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8" codeName="{00000000-0000-0000-0000-000000000000}"/>
  <workbookPr updateLinks="always" codeName="ThisWorkbook"/>
  <mc:AlternateContent xmlns:mc="http://schemas.openxmlformats.org/markup-compatibility/2006">
    <mc:Choice Requires="x15">
      <x15ac:absPath xmlns:x15ac="http://schemas.microsoft.com/office/spreadsheetml/2010/11/ac" url="https://cignatlp.sharepoint.com/sites/GovernmentDivestitureMigration/Shared Documents/Inventory/Application Readiness &amp; Migration/Migration Waves/Align Runbook Macro/"/>
    </mc:Choice>
  </mc:AlternateContent>
  <xr:revisionPtr revIDLastSave="36" documentId="8_{ED070D01-E97F-457E-A0C6-27A6FFC9996F}" xr6:coauthVersionLast="47" xr6:coauthVersionMax="47" xr10:uidLastSave="{655E86C6-E96F-4F9A-9CB2-1471D4C504D0}"/>
  <bookViews>
    <workbookView xWindow="-120" yWindow="-120" windowWidth="29040" windowHeight="15840" tabRatio="672" xr2:uid="{00000000-000D-0000-FFFF-FFFF00000000}"/>
  </bookViews>
  <sheets>
    <sheet name="Process-v23" sheetId="90" r:id="rId1"/>
    <sheet name="Readiness DataVal" sheetId="89" state="hidden" r:id="rId2"/>
    <sheet name="Sheet2" sheetId="85" state="hidden" r:id="rId3"/>
    <sheet name="Runbook Change Log" sheetId="8" state="hidden" r:id="rId4"/>
    <sheet name="Change Control Register" sheetId="9" state="hidden" r:id="rId5"/>
    <sheet name="Risks" sheetId="72" state="hidden" r:id="rId6"/>
    <sheet name="FDX - Facility Data Ex Profile" sheetId="34" state="hidden" r:id="rId7"/>
    <sheet name="FDX - Facility Search Profile" sheetId="35" state="hidden" r:id="rId8"/>
    <sheet name="App Questionnaire" sheetId="24" state="hidden" r:id="rId9"/>
    <sheet name="App Dependencies" sheetId="14" state="hidden" r:id="rId10"/>
    <sheet name="3P_Vendor_Partner_Dependencies" sheetId="18" state="hidden" r:id="rId11"/>
    <sheet name="Databases" sheetId="26" state="hidden" r:id="rId12"/>
    <sheet name="Backups" sheetId="27" state="hidden" r:id="rId13"/>
    <sheet name="T-Minus Plan" sheetId="2" state="hidden" r:id="rId14"/>
    <sheet name="WAVE Planning" sheetId="37" state="hidden" r:id="rId15"/>
    <sheet name="T-Minus Status" sheetId="21" state="hidden" r:id="rId16"/>
    <sheet name="Dashboard Input" sheetId="4" state="hidden" r:id="rId17"/>
    <sheet name="Migration Dashboard" sheetId="5" state="hidden" r:id="rId18"/>
    <sheet name="Sheet1" sheetId="49" state="hidden" r:id="rId19"/>
    <sheet name="BACTH MAKER" sheetId="46" state="hidden" r:id="rId20"/>
    <sheet name="App Bundles" sheetId="55" state="hidden" r:id="rId21"/>
    <sheet name="Bundle Info_v1" sheetId="53" state="hidden" r:id="rId22"/>
    <sheet name="High Level Events" sheetId="54" state="hidden" r:id="rId23"/>
    <sheet name="Outage Timeline" sheetId="57" state="hidden" r:id="rId24"/>
    <sheet name="ISAAC Steps" sheetId="64" state="hidden" r:id="rId25"/>
    <sheet name="FDX Steps" sheetId="63" state="hidden" r:id="rId26"/>
    <sheet name="Lessons Learned_Notes" sheetId="48" state="hidden" r:id="rId27"/>
    <sheet name="Groupings and Timing" sheetId="6" state="hidden" r:id="rId28"/>
    <sheet name="Parking Lot" sheetId="39" state="hidden" r:id="rId29"/>
    <sheet name="Lessons Learned" sheetId="20" state="hidden" r:id="rId30"/>
    <sheet name="Backout Plan" sheetId="60" state="hidden" r:id="rId31"/>
    <sheet name="Pre-Migration Checklist" sheetId="58" state="hidden" r:id="rId32"/>
    <sheet name="NAS Plan" sheetId="75" state="hidden" r:id="rId33"/>
  </sheets>
  <definedNames>
    <definedName name="_xlnm._FilterDatabase" localSheetId="10" hidden="1">'3P_Vendor_Partner_Dependencies'!$A$4:$U$22</definedName>
    <definedName name="_xlnm._FilterDatabase" localSheetId="8" hidden="1">'App Questionnaire'!$B$5:$BB$125</definedName>
    <definedName name="_xlnm._FilterDatabase" localSheetId="12" hidden="1">Backups!$A$4:$S$4</definedName>
    <definedName name="_xlnm._FilterDatabase" localSheetId="4" hidden="1">'Change Control Register'!$A$3:$F$22</definedName>
    <definedName name="_xlnm._FilterDatabase" localSheetId="11" hidden="1">Databases!$A$4:$P$7</definedName>
    <definedName name="_xlnm._FilterDatabase" localSheetId="6" hidden="1">'FDX - Facility Data Ex Profile'!$B$5:$K$13</definedName>
    <definedName name="_xlnm._FilterDatabase" localSheetId="7" hidden="1">'FDX - Facility Search Profile'!$B$5:$K$13</definedName>
    <definedName name="_xlnm._FilterDatabase" localSheetId="27" hidden="1">'Groupings and Timing'!$A$4:$N$56</definedName>
    <definedName name="_xlnm._FilterDatabase" localSheetId="22" hidden="1">'High Level Events'!$A$1:$A$4</definedName>
    <definedName name="_xlnm._FilterDatabase" localSheetId="29" hidden="1">'Lessons Learned'!$A$4:$P$4</definedName>
    <definedName name="_xlnm._FilterDatabase" localSheetId="32" hidden="1">'NAS Plan'!$A$1:$G$10</definedName>
    <definedName name="_xlnm._FilterDatabase" localSheetId="31" hidden="1">'Pre-Migration Checklist'!$A$22:$G$41</definedName>
    <definedName name="_xlnm._FilterDatabase" localSheetId="13" hidden="1">'T-Minus Plan'!$A$5:$N$171</definedName>
    <definedName name="AppInterfaceCriticality">#REF!</definedName>
    <definedName name="AppInterfaceFrequency" hidden="1">#REF!</definedName>
    <definedName name="Q3Scope">#REF!</definedName>
    <definedName name="Statuses" localSheetId="26">#REF!</definedName>
    <definedName name="Statuses" localSheetId="28">#REF!</definedName>
    <definedName name="Statuses">#REF!</definedName>
  </definedNames>
  <calcPr calcId="191028"/>
  <pivotCaches>
    <pivotCache cacheId="10183" r:id="rId34"/>
    <pivotCache cacheId="10184" r:id="rId3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2" i="58" l="1"/>
  <c r="E15" i="58"/>
  <c r="E14" i="58"/>
  <c r="E35" i="58"/>
  <c r="E36" i="58"/>
  <c r="E37" i="58"/>
  <c r="E30" i="58"/>
  <c r="E13" i="58"/>
  <c r="E12" i="58"/>
  <c r="E34" i="58"/>
  <c r="E32" i="58"/>
  <c r="E39" i="58"/>
  <c r="E28" i="58"/>
  <c r="E27" i="58"/>
  <c r="E41" i="58"/>
  <c r="E2" i="58"/>
  <c r="E38" i="58"/>
  <c r="E33" i="58"/>
  <c r="E40" i="58"/>
  <c r="E29" i="58"/>
  <c r="E23" i="58"/>
  <c r="E68" i="58"/>
  <c r="E65" i="58"/>
  <c r="E64" i="58"/>
  <c r="E63" i="58"/>
  <c r="E62" i="58"/>
  <c r="E61" i="58"/>
  <c r="E60" i="58"/>
  <c r="E59" i="58"/>
  <c r="E26" i="58"/>
  <c r="E52" i="58"/>
  <c r="E53" i="58"/>
  <c r="E54" i="58"/>
  <c r="E56" i="58"/>
  <c r="E66" i="58"/>
  <c r="E49" i="58"/>
  <c r="E48" i="58"/>
  <c r="E45" i="58"/>
  <c r="E25" i="58"/>
  <c r="E24" i="58"/>
  <c r="E50" i="58"/>
  <c r="E10" i="58"/>
  <c r="E11" i="58"/>
  <c r="E6" i="58"/>
  <c r="E7" i="58"/>
  <c r="E8" i="58"/>
  <c r="E9" i="58"/>
  <c r="E67" i="58"/>
  <c r="E55" i="58"/>
  <c r="E51" i="58"/>
  <c r="E47" i="58"/>
  <c r="E46" i="58"/>
  <c r="E3" i="58"/>
  <c r="E4" i="58"/>
  <c r="E5" i="58"/>
  <c r="E16" i="58"/>
  <c r="E17" i="58"/>
  <c r="E19" i="58"/>
  <c r="E20" i="58"/>
  <c r="E18" i="58"/>
  <c r="E59" i="46"/>
  <c r="E60" i="46"/>
  <c r="E61" i="46"/>
  <c r="E62" i="46"/>
  <c r="E63" i="46"/>
  <c r="E64" i="46"/>
  <c r="E65" i="46"/>
  <c r="E66" i="46"/>
  <c r="E67" i="46"/>
  <c r="E68" i="46"/>
  <c r="E116" i="46"/>
  <c r="E31" i="46"/>
  <c r="E32" i="46"/>
  <c r="E33" i="46"/>
  <c r="E34" i="46"/>
  <c r="E35" i="46"/>
  <c r="E36" i="46"/>
  <c r="E37" i="46"/>
  <c r="E38" i="46"/>
  <c r="E39" i="46"/>
  <c r="E40" i="46"/>
  <c r="E41" i="46"/>
  <c r="E42" i="46"/>
  <c r="E43" i="46"/>
  <c r="E44" i="46"/>
  <c r="E45" i="46"/>
  <c r="E46" i="46"/>
  <c r="E47" i="46"/>
  <c r="E48" i="46"/>
  <c r="E49" i="46"/>
  <c r="E50" i="46"/>
  <c r="E51" i="46"/>
  <c r="E69" i="46"/>
  <c r="E70" i="46"/>
  <c r="E71" i="46"/>
  <c r="E72" i="46"/>
  <c r="E73" i="46"/>
  <c r="E74" i="46"/>
  <c r="E75" i="46"/>
  <c r="E76" i="46"/>
  <c r="E77" i="46"/>
  <c r="E78" i="46"/>
  <c r="E79" i="46"/>
  <c r="E80" i="46"/>
  <c r="E81" i="46"/>
  <c r="E52" i="46"/>
  <c r="E53" i="46"/>
  <c r="E54" i="46"/>
  <c r="E55" i="46"/>
  <c r="E56" i="46"/>
  <c r="E57" i="46"/>
  <c r="E82" i="46"/>
  <c r="E83" i="46"/>
  <c r="E84" i="46"/>
  <c r="E85" i="46"/>
  <c r="E86" i="46"/>
  <c r="E87" i="46"/>
  <c r="E91" i="46"/>
  <c r="E92" i="46"/>
  <c r="E93" i="46"/>
  <c r="E94" i="46"/>
  <c r="E95" i="46"/>
  <c r="E96" i="46"/>
  <c r="E97" i="46"/>
  <c r="E98" i="46"/>
  <c r="E99" i="46"/>
  <c r="E26" i="46"/>
  <c r="E27" i="46"/>
  <c r="E28" i="46"/>
  <c r="E29" i="46"/>
  <c r="E114" i="46"/>
  <c r="E100" i="46"/>
  <c r="E101" i="46"/>
  <c r="E102" i="46"/>
  <c r="E103" i="46"/>
  <c r="E104" i="46"/>
  <c r="E105" i="46"/>
  <c r="E106" i="46"/>
  <c r="E117" i="46"/>
  <c r="E118" i="46"/>
  <c r="E119" i="46"/>
  <c r="E120" i="46"/>
  <c r="E121" i="46"/>
  <c r="E122" i="46"/>
  <c r="E123" i="46"/>
  <c r="E124" i="46"/>
  <c r="E125" i="46"/>
  <c r="E126" i="46"/>
  <c r="E107" i="46"/>
  <c r="E108" i="46"/>
  <c r="E109" i="46"/>
  <c r="E110" i="46"/>
  <c r="E127" i="46"/>
  <c r="E128" i="46"/>
  <c r="E129" i="46"/>
  <c r="E58" i="46"/>
  <c r="E111" i="46"/>
  <c r="E112" i="46"/>
  <c r="E113" i="46"/>
  <c r="E3" i="46"/>
  <c r="E4" i="46"/>
  <c r="E5" i="46"/>
  <c r="E6" i="46"/>
  <c r="E7" i="46"/>
  <c r="E8" i="46"/>
  <c r="E9" i="46"/>
  <c r="E10" i="46"/>
  <c r="E11" i="46"/>
  <c r="E12" i="46"/>
  <c r="E13" i="46"/>
  <c r="E14" i="46"/>
  <c r="E15" i="46"/>
  <c r="E16" i="46"/>
  <c r="E17" i="46"/>
  <c r="E18" i="46"/>
  <c r="E19" i="46"/>
  <c r="E20" i="46"/>
  <c r="E21" i="46"/>
  <c r="E22" i="46"/>
  <c r="E23" i="46"/>
  <c r="E24" i="46"/>
  <c r="E30" i="46"/>
  <c r="E130" i="46"/>
  <c r="E131" i="46"/>
  <c r="E132" i="46"/>
  <c r="E133" i="46"/>
  <c r="E134" i="46"/>
  <c r="E135" i="46"/>
  <c r="E88" i="46"/>
  <c r="E89" i="46"/>
  <c r="E90" i="46"/>
  <c r="E115" i="46"/>
  <c r="E25" i="46"/>
  <c r="E2" i="46"/>
  <c r="B63" i="2"/>
  <c r="B62" i="2"/>
  <c r="B54" i="2"/>
  <c r="B53" i="2"/>
  <c r="B52" i="2"/>
  <c r="B51" i="2"/>
  <c r="B164" i="2"/>
  <c r="B128" i="2"/>
  <c r="B127" i="2"/>
  <c r="B126" i="2"/>
  <c r="B125" i="2"/>
  <c r="B68" i="2"/>
  <c r="B61" i="2"/>
  <c r="B60" i="2"/>
  <c r="B59" i="2"/>
  <c r="B58" i="2"/>
  <c r="B57" i="2"/>
  <c r="B56" i="2"/>
  <c r="B55" i="2"/>
  <c r="B50" i="2"/>
  <c r="B49" i="2"/>
  <c r="B115" i="2"/>
  <c r="B114" i="2"/>
  <c r="B113" i="2"/>
  <c r="B112" i="2"/>
  <c r="B111" i="2"/>
  <c r="B110" i="2"/>
  <c r="B104" i="2"/>
  <c r="B86" i="2"/>
  <c r="B85" i="2"/>
  <c r="B84" i="2"/>
  <c r="B83" i="2"/>
  <c r="B77" i="2"/>
  <c r="B76" i="2"/>
  <c r="B75" i="2"/>
  <c r="B74" i="2"/>
  <c r="B43" i="2"/>
  <c r="B37" i="2"/>
  <c r="B31" i="2"/>
  <c r="B25" i="2"/>
  <c r="B19" i="2"/>
  <c r="B13" i="2"/>
  <c r="B7" i="2"/>
  <c r="B166" i="2"/>
  <c r="B165" i="2"/>
  <c r="B131" i="2"/>
  <c r="B130" i="2"/>
  <c r="B129" i="2"/>
  <c r="B119" i="2"/>
  <c r="B118" i="2"/>
  <c r="B117" i="2"/>
  <c r="B116" i="2"/>
  <c r="B105" i="2"/>
  <c r="B103" i="2"/>
  <c r="B93" i="2"/>
  <c r="B92" i="2"/>
  <c r="B91" i="2"/>
  <c r="B79" i="2"/>
  <c r="B78" i="2"/>
  <c r="B72" i="2"/>
  <c r="B71" i="2"/>
  <c r="B70" i="2"/>
  <c r="B69" i="2"/>
  <c r="B45" i="2"/>
  <c r="B44" i="2"/>
  <c r="B39" i="2"/>
  <c r="B38" i="2"/>
  <c r="B33" i="2"/>
  <c r="B32" i="2"/>
  <c r="B27" i="2"/>
  <c r="B26" i="2"/>
  <c r="B21" i="2"/>
  <c r="B20" i="2"/>
  <c r="B15" i="2"/>
  <c r="B14" i="2"/>
  <c r="B9" i="2"/>
  <c r="B8" i="2"/>
  <c r="B137" i="2"/>
  <c r="B136" i="2"/>
  <c r="B135" i="2"/>
  <c r="B134" i="2"/>
  <c r="B133" i="2"/>
  <c r="B132" i="2"/>
  <c r="B121" i="2"/>
  <c r="B120" i="2"/>
  <c r="B87" i="2"/>
  <c r="B80" i="2"/>
  <c r="B140" i="2"/>
  <c r="B139" i="2"/>
  <c r="B138" i="2"/>
  <c r="B97" i="2"/>
  <c r="B96" i="2"/>
  <c r="B95" i="2"/>
  <c r="B94" i="2"/>
  <c r="B142" i="2"/>
  <c r="B141" i="2"/>
  <c r="B98" i="2"/>
  <c r="B88" i="2"/>
  <c r="B81" i="2"/>
  <c r="B47" i="2"/>
  <c r="B46" i="2"/>
  <c r="B41" i="2"/>
  <c r="B40" i="2"/>
  <c r="B35" i="2"/>
  <c r="B34" i="2"/>
  <c r="B29" i="2"/>
  <c r="B28" i="2"/>
  <c r="B23" i="2"/>
  <c r="B22" i="2"/>
  <c r="B17" i="2"/>
  <c r="B16" i="2"/>
  <c r="B11" i="2"/>
  <c r="B10" i="2"/>
  <c r="B168" i="2"/>
  <c r="B167" i="2"/>
  <c r="B155" i="2"/>
  <c r="B154" i="2"/>
  <c r="B153" i="2"/>
  <c r="B152" i="2"/>
  <c r="B150" i="2"/>
  <c r="B149" i="2"/>
  <c r="B148" i="2"/>
  <c r="B147" i="2"/>
  <c r="B146" i="2"/>
  <c r="B145" i="2"/>
  <c r="B144" i="2"/>
  <c r="B143" i="2"/>
  <c r="B99" i="2"/>
  <c r="B65" i="2"/>
  <c r="B170" i="2"/>
  <c r="B169" i="2"/>
  <c r="B161" i="2"/>
  <c r="B160" i="2"/>
  <c r="B159" i="2"/>
  <c r="B158" i="2"/>
  <c r="B157" i="2"/>
  <c r="B156" i="2"/>
  <c r="B151" i="2"/>
  <c r="B123" i="2"/>
  <c r="B122" i="2"/>
  <c r="B107" i="2"/>
  <c r="B106" i="2"/>
  <c r="B101" i="2"/>
  <c r="B100" i="2"/>
  <c r="B89" i="2"/>
  <c r="B66" i="2"/>
  <c r="P620" i="4"/>
  <c r="P619" i="4"/>
  <c r="P618" i="4"/>
  <c r="P617" i="4"/>
  <c r="P616" i="4"/>
  <c r="P615" i="4"/>
  <c r="P614" i="4"/>
  <c r="P613" i="4"/>
  <c r="P612" i="4"/>
  <c r="P611" i="4"/>
  <c r="P610" i="4"/>
  <c r="P609" i="4"/>
  <c r="P608" i="4"/>
  <c r="P607" i="4"/>
  <c r="P606" i="4"/>
  <c r="P605" i="4"/>
  <c r="P604" i="4"/>
  <c r="P603" i="4"/>
  <c r="P602" i="4"/>
  <c r="P601" i="4"/>
  <c r="P600" i="4"/>
  <c r="P599" i="4"/>
  <c r="P598" i="4"/>
  <c r="P597" i="4"/>
  <c r="P596" i="4"/>
  <c r="P595" i="4"/>
  <c r="P594" i="4"/>
  <c r="P593" i="4"/>
  <c r="P592" i="4"/>
  <c r="P591" i="4"/>
  <c r="P590" i="4"/>
  <c r="P589" i="4"/>
  <c r="P588" i="4"/>
  <c r="P587" i="4"/>
  <c r="P586" i="4"/>
  <c r="P585" i="4"/>
  <c r="P584" i="4"/>
  <c r="P583" i="4"/>
  <c r="P582" i="4"/>
  <c r="P581" i="4"/>
  <c r="P580" i="4"/>
  <c r="P579" i="4"/>
  <c r="P578" i="4"/>
  <c r="P577" i="4"/>
  <c r="P576" i="4"/>
  <c r="P575" i="4"/>
  <c r="P574" i="4"/>
  <c r="P573" i="4"/>
  <c r="P572" i="4"/>
  <c r="P571" i="4"/>
  <c r="P570" i="4"/>
  <c r="P569" i="4"/>
  <c r="P568" i="4"/>
  <c r="P567" i="4"/>
  <c r="P566" i="4"/>
  <c r="P565" i="4"/>
  <c r="P564" i="4"/>
  <c r="P563" i="4"/>
  <c r="P562" i="4"/>
  <c r="P561" i="4"/>
  <c r="P560" i="4"/>
  <c r="P559" i="4"/>
  <c r="P558" i="4"/>
  <c r="P557" i="4"/>
  <c r="P556" i="4"/>
  <c r="P555" i="4"/>
  <c r="P554" i="4"/>
  <c r="P553" i="4"/>
  <c r="P552" i="4"/>
  <c r="P551" i="4"/>
  <c r="P550" i="4"/>
  <c r="P549" i="4"/>
  <c r="P548" i="4"/>
  <c r="P547" i="4"/>
  <c r="P546" i="4"/>
  <c r="P545" i="4"/>
  <c r="P544" i="4"/>
  <c r="P543" i="4"/>
  <c r="P542" i="4"/>
  <c r="P541" i="4"/>
  <c r="P540" i="4"/>
  <c r="P539" i="4"/>
  <c r="P538" i="4"/>
  <c r="P537" i="4"/>
  <c r="P536" i="4"/>
  <c r="P535" i="4"/>
  <c r="P534" i="4"/>
  <c r="P533" i="4"/>
  <c r="P532" i="4"/>
  <c r="P531" i="4"/>
  <c r="P530" i="4"/>
  <c r="P529" i="4"/>
  <c r="P528" i="4"/>
  <c r="P527" i="4"/>
  <c r="P526" i="4"/>
  <c r="P525" i="4"/>
  <c r="P524" i="4"/>
  <c r="P523" i="4"/>
  <c r="P522" i="4"/>
  <c r="P521" i="4"/>
  <c r="P520" i="4"/>
  <c r="P519" i="4"/>
  <c r="P518" i="4"/>
  <c r="P517" i="4"/>
  <c r="P516" i="4"/>
  <c r="P515" i="4"/>
  <c r="P514" i="4"/>
  <c r="P513" i="4"/>
  <c r="P512" i="4"/>
  <c r="P511" i="4"/>
  <c r="P510" i="4"/>
  <c r="P509" i="4"/>
  <c r="P508" i="4"/>
  <c r="P507" i="4"/>
  <c r="P506" i="4"/>
  <c r="P505" i="4"/>
  <c r="P504" i="4"/>
  <c r="P503" i="4"/>
  <c r="P502" i="4"/>
  <c r="P501" i="4"/>
  <c r="P500" i="4"/>
  <c r="P499" i="4"/>
  <c r="P498" i="4"/>
  <c r="P497" i="4"/>
  <c r="P496" i="4"/>
  <c r="P495" i="4"/>
  <c r="P494" i="4"/>
  <c r="P493" i="4"/>
  <c r="P492" i="4"/>
  <c r="P491" i="4"/>
  <c r="P490" i="4"/>
  <c r="P489" i="4"/>
  <c r="P488" i="4"/>
  <c r="P487" i="4"/>
  <c r="P486" i="4"/>
  <c r="P485" i="4"/>
  <c r="P484" i="4"/>
  <c r="P483" i="4"/>
  <c r="P482" i="4"/>
  <c r="P481" i="4"/>
  <c r="P480" i="4"/>
  <c r="P479" i="4"/>
  <c r="P478" i="4"/>
  <c r="P477" i="4"/>
  <c r="P476" i="4"/>
  <c r="P475" i="4"/>
  <c r="P474" i="4"/>
  <c r="P473" i="4"/>
  <c r="P472" i="4"/>
  <c r="P471" i="4"/>
  <c r="P470" i="4"/>
  <c r="P469" i="4"/>
  <c r="P468" i="4"/>
  <c r="P467" i="4"/>
  <c r="P466" i="4"/>
  <c r="P465" i="4"/>
  <c r="P464" i="4"/>
  <c r="P463" i="4"/>
  <c r="P462" i="4"/>
  <c r="P461" i="4"/>
  <c r="P460" i="4"/>
  <c r="P459" i="4"/>
  <c r="P458" i="4"/>
  <c r="P457" i="4"/>
  <c r="P456" i="4"/>
  <c r="P455" i="4"/>
  <c r="P454" i="4"/>
  <c r="P453" i="4"/>
  <c r="P452" i="4"/>
  <c r="P451" i="4"/>
  <c r="P450" i="4"/>
  <c r="P449" i="4"/>
  <c r="P448" i="4"/>
  <c r="P447" i="4"/>
  <c r="P446" i="4"/>
  <c r="P445" i="4"/>
  <c r="P444" i="4"/>
  <c r="P443" i="4"/>
  <c r="P442" i="4"/>
  <c r="P441" i="4"/>
  <c r="P440" i="4"/>
  <c r="P439" i="4"/>
  <c r="P438" i="4"/>
  <c r="P437" i="4"/>
  <c r="P436" i="4"/>
  <c r="P435" i="4"/>
  <c r="P434" i="4"/>
  <c r="P433" i="4"/>
  <c r="P432" i="4"/>
  <c r="P431" i="4"/>
  <c r="P430" i="4"/>
  <c r="P429" i="4"/>
  <c r="P428" i="4"/>
  <c r="P427" i="4"/>
  <c r="P426" i="4"/>
  <c r="P425" i="4"/>
  <c r="P424" i="4"/>
  <c r="P423" i="4"/>
  <c r="P422" i="4"/>
  <c r="P421" i="4"/>
  <c r="P420" i="4"/>
  <c r="P419" i="4"/>
  <c r="P418" i="4"/>
  <c r="P417" i="4"/>
  <c r="P416" i="4"/>
  <c r="P415" i="4"/>
  <c r="P414" i="4"/>
  <c r="P413" i="4"/>
  <c r="P412" i="4"/>
  <c r="P411" i="4"/>
  <c r="P410" i="4"/>
  <c r="P409" i="4"/>
  <c r="P408" i="4"/>
  <c r="P407" i="4"/>
  <c r="P406" i="4"/>
  <c r="P405" i="4"/>
  <c r="P404" i="4"/>
  <c r="P403" i="4"/>
  <c r="P402" i="4"/>
  <c r="P401" i="4"/>
  <c r="P400" i="4"/>
  <c r="P399" i="4"/>
  <c r="P398" i="4"/>
  <c r="P397" i="4"/>
  <c r="P396" i="4"/>
  <c r="P395" i="4"/>
  <c r="P394" i="4"/>
  <c r="P393" i="4"/>
  <c r="P392" i="4"/>
  <c r="P391" i="4"/>
  <c r="P390" i="4"/>
  <c r="P389" i="4"/>
  <c r="P388" i="4"/>
  <c r="P387" i="4"/>
  <c r="P386" i="4"/>
  <c r="P385" i="4"/>
  <c r="P384" i="4"/>
  <c r="P383" i="4"/>
  <c r="K30" i="5"/>
  <c r="K29" i="5"/>
  <c r="K28" i="5"/>
  <c r="K27" i="5"/>
  <c r="K26" i="5"/>
  <c r="K25" i="5"/>
  <c r="J758" i="4"/>
  <c r="J757" i="4"/>
  <c r="J756" i="4"/>
  <c r="J755" i="4"/>
  <c r="J754" i="4"/>
  <c r="J753" i="4"/>
  <c r="J752" i="4"/>
  <c r="J751" i="4"/>
  <c r="J750" i="4"/>
  <c r="J749" i="4"/>
  <c r="J748" i="4"/>
  <c r="J747" i="4"/>
  <c r="J746" i="4"/>
  <c r="J745" i="4"/>
  <c r="J744" i="4"/>
  <c r="J743" i="4"/>
  <c r="J742" i="4"/>
  <c r="J741" i="4"/>
  <c r="J740" i="4"/>
  <c r="J739" i="4"/>
  <c r="J738" i="4"/>
  <c r="J737" i="4"/>
  <c r="J736" i="4"/>
  <c r="J735" i="4"/>
  <c r="J734" i="4"/>
  <c r="J733" i="4"/>
  <c r="J732" i="4"/>
  <c r="J731" i="4"/>
  <c r="J730" i="4"/>
  <c r="J729" i="4"/>
  <c r="J728" i="4"/>
  <c r="J727" i="4"/>
  <c r="J726" i="4"/>
  <c r="J725" i="4"/>
  <c r="J724" i="4"/>
  <c r="J723" i="4"/>
  <c r="J722" i="4"/>
  <c r="J721" i="4"/>
  <c r="J720" i="4"/>
  <c r="J719" i="4"/>
  <c r="J718" i="4"/>
  <c r="J717" i="4"/>
  <c r="J716" i="4"/>
  <c r="J715" i="4"/>
  <c r="J714" i="4"/>
  <c r="J713" i="4"/>
  <c r="J712" i="4"/>
  <c r="J711" i="4"/>
  <c r="J710" i="4"/>
  <c r="J709" i="4"/>
  <c r="J708" i="4"/>
  <c r="J707" i="4"/>
  <c r="J706" i="4"/>
  <c r="J705" i="4"/>
  <c r="J704" i="4"/>
  <c r="J703" i="4"/>
  <c r="J702" i="4"/>
  <c r="J701" i="4"/>
  <c r="J700" i="4"/>
  <c r="J699" i="4"/>
  <c r="J698" i="4"/>
  <c r="J697" i="4"/>
  <c r="J696" i="4"/>
  <c r="J695" i="4"/>
  <c r="J694" i="4"/>
  <c r="J693" i="4"/>
  <c r="J692" i="4"/>
  <c r="J691" i="4"/>
  <c r="J690" i="4"/>
  <c r="J689" i="4"/>
  <c r="J688" i="4"/>
  <c r="J687" i="4"/>
  <c r="J686" i="4"/>
  <c r="J685" i="4"/>
  <c r="J684" i="4"/>
  <c r="J683" i="4"/>
  <c r="J682" i="4"/>
  <c r="J681" i="4"/>
  <c r="J680" i="4"/>
  <c r="J679" i="4"/>
  <c r="J678" i="4"/>
  <c r="J677" i="4"/>
  <c r="J676" i="4"/>
  <c r="J675" i="4"/>
  <c r="J674" i="4"/>
  <c r="J673" i="4"/>
  <c r="J672" i="4"/>
  <c r="J671" i="4"/>
  <c r="J670" i="4"/>
  <c r="J669" i="4"/>
  <c r="J668" i="4"/>
  <c r="J667" i="4"/>
  <c r="J666" i="4"/>
  <c r="J665" i="4"/>
  <c r="J664" i="4"/>
  <c r="J663" i="4"/>
  <c r="J662" i="4"/>
  <c r="J661" i="4"/>
  <c r="J660" i="4"/>
  <c r="J659" i="4"/>
  <c r="J658" i="4"/>
  <c r="J657" i="4"/>
  <c r="J656" i="4"/>
  <c r="J655" i="4"/>
  <c r="J654" i="4"/>
  <c r="J653" i="4"/>
  <c r="J652" i="4"/>
  <c r="J651" i="4"/>
  <c r="J650" i="4"/>
  <c r="J649" i="4"/>
  <c r="J648" i="4"/>
  <c r="J647" i="4"/>
  <c r="J646" i="4"/>
  <c r="J645" i="4"/>
  <c r="J644" i="4"/>
  <c r="J643" i="4"/>
  <c r="J642" i="4"/>
  <c r="J641" i="4"/>
  <c r="J640" i="4"/>
  <c r="J639" i="4"/>
  <c r="J638" i="4"/>
  <c r="J637" i="4"/>
  <c r="J636" i="4"/>
  <c r="J635" i="4"/>
  <c r="J634" i="4"/>
  <c r="J633" i="4"/>
  <c r="J632" i="4"/>
  <c r="J631" i="4"/>
  <c r="J630" i="4"/>
  <c r="J629" i="4"/>
  <c r="J628" i="4"/>
  <c r="J627" i="4"/>
  <c r="J626" i="4"/>
  <c r="J625" i="4"/>
  <c r="J624" i="4"/>
  <c r="J623" i="4"/>
  <c r="J622" i="4"/>
  <c r="J621" i="4"/>
  <c r="J620" i="4"/>
  <c r="J619" i="4"/>
  <c r="J618" i="4"/>
  <c r="J617" i="4"/>
  <c r="J616" i="4"/>
  <c r="J615" i="4"/>
  <c r="J614" i="4"/>
  <c r="J613" i="4"/>
  <c r="J612" i="4"/>
  <c r="J611" i="4"/>
  <c r="J610" i="4"/>
  <c r="J609" i="4"/>
  <c r="J608" i="4"/>
  <c r="J607" i="4"/>
  <c r="J606" i="4"/>
  <c r="J605" i="4"/>
  <c r="J604" i="4"/>
  <c r="J603" i="4"/>
  <c r="J602" i="4"/>
  <c r="J601" i="4"/>
  <c r="J600" i="4"/>
  <c r="J599" i="4"/>
  <c r="J598" i="4"/>
  <c r="J597" i="4"/>
  <c r="J596" i="4"/>
  <c r="J595" i="4"/>
  <c r="J594" i="4"/>
  <c r="J593" i="4"/>
  <c r="J592" i="4"/>
  <c r="J591" i="4"/>
  <c r="J590" i="4"/>
  <c r="J589" i="4"/>
  <c r="J588" i="4"/>
  <c r="J587" i="4"/>
  <c r="J586" i="4"/>
  <c r="J585" i="4"/>
  <c r="J584" i="4"/>
  <c r="J583" i="4"/>
  <c r="J582" i="4"/>
  <c r="J581" i="4"/>
  <c r="J580" i="4"/>
  <c r="J579" i="4"/>
  <c r="J578" i="4"/>
  <c r="J577" i="4"/>
  <c r="J576" i="4"/>
  <c r="J575" i="4"/>
  <c r="J574" i="4"/>
  <c r="J573" i="4"/>
  <c r="J572" i="4"/>
  <c r="J571" i="4"/>
  <c r="J570" i="4"/>
  <c r="J569" i="4"/>
  <c r="J568" i="4"/>
  <c r="J567" i="4"/>
  <c r="J566" i="4"/>
  <c r="J565" i="4"/>
  <c r="J564" i="4"/>
  <c r="J563" i="4"/>
  <c r="J562" i="4"/>
  <c r="J561" i="4"/>
  <c r="J560" i="4"/>
  <c r="J559" i="4"/>
  <c r="J558" i="4"/>
  <c r="J557" i="4"/>
  <c r="J556" i="4"/>
  <c r="J555" i="4"/>
  <c r="J554" i="4"/>
  <c r="J553" i="4"/>
  <c r="J552" i="4"/>
  <c r="J551" i="4"/>
  <c r="J550" i="4"/>
  <c r="J549" i="4"/>
  <c r="C30" i="5"/>
  <c r="C29" i="5"/>
  <c r="C27" i="5"/>
  <c r="D7" i="4"/>
  <c r="C7" i="4"/>
  <c r="D6" i="4"/>
  <c r="C26" i="5"/>
  <c r="C25" i="5"/>
  <c r="E513" i="4"/>
  <c r="E512" i="4"/>
  <c r="E511" i="4"/>
  <c r="E510" i="4"/>
  <c r="E509" i="4"/>
  <c r="E508" i="4"/>
  <c r="E507" i="4"/>
  <c r="E506" i="4"/>
  <c r="E505" i="4"/>
  <c r="E504" i="4"/>
  <c r="E503" i="4"/>
  <c r="E502" i="4"/>
  <c r="E501" i="4"/>
  <c r="E500" i="4"/>
  <c r="E450" i="4"/>
  <c r="E449" i="4"/>
  <c r="E448" i="4"/>
  <c r="E447" i="4"/>
  <c r="E446" i="4"/>
  <c r="E445" i="4"/>
  <c r="E444" i="4"/>
  <c r="E443" i="4"/>
  <c r="E442" i="4"/>
  <c r="E441" i="4"/>
  <c r="E440" i="4"/>
  <c r="E439" i="4"/>
  <c r="E438" i="4"/>
  <c r="E437" i="4"/>
  <c r="E436" i="4"/>
  <c r="E435" i="4"/>
  <c r="E434" i="4"/>
  <c r="E433" i="4"/>
  <c r="E432" i="4"/>
  <c r="E685" i="4"/>
  <c r="B685" i="4"/>
  <c r="E684" i="4"/>
  <c r="B684" i="4"/>
  <c r="E683" i="4"/>
  <c r="B683" i="4"/>
  <c r="E682" i="4"/>
  <c r="B682" i="4"/>
  <c r="E681" i="4"/>
  <c r="B681" i="4"/>
  <c r="E680" i="4"/>
  <c r="B680" i="4"/>
  <c r="E679" i="4"/>
  <c r="B679" i="4"/>
  <c r="E678" i="4"/>
  <c r="B678" i="4"/>
  <c r="E677" i="4"/>
  <c r="B677" i="4"/>
  <c r="E676" i="4"/>
  <c r="B676" i="4"/>
  <c r="E675" i="4"/>
  <c r="B675" i="4"/>
  <c r="E674" i="4"/>
  <c r="B674" i="4"/>
  <c r="E673" i="4"/>
  <c r="B673" i="4"/>
  <c r="E672" i="4"/>
  <c r="B672" i="4"/>
  <c r="E671" i="4"/>
  <c r="B671" i="4"/>
  <c r="E670" i="4"/>
  <c r="B670" i="4"/>
  <c r="E669" i="4"/>
  <c r="B669" i="4"/>
  <c r="E668" i="4"/>
  <c r="B668" i="4"/>
  <c r="E667" i="4"/>
  <c r="B667" i="4"/>
  <c r="E666" i="4"/>
  <c r="B666" i="4"/>
  <c r="E665" i="4"/>
  <c r="B665" i="4"/>
  <c r="E664" i="4"/>
  <c r="B664" i="4"/>
  <c r="E663" i="4"/>
  <c r="B663" i="4"/>
  <c r="E662" i="4"/>
  <c r="B662" i="4"/>
  <c r="E661" i="4"/>
  <c r="B661" i="4"/>
  <c r="E660" i="4"/>
  <c r="B660" i="4"/>
  <c r="E659" i="4"/>
  <c r="B659" i="4"/>
  <c r="E658" i="4"/>
  <c r="B658" i="4"/>
  <c r="E657" i="4"/>
  <c r="B657" i="4"/>
  <c r="E656" i="4"/>
  <c r="B656" i="4"/>
  <c r="E655" i="4"/>
  <c r="B655" i="4"/>
  <c r="E654" i="4"/>
  <c r="B654" i="4"/>
  <c r="E653" i="4"/>
  <c r="B653" i="4"/>
  <c r="E652" i="4"/>
  <c r="B652" i="4"/>
  <c r="E651" i="4"/>
  <c r="B651" i="4"/>
  <c r="E650" i="4"/>
  <c r="B650" i="4"/>
  <c r="E649" i="4"/>
  <c r="B649" i="4"/>
  <c r="E648" i="4"/>
  <c r="B648" i="4"/>
  <c r="E647" i="4"/>
  <c r="B647" i="4"/>
  <c r="E646" i="4"/>
  <c r="B646" i="4"/>
  <c r="E645" i="4"/>
  <c r="B645" i="4"/>
  <c r="E644" i="4"/>
  <c r="B644" i="4"/>
  <c r="E643" i="4"/>
  <c r="B643" i="4"/>
  <c r="E642" i="4"/>
  <c r="B642" i="4"/>
  <c r="E641" i="4"/>
  <c r="B641" i="4"/>
  <c r="E640" i="4"/>
  <c r="B640" i="4"/>
  <c r="E639" i="4"/>
  <c r="B639" i="4"/>
  <c r="E638" i="4"/>
  <c r="B638" i="4"/>
  <c r="E637" i="4"/>
  <c r="B637" i="4"/>
  <c r="E636" i="4"/>
  <c r="B636" i="4"/>
  <c r="E635" i="4"/>
  <c r="B635" i="4"/>
  <c r="E634" i="4"/>
  <c r="B634" i="4"/>
  <c r="E633" i="4"/>
  <c r="B633" i="4"/>
  <c r="E632" i="4"/>
  <c r="B632" i="4"/>
  <c r="E631" i="4"/>
  <c r="B631" i="4"/>
  <c r="E630" i="4"/>
  <c r="B630" i="4"/>
  <c r="E629" i="4"/>
  <c r="B629" i="4"/>
  <c r="E628" i="4"/>
  <c r="B628" i="4"/>
  <c r="E627" i="4"/>
  <c r="B627" i="4"/>
  <c r="E626" i="4"/>
  <c r="B626" i="4"/>
  <c r="E625" i="4"/>
  <c r="B625" i="4"/>
  <c r="E624" i="4"/>
  <c r="B624" i="4"/>
  <c r="E623" i="4"/>
  <c r="B623" i="4"/>
  <c r="E622" i="4"/>
  <c r="B622" i="4"/>
  <c r="E621" i="4"/>
  <c r="B621" i="4"/>
  <c r="J375" i="4"/>
  <c r="I375" i="4"/>
  <c r="J326" i="4"/>
  <c r="I326" i="4"/>
  <c r="J325" i="4"/>
  <c r="I325" i="4"/>
  <c r="J324" i="4"/>
  <c r="I324" i="4"/>
  <c r="J323" i="4"/>
  <c r="I323" i="4"/>
  <c r="J322" i="4"/>
  <c r="I322" i="4"/>
  <c r="J321" i="4"/>
  <c r="I321" i="4"/>
  <c r="J320" i="4"/>
  <c r="I320" i="4"/>
  <c r="J319" i="4"/>
  <c r="I319" i="4"/>
  <c r="J318" i="4"/>
  <c r="I318" i="4"/>
  <c r="J317" i="4"/>
  <c r="I317" i="4"/>
  <c r="J316" i="4"/>
  <c r="I316" i="4"/>
  <c r="J315" i="4"/>
  <c r="I315" i="4"/>
  <c r="J314" i="4"/>
  <c r="I314" i="4"/>
  <c r="J313" i="4"/>
  <c r="I313" i="4"/>
  <c r="J312" i="4"/>
  <c r="I312" i="4"/>
  <c r="J311" i="4"/>
  <c r="I311" i="4"/>
  <c r="J310" i="4"/>
  <c r="I310" i="4"/>
  <c r="J309" i="4"/>
  <c r="I309" i="4"/>
  <c r="J308" i="4"/>
  <c r="I308" i="4"/>
  <c r="J307" i="4"/>
  <c r="I307" i="4"/>
  <c r="J306" i="4"/>
  <c r="I306" i="4"/>
  <c r="J305" i="4"/>
  <c r="I305" i="4"/>
  <c r="J304" i="4"/>
  <c r="I304" i="4"/>
  <c r="J303" i="4"/>
  <c r="I303" i="4"/>
  <c r="J302" i="4"/>
  <c r="I302" i="4"/>
  <c r="J301" i="4"/>
  <c r="I301" i="4"/>
  <c r="J300" i="4"/>
  <c r="I300" i="4"/>
  <c r="J299" i="4"/>
  <c r="I299" i="4"/>
  <c r="J298" i="4"/>
  <c r="I298" i="4"/>
  <c r="J297" i="4"/>
  <c r="I297" i="4"/>
  <c r="J296" i="4"/>
  <c r="I296" i="4"/>
  <c r="J295" i="4"/>
  <c r="I295" i="4"/>
  <c r="J294" i="4"/>
  <c r="I294" i="4"/>
  <c r="J293" i="4"/>
  <c r="I293" i="4"/>
  <c r="J292" i="4"/>
  <c r="I292" i="4"/>
  <c r="J291" i="4"/>
  <c r="I291" i="4"/>
  <c r="J290" i="4"/>
  <c r="I290" i="4"/>
  <c r="J289" i="4"/>
  <c r="I289" i="4"/>
  <c r="J288" i="4"/>
  <c r="I288" i="4"/>
  <c r="J287" i="4"/>
  <c r="I287" i="4"/>
  <c r="J286" i="4"/>
  <c r="I286" i="4"/>
  <c r="J285" i="4"/>
  <c r="I285" i="4"/>
  <c r="J284" i="4"/>
  <c r="I284" i="4"/>
  <c r="J283" i="4"/>
  <c r="I283" i="4"/>
  <c r="J282" i="4"/>
  <c r="I282" i="4"/>
  <c r="I327" i="4"/>
  <c r="J327" i="4"/>
  <c r="I328" i="4"/>
  <c r="J328" i="4"/>
  <c r="I329" i="4"/>
  <c r="J329" i="4"/>
  <c r="I330" i="4"/>
  <c r="J330" i="4"/>
  <c r="I331" i="4"/>
  <c r="J331" i="4"/>
  <c r="I332" i="4"/>
  <c r="J332" i="4"/>
  <c r="I333" i="4"/>
  <c r="J333" i="4"/>
  <c r="I334" i="4"/>
  <c r="J334" i="4"/>
  <c r="I335" i="4"/>
  <c r="J335" i="4"/>
  <c r="I336" i="4"/>
  <c r="J336" i="4"/>
  <c r="I337" i="4"/>
  <c r="J337" i="4"/>
  <c r="I338" i="4"/>
  <c r="J338" i="4"/>
  <c r="I339" i="4"/>
  <c r="J339" i="4"/>
  <c r="I340" i="4"/>
  <c r="J340" i="4"/>
  <c r="I341" i="4"/>
  <c r="J341" i="4"/>
  <c r="I342" i="4"/>
  <c r="J342" i="4"/>
  <c r="I343" i="4"/>
  <c r="J343" i="4"/>
  <c r="I344" i="4"/>
  <c r="J344" i="4"/>
  <c r="I345" i="4"/>
  <c r="J345" i="4"/>
  <c r="I346" i="4"/>
  <c r="J346" i="4"/>
  <c r="I347" i="4"/>
  <c r="J347" i="4"/>
  <c r="I348" i="4"/>
  <c r="J348" i="4"/>
  <c r="I349" i="4"/>
  <c r="J349" i="4"/>
  <c r="I350" i="4"/>
  <c r="J350" i="4"/>
  <c r="I351" i="4"/>
  <c r="J351" i="4"/>
  <c r="I352" i="4"/>
  <c r="J352" i="4"/>
  <c r="I353" i="4"/>
  <c r="J353" i="4"/>
  <c r="N353" i="4"/>
  <c r="I354" i="4"/>
  <c r="J354" i="4"/>
  <c r="I355" i="4"/>
  <c r="J355" i="4"/>
  <c r="I356" i="4"/>
  <c r="J356" i="4"/>
  <c r="I357" i="4"/>
  <c r="J357" i="4"/>
  <c r="I358" i="4"/>
  <c r="J358" i="4"/>
  <c r="I359" i="4"/>
  <c r="J359" i="4"/>
  <c r="N359" i="4"/>
  <c r="I360" i="4"/>
  <c r="J360" i="4"/>
  <c r="I361" i="4"/>
  <c r="J361" i="4"/>
  <c r="I362" i="4"/>
  <c r="J362" i="4"/>
  <c r="I363" i="4"/>
  <c r="J363" i="4"/>
  <c r="I364" i="4"/>
  <c r="J364" i="4"/>
  <c r="I365" i="4"/>
  <c r="J365" i="4"/>
  <c r="N365" i="4"/>
  <c r="I366" i="4"/>
  <c r="J366" i="4"/>
  <c r="I367" i="4"/>
  <c r="J367" i="4"/>
  <c r="I368" i="4"/>
  <c r="J368" i="4"/>
  <c r="I369" i="4"/>
  <c r="J369" i="4"/>
  <c r="I370" i="4"/>
  <c r="J370" i="4"/>
  <c r="I371" i="4"/>
  <c r="J371" i="4"/>
  <c r="J238" i="4"/>
  <c r="I238" i="4"/>
  <c r="J237" i="4"/>
  <c r="I237" i="4"/>
  <c r="J236" i="4"/>
  <c r="I236" i="4"/>
  <c r="J235" i="4"/>
  <c r="I235" i="4"/>
  <c r="J234" i="4"/>
  <c r="I234" i="4"/>
  <c r="J233" i="4"/>
  <c r="I233" i="4"/>
  <c r="J232" i="4"/>
  <c r="I232" i="4"/>
  <c r="J231" i="4"/>
  <c r="I231" i="4"/>
  <c r="J230" i="4"/>
  <c r="I230" i="4"/>
  <c r="J229" i="4"/>
  <c r="I229" i="4"/>
  <c r="J228" i="4"/>
  <c r="I228" i="4"/>
  <c r="J227" i="4"/>
  <c r="I227" i="4"/>
  <c r="J226" i="4"/>
  <c r="I226" i="4"/>
  <c r="J225" i="4"/>
  <c r="I225" i="4"/>
  <c r="J224" i="4"/>
  <c r="I224" i="4"/>
  <c r="J223" i="4"/>
  <c r="I223" i="4"/>
  <c r="J222" i="4"/>
  <c r="I222" i="4"/>
  <c r="J221" i="4"/>
  <c r="I221" i="4"/>
  <c r="J220" i="4"/>
  <c r="I220" i="4"/>
  <c r="J219" i="4"/>
  <c r="I219" i="4"/>
  <c r="J218" i="4"/>
  <c r="I218" i="4"/>
  <c r="J217" i="4"/>
  <c r="I217" i="4"/>
  <c r="J216" i="4"/>
  <c r="I216" i="4"/>
  <c r="J215" i="4"/>
  <c r="I215" i="4"/>
  <c r="J214" i="4"/>
  <c r="I214" i="4"/>
  <c r="J213" i="4"/>
  <c r="I213" i="4"/>
  <c r="J212" i="4"/>
  <c r="I212" i="4"/>
  <c r="J211" i="4"/>
  <c r="I211" i="4"/>
  <c r="J210" i="4"/>
  <c r="I210" i="4"/>
  <c r="J209" i="4"/>
  <c r="I209" i="4"/>
  <c r="J208" i="4"/>
  <c r="I208" i="4"/>
  <c r="J207" i="4"/>
  <c r="I207" i="4"/>
  <c r="J206" i="4"/>
  <c r="I206" i="4"/>
  <c r="J205" i="4"/>
  <c r="I205" i="4"/>
  <c r="J204" i="4"/>
  <c r="I204" i="4"/>
  <c r="J203" i="4"/>
  <c r="I203" i="4"/>
  <c r="J202" i="4"/>
  <c r="I202" i="4"/>
  <c r="J201" i="4"/>
  <c r="I201" i="4"/>
  <c r="J200" i="4"/>
  <c r="I200" i="4"/>
  <c r="J199" i="4"/>
  <c r="I199" i="4"/>
  <c r="J198" i="4"/>
  <c r="I198" i="4"/>
  <c r="J197" i="4"/>
  <c r="I197" i="4"/>
  <c r="J196" i="4"/>
  <c r="I196" i="4"/>
  <c r="J195" i="4"/>
  <c r="I195" i="4"/>
  <c r="J194" i="4"/>
  <c r="I194" i="4"/>
  <c r="J193" i="4"/>
  <c r="I193" i="4"/>
  <c r="J192" i="4"/>
  <c r="I192" i="4"/>
  <c r="J191" i="4"/>
  <c r="I191" i="4"/>
  <c r="J190" i="4"/>
  <c r="I190" i="4"/>
  <c r="J189" i="4"/>
  <c r="I189" i="4"/>
  <c r="J188" i="4"/>
  <c r="I188" i="4"/>
  <c r="J187" i="4"/>
  <c r="I187" i="4"/>
  <c r="J186" i="4"/>
  <c r="I186" i="4"/>
  <c r="J185" i="4"/>
  <c r="I185" i="4"/>
  <c r="J184" i="4"/>
  <c r="I184" i="4"/>
  <c r="J183" i="4"/>
  <c r="I183" i="4"/>
  <c r="J182" i="4"/>
  <c r="I182" i="4"/>
  <c r="J181" i="4"/>
  <c r="I181" i="4"/>
  <c r="J180" i="4"/>
  <c r="I180" i="4"/>
  <c r="J179" i="4"/>
  <c r="I179" i="4"/>
  <c r="J178" i="4"/>
  <c r="I178" i="4"/>
  <c r="J177" i="4"/>
  <c r="I177" i="4"/>
  <c r="J176" i="4"/>
  <c r="I176" i="4"/>
  <c r="J175" i="4"/>
  <c r="I175" i="4"/>
  <c r="J174" i="4"/>
  <c r="I174" i="4"/>
  <c r="J173" i="4"/>
  <c r="I173" i="4"/>
  <c r="J172" i="4"/>
  <c r="I172" i="4"/>
  <c r="J171" i="4"/>
  <c r="I171" i="4"/>
  <c r="J170" i="4"/>
  <c r="I170" i="4"/>
  <c r="J169" i="4"/>
  <c r="I169" i="4"/>
  <c r="J168" i="4"/>
  <c r="I168" i="4"/>
  <c r="J167" i="4"/>
  <c r="I167" i="4"/>
  <c r="J166" i="4"/>
  <c r="I166" i="4"/>
  <c r="J165" i="4"/>
  <c r="I165" i="4"/>
  <c r="J164" i="4"/>
  <c r="I164" i="4"/>
  <c r="J163" i="4"/>
  <c r="I163" i="4"/>
  <c r="J162" i="4"/>
  <c r="I162" i="4"/>
  <c r="J161" i="4"/>
  <c r="I161" i="4"/>
  <c r="J160" i="4"/>
  <c r="I160" i="4"/>
  <c r="J159" i="4"/>
  <c r="I159" i="4"/>
  <c r="J158" i="4"/>
  <c r="I158" i="4"/>
  <c r="J157" i="4"/>
  <c r="I157" i="4"/>
  <c r="J156" i="4"/>
  <c r="I156" i="4"/>
  <c r="J155" i="4"/>
  <c r="I155" i="4"/>
  <c r="J154" i="4"/>
  <c r="I154" i="4"/>
  <c r="J153" i="4"/>
  <c r="I153" i="4"/>
  <c r="J152" i="4"/>
  <c r="I152" i="4"/>
  <c r="J151" i="4"/>
  <c r="I151" i="4"/>
  <c r="J150" i="4"/>
  <c r="I150" i="4"/>
  <c r="J149" i="4"/>
  <c r="I149" i="4"/>
  <c r="J148" i="4"/>
  <c r="I148" i="4"/>
  <c r="J278" i="4"/>
  <c r="I278" i="4"/>
  <c r="J277" i="4"/>
  <c r="I277" i="4"/>
  <c r="J276" i="4"/>
  <c r="I276" i="4"/>
  <c r="J275" i="4"/>
  <c r="I275" i="4"/>
  <c r="J274" i="4"/>
  <c r="I274" i="4"/>
  <c r="J273" i="4"/>
  <c r="I273" i="4"/>
  <c r="J272" i="4"/>
  <c r="I272" i="4"/>
  <c r="J271" i="4"/>
  <c r="I271" i="4"/>
  <c r="J270" i="4"/>
  <c r="I270" i="4"/>
  <c r="J269" i="4"/>
  <c r="I269" i="4"/>
  <c r="J268" i="4"/>
  <c r="I268" i="4"/>
  <c r="J267" i="4"/>
  <c r="I267" i="4"/>
  <c r="J266" i="4"/>
  <c r="I266" i="4"/>
  <c r="J265" i="4"/>
  <c r="I265" i="4"/>
  <c r="J264" i="4"/>
  <c r="I264" i="4"/>
  <c r="J263" i="4"/>
  <c r="I263" i="4"/>
  <c r="J262" i="4"/>
  <c r="I262" i="4"/>
  <c r="J261" i="4"/>
  <c r="I261" i="4"/>
  <c r="J260" i="4"/>
  <c r="I260" i="4"/>
  <c r="J259" i="4"/>
  <c r="I259" i="4"/>
  <c r="J258" i="4"/>
  <c r="I258" i="4"/>
  <c r="J257" i="4"/>
  <c r="I257" i="4"/>
  <c r="J256" i="4"/>
  <c r="I256" i="4"/>
  <c r="J255" i="4"/>
  <c r="I255" i="4"/>
  <c r="J254" i="4"/>
  <c r="I254" i="4"/>
  <c r="J253" i="4"/>
  <c r="I253" i="4"/>
  <c r="J252" i="4"/>
  <c r="I252" i="4"/>
  <c r="J251" i="4"/>
  <c r="I251" i="4"/>
  <c r="J250" i="4"/>
  <c r="I250" i="4"/>
  <c r="J249" i="4"/>
  <c r="I249" i="4"/>
  <c r="J248" i="4"/>
  <c r="I248" i="4"/>
  <c r="J247" i="4"/>
  <c r="I247" i="4"/>
  <c r="J246" i="4"/>
  <c r="I246" i="4"/>
  <c r="J245" i="4"/>
  <c r="I245" i="4"/>
  <c r="J244" i="4"/>
  <c r="I244" i="4"/>
  <c r="J243" i="4"/>
  <c r="I243" i="4"/>
  <c r="J242" i="4"/>
  <c r="I242" i="4"/>
  <c r="J241" i="4"/>
  <c r="I241" i="4"/>
  <c r="J240" i="4"/>
  <c r="I240" i="4"/>
  <c r="J239" i="4"/>
  <c r="I239" i="4"/>
  <c r="J147" i="4"/>
  <c r="I147" i="4"/>
  <c r="J146" i="4"/>
  <c r="I146" i="4"/>
  <c r="J145" i="4"/>
  <c r="I145" i="4"/>
  <c r="J144" i="4"/>
  <c r="I144" i="4"/>
  <c r="J143" i="4"/>
  <c r="I143" i="4"/>
  <c r="J142" i="4"/>
  <c r="I142" i="4"/>
  <c r="J141" i="4"/>
  <c r="I141" i="4"/>
  <c r="J140" i="4"/>
  <c r="I140" i="4"/>
  <c r="J139" i="4"/>
  <c r="I139" i="4"/>
  <c r="J138" i="4"/>
  <c r="I138"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N369" i="4"/>
  <c r="N363" i="4"/>
  <c r="N357" i="4"/>
  <c r="N367" i="4"/>
  <c r="N361" i="4"/>
  <c r="N355" i="4"/>
  <c r="N261" i="4"/>
  <c r="N262" i="4"/>
  <c r="N263" i="4"/>
  <c r="N264" i="4"/>
  <c r="N265" i="4"/>
  <c r="N270" i="4"/>
  <c r="N271" i="4"/>
  <c r="N272" i="4"/>
  <c r="N273" i="4"/>
  <c r="N277" i="4"/>
  <c r="N278" i="4"/>
  <c r="N148" i="4"/>
  <c r="N149" i="4"/>
  <c r="N150" i="4"/>
  <c r="N152" i="4"/>
  <c r="N153" i="4"/>
  <c r="N154" i="4"/>
  <c r="N156" i="4"/>
  <c r="N157" i="4"/>
  <c r="N158" i="4"/>
  <c r="N160" i="4"/>
  <c r="N161" i="4"/>
  <c r="N162" i="4"/>
  <c r="N164" i="4"/>
  <c r="N165" i="4"/>
  <c r="N166" i="4"/>
  <c r="N168" i="4"/>
  <c r="N169" i="4"/>
  <c r="N170" i="4"/>
  <c r="N172" i="4"/>
  <c r="N173" i="4"/>
  <c r="N174" i="4"/>
  <c r="N176" i="4"/>
  <c r="N177" i="4"/>
  <c r="N178" i="4"/>
  <c r="N180" i="4"/>
  <c r="N181" i="4"/>
  <c r="N182" i="4"/>
  <c r="N184" i="4"/>
  <c r="N185" i="4"/>
  <c r="N194" i="4"/>
  <c r="N195" i="4"/>
  <c r="N196" i="4"/>
  <c r="N197" i="4"/>
  <c r="N198" i="4"/>
  <c r="N200" i="4"/>
  <c r="N201" i="4"/>
  <c r="N202" i="4"/>
  <c r="N204" i="4"/>
  <c r="N205" i="4"/>
  <c r="N206" i="4"/>
  <c r="N207" i="4"/>
  <c r="N208" i="4"/>
  <c r="N209" i="4"/>
  <c r="N210" i="4"/>
  <c r="N211" i="4"/>
  <c r="N212" i="4"/>
  <c r="N213" i="4"/>
  <c r="N214" i="4"/>
  <c r="N216" i="4"/>
  <c r="N217" i="4"/>
  <c r="N218" i="4"/>
  <c r="N220" i="4"/>
  <c r="N222" i="4"/>
  <c r="N224" i="4"/>
  <c r="N226" i="4"/>
  <c r="N228" i="4"/>
  <c r="N230" i="4"/>
  <c r="N232" i="4"/>
  <c r="N234" i="4"/>
  <c r="N236" i="4"/>
  <c r="N238" i="4"/>
  <c r="N285" i="4"/>
  <c r="N286" i="4"/>
  <c r="N288" i="4"/>
  <c r="N289" i="4"/>
  <c r="N290" i="4"/>
  <c r="N292" i="4"/>
  <c r="N294" i="4"/>
  <c r="N296" i="4"/>
  <c r="N298" i="4"/>
  <c r="N300" i="4"/>
  <c r="N302" i="4"/>
  <c r="N225" i="4"/>
  <c r="N229" i="4"/>
  <c r="N233" i="4"/>
  <c r="N237" i="4"/>
  <c r="N221" i="4"/>
  <c r="N368" i="4"/>
  <c r="N366" i="4"/>
  <c r="N364" i="4"/>
  <c r="N362" i="4"/>
  <c r="N360" i="4"/>
  <c r="N358" i="4"/>
  <c r="N356" i="4"/>
  <c r="N354" i="4"/>
  <c r="N352" i="4"/>
  <c r="N350" i="4"/>
  <c r="N348" i="4"/>
  <c r="N346" i="4"/>
  <c r="N344" i="4"/>
  <c r="N342" i="4"/>
  <c r="N340" i="4"/>
  <c r="N338" i="4"/>
  <c r="N336" i="4"/>
  <c r="N334" i="4"/>
  <c r="N332" i="4"/>
  <c r="N351" i="4"/>
  <c r="N349" i="4"/>
  <c r="N347" i="4"/>
  <c r="N345" i="4"/>
  <c r="N343" i="4"/>
  <c r="N341" i="4"/>
  <c r="N339" i="4"/>
  <c r="N337" i="4"/>
  <c r="N335" i="4"/>
  <c r="N333" i="4"/>
  <c r="N239" i="4"/>
  <c r="N241" i="4"/>
  <c r="N245" i="4"/>
  <c r="N247" i="4"/>
  <c r="N249" i="4"/>
  <c r="N255" i="4"/>
  <c r="N257" i="4"/>
  <c r="N370" i="4"/>
  <c r="N293" i="4"/>
  <c r="N297" i="4"/>
  <c r="N301" i="4"/>
  <c r="N305" i="4"/>
  <c r="N309" i="4"/>
  <c r="N313" i="4"/>
  <c r="N317" i="4"/>
  <c r="N321" i="4"/>
  <c r="N325" i="4"/>
  <c r="N375" i="4"/>
  <c r="N147" i="4"/>
  <c r="N240" i="4"/>
  <c r="N246" i="4"/>
  <c r="N248" i="4"/>
  <c r="N254" i="4"/>
  <c r="N256" i="4"/>
  <c r="N371" i="4"/>
  <c r="N282" i="4"/>
  <c r="N284" i="4"/>
  <c r="N304" i="4"/>
  <c r="N306" i="4"/>
  <c r="N308" i="4"/>
  <c r="N310" i="4"/>
  <c r="N312" i="4"/>
  <c r="N314" i="4"/>
  <c r="N316" i="4"/>
  <c r="N318" i="4"/>
  <c r="N320" i="4"/>
  <c r="N322" i="4"/>
  <c r="N324" i="4"/>
  <c r="N326" i="4"/>
  <c r="N171" i="4"/>
  <c r="N175" i="4"/>
  <c r="N155" i="4"/>
  <c r="N159" i="4"/>
  <c r="N307" i="4"/>
  <c r="N291" i="4"/>
  <c r="N323" i="4"/>
  <c r="N227" i="4"/>
  <c r="N295" i="4"/>
  <c r="N311" i="4"/>
  <c r="N283" i="4"/>
  <c r="N299" i="4"/>
  <c r="N315" i="4"/>
  <c r="N287" i="4"/>
  <c r="N303" i="4"/>
  <c r="N319" i="4"/>
  <c r="N146" i="4"/>
  <c r="N199" i="4"/>
  <c r="N215" i="4"/>
  <c r="N231" i="4"/>
  <c r="N253" i="4"/>
  <c r="N163" i="4"/>
  <c r="N179" i="4"/>
  <c r="N203" i="4"/>
  <c r="N219" i="4"/>
  <c r="N235" i="4"/>
  <c r="N269" i="4"/>
  <c r="N151" i="4"/>
  <c r="N167" i="4"/>
  <c r="N183" i="4"/>
  <c r="N223" i="4"/>
  <c r="N144" i="4"/>
  <c r="N242" i="4"/>
  <c r="N244" i="4"/>
  <c r="N251" i="4"/>
  <c r="N258" i="4"/>
  <c r="N260" i="4"/>
  <c r="N267" i="4"/>
  <c r="N274" i="4"/>
  <c r="N276" i="4"/>
  <c r="N143" i="4"/>
  <c r="N145" i="4"/>
  <c r="N243" i="4"/>
  <c r="N250" i="4"/>
  <c r="N252" i="4"/>
  <c r="N259" i="4"/>
  <c r="N266" i="4"/>
  <c r="N268" i="4"/>
  <c r="N275" i="4"/>
  <c r="F47" i="2"/>
  <c r="F46" i="2"/>
  <c r="F45" i="2"/>
  <c r="F44" i="2"/>
  <c r="F43" i="2"/>
  <c r="F41" i="2"/>
  <c r="F40" i="2"/>
  <c r="F39" i="2"/>
  <c r="F38" i="2"/>
  <c r="F37" i="2"/>
  <c r="F35" i="2"/>
  <c r="F34" i="2"/>
  <c r="F33" i="2"/>
  <c r="F32" i="2"/>
  <c r="F31" i="2"/>
  <c r="F29" i="2"/>
  <c r="F28" i="2"/>
  <c r="F27" i="2"/>
  <c r="F26" i="2"/>
  <c r="F25" i="2"/>
  <c r="F23" i="2"/>
  <c r="F22" i="2"/>
  <c r="F21" i="2"/>
  <c r="F20" i="2"/>
  <c r="F19" i="2"/>
  <c r="F17" i="2"/>
  <c r="F16" i="2"/>
  <c r="F15" i="2"/>
  <c r="F14" i="2"/>
  <c r="F13" i="2"/>
  <c r="F12" i="2"/>
  <c r="F11" i="2"/>
  <c r="F10" i="2"/>
  <c r="F9" i="2"/>
  <c r="F8" i="2"/>
  <c r="F7" i="2"/>
  <c r="F6" i="2"/>
  <c r="F24" i="2"/>
  <c r="F42" i="2"/>
  <c r="F36" i="2"/>
  <c r="F30" i="2"/>
  <c r="F18" i="2"/>
  <c r="A233" i="21"/>
  <c r="C1" i="5"/>
  <c r="B4" i="2"/>
  <c r="A37" i="21"/>
  <c r="J491" i="4"/>
  <c r="B554" i="4"/>
  <c r="B553" i="4"/>
  <c r="B552" i="4"/>
  <c r="N548" i="4"/>
  <c r="M548" i="4"/>
  <c r="A38" i="21"/>
  <c r="W45" i="5"/>
  <c r="W44" i="5"/>
  <c r="W43" i="5"/>
  <c r="W42" i="5"/>
  <c r="W41" i="5"/>
  <c r="W40" i="5"/>
  <c r="W39" i="5"/>
  <c r="W38" i="5"/>
  <c r="W37" i="5"/>
  <c r="W36" i="5"/>
  <c r="W35" i="5"/>
  <c r="W34" i="5"/>
  <c r="W33" i="5"/>
  <c r="W32" i="5"/>
  <c r="W31" i="5"/>
  <c r="W30" i="5"/>
  <c r="W29" i="5"/>
  <c r="W28" i="5"/>
  <c r="W27" i="5"/>
  <c r="W26" i="5"/>
  <c r="W25" i="5"/>
  <c r="W24" i="5"/>
  <c r="W23" i="5"/>
  <c r="W22" i="5"/>
  <c r="W21" i="5"/>
  <c r="W20" i="5"/>
  <c r="W19" i="5"/>
  <c r="W18" i="5"/>
  <c r="W17" i="5"/>
  <c r="W16" i="5"/>
  <c r="W15" i="5"/>
  <c r="W14" i="5"/>
  <c r="W13" i="5"/>
  <c r="W12" i="5"/>
  <c r="W11" i="5"/>
  <c r="W10" i="5"/>
  <c r="W9" i="5"/>
  <c r="W8" i="5"/>
  <c r="W7" i="5"/>
  <c r="W6" i="5"/>
  <c r="U45" i="5"/>
  <c r="U44" i="5"/>
  <c r="U43" i="5"/>
  <c r="U42" i="5"/>
  <c r="U41" i="5"/>
  <c r="U40" i="5"/>
  <c r="U39" i="5"/>
  <c r="U38" i="5"/>
  <c r="U37" i="5"/>
  <c r="U36" i="5"/>
  <c r="U35" i="5"/>
  <c r="U34" i="5"/>
  <c r="U33" i="5"/>
  <c r="U32" i="5"/>
  <c r="U31" i="5"/>
  <c r="U30" i="5"/>
  <c r="U29" i="5"/>
  <c r="U28" i="5"/>
  <c r="U27" i="5"/>
  <c r="U26" i="5"/>
  <c r="U25" i="5"/>
  <c r="U24" i="5"/>
  <c r="U23" i="5"/>
  <c r="U22" i="5"/>
  <c r="U21" i="5"/>
  <c r="U20" i="5"/>
  <c r="U19" i="5"/>
  <c r="U18" i="5"/>
  <c r="U17" i="5"/>
  <c r="U16" i="5"/>
  <c r="U15" i="5"/>
  <c r="U14" i="5"/>
  <c r="U13" i="5"/>
  <c r="U12" i="5"/>
  <c r="U11" i="5"/>
  <c r="U10" i="5"/>
  <c r="U9" i="5"/>
  <c r="U8" i="5"/>
  <c r="U7" i="5"/>
  <c r="U6" i="5"/>
  <c r="T45" i="5"/>
  <c r="V45" i="5"/>
  <c r="T44" i="5"/>
  <c r="V44" i="5"/>
  <c r="T43" i="5"/>
  <c r="V43" i="5"/>
  <c r="T42" i="5"/>
  <c r="V42" i="5"/>
  <c r="T41" i="5"/>
  <c r="V41" i="5"/>
  <c r="T40" i="5"/>
  <c r="V40" i="5"/>
  <c r="T39" i="5"/>
  <c r="V39" i="5"/>
  <c r="T38" i="5"/>
  <c r="V38" i="5"/>
  <c r="T37" i="5"/>
  <c r="V37" i="5"/>
  <c r="T36" i="5"/>
  <c r="V36" i="5"/>
  <c r="T35" i="5"/>
  <c r="V35" i="5"/>
  <c r="T34" i="5"/>
  <c r="V34" i="5"/>
  <c r="T33" i="5"/>
  <c r="V33" i="5"/>
  <c r="T32" i="5"/>
  <c r="V32" i="5"/>
  <c r="T31" i="5"/>
  <c r="V31" i="5"/>
  <c r="T30" i="5"/>
  <c r="V30" i="5"/>
  <c r="T29" i="5"/>
  <c r="V29" i="5"/>
  <c r="T28" i="5"/>
  <c r="V28" i="5"/>
  <c r="T27" i="5"/>
  <c r="V27" i="5"/>
  <c r="T26" i="5"/>
  <c r="V26" i="5"/>
  <c r="T25" i="5"/>
  <c r="V25" i="5"/>
  <c r="T24" i="5"/>
  <c r="V24" i="5"/>
  <c r="T23" i="5"/>
  <c r="V23" i="5"/>
  <c r="T22" i="5"/>
  <c r="V22" i="5"/>
  <c r="T21" i="5"/>
  <c r="V21" i="5"/>
  <c r="T20" i="5"/>
  <c r="V20" i="5"/>
  <c r="T19" i="5"/>
  <c r="V19" i="5"/>
  <c r="T18" i="5"/>
  <c r="V18" i="5"/>
  <c r="T17" i="5"/>
  <c r="V17" i="5"/>
  <c r="T16" i="5"/>
  <c r="V16" i="5"/>
  <c r="T15" i="5"/>
  <c r="V15" i="5"/>
  <c r="T14" i="5"/>
  <c r="V14" i="5"/>
  <c r="T13" i="5"/>
  <c r="V13" i="5"/>
  <c r="T12" i="5"/>
  <c r="V12" i="5"/>
  <c r="T11" i="5"/>
  <c r="V11" i="5"/>
  <c r="T10" i="5"/>
  <c r="V10" i="5"/>
  <c r="T9" i="5"/>
  <c r="V9" i="5"/>
  <c r="T8" i="5"/>
  <c r="V8" i="5"/>
  <c r="T7" i="5"/>
  <c r="V7" i="5"/>
  <c r="T6" i="5"/>
  <c r="V6" i="5"/>
  <c r="O45" i="5"/>
  <c r="O44" i="5"/>
  <c r="O43" i="5"/>
  <c r="O42" i="5"/>
  <c r="O41" i="5"/>
  <c r="O40" i="5"/>
  <c r="O39" i="5"/>
  <c r="Q39" i="5"/>
  <c r="O38" i="5"/>
  <c r="Q38" i="5"/>
  <c r="O37" i="5"/>
  <c r="Q37" i="5"/>
  <c r="O36" i="5"/>
  <c r="Q36" i="5"/>
  <c r="O35" i="5"/>
  <c r="Q35" i="5"/>
  <c r="O34" i="5"/>
  <c r="O33" i="5"/>
  <c r="O32" i="5"/>
  <c r="O31" i="5"/>
  <c r="O30" i="5"/>
  <c r="O29" i="5"/>
  <c r="O28" i="5"/>
  <c r="O27" i="5"/>
  <c r="Q27" i="5"/>
  <c r="O26" i="5"/>
  <c r="Q26" i="5"/>
  <c r="O25" i="5"/>
  <c r="Q25" i="5"/>
  <c r="O24" i="5"/>
  <c r="Q24" i="5"/>
  <c r="O23" i="5"/>
  <c r="Q23" i="5"/>
  <c r="O22" i="5"/>
  <c r="O21" i="5"/>
  <c r="O20" i="5"/>
  <c r="O19" i="5"/>
  <c r="O18" i="5"/>
  <c r="O17" i="5"/>
  <c r="O16" i="5"/>
  <c r="O15" i="5"/>
  <c r="Q15" i="5"/>
  <c r="O14" i="5"/>
  <c r="Q14" i="5"/>
  <c r="O13" i="5"/>
  <c r="O12" i="5"/>
  <c r="O11" i="5"/>
  <c r="O10" i="5"/>
  <c r="O9" i="5"/>
  <c r="O8" i="5"/>
  <c r="O7" i="5"/>
  <c r="O6" i="5"/>
  <c r="R45" i="5"/>
  <c r="R44" i="5"/>
  <c r="R43" i="5"/>
  <c r="R42" i="5"/>
  <c r="R41" i="5"/>
  <c r="R40" i="5"/>
  <c r="R39" i="5"/>
  <c r="R38" i="5"/>
  <c r="R37" i="5"/>
  <c r="R36" i="5"/>
  <c r="R35" i="5"/>
  <c r="R34" i="5"/>
  <c r="R33" i="5"/>
  <c r="R32" i="5"/>
  <c r="R31" i="5"/>
  <c r="R30" i="5"/>
  <c r="R29" i="5"/>
  <c r="R28" i="5"/>
  <c r="R27" i="5"/>
  <c r="R26" i="5"/>
  <c r="R25" i="5"/>
  <c r="R24" i="5"/>
  <c r="R23" i="5"/>
  <c r="R22" i="5"/>
  <c r="R21" i="5"/>
  <c r="R20" i="5"/>
  <c r="R19" i="5"/>
  <c r="R18" i="5"/>
  <c r="R17" i="5"/>
  <c r="R16" i="5"/>
  <c r="R15" i="5"/>
  <c r="R14" i="5"/>
  <c r="R13" i="5"/>
  <c r="R12" i="5"/>
  <c r="R11" i="5"/>
  <c r="R10" i="5"/>
  <c r="R9" i="5"/>
  <c r="R8" i="5"/>
  <c r="R7" i="5"/>
  <c r="R6" i="5"/>
  <c r="Q45" i="5"/>
  <c r="Q44" i="5"/>
  <c r="Q43" i="5"/>
  <c r="Q42" i="5"/>
  <c r="Q41" i="5"/>
  <c r="Q40" i="5"/>
  <c r="Q34" i="5"/>
  <c r="Q33" i="5"/>
  <c r="Q32" i="5"/>
  <c r="Q31" i="5"/>
  <c r="Q30" i="5"/>
  <c r="Q29" i="5"/>
  <c r="Q28" i="5"/>
  <c r="Q22" i="5"/>
  <c r="Q21" i="5"/>
  <c r="Q20" i="5"/>
  <c r="Q19" i="5"/>
  <c r="Q18" i="5"/>
  <c r="Q17" i="5"/>
  <c r="Q1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G29" i="5"/>
  <c r="G28" i="5"/>
  <c r="G27" i="5"/>
  <c r="G26" i="5"/>
  <c r="G25" i="5"/>
  <c r="C28" i="5"/>
  <c r="O548" i="4"/>
  <c r="Q548" i="4"/>
  <c r="A39" i="21"/>
  <c r="F163" i="2"/>
  <c r="F102" i="2"/>
  <c r="F90" i="2"/>
  <c r="F64" i="2"/>
  <c r="A40" i="21"/>
  <c r="E758" i="4"/>
  <c r="B758" i="4"/>
  <c r="E757" i="4"/>
  <c r="B757" i="4"/>
  <c r="E756" i="4"/>
  <c r="B756" i="4"/>
  <c r="E755" i="4"/>
  <c r="B755" i="4"/>
  <c r="E754" i="4"/>
  <c r="B754" i="4"/>
  <c r="E753" i="4"/>
  <c r="B753" i="4"/>
  <c r="E752" i="4"/>
  <c r="B752" i="4"/>
  <c r="E751" i="4"/>
  <c r="B751" i="4"/>
  <c r="E750" i="4"/>
  <c r="B750" i="4"/>
  <c r="E749" i="4"/>
  <c r="B749" i="4"/>
  <c r="E748" i="4"/>
  <c r="B748" i="4"/>
  <c r="E747" i="4"/>
  <c r="B747" i="4"/>
  <c r="E746" i="4"/>
  <c r="B746" i="4"/>
  <c r="E745" i="4"/>
  <c r="B745" i="4"/>
  <c r="E744" i="4"/>
  <c r="B744" i="4"/>
  <c r="E743" i="4"/>
  <c r="B743" i="4"/>
  <c r="E742" i="4"/>
  <c r="B742" i="4"/>
  <c r="E741" i="4"/>
  <c r="B741" i="4"/>
  <c r="E740" i="4"/>
  <c r="B740" i="4"/>
  <c r="E739" i="4"/>
  <c r="B739" i="4"/>
  <c r="E738" i="4"/>
  <c r="B738" i="4"/>
  <c r="E737" i="4"/>
  <c r="B737" i="4"/>
  <c r="E736" i="4"/>
  <c r="B736" i="4"/>
  <c r="E735" i="4"/>
  <c r="B735" i="4"/>
  <c r="E734" i="4"/>
  <c r="B734" i="4"/>
  <c r="E733" i="4"/>
  <c r="B733" i="4"/>
  <c r="E732" i="4"/>
  <c r="B732" i="4"/>
  <c r="E731" i="4"/>
  <c r="B731" i="4"/>
  <c r="E730" i="4"/>
  <c r="B730" i="4"/>
  <c r="E729" i="4"/>
  <c r="B729" i="4"/>
  <c r="E728" i="4"/>
  <c r="B728" i="4"/>
  <c r="E727" i="4"/>
  <c r="B727" i="4"/>
  <c r="E726" i="4"/>
  <c r="B726" i="4"/>
  <c r="E725" i="4"/>
  <c r="B725" i="4"/>
  <c r="E724" i="4"/>
  <c r="B724" i="4"/>
  <c r="E723" i="4"/>
  <c r="B723" i="4"/>
  <c r="E722" i="4"/>
  <c r="B722" i="4"/>
  <c r="E721" i="4"/>
  <c r="B721" i="4"/>
  <c r="E720" i="4"/>
  <c r="B720" i="4"/>
  <c r="E719" i="4"/>
  <c r="B719" i="4"/>
  <c r="E718" i="4"/>
  <c r="B718" i="4"/>
  <c r="E717" i="4"/>
  <c r="B717" i="4"/>
  <c r="E716" i="4"/>
  <c r="B716" i="4"/>
  <c r="E715" i="4"/>
  <c r="B715" i="4"/>
  <c r="E714" i="4"/>
  <c r="B714" i="4"/>
  <c r="E713" i="4"/>
  <c r="B713" i="4"/>
  <c r="E712" i="4"/>
  <c r="B712" i="4"/>
  <c r="E711" i="4"/>
  <c r="B711" i="4"/>
  <c r="E710" i="4"/>
  <c r="B710" i="4"/>
  <c r="E709" i="4"/>
  <c r="B709" i="4"/>
  <c r="E708" i="4"/>
  <c r="B708" i="4"/>
  <c r="E707" i="4"/>
  <c r="B707" i="4"/>
  <c r="E706" i="4"/>
  <c r="B706" i="4"/>
  <c r="E705" i="4"/>
  <c r="B705" i="4"/>
  <c r="E704" i="4"/>
  <c r="B704" i="4"/>
  <c r="E703" i="4"/>
  <c r="B703" i="4"/>
  <c r="E702" i="4"/>
  <c r="B702" i="4"/>
  <c r="E701" i="4"/>
  <c r="B701" i="4"/>
  <c r="E700" i="4"/>
  <c r="B700" i="4"/>
  <c r="E699" i="4"/>
  <c r="B699" i="4"/>
  <c r="E698" i="4"/>
  <c r="B698" i="4"/>
  <c r="E697" i="4"/>
  <c r="B697" i="4"/>
  <c r="E696" i="4"/>
  <c r="B696" i="4"/>
  <c r="E695" i="4"/>
  <c r="B695" i="4"/>
  <c r="E694" i="4"/>
  <c r="B694" i="4"/>
  <c r="E693" i="4"/>
  <c r="B693" i="4"/>
  <c r="E692" i="4"/>
  <c r="B692" i="4"/>
  <c r="E691" i="4"/>
  <c r="B691" i="4"/>
  <c r="E690" i="4"/>
  <c r="B690" i="4"/>
  <c r="E689" i="4"/>
  <c r="B689" i="4"/>
  <c r="E688" i="4"/>
  <c r="B688" i="4"/>
  <c r="E687" i="4"/>
  <c r="B687" i="4"/>
  <c r="E686" i="4"/>
  <c r="B686" i="4"/>
  <c r="E620" i="4"/>
  <c r="B620" i="4"/>
  <c r="E619" i="4"/>
  <c r="B619" i="4"/>
  <c r="E618" i="4"/>
  <c r="B618" i="4"/>
  <c r="E617" i="4"/>
  <c r="B617" i="4"/>
  <c r="E616" i="4"/>
  <c r="B616" i="4"/>
  <c r="E615" i="4"/>
  <c r="B615" i="4"/>
  <c r="E614" i="4"/>
  <c r="B614" i="4"/>
  <c r="E613" i="4"/>
  <c r="B613" i="4"/>
  <c r="E612" i="4"/>
  <c r="B612" i="4"/>
  <c r="E611" i="4"/>
  <c r="B611" i="4"/>
  <c r="E610" i="4"/>
  <c r="B610" i="4"/>
  <c r="E609" i="4"/>
  <c r="B609" i="4"/>
  <c r="E608" i="4"/>
  <c r="B608" i="4"/>
  <c r="E607" i="4"/>
  <c r="B607" i="4"/>
  <c r="E606" i="4"/>
  <c r="B606" i="4"/>
  <c r="E605" i="4"/>
  <c r="B605" i="4"/>
  <c r="E604" i="4"/>
  <c r="B604" i="4"/>
  <c r="E603" i="4"/>
  <c r="B603" i="4"/>
  <c r="E602" i="4"/>
  <c r="B602" i="4"/>
  <c r="E601" i="4"/>
  <c r="B601" i="4"/>
  <c r="E600" i="4"/>
  <c r="B600" i="4"/>
  <c r="E599" i="4"/>
  <c r="B599" i="4"/>
  <c r="E598" i="4"/>
  <c r="B598" i="4"/>
  <c r="E597" i="4"/>
  <c r="B597" i="4"/>
  <c r="E596" i="4"/>
  <c r="B596" i="4"/>
  <c r="E595" i="4"/>
  <c r="B595" i="4"/>
  <c r="E594" i="4"/>
  <c r="B594" i="4"/>
  <c r="E593" i="4"/>
  <c r="B593" i="4"/>
  <c r="E592" i="4"/>
  <c r="B592" i="4"/>
  <c r="E591" i="4"/>
  <c r="B591" i="4"/>
  <c r="E590" i="4"/>
  <c r="B590" i="4"/>
  <c r="E589" i="4"/>
  <c r="B589" i="4"/>
  <c r="E588" i="4"/>
  <c r="B588" i="4"/>
  <c r="E587" i="4"/>
  <c r="B587" i="4"/>
  <c r="E586" i="4"/>
  <c r="B586" i="4"/>
  <c r="E585" i="4"/>
  <c r="B585" i="4"/>
  <c r="E584" i="4"/>
  <c r="B584" i="4"/>
  <c r="E583" i="4"/>
  <c r="B583" i="4"/>
  <c r="E582" i="4"/>
  <c r="B582" i="4"/>
  <c r="E581" i="4"/>
  <c r="B581" i="4"/>
  <c r="E580" i="4"/>
  <c r="B580" i="4"/>
  <c r="E579" i="4"/>
  <c r="B579" i="4"/>
  <c r="E578" i="4"/>
  <c r="B578" i="4"/>
  <c r="E577" i="4"/>
  <c r="B577" i="4"/>
  <c r="E576" i="4"/>
  <c r="B576" i="4"/>
  <c r="E575" i="4"/>
  <c r="B575" i="4"/>
  <c r="E574" i="4"/>
  <c r="B574" i="4"/>
  <c r="E573" i="4"/>
  <c r="B573" i="4"/>
  <c r="E572" i="4"/>
  <c r="B572" i="4"/>
  <c r="E571" i="4"/>
  <c r="B571" i="4"/>
  <c r="E570" i="4"/>
  <c r="B570" i="4"/>
  <c r="E569" i="4"/>
  <c r="B569" i="4"/>
  <c r="E568" i="4"/>
  <c r="B568" i="4"/>
  <c r="E567" i="4"/>
  <c r="B567" i="4"/>
  <c r="E566" i="4"/>
  <c r="B566" i="4"/>
  <c r="E565" i="4"/>
  <c r="B565" i="4"/>
  <c r="E564" i="4"/>
  <c r="B564" i="4"/>
  <c r="E563" i="4"/>
  <c r="B563" i="4"/>
  <c r="E562" i="4"/>
  <c r="B562" i="4"/>
  <c r="E561" i="4"/>
  <c r="B561" i="4"/>
  <c r="E560" i="4"/>
  <c r="B560" i="4"/>
  <c r="E559" i="4"/>
  <c r="B559" i="4"/>
  <c r="E558" i="4"/>
  <c r="B558" i="4"/>
  <c r="E557" i="4"/>
  <c r="B557" i="4"/>
  <c r="E556" i="4"/>
  <c r="B556" i="4"/>
  <c r="E555" i="4"/>
  <c r="B555" i="4"/>
  <c r="E554" i="4"/>
  <c r="E553" i="4"/>
  <c r="E552" i="4"/>
  <c r="E551" i="4"/>
  <c r="B551" i="4"/>
  <c r="E550" i="4"/>
  <c r="B550" i="4"/>
  <c r="E549" i="4"/>
  <c r="B549" i="4"/>
  <c r="J548" i="4"/>
  <c r="E548" i="4"/>
  <c r="B548" i="4"/>
  <c r="J547" i="4"/>
  <c r="E547" i="4"/>
  <c r="B547" i="4"/>
  <c r="J546" i="4"/>
  <c r="E546" i="4"/>
  <c r="B546" i="4"/>
  <c r="J545" i="4"/>
  <c r="N424" i="4"/>
  <c r="E545" i="4"/>
  <c r="B545" i="4"/>
  <c r="J544" i="4"/>
  <c r="E544" i="4"/>
  <c r="B544" i="4"/>
  <c r="J543" i="4"/>
  <c r="E543" i="4"/>
  <c r="B543" i="4"/>
  <c r="J542" i="4"/>
  <c r="E542" i="4"/>
  <c r="B542" i="4"/>
  <c r="J541" i="4"/>
  <c r="N420" i="4"/>
  <c r="E541" i="4"/>
  <c r="B541" i="4"/>
  <c r="J540" i="4"/>
  <c r="E540" i="4"/>
  <c r="B540" i="4"/>
  <c r="J539" i="4"/>
  <c r="E539" i="4"/>
  <c r="B539" i="4"/>
  <c r="J538" i="4"/>
  <c r="E538" i="4"/>
  <c r="B538" i="4"/>
  <c r="J537" i="4"/>
  <c r="N416" i="4"/>
  <c r="E537" i="4"/>
  <c r="B537" i="4"/>
  <c r="J536" i="4"/>
  <c r="E536" i="4"/>
  <c r="B536" i="4"/>
  <c r="J535" i="4"/>
  <c r="E535" i="4"/>
  <c r="B535" i="4"/>
  <c r="J534" i="4"/>
  <c r="E534" i="4"/>
  <c r="B534" i="4"/>
  <c r="J533" i="4"/>
  <c r="N412" i="4"/>
  <c r="E533" i="4"/>
  <c r="B533" i="4"/>
  <c r="J532" i="4"/>
  <c r="E532" i="4"/>
  <c r="B532" i="4"/>
  <c r="J531" i="4"/>
  <c r="E531" i="4"/>
  <c r="B531" i="4"/>
  <c r="J530" i="4"/>
  <c r="E530" i="4"/>
  <c r="B530" i="4"/>
  <c r="J529" i="4"/>
  <c r="N408" i="4"/>
  <c r="E529" i="4"/>
  <c r="B529" i="4"/>
  <c r="J528" i="4"/>
  <c r="E528" i="4"/>
  <c r="B528" i="4"/>
  <c r="J527" i="4"/>
  <c r="E527" i="4"/>
  <c r="B527" i="4"/>
  <c r="J526" i="4"/>
  <c r="E526" i="4"/>
  <c r="B526" i="4"/>
  <c r="J525" i="4"/>
  <c r="N404" i="4"/>
  <c r="E525" i="4"/>
  <c r="B525" i="4"/>
  <c r="J524" i="4"/>
  <c r="E524" i="4"/>
  <c r="B524" i="4"/>
  <c r="J523" i="4"/>
  <c r="E523" i="4"/>
  <c r="B523" i="4"/>
  <c r="J522" i="4"/>
  <c r="E522" i="4"/>
  <c r="B522" i="4"/>
  <c r="J521" i="4"/>
  <c r="N400" i="4"/>
  <c r="E521" i="4"/>
  <c r="B521" i="4"/>
  <c r="J520" i="4"/>
  <c r="E520" i="4"/>
  <c r="B520" i="4"/>
  <c r="J519" i="4"/>
  <c r="E519" i="4"/>
  <c r="B519" i="4"/>
  <c r="J518" i="4"/>
  <c r="E518" i="4"/>
  <c r="B518" i="4"/>
  <c r="J517" i="4"/>
  <c r="N396" i="4"/>
  <c r="E517" i="4"/>
  <c r="B517" i="4"/>
  <c r="J516" i="4"/>
  <c r="E516" i="4"/>
  <c r="B516" i="4"/>
  <c r="J515" i="4"/>
  <c r="E515" i="4"/>
  <c r="B515" i="4"/>
  <c r="J514" i="4"/>
  <c r="E514" i="4"/>
  <c r="B514" i="4"/>
  <c r="J513" i="4"/>
  <c r="B513" i="4"/>
  <c r="J512" i="4"/>
  <c r="B512" i="4"/>
  <c r="J511" i="4"/>
  <c r="B511" i="4"/>
  <c r="J510" i="4"/>
  <c r="B510" i="4"/>
  <c r="J509" i="4"/>
  <c r="B509" i="4"/>
  <c r="J508" i="4"/>
  <c r="B508" i="4"/>
  <c r="J507" i="4"/>
  <c r="B507" i="4"/>
  <c r="J506" i="4"/>
  <c r="B506" i="4"/>
  <c r="J505" i="4"/>
  <c r="B505" i="4"/>
  <c r="J504" i="4"/>
  <c r="B504" i="4"/>
  <c r="J503" i="4"/>
  <c r="B503" i="4"/>
  <c r="J502" i="4"/>
  <c r="B502" i="4"/>
  <c r="J501" i="4"/>
  <c r="B501" i="4"/>
  <c r="J500" i="4"/>
  <c r="B500" i="4"/>
  <c r="J499" i="4"/>
  <c r="E499" i="4"/>
  <c r="B499" i="4"/>
  <c r="J498" i="4"/>
  <c r="E498" i="4"/>
  <c r="B498" i="4"/>
  <c r="J497" i="4"/>
  <c r="E497" i="4"/>
  <c r="B497" i="4"/>
  <c r="J496" i="4"/>
  <c r="E496" i="4"/>
  <c r="B496" i="4"/>
  <c r="J495" i="4"/>
  <c r="E495" i="4"/>
  <c r="B495" i="4"/>
  <c r="J494" i="4"/>
  <c r="E494" i="4"/>
  <c r="B494" i="4"/>
  <c r="J493" i="4"/>
  <c r="E493" i="4"/>
  <c r="B493" i="4"/>
  <c r="J492" i="4"/>
  <c r="E492" i="4"/>
  <c r="B492" i="4"/>
  <c r="E491" i="4"/>
  <c r="B491" i="4"/>
  <c r="N490" i="4"/>
  <c r="M490" i="4"/>
  <c r="J490" i="4"/>
  <c r="E490" i="4"/>
  <c r="B490" i="4"/>
  <c r="N489" i="4"/>
  <c r="M489" i="4"/>
  <c r="J489" i="4"/>
  <c r="E489" i="4"/>
  <c r="B489" i="4"/>
  <c r="N488" i="4"/>
  <c r="M488" i="4"/>
  <c r="J488" i="4"/>
  <c r="E488" i="4"/>
  <c r="B488" i="4"/>
  <c r="N487" i="4"/>
  <c r="M487" i="4"/>
  <c r="J487" i="4"/>
  <c r="E487" i="4"/>
  <c r="B487" i="4"/>
  <c r="N486" i="4"/>
  <c r="M486" i="4"/>
  <c r="J486" i="4"/>
  <c r="E486" i="4"/>
  <c r="B486" i="4"/>
  <c r="N485" i="4"/>
  <c r="M485" i="4"/>
  <c r="J485" i="4"/>
  <c r="E485" i="4"/>
  <c r="B485" i="4"/>
  <c r="N484" i="4"/>
  <c r="M484" i="4"/>
  <c r="J484" i="4"/>
  <c r="E484" i="4"/>
  <c r="B484" i="4"/>
  <c r="N483" i="4"/>
  <c r="M483" i="4"/>
  <c r="J483" i="4"/>
  <c r="E483" i="4"/>
  <c r="B483" i="4"/>
  <c r="N482" i="4"/>
  <c r="M482" i="4"/>
  <c r="J482" i="4"/>
  <c r="E482" i="4"/>
  <c r="B482" i="4"/>
  <c r="N481" i="4"/>
  <c r="M481" i="4"/>
  <c r="J481" i="4"/>
  <c r="E481" i="4"/>
  <c r="B481" i="4"/>
  <c r="N480" i="4"/>
  <c r="M480" i="4"/>
  <c r="J480" i="4"/>
  <c r="E480" i="4"/>
  <c r="B480" i="4"/>
  <c r="N479" i="4"/>
  <c r="M479" i="4"/>
  <c r="J479" i="4"/>
  <c r="E479" i="4"/>
  <c r="B479" i="4"/>
  <c r="N478" i="4"/>
  <c r="M478" i="4"/>
  <c r="O478" i="4"/>
  <c r="Q478" i="4"/>
  <c r="J478" i="4"/>
  <c r="E478" i="4"/>
  <c r="B478" i="4"/>
  <c r="N477" i="4"/>
  <c r="M477" i="4"/>
  <c r="J477" i="4"/>
  <c r="E477" i="4"/>
  <c r="B477" i="4"/>
  <c r="N476" i="4"/>
  <c r="M476" i="4"/>
  <c r="J476" i="4"/>
  <c r="E476" i="4"/>
  <c r="B476" i="4"/>
  <c r="N475" i="4"/>
  <c r="M475" i="4"/>
  <c r="J475" i="4"/>
  <c r="E475" i="4"/>
  <c r="B475" i="4"/>
  <c r="N474" i="4"/>
  <c r="M474" i="4"/>
  <c r="J474" i="4"/>
  <c r="E474" i="4"/>
  <c r="B474" i="4"/>
  <c r="N473" i="4"/>
  <c r="M473" i="4"/>
  <c r="J473" i="4"/>
  <c r="E473" i="4"/>
  <c r="B473" i="4"/>
  <c r="N472" i="4"/>
  <c r="M472" i="4"/>
  <c r="J472" i="4"/>
  <c r="E472" i="4"/>
  <c r="N471" i="4"/>
  <c r="M471" i="4"/>
  <c r="J471" i="4"/>
  <c r="E471" i="4"/>
  <c r="N470" i="4"/>
  <c r="M470" i="4"/>
  <c r="J470" i="4"/>
  <c r="E470" i="4"/>
  <c r="N469" i="4"/>
  <c r="M469" i="4"/>
  <c r="J469" i="4"/>
  <c r="E469" i="4"/>
  <c r="N468" i="4"/>
  <c r="M468" i="4"/>
  <c r="J468" i="4"/>
  <c r="E468" i="4"/>
  <c r="N467" i="4"/>
  <c r="M467" i="4"/>
  <c r="J467" i="4"/>
  <c r="E467" i="4"/>
  <c r="N466" i="4"/>
  <c r="M466" i="4"/>
  <c r="J466" i="4"/>
  <c r="E466" i="4"/>
  <c r="N465" i="4"/>
  <c r="M465" i="4"/>
  <c r="J465" i="4"/>
  <c r="E465" i="4"/>
  <c r="N464" i="4"/>
  <c r="M464" i="4"/>
  <c r="J464" i="4"/>
  <c r="E464" i="4"/>
  <c r="N463" i="4"/>
  <c r="M463" i="4"/>
  <c r="J463" i="4"/>
  <c r="E463" i="4"/>
  <c r="N462" i="4"/>
  <c r="M462" i="4"/>
  <c r="J462" i="4"/>
  <c r="E462" i="4"/>
  <c r="N461" i="4"/>
  <c r="M461" i="4"/>
  <c r="J461" i="4"/>
  <c r="E461" i="4"/>
  <c r="N460" i="4"/>
  <c r="M460" i="4"/>
  <c r="J460" i="4"/>
  <c r="E460" i="4"/>
  <c r="N459" i="4"/>
  <c r="M459" i="4"/>
  <c r="J459" i="4"/>
  <c r="E459" i="4"/>
  <c r="N458" i="4"/>
  <c r="M458" i="4"/>
  <c r="J458" i="4"/>
  <c r="E458" i="4"/>
  <c r="N457" i="4"/>
  <c r="M457" i="4"/>
  <c r="J457" i="4"/>
  <c r="E457" i="4"/>
  <c r="N456" i="4"/>
  <c r="M456" i="4"/>
  <c r="O456" i="4"/>
  <c r="Q456" i="4"/>
  <c r="J456" i="4"/>
  <c r="E456" i="4"/>
  <c r="N455" i="4"/>
  <c r="M455" i="4"/>
  <c r="J455" i="4"/>
  <c r="E455" i="4"/>
  <c r="N454" i="4"/>
  <c r="M454" i="4"/>
  <c r="J454" i="4"/>
  <c r="E454" i="4"/>
  <c r="N453" i="4"/>
  <c r="M453" i="4"/>
  <c r="J453" i="4"/>
  <c r="E453" i="4"/>
  <c r="N452" i="4"/>
  <c r="M452" i="4"/>
  <c r="O452" i="4"/>
  <c r="Q452" i="4"/>
  <c r="J452" i="4"/>
  <c r="E452" i="4"/>
  <c r="N451" i="4"/>
  <c r="M451" i="4"/>
  <c r="J451" i="4"/>
  <c r="E451" i="4"/>
  <c r="N450" i="4"/>
  <c r="M450" i="4"/>
  <c r="O450" i="4"/>
  <c r="Q450" i="4"/>
  <c r="J450" i="4"/>
  <c r="N449" i="4"/>
  <c r="M449" i="4"/>
  <c r="O449" i="4"/>
  <c r="Q449" i="4"/>
  <c r="J449" i="4"/>
  <c r="N448" i="4"/>
  <c r="M448" i="4"/>
  <c r="J448" i="4"/>
  <c r="N447" i="4"/>
  <c r="M447" i="4"/>
  <c r="J447" i="4"/>
  <c r="N446" i="4"/>
  <c r="M446" i="4"/>
  <c r="J446" i="4"/>
  <c r="N445" i="4"/>
  <c r="M445" i="4"/>
  <c r="J445" i="4"/>
  <c r="N444" i="4"/>
  <c r="M444" i="4"/>
  <c r="O444" i="4"/>
  <c r="Q444" i="4"/>
  <c r="J444" i="4"/>
  <c r="N443" i="4"/>
  <c r="M443" i="4"/>
  <c r="J443" i="4"/>
  <c r="N442" i="4"/>
  <c r="M442" i="4"/>
  <c r="O442" i="4"/>
  <c r="Q442" i="4"/>
  <c r="J442" i="4"/>
  <c r="N441" i="4"/>
  <c r="M441" i="4"/>
  <c r="O441" i="4"/>
  <c r="Q441" i="4"/>
  <c r="J441" i="4"/>
  <c r="N440" i="4"/>
  <c r="M440" i="4"/>
  <c r="J440" i="4"/>
  <c r="N439" i="4"/>
  <c r="M439" i="4"/>
  <c r="J439" i="4"/>
  <c r="N438" i="4"/>
  <c r="M438" i="4"/>
  <c r="J438" i="4"/>
  <c r="N437" i="4"/>
  <c r="M437" i="4"/>
  <c r="J437" i="4"/>
  <c r="N436" i="4"/>
  <c r="M436" i="4"/>
  <c r="O436" i="4"/>
  <c r="Q436" i="4"/>
  <c r="J436" i="4"/>
  <c r="N435" i="4"/>
  <c r="M435" i="4"/>
  <c r="J435" i="4"/>
  <c r="N434" i="4"/>
  <c r="M434" i="4"/>
  <c r="O434" i="4"/>
  <c r="Q434" i="4"/>
  <c r="J434" i="4"/>
  <c r="N433" i="4"/>
  <c r="M433" i="4"/>
  <c r="O433" i="4"/>
  <c r="Q433" i="4"/>
  <c r="J433" i="4"/>
  <c r="N432" i="4"/>
  <c r="M432" i="4"/>
  <c r="J432" i="4"/>
  <c r="N386" i="4"/>
  <c r="N431" i="4"/>
  <c r="M431" i="4"/>
  <c r="J431" i="4"/>
  <c r="E431" i="4"/>
  <c r="N430" i="4"/>
  <c r="M430" i="4"/>
  <c r="J430" i="4"/>
  <c r="E430" i="4"/>
  <c r="N429" i="4"/>
  <c r="M429" i="4"/>
  <c r="J429" i="4"/>
  <c r="E429" i="4"/>
  <c r="N428" i="4"/>
  <c r="M428" i="4"/>
  <c r="J428" i="4"/>
  <c r="E428" i="4"/>
  <c r="N427" i="4"/>
  <c r="M427" i="4"/>
  <c r="J427" i="4"/>
  <c r="E427" i="4"/>
  <c r="N426" i="4"/>
  <c r="M426" i="4"/>
  <c r="J426" i="4"/>
  <c r="E426" i="4"/>
  <c r="N425" i="4"/>
  <c r="M425" i="4"/>
  <c r="J425" i="4"/>
  <c r="E425" i="4"/>
  <c r="J424" i="4"/>
  <c r="E424" i="4"/>
  <c r="N423" i="4"/>
  <c r="M423" i="4"/>
  <c r="J423" i="4"/>
  <c r="E423" i="4"/>
  <c r="N422" i="4"/>
  <c r="M422" i="4"/>
  <c r="J422" i="4"/>
  <c r="E422" i="4"/>
  <c r="N421" i="4"/>
  <c r="M421" i="4"/>
  <c r="J421" i="4"/>
  <c r="E421" i="4"/>
  <c r="J420" i="4"/>
  <c r="E420" i="4"/>
  <c r="N419" i="4"/>
  <c r="M419" i="4"/>
  <c r="J419" i="4"/>
  <c r="E419" i="4"/>
  <c r="N418" i="4"/>
  <c r="M418" i="4"/>
  <c r="J418" i="4"/>
  <c r="E418" i="4"/>
  <c r="N417" i="4"/>
  <c r="M417" i="4"/>
  <c r="J417" i="4"/>
  <c r="E417" i="4"/>
  <c r="M416" i="4"/>
  <c r="J416" i="4"/>
  <c r="E416" i="4"/>
  <c r="N415" i="4"/>
  <c r="M415" i="4"/>
  <c r="J415" i="4"/>
  <c r="E415" i="4"/>
  <c r="N414" i="4"/>
  <c r="M414" i="4"/>
  <c r="J414" i="4"/>
  <c r="E414" i="4"/>
  <c r="N413" i="4"/>
  <c r="M413" i="4"/>
  <c r="J413" i="4"/>
  <c r="E413" i="4"/>
  <c r="J412" i="4"/>
  <c r="E412" i="4"/>
  <c r="N411" i="4"/>
  <c r="M411" i="4"/>
  <c r="J411" i="4"/>
  <c r="E411" i="4"/>
  <c r="N410" i="4"/>
  <c r="M410" i="4"/>
  <c r="J410" i="4"/>
  <c r="E410" i="4"/>
  <c r="N409" i="4"/>
  <c r="M409" i="4"/>
  <c r="J409" i="4"/>
  <c r="E409" i="4"/>
  <c r="J408" i="4"/>
  <c r="E408" i="4"/>
  <c r="N407" i="4"/>
  <c r="M407" i="4"/>
  <c r="J407" i="4"/>
  <c r="E407" i="4"/>
  <c r="N406" i="4"/>
  <c r="M406" i="4"/>
  <c r="J406" i="4"/>
  <c r="E406" i="4"/>
  <c r="N405" i="4"/>
  <c r="M405" i="4"/>
  <c r="J405" i="4"/>
  <c r="E405" i="4"/>
  <c r="M404" i="4"/>
  <c r="J404" i="4"/>
  <c r="E404" i="4"/>
  <c r="N403" i="4"/>
  <c r="M403" i="4"/>
  <c r="J403" i="4"/>
  <c r="E403" i="4"/>
  <c r="N402" i="4"/>
  <c r="M402" i="4"/>
  <c r="J402" i="4"/>
  <c r="E402" i="4"/>
  <c r="N401" i="4"/>
  <c r="M401" i="4"/>
  <c r="J401" i="4"/>
  <c r="E401" i="4"/>
  <c r="J400" i="4"/>
  <c r="E400" i="4"/>
  <c r="N399" i="4"/>
  <c r="M399" i="4"/>
  <c r="J399" i="4"/>
  <c r="E399" i="4"/>
  <c r="N398" i="4"/>
  <c r="M398" i="4"/>
  <c r="J398" i="4"/>
  <c r="E398" i="4"/>
  <c r="N397" i="4"/>
  <c r="M397" i="4"/>
  <c r="J397" i="4"/>
  <c r="E397" i="4"/>
  <c r="J396" i="4"/>
  <c r="E396" i="4"/>
  <c r="N395" i="4"/>
  <c r="M395" i="4"/>
  <c r="J395" i="4"/>
  <c r="E395" i="4"/>
  <c r="N394" i="4"/>
  <c r="M394" i="4"/>
  <c r="J394" i="4"/>
  <c r="E394" i="4"/>
  <c r="N393" i="4"/>
  <c r="M393" i="4"/>
  <c r="J393" i="4"/>
  <c r="E393" i="4"/>
  <c r="N392" i="4"/>
  <c r="M392" i="4"/>
  <c r="J392" i="4"/>
  <c r="E392" i="4"/>
  <c r="N391" i="4"/>
  <c r="M391" i="4"/>
  <c r="J391" i="4"/>
  <c r="E391" i="4"/>
  <c r="N390" i="4"/>
  <c r="M390" i="4"/>
  <c r="J390" i="4"/>
  <c r="E390" i="4"/>
  <c r="N389" i="4"/>
  <c r="M389" i="4"/>
  <c r="J389" i="4"/>
  <c r="E389" i="4"/>
  <c r="N388" i="4"/>
  <c r="M388" i="4"/>
  <c r="J388" i="4"/>
  <c r="E388" i="4"/>
  <c r="N387" i="4"/>
  <c r="M387" i="4"/>
  <c r="O387" i="4"/>
  <c r="Q387" i="4"/>
  <c r="J387" i="4"/>
  <c r="E387" i="4"/>
  <c r="M386" i="4"/>
  <c r="J386" i="4"/>
  <c r="E386" i="4"/>
  <c r="N385" i="4"/>
  <c r="M385" i="4"/>
  <c r="J385" i="4"/>
  <c r="E385" i="4"/>
  <c r="N384" i="4"/>
  <c r="M384" i="4"/>
  <c r="O384" i="4"/>
  <c r="Q384" i="4"/>
  <c r="J384" i="4"/>
  <c r="E384" i="4"/>
  <c r="N383" i="4"/>
  <c r="M383" i="4"/>
  <c r="O383" i="4"/>
  <c r="J383" i="4"/>
  <c r="E383" i="4"/>
  <c r="J380" i="4"/>
  <c r="I380" i="4"/>
  <c r="J379" i="4"/>
  <c r="I379" i="4"/>
  <c r="J378" i="4"/>
  <c r="I378" i="4"/>
  <c r="J377" i="4"/>
  <c r="I377" i="4"/>
  <c r="J376" i="4"/>
  <c r="I376" i="4"/>
  <c r="J374" i="4"/>
  <c r="I374" i="4"/>
  <c r="J373" i="4"/>
  <c r="I373" i="4"/>
  <c r="J372" i="4"/>
  <c r="I372" i="4"/>
  <c r="J281" i="4"/>
  <c r="I281" i="4"/>
  <c r="J280" i="4"/>
  <c r="I280" i="4"/>
  <c r="J279" i="4"/>
  <c r="I279" i="4"/>
  <c r="J137" i="4"/>
  <c r="I137" i="4"/>
  <c r="J136" i="4"/>
  <c r="I136" i="4"/>
  <c r="J135" i="4"/>
  <c r="I135" i="4"/>
  <c r="J134" i="4"/>
  <c r="I134" i="4"/>
  <c r="J133" i="4"/>
  <c r="I133" i="4"/>
  <c r="J132" i="4"/>
  <c r="I132" i="4"/>
  <c r="J131" i="4"/>
  <c r="I131" i="4"/>
  <c r="J130" i="4"/>
  <c r="I130" i="4"/>
  <c r="J129" i="4"/>
  <c r="I129" i="4"/>
  <c r="J128" i="4"/>
  <c r="I128" i="4"/>
  <c r="J127" i="4"/>
  <c r="I127" i="4"/>
  <c r="J126" i="4"/>
  <c r="I126" i="4"/>
  <c r="J125" i="4"/>
  <c r="I125" i="4"/>
  <c r="J124" i="4"/>
  <c r="I124" i="4"/>
  <c r="J123" i="4"/>
  <c r="I123" i="4"/>
  <c r="J122" i="4"/>
  <c r="I122" i="4"/>
  <c r="J121" i="4"/>
  <c r="I121" i="4"/>
  <c r="J120" i="4"/>
  <c r="I120" i="4"/>
  <c r="J119" i="4"/>
  <c r="I119" i="4"/>
  <c r="J118" i="4"/>
  <c r="I118" i="4"/>
  <c r="J117" i="4"/>
  <c r="I117" i="4"/>
  <c r="J116" i="4"/>
  <c r="I116" i="4"/>
  <c r="J115" i="4"/>
  <c r="I115" i="4"/>
  <c r="J114" i="4"/>
  <c r="I114" i="4"/>
  <c r="J113" i="4"/>
  <c r="I113" i="4"/>
  <c r="J112" i="4"/>
  <c r="I112" i="4"/>
  <c r="J111" i="4"/>
  <c r="I111" i="4"/>
  <c r="J110" i="4"/>
  <c r="I110" i="4"/>
  <c r="J109" i="4"/>
  <c r="I109" i="4"/>
  <c r="J108" i="4"/>
  <c r="I108" i="4"/>
  <c r="J107" i="4"/>
  <c r="I107" i="4"/>
  <c r="J106" i="4"/>
  <c r="I106" i="4"/>
  <c r="J105" i="4"/>
  <c r="I105" i="4"/>
  <c r="J104" i="4"/>
  <c r="I104" i="4"/>
  <c r="J103" i="4"/>
  <c r="I103" i="4"/>
  <c r="J102" i="4"/>
  <c r="I102" i="4"/>
  <c r="J101" i="4"/>
  <c r="I101" i="4"/>
  <c r="J100" i="4"/>
  <c r="I100" i="4"/>
  <c r="J99" i="4"/>
  <c r="I99" i="4"/>
  <c r="J98" i="4"/>
  <c r="I98" i="4"/>
  <c r="J97" i="4"/>
  <c r="I97" i="4"/>
  <c r="J96" i="4"/>
  <c r="I96" i="4"/>
  <c r="J95" i="4"/>
  <c r="I95" i="4"/>
  <c r="J94" i="4"/>
  <c r="I94" i="4"/>
  <c r="J93" i="4"/>
  <c r="I93" i="4"/>
  <c r="J92" i="4"/>
  <c r="I92" i="4"/>
  <c r="J91" i="4"/>
  <c r="I91" i="4"/>
  <c r="J90" i="4"/>
  <c r="I90" i="4"/>
  <c r="J89" i="4"/>
  <c r="I89" i="4"/>
  <c r="J88" i="4"/>
  <c r="I88" i="4"/>
  <c r="J87" i="4"/>
  <c r="I87" i="4"/>
  <c r="J86" i="4"/>
  <c r="I86" i="4"/>
  <c r="J85" i="4"/>
  <c r="I85" i="4"/>
  <c r="J84" i="4"/>
  <c r="I84" i="4"/>
  <c r="J83" i="4"/>
  <c r="I83" i="4"/>
  <c r="J82" i="4"/>
  <c r="I82" i="4"/>
  <c r="J81" i="4"/>
  <c r="I81" i="4"/>
  <c r="J80" i="4"/>
  <c r="I80" i="4"/>
  <c r="J79" i="4"/>
  <c r="I79" i="4"/>
  <c r="J78" i="4"/>
  <c r="I78" i="4"/>
  <c r="J77" i="4"/>
  <c r="I77" i="4"/>
  <c r="J76" i="4"/>
  <c r="I76" i="4"/>
  <c r="J75" i="4"/>
  <c r="I75" i="4"/>
  <c r="J74" i="4"/>
  <c r="I74" i="4"/>
  <c r="J73" i="4"/>
  <c r="I73" i="4"/>
  <c r="J72" i="4"/>
  <c r="I72" i="4"/>
  <c r="J71" i="4"/>
  <c r="I71" i="4"/>
  <c r="J70" i="4"/>
  <c r="I70" i="4"/>
  <c r="J69" i="4"/>
  <c r="I69" i="4"/>
  <c r="J68" i="4"/>
  <c r="I68" i="4"/>
  <c r="J67" i="4"/>
  <c r="I67" i="4"/>
  <c r="J66" i="4"/>
  <c r="I66" i="4"/>
  <c r="J65" i="4"/>
  <c r="I65" i="4"/>
  <c r="J64" i="4"/>
  <c r="I64" i="4"/>
  <c r="J63" i="4"/>
  <c r="I63" i="4"/>
  <c r="J62" i="4"/>
  <c r="I62" i="4"/>
  <c r="J61" i="4"/>
  <c r="I61" i="4"/>
  <c r="J60" i="4"/>
  <c r="I60" i="4"/>
  <c r="J59" i="4"/>
  <c r="I59" i="4"/>
  <c r="J58" i="4"/>
  <c r="I58" i="4"/>
  <c r="J57" i="4"/>
  <c r="I57" i="4"/>
  <c r="J56" i="4"/>
  <c r="I56" i="4"/>
  <c r="J55" i="4"/>
  <c r="I55" i="4"/>
  <c r="J54" i="4"/>
  <c r="I54" i="4"/>
  <c r="J53" i="4"/>
  <c r="I53" i="4"/>
  <c r="J52" i="4"/>
  <c r="I52" i="4"/>
  <c r="J51" i="4"/>
  <c r="I51" i="4"/>
  <c r="J50" i="4"/>
  <c r="I50" i="4"/>
  <c r="J49" i="4"/>
  <c r="I49" i="4"/>
  <c r="J48" i="4"/>
  <c r="I48" i="4"/>
  <c r="J47" i="4"/>
  <c r="I47" i="4"/>
  <c r="J46" i="4"/>
  <c r="I46" i="4"/>
  <c r="J45" i="4"/>
  <c r="I45" i="4"/>
  <c r="J44" i="4"/>
  <c r="I44" i="4"/>
  <c r="J43" i="4"/>
  <c r="I43" i="4"/>
  <c r="J42" i="4"/>
  <c r="I42" i="4"/>
  <c r="J41" i="4"/>
  <c r="I41" i="4"/>
  <c r="J40" i="4"/>
  <c r="I40" i="4"/>
  <c r="J39" i="4"/>
  <c r="I39" i="4"/>
  <c r="J38" i="4"/>
  <c r="I38" i="4"/>
  <c r="J37" i="4"/>
  <c r="I37" i="4"/>
  <c r="J36" i="4"/>
  <c r="I36" i="4"/>
  <c r="J35" i="4"/>
  <c r="I35" i="4"/>
  <c r="J34" i="4"/>
  <c r="I34" i="4"/>
  <c r="J33" i="4"/>
  <c r="I33" i="4"/>
  <c r="J32" i="4"/>
  <c r="I32" i="4"/>
  <c r="J31" i="4"/>
  <c r="I31" i="4"/>
  <c r="J30" i="4"/>
  <c r="I30" i="4"/>
  <c r="J29" i="4"/>
  <c r="I29" i="4"/>
  <c r="J28" i="4"/>
  <c r="I28" i="4"/>
  <c r="J27" i="4"/>
  <c r="I27" i="4"/>
  <c r="J26" i="4"/>
  <c r="I26" i="4"/>
  <c r="J25" i="4"/>
  <c r="I25" i="4"/>
  <c r="J24" i="4"/>
  <c r="I24" i="4"/>
  <c r="J23" i="4"/>
  <c r="I23" i="4"/>
  <c r="J22" i="4"/>
  <c r="I22" i="4"/>
  <c r="J21" i="4"/>
  <c r="I21" i="4"/>
  <c r="J20" i="4"/>
  <c r="I20" i="4"/>
  <c r="J19" i="4"/>
  <c r="I19" i="4"/>
  <c r="J18" i="4"/>
  <c r="I18" i="4"/>
  <c r="J17" i="4"/>
  <c r="I17" i="4"/>
  <c r="J16" i="4"/>
  <c r="I16" i="4"/>
  <c r="J15" i="4"/>
  <c r="I15" i="4"/>
  <c r="I14" i="4"/>
  <c r="I13" i="4"/>
  <c r="D8" i="4"/>
  <c r="C6" i="4"/>
  <c r="D5" i="4"/>
  <c r="C5" i="4"/>
  <c r="O454" i="4"/>
  <c r="Q454" i="4"/>
  <c r="M396" i="4"/>
  <c r="M408" i="4"/>
  <c r="O408" i="4"/>
  <c r="Q408" i="4"/>
  <c r="M420" i="4"/>
  <c r="O385" i="4"/>
  <c r="Q385" i="4"/>
  <c r="O388" i="4"/>
  <c r="Q388" i="4"/>
  <c r="M400" i="4"/>
  <c r="O400" i="4"/>
  <c r="Q400" i="4"/>
  <c r="M412" i="4"/>
  <c r="M424" i="4"/>
  <c r="O424" i="4"/>
  <c r="Q424" i="4"/>
  <c r="N76" i="4"/>
  <c r="N78" i="4"/>
  <c r="N80" i="4"/>
  <c r="N82" i="4"/>
  <c r="N84" i="4"/>
  <c r="N86" i="4"/>
  <c r="N88" i="4"/>
  <c r="N90" i="4"/>
  <c r="N92" i="4"/>
  <c r="N94" i="4"/>
  <c r="N96" i="4"/>
  <c r="N98" i="4"/>
  <c r="O479" i="4"/>
  <c r="Q479" i="4"/>
  <c r="O487" i="4"/>
  <c r="Q487" i="4"/>
  <c r="O473" i="4"/>
  <c r="Q473" i="4"/>
  <c r="O481" i="4"/>
  <c r="Q481" i="4"/>
  <c r="O489" i="4"/>
  <c r="Q489" i="4"/>
  <c r="O475" i="4"/>
  <c r="Q475" i="4"/>
  <c r="O483" i="4"/>
  <c r="Q483" i="4"/>
  <c r="O437" i="4"/>
  <c r="Q437" i="4"/>
  <c r="O445" i="4"/>
  <c r="Q445" i="4"/>
  <c r="O477" i="4"/>
  <c r="Q477" i="4"/>
  <c r="O485" i="4"/>
  <c r="Q485" i="4"/>
  <c r="O438" i="4"/>
  <c r="Q438" i="4"/>
  <c r="O446" i="4"/>
  <c r="Q446" i="4"/>
  <c r="O432" i="4"/>
  <c r="Q432" i="4"/>
  <c r="O440" i="4"/>
  <c r="Q440" i="4"/>
  <c r="O448" i="4"/>
  <c r="Q448" i="4"/>
  <c r="O474" i="4"/>
  <c r="Q474" i="4"/>
  <c r="O389" i="4"/>
  <c r="Q389" i="4"/>
  <c r="O391" i="4"/>
  <c r="Q391" i="4"/>
  <c r="O392" i="4"/>
  <c r="Q392" i="4"/>
  <c r="O393" i="4"/>
  <c r="Q393" i="4"/>
  <c r="O395" i="4"/>
  <c r="Q395" i="4"/>
  <c r="O396" i="4"/>
  <c r="Q396" i="4"/>
  <c r="O397" i="4"/>
  <c r="Q397" i="4"/>
  <c r="O399" i="4"/>
  <c r="Q399" i="4"/>
  <c r="O401" i="4"/>
  <c r="Q401" i="4"/>
  <c r="O403" i="4"/>
  <c r="Q403" i="4"/>
  <c r="O404" i="4"/>
  <c r="Q404" i="4"/>
  <c r="O405" i="4"/>
  <c r="Q405" i="4"/>
  <c r="O407" i="4"/>
  <c r="Q407" i="4"/>
  <c r="O409" i="4"/>
  <c r="Q409" i="4"/>
  <c r="O411" i="4"/>
  <c r="Q411" i="4"/>
  <c r="O412" i="4"/>
  <c r="Q412" i="4"/>
  <c r="O413" i="4"/>
  <c r="Q413" i="4"/>
  <c r="O415" i="4"/>
  <c r="Q415" i="4"/>
  <c r="O416" i="4"/>
  <c r="Q416" i="4"/>
  <c r="O417" i="4"/>
  <c r="Q417" i="4"/>
  <c r="O419" i="4"/>
  <c r="Q419" i="4"/>
  <c r="O420" i="4"/>
  <c r="Q420" i="4"/>
  <c r="O421" i="4"/>
  <c r="Q421" i="4"/>
  <c r="O423" i="4"/>
  <c r="Q423" i="4"/>
  <c r="O425" i="4"/>
  <c r="Q425" i="4"/>
  <c r="O427" i="4"/>
  <c r="Q427" i="4"/>
  <c r="O428" i="4"/>
  <c r="Q428" i="4"/>
  <c r="O429" i="4"/>
  <c r="Q429" i="4"/>
  <c r="O431" i="4"/>
  <c r="Q431" i="4"/>
  <c r="N491" i="4"/>
  <c r="M491" i="4"/>
  <c r="O491" i="4"/>
  <c r="Q491" i="4"/>
  <c r="O435" i="4"/>
  <c r="Q435" i="4"/>
  <c r="N495" i="4"/>
  <c r="M495" i="4"/>
  <c r="O495" i="4"/>
  <c r="Q495" i="4"/>
  <c r="O439" i="4"/>
  <c r="Q439" i="4"/>
  <c r="N499" i="4"/>
  <c r="M499" i="4"/>
  <c r="O499" i="4"/>
  <c r="Q499" i="4"/>
  <c r="O443" i="4"/>
  <c r="Q443" i="4"/>
  <c r="M503" i="4"/>
  <c r="N503" i="4"/>
  <c r="O447" i="4"/>
  <c r="Q447" i="4"/>
  <c r="N507" i="4"/>
  <c r="M507" i="4"/>
  <c r="M508" i="4"/>
  <c r="N508" i="4"/>
  <c r="N509" i="4"/>
  <c r="M509" i="4"/>
  <c r="M510" i="4"/>
  <c r="N510" i="4"/>
  <c r="N511" i="4"/>
  <c r="M511" i="4"/>
  <c r="N512" i="4"/>
  <c r="M512" i="4"/>
  <c r="N513" i="4"/>
  <c r="M513" i="4"/>
  <c r="O513" i="4"/>
  <c r="Q513" i="4"/>
  <c r="N514" i="4"/>
  <c r="M514" i="4"/>
  <c r="N515" i="4"/>
  <c r="M515" i="4"/>
  <c r="N516" i="4"/>
  <c r="M516" i="4"/>
  <c r="M517" i="4"/>
  <c r="N517" i="4"/>
  <c r="N518" i="4"/>
  <c r="M518" i="4"/>
  <c r="M519" i="4"/>
  <c r="N519" i="4"/>
  <c r="N520" i="4"/>
  <c r="M520" i="4"/>
  <c r="N521" i="4"/>
  <c r="M521" i="4"/>
  <c r="O521" i="4"/>
  <c r="Q521" i="4"/>
  <c r="N522" i="4"/>
  <c r="M522" i="4"/>
  <c r="O522" i="4"/>
  <c r="Q522" i="4"/>
  <c r="N523" i="4"/>
  <c r="M523" i="4"/>
  <c r="O523" i="4"/>
  <c r="Q523" i="4"/>
  <c r="M524" i="4"/>
  <c r="N524" i="4"/>
  <c r="N525" i="4"/>
  <c r="M525" i="4"/>
  <c r="O525" i="4"/>
  <c r="Q525" i="4"/>
  <c r="M526" i="4"/>
  <c r="N526" i="4"/>
  <c r="N527" i="4"/>
  <c r="M527" i="4"/>
  <c r="O527" i="4"/>
  <c r="Q527" i="4"/>
  <c r="N528" i="4"/>
  <c r="M528" i="4"/>
  <c r="N529" i="4"/>
  <c r="M529" i="4"/>
  <c r="O529" i="4"/>
  <c r="Q529" i="4"/>
  <c r="M533" i="4"/>
  <c r="N533" i="4"/>
  <c r="N537" i="4"/>
  <c r="M537" i="4"/>
  <c r="O537" i="4"/>
  <c r="Q537" i="4"/>
  <c r="N541" i="4"/>
  <c r="M541" i="4"/>
  <c r="O541" i="4"/>
  <c r="Q541" i="4"/>
  <c r="N545" i="4"/>
  <c r="M545" i="4"/>
  <c r="O545" i="4"/>
  <c r="Q545" i="4"/>
  <c r="N550" i="4"/>
  <c r="M550" i="4"/>
  <c r="O550" i="4"/>
  <c r="Q550" i="4"/>
  <c r="N554" i="4"/>
  <c r="M554" i="4"/>
  <c r="O554" i="4"/>
  <c r="Q554" i="4"/>
  <c r="N557" i="4"/>
  <c r="M557" i="4"/>
  <c r="N559" i="4"/>
  <c r="M559" i="4"/>
  <c r="N610" i="4"/>
  <c r="M610" i="4"/>
  <c r="O610" i="4"/>
  <c r="Q610" i="4"/>
  <c r="N612" i="4"/>
  <c r="M612" i="4"/>
  <c r="N614" i="4"/>
  <c r="M614" i="4"/>
  <c r="O614" i="4"/>
  <c r="Q614" i="4"/>
  <c r="N616" i="4"/>
  <c r="M616" i="4"/>
  <c r="O616" i="4"/>
  <c r="Q616" i="4"/>
  <c r="N618" i="4"/>
  <c r="M618" i="4"/>
  <c r="M494" i="4"/>
  <c r="N494" i="4"/>
  <c r="N498" i="4"/>
  <c r="M498" i="4"/>
  <c r="O498" i="4"/>
  <c r="Q498" i="4"/>
  <c r="N502" i="4"/>
  <c r="M502" i="4"/>
  <c r="O502" i="4"/>
  <c r="Q502" i="4"/>
  <c r="N506" i="4"/>
  <c r="M506" i="4"/>
  <c r="O506" i="4"/>
  <c r="Q506" i="4"/>
  <c r="O458" i="4"/>
  <c r="Q458" i="4"/>
  <c r="O460" i="4"/>
  <c r="Q460" i="4"/>
  <c r="O462" i="4"/>
  <c r="Q462" i="4"/>
  <c r="O464" i="4"/>
  <c r="Q464" i="4"/>
  <c r="O466" i="4"/>
  <c r="Q466" i="4"/>
  <c r="O468" i="4"/>
  <c r="Q468" i="4"/>
  <c r="O470" i="4"/>
  <c r="Q470" i="4"/>
  <c r="O472" i="4"/>
  <c r="Q472" i="4"/>
  <c r="N530" i="4"/>
  <c r="M530" i="4"/>
  <c r="O476" i="4"/>
  <c r="Q476" i="4"/>
  <c r="N534" i="4"/>
  <c r="M534" i="4"/>
  <c r="O480" i="4"/>
  <c r="Q480" i="4"/>
  <c r="N538" i="4"/>
  <c r="M538" i="4"/>
  <c r="O484" i="4"/>
  <c r="Q484" i="4"/>
  <c r="M542" i="4"/>
  <c r="N542" i="4"/>
  <c r="O488" i="4"/>
  <c r="Q488" i="4"/>
  <c r="N546" i="4"/>
  <c r="M546" i="4"/>
  <c r="O546" i="4"/>
  <c r="Q546" i="4"/>
  <c r="M549" i="4"/>
  <c r="N549" i="4"/>
  <c r="M553" i="4"/>
  <c r="N553" i="4"/>
  <c r="N620" i="4"/>
  <c r="M620" i="4"/>
  <c r="O620" i="4"/>
  <c r="Q620" i="4"/>
  <c r="N493" i="4"/>
  <c r="M493" i="4"/>
  <c r="O493" i="4"/>
  <c r="Q493" i="4"/>
  <c r="N497" i="4"/>
  <c r="M497" i="4"/>
  <c r="O497" i="4"/>
  <c r="Q497" i="4"/>
  <c r="M501" i="4"/>
  <c r="N501" i="4"/>
  <c r="N505" i="4"/>
  <c r="M505" i="4"/>
  <c r="O505" i="4"/>
  <c r="Q505" i="4"/>
  <c r="N531" i="4"/>
  <c r="M531" i="4"/>
  <c r="O531" i="4"/>
  <c r="Q531" i="4"/>
  <c r="M535" i="4"/>
  <c r="N535" i="4"/>
  <c r="N539" i="4"/>
  <c r="M539" i="4"/>
  <c r="N543" i="4"/>
  <c r="M543" i="4"/>
  <c r="O543" i="4"/>
  <c r="Q543" i="4"/>
  <c r="N547" i="4"/>
  <c r="M547" i="4"/>
  <c r="O547" i="4"/>
  <c r="Q547" i="4"/>
  <c r="N552" i="4"/>
  <c r="M552" i="4"/>
  <c r="O552" i="4"/>
  <c r="Q552" i="4"/>
  <c r="N556" i="4"/>
  <c r="M556" i="4"/>
  <c r="N558" i="4"/>
  <c r="M558" i="4"/>
  <c r="O558" i="4"/>
  <c r="Q558" i="4"/>
  <c r="N609" i="4"/>
  <c r="M609" i="4"/>
  <c r="O609" i="4"/>
  <c r="Q609" i="4"/>
  <c r="N611" i="4"/>
  <c r="M611" i="4"/>
  <c r="O611" i="4"/>
  <c r="Q611" i="4"/>
  <c r="N613" i="4"/>
  <c r="M613" i="4"/>
  <c r="N615" i="4"/>
  <c r="M615" i="4"/>
  <c r="O615" i="4"/>
  <c r="Q615" i="4"/>
  <c r="N617" i="4"/>
  <c r="M617" i="4"/>
  <c r="O617" i="4"/>
  <c r="Q617" i="4"/>
  <c r="N619" i="4"/>
  <c r="M619" i="4"/>
  <c r="O619" i="4"/>
  <c r="Q619" i="4"/>
  <c r="N374" i="4"/>
  <c r="N379" i="4"/>
  <c r="N560" i="4"/>
  <c r="M560" i="4"/>
  <c r="O560" i="4"/>
  <c r="Q560" i="4"/>
  <c r="N561" i="4"/>
  <c r="M561" i="4"/>
  <c r="O561" i="4"/>
  <c r="Q561" i="4"/>
  <c r="N562" i="4"/>
  <c r="M562" i="4"/>
  <c r="O562" i="4"/>
  <c r="Q562" i="4"/>
  <c r="N563" i="4"/>
  <c r="M563" i="4"/>
  <c r="N564" i="4"/>
  <c r="M564" i="4"/>
  <c r="O564" i="4"/>
  <c r="Q564" i="4"/>
  <c r="N565" i="4"/>
  <c r="M565" i="4"/>
  <c r="O565" i="4"/>
  <c r="Q565" i="4"/>
  <c r="N566" i="4"/>
  <c r="M566" i="4"/>
  <c r="O566" i="4"/>
  <c r="Q566" i="4"/>
  <c r="N567" i="4"/>
  <c r="M567" i="4"/>
  <c r="N568" i="4"/>
  <c r="M568" i="4"/>
  <c r="O568" i="4"/>
  <c r="Q568" i="4"/>
  <c r="N569" i="4"/>
  <c r="M569" i="4"/>
  <c r="O569" i="4"/>
  <c r="Q569" i="4"/>
  <c r="N570" i="4"/>
  <c r="M570" i="4"/>
  <c r="O570" i="4"/>
  <c r="Q570" i="4"/>
  <c r="N571" i="4"/>
  <c r="M571" i="4"/>
  <c r="N572" i="4"/>
  <c r="M572" i="4"/>
  <c r="N573" i="4"/>
  <c r="M573" i="4"/>
  <c r="O573" i="4"/>
  <c r="Q573" i="4"/>
  <c r="N574" i="4"/>
  <c r="M574" i="4"/>
  <c r="O574" i="4"/>
  <c r="Q574" i="4"/>
  <c r="M575" i="4"/>
  <c r="N575" i="4"/>
  <c r="N576" i="4"/>
  <c r="M576" i="4"/>
  <c r="O576" i="4"/>
  <c r="Q576" i="4"/>
  <c r="N577" i="4"/>
  <c r="M577" i="4"/>
  <c r="O577" i="4"/>
  <c r="Q577" i="4"/>
  <c r="N578" i="4"/>
  <c r="M578" i="4"/>
  <c r="O578" i="4"/>
  <c r="Q578" i="4"/>
  <c r="N579" i="4"/>
  <c r="M579" i="4"/>
  <c r="N580" i="4"/>
  <c r="M580" i="4"/>
  <c r="N581" i="4"/>
  <c r="M581" i="4"/>
  <c r="O581" i="4"/>
  <c r="Q581" i="4"/>
  <c r="N582" i="4"/>
  <c r="M582" i="4"/>
  <c r="O582" i="4"/>
  <c r="Q582" i="4"/>
  <c r="M583" i="4"/>
  <c r="N583" i="4"/>
  <c r="N584" i="4"/>
  <c r="M584" i="4"/>
  <c r="O584" i="4"/>
  <c r="Q584" i="4"/>
  <c r="N585" i="4"/>
  <c r="M585" i="4"/>
  <c r="O585" i="4"/>
  <c r="Q585" i="4"/>
  <c r="N586" i="4"/>
  <c r="M586" i="4"/>
  <c r="O586" i="4"/>
  <c r="Q586" i="4"/>
  <c r="N587" i="4"/>
  <c r="M587" i="4"/>
  <c r="N588" i="4"/>
  <c r="M588" i="4"/>
  <c r="N589" i="4"/>
  <c r="M589" i="4"/>
  <c r="O589" i="4"/>
  <c r="Q589" i="4"/>
  <c r="N590" i="4"/>
  <c r="M590" i="4"/>
  <c r="O590" i="4"/>
  <c r="Q590" i="4"/>
  <c r="M591" i="4"/>
  <c r="N591" i="4"/>
  <c r="M592" i="4"/>
  <c r="N592" i="4"/>
  <c r="M593" i="4"/>
  <c r="N593" i="4"/>
  <c r="M594" i="4"/>
  <c r="N594" i="4"/>
  <c r="N595" i="4"/>
  <c r="M595" i="4"/>
  <c r="M596" i="4"/>
  <c r="N596" i="4"/>
  <c r="O596" i="4"/>
  <c r="Q596" i="4"/>
  <c r="N597" i="4"/>
  <c r="M597" i="4"/>
  <c r="O597" i="4"/>
  <c r="Q597" i="4"/>
  <c r="M598" i="4"/>
  <c r="N598" i="4"/>
  <c r="N599" i="4"/>
  <c r="M599" i="4"/>
  <c r="M600" i="4"/>
  <c r="N600" i="4"/>
  <c r="M601" i="4"/>
  <c r="N601" i="4"/>
  <c r="M602" i="4"/>
  <c r="N602" i="4"/>
  <c r="M603" i="4"/>
  <c r="N603" i="4"/>
  <c r="M604" i="4"/>
  <c r="N604" i="4"/>
  <c r="O604" i="4"/>
  <c r="Q604" i="4"/>
  <c r="M605" i="4"/>
  <c r="N605" i="4"/>
  <c r="M606" i="4"/>
  <c r="N606" i="4"/>
  <c r="M607" i="4"/>
  <c r="N607" i="4"/>
  <c r="N608" i="4"/>
  <c r="M608" i="4"/>
  <c r="O608" i="4"/>
  <c r="Q608" i="4"/>
  <c r="M492" i="4"/>
  <c r="N492" i="4"/>
  <c r="O492" i="4"/>
  <c r="Q492" i="4"/>
  <c r="N496" i="4"/>
  <c r="M496" i="4"/>
  <c r="N500" i="4"/>
  <c r="M500" i="4"/>
  <c r="N504" i="4"/>
  <c r="M504" i="4"/>
  <c r="N532" i="4"/>
  <c r="M532" i="4"/>
  <c r="N536" i="4"/>
  <c r="M536" i="4"/>
  <c r="O482" i="4"/>
  <c r="Q482" i="4"/>
  <c r="M540" i="4"/>
  <c r="N540" i="4"/>
  <c r="O486" i="4"/>
  <c r="Q486" i="4"/>
  <c r="N544" i="4"/>
  <c r="M544" i="4"/>
  <c r="O490" i="4"/>
  <c r="Q490" i="4"/>
  <c r="M551" i="4"/>
  <c r="N551" i="4"/>
  <c r="M555" i="4"/>
  <c r="N555" i="4"/>
  <c r="O451" i="4"/>
  <c r="Q451" i="4"/>
  <c r="O455" i="4"/>
  <c r="Q455" i="4"/>
  <c r="O459" i="4"/>
  <c r="Q459" i="4"/>
  <c r="O463" i="4"/>
  <c r="Q463" i="4"/>
  <c r="O467" i="4"/>
  <c r="Q467" i="4"/>
  <c r="O471" i="4"/>
  <c r="Q471" i="4"/>
  <c r="O386" i="4"/>
  <c r="Q386" i="4"/>
  <c r="O390" i="4"/>
  <c r="Q390" i="4"/>
  <c r="O394" i="4"/>
  <c r="Q394" i="4"/>
  <c r="O398" i="4"/>
  <c r="Q398" i="4"/>
  <c r="O402" i="4"/>
  <c r="Q402" i="4"/>
  <c r="O406" i="4"/>
  <c r="Q406" i="4"/>
  <c r="O410" i="4"/>
  <c r="Q410" i="4"/>
  <c r="O414" i="4"/>
  <c r="Q414" i="4"/>
  <c r="O418" i="4"/>
  <c r="Q418" i="4"/>
  <c r="O422" i="4"/>
  <c r="Q422" i="4"/>
  <c r="O426" i="4"/>
  <c r="Q426" i="4"/>
  <c r="O430" i="4"/>
  <c r="Q430" i="4"/>
  <c r="O453" i="4"/>
  <c r="Q453" i="4"/>
  <c r="O457" i="4"/>
  <c r="Q457" i="4"/>
  <c r="O461" i="4"/>
  <c r="Q461" i="4"/>
  <c r="O465" i="4"/>
  <c r="Q465" i="4"/>
  <c r="O469" i="4"/>
  <c r="Q469" i="4"/>
  <c r="J13" i="4"/>
  <c r="N13" i="4"/>
  <c r="Q6" i="5"/>
  <c r="J14" i="4"/>
  <c r="N14" i="4"/>
  <c r="Q7" i="5"/>
  <c r="N16" i="4"/>
  <c r="Q9" i="5"/>
  <c r="N20" i="4"/>
  <c r="Q13" i="5"/>
  <c r="N22" i="4"/>
  <c r="N26" i="4"/>
  <c r="N30" i="4"/>
  <c r="N34" i="4"/>
  <c r="N38" i="4"/>
  <c r="N42" i="4"/>
  <c r="N46" i="4"/>
  <c r="N50" i="4"/>
  <c r="N54" i="4"/>
  <c r="N58" i="4"/>
  <c r="N62" i="4"/>
  <c r="N66" i="4"/>
  <c r="N70" i="4"/>
  <c r="N74" i="4"/>
  <c r="N18" i="4"/>
  <c r="Q11" i="5"/>
  <c r="N24" i="4"/>
  <c r="N28" i="4"/>
  <c r="N32" i="4"/>
  <c r="N36" i="4"/>
  <c r="N40" i="4"/>
  <c r="N44" i="4"/>
  <c r="N48" i="4"/>
  <c r="N52" i="4"/>
  <c r="N56" i="4"/>
  <c r="N60" i="4"/>
  <c r="N64" i="4"/>
  <c r="N68" i="4"/>
  <c r="N72" i="4"/>
  <c r="N41" i="4"/>
  <c r="N45" i="4"/>
  <c r="N49" i="4"/>
  <c r="N53" i="4"/>
  <c r="N57" i="4"/>
  <c r="N61" i="4"/>
  <c r="N65" i="4"/>
  <c r="N69" i="4"/>
  <c r="N73" i="4"/>
  <c r="N77" i="4"/>
  <c r="N81" i="4"/>
  <c r="N85" i="4"/>
  <c r="N89" i="4"/>
  <c r="N93" i="4"/>
  <c r="N97" i="4"/>
  <c r="N15" i="4"/>
  <c r="Q8" i="5"/>
  <c r="N19" i="4"/>
  <c r="Q12" i="5"/>
  <c r="N23" i="4"/>
  <c r="N27" i="4"/>
  <c r="N31" i="4"/>
  <c r="H28" i="5"/>
  <c r="H26" i="5"/>
  <c r="H25" i="5"/>
  <c r="H29" i="5"/>
  <c r="H27" i="5"/>
  <c r="L26" i="5"/>
  <c r="L25" i="5"/>
  <c r="L27" i="5"/>
  <c r="L28" i="5"/>
  <c r="L29" i="5"/>
  <c r="N373" i="4"/>
  <c r="N376" i="4"/>
  <c r="N378" i="4"/>
  <c r="N380" i="4"/>
  <c r="A41" i="21"/>
  <c r="D26" i="5"/>
  <c r="D29" i="5"/>
  <c r="D28" i="5"/>
  <c r="D27" i="5"/>
  <c r="D25" i="5"/>
  <c r="N91" i="4"/>
  <c r="N95" i="4"/>
  <c r="N59" i="4"/>
  <c r="N63" i="4"/>
  <c r="C8" i="4"/>
  <c r="N21" i="4"/>
  <c r="N25" i="4"/>
  <c r="N43" i="4"/>
  <c r="N47" i="4"/>
  <c r="N75" i="4"/>
  <c r="N79" i="4"/>
  <c r="D9" i="4"/>
  <c r="K2" i="5"/>
  <c r="N29" i="4"/>
  <c r="N51" i="4"/>
  <c r="N67" i="4"/>
  <c r="N83" i="4"/>
  <c r="N99" i="4"/>
  <c r="N372" i="4"/>
  <c r="N17" i="4"/>
  <c r="Q10" i="5"/>
  <c r="N33" i="4"/>
  <c r="N35" i="4"/>
  <c r="N37" i="4"/>
  <c r="N39" i="4"/>
  <c r="N55" i="4"/>
  <c r="N71" i="4"/>
  <c r="N87" i="4"/>
  <c r="N377" i="4"/>
  <c r="Q383" i="4"/>
  <c r="O538" i="4"/>
  <c r="Q538" i="4"/>
  <c r="O618" i="4"/>
  <c r="Q618" i="4"/>
  <c r="O557" i="4"/>
  <c r="Q557" i="4"/>
  <c r="O524" i="4"/>
  <c r="Q524" i="4"/>
  <c r="O518" i="4"/>
  <c r="Q518" i="4"/>
  <c r="O509" i="4"/>
  <c r="Q509" i="4"/>
  <c r="O555" i="4"/>
  <c r="Q555" i="4"/>
  <c r="O542" i="4"/>
  <c r="Q542" i="4"/>
  <c r="O503" i="4"/>
  <c r="Q503" i="4"/>
  <c r="O515" i="4"/>
  <c r="Q515" i="4"/>
  <c r="O511" i="4"/>
  <c r="Q511" i="4"/>
  <c r="O510" i="4"/>
  <c r="Q510" i="4"/>
  <c r="O551" i="4"/>
  <c r="Q551" i="4"/>
  <c r="O512" i="4"/>
  <c r="Q512" i="4"/>
  <c r="O599" i="4"/>
  <c r="Q599" i="4"/>
  <c r="O595" i="4"/>
  <c r="Q595" i="4"/>
  <c r="O587" i="4"/>
  <c r="Q587" i="4"/>
  <c r="O579" i="4"/>
  <c r="Q579" i="4"/>
  <c r="O575" i="4"/>
  <c r="Q575" i="4"/>
  <c r="O571" i="4"/>
  <c r="Q571" i="4"/>
  <c r="O567" i="4"/>
  <c r="Q567" i="4"/>
  <c r="O563" i="4"/>
  <c r="Q563" i="4"/>
  <c r="O613" i="4"/>
  <c r="Q613" i="4"/>
  <c r="O556" i="4"/>
  <c r="Q556" i="4"/>
  <c r="O539" i="4"/>
  <c r="Q539" i="4"/>
  <c r="O530" i="4"/>
  <c r="Q530" i="4"/>
  <c r="O612" i="4"/>
  <c r="Q612" i="4"/>
  <c r="O507" i="4"/>
  <c r="Q507" i="4"/>
  <c r="O514" i="4"/>
  <c r="Q514" i="4"/>
  <c r="O606" i="4"/>
  <c r="Q606" i="4"/>
  <c r="O508" i="4"/>
  <c r="Q508" i="4"/>
  <c r="O540" i="4"/>
  <c r="Q540" i="4"/>
  <c r="O536" i="4"/>
  <c r="Q536" i="4"/>
  <c r="O504" i="4"/>
  <c r="Q504" i="4"/>
  <c r="O496" i="4"/>
  <c r="Q496" i="4"/>
  <c r="O602" i="4"/>
  <c r="Q602" i="4"/>
  <c r="O600" i="4"/>
  <c r="Q600" i="4"/>
  <c r="O598" i="4"/>
  <c r="Q598" i="4"/>
  <c r="O594" i="4"/>
  <c r="Q594" i="4"/>
  <c r="O592" i="4"/>
  <c r="Q592" i="4"/>
  <c r="O588" i="4"/>
  <c r="Q588" i="4"/>
  <c r="O580" i="4"/>
  <c r="Q580" i="4"/>
  <c r="O572" i="4"/>
  <c r="Q572" i="4"/>
  <c r="O535" i="4"/>
  <c r="Q535" i="4"/>
  <c r="O549" i="4"/>
  <c r="Q549" i="4"/>
  <c r="O533" i="4"/>
  <c r="Q533" i="4"/>
  <c r="O528" i="4"/>
  <c r="Q528" i="4"/>
  <c r="O526" i="4"/>
  <c r="Q526" i="4"/>
  <c r="O520" i="4"/>
  <c r="Q520" i="4"/>
  <c r="O516" i="4"/>
  <c r="Q516" i="4"/>
  <c r="O544" i="4"/>
  <c r="Q544" i="4"/>
  <c r="O532" i="4"/>
  <c r="Q532" i="4"/>
  <c r="O500" i="4"/>
  <c r="Q500" i="4"/>
  <c r="O607" i="4"/>
  <c r="Q607" i="4"/>
  <c r="O605" i="4"/>
  <c r="Q605" i="4"/>
  <c r="O603" i="4"/>
  <c r="Q603" i="4"/>
  <c r="O601" i="4"/>
  <c r="Q601" i="4"/>
  <c r="O593" i="4"/>
  <c r="Q593" i="4"/>
  <c r="O591" i="4"/>
  <c r="Q591" i="4"/>
  <c r="O583" i="4"/>
  <c r="Q583" i="4"/>
  <c r="O501" i="4"/>
  <c r="Q501" i="4"/>
  <c r="O553" i="4"/>
  <c r="Q553" i="4"/>
  <c r="O534" i="4"/>
  <c r="Q534" i="4"/>
  <c r="O494" i="4"/>
  <c r="Q494" i="4"/>
  <c r="O559" i="4"/>
  <c r="Q559" i="4"/>
  <c r="O519" i="4"/>
  <c r="Q519" i="4"/>
  <c r="O517" i="4"/>
  <c r="Q517" i="4"/>
  <c r="A42" i="21"/>
  <c r="B108" i="2"/>
  <c r="B42" i="21"/>
  <c r="B38" i="21"/>
  <c r="B39" i="21"/>
  <c r="B41" i="21"/>
  <c r="B37" i="21"/>
  <c r="B40" i="21"/>
  <c r="B36" i="21"/>
  <c r="A43" i="21"/>
  <c r="B43" i="21"/>
  <c r="A44" i="21"/>
  <c r="B44" i="21"/>
  <c r="B45" i="21"/>
  <c r="H4" i="2"/>
  <c r="A71" i="2" s="1"/>
  <c r="M71" i="2" s="1"/>
  <c r="A145" i="2"/>
  <c r="M145" i="2" s="1"/>
  <c r="A50" i="2"/>
  <c r="M50" i="2" s="1"/>
  <c r="A119" i="2"/>
  <c r="M119" i="2" s="1"/>
  <c r="A170" i="2"/>
  <c r="M170" i="2" s="1"/>
  <c r="A97" i="2"/>
  <c r="M97" i="2" s="1"/>
  <c r="A155" i="2"/>
  <c r="M155" i="2" s="1"/>
  <c r="A101" i="2"/>
  <c r="M101" i="2" s="1"/>
  <c r="A69" i="2"/>
  <c r="M69" i="2" s="1"/>
  <c r="A154" i="2"/>
  <c r="M154" i="2" s="1"/>
  <c r="A17" i="2"/>
  <c r="M17" i="2" s="1"/>
  <c r="A128" i="2"/>
  <c r="M128" i="2" s="1"/>
  <c r="A165" i="2"/>
  <c r="M165" i="2" s="1"/>
  <c r="A60" i="2"/>
  <c r="M60" i="2" s="1"/>
  <c r="A10" i="2"/>
  <c r="M10" i="2" s="1"/>
  <c r="A167" i="2"/>
  <c r="M167" i="2" s="1"/>
  <c r="A66" i="2"/>
  <c r="M66" i="2" s="1"/>
  <c r="A139" i="2"/>
  <c r="M139" i="2" s="1"/>
  <c r="A13" i="2"/>
  <c r="M13" i="2" s="1"/>
  <c r="A125" i="2"/>
  <c r="M125" i="2" s="1"/>
  <c r="A160" i="2"/>
  <c r="M160" i="2" s="1"/>
  <c r="A107" i="2"/>
  <c r="M107" i="2" s="1"/>
  <c r="A75" i="2"/>
  <c r="M75" i="2" s="1"/>
  <c r="M8" i="2"/>
  <c r="A116" i="2"/>
  <c r="M116" i="2" s="1"/>
  <c r="A117" i="2"/>
  <c r="M117" i="2" s="1"/>
  <c r="A152" i="2"/>
  <c r="M152" i="2" s="1"/>
  <c r="A14" i="2"/>
  <c r="M14" i="2" s="1"/>
  <c r="A110" i="2"/>
  <c r="M110" i="2" s="1"/>
  <c r="A108" i="2"/>
  <c r="M108" i="2" s="1"/>
  <c r="A135" i="2"/>
  <c r="M135" i="2" s="1"/>
  <c r="A106" i="2"/>
  <c r="M106" i="2" s="1"/>
  <c r="A7" i="2"/>
  <c r="M7" i="2"/>
  <c r="A95" i="2"/>
  <c r="M95" i="2" s="1"/>
  <c r="A153" i="2"/>
  <c r="M153" i="2" s="1"/>
  <c r="A25" i="2"/>
  <c r="M25" i="2" s="1"/>
  <c r="A151" i="2"/>
  <c r="M151" i="2" s="1"/>
  <c r="A28" i="2"/>
  <c r="M28" i="2" s="1"/>
  <c r="A161" i="2"/>
  <c r="M161" i="2" s="1"/>
  <c r="A89" i="2"/>
  <c r="M89" i="2" s="1"/>
  <c r="A134" i="2"/>
  <c r="M134" i="2" s="1"/>
  <c r="A105" i="2"/>
  <c r="M105" i="2" s="1"/>
  <c r="A19" i="2"/>
  <c r="M19" i="2" s="1"/>
  <c r="A94" i="2"/>
  <c r="M94" i="2" s="1"/>
  <c r="A21" i="2"/>
  <c r="M21" i="2" s="1"/>
  <c r="A39" i="2"/>
  <c r="M39" i="2" s="1"/>
  <c r="A62" i="2"/>
  <c r="G44" i="21" l="1"/>
  <c r="H44" i="21"/>
  <c r="A98" i="2"/>
  <c r="M98" i="2" s="1"/>
  <c r="A15" i="2"/>
  <c r="M15" i="2" s="1"/>
  <c r="A158" i="2"/>
  <c r="M158" i="2" s="1"/>
  <c r="A79" i="2"/>
  <c r="M79" i="2" s="1"/>
  <c r="A74" i="2"/>
  <c r="M74" i="2" s="1"/>
  <c r="A61" i="2"/>
  <c r="M61" i="2" s="1"/>
  <c r="A8" i="2"/>
  <c r="A91" i="2"/>
  <c r="M91" i="2" s="1"/>
  <c r="A130" i="2"/>
  <c r="M130" i="2" s="1"/>
  <c r="A80" i="2"/>
  <c r="M80" i="2" s="1"/>
  <c r="A131" i="2"/>
  <c r="M131" i="2" s="1"/>
  <c r="A84" i="2"/>
  <c r="M84" i="2" s="1"/>
  <c r="A85" i="2"/>
  <c r="M85" i="2" s="1"/>
  <c r="A26" i="2"/>
  <c r="M26" i="2" s="1"/>
  <c r="A72" i="2"/>
  <c r="M72" i="2" s="1"/>
  <c r="A77" i="2"/>
  <c r="M77" i="2" s="1"/>
  <c r="A81" i="2"/>
  <c r="M81" i="2" s="1"/>
  <c r="A159" i="2"/>
  <c r="M159" i="2" s="1"/>
  <c r="A129" i="2"/>
  <c r="M129" i="2" s="1"/>
  <c r="A136" i="2"/>
  <c r="M136" i="2" s="1"/>
  <c r="A93" i="2"/>
  <c r="M93" i="2" s="1"/>
  <c r="A33" i="2"/>
  <c r="M33" i="2" s="1"/>
  <c r="A22" i="2"/>
  <c r="M22" i="2" s="1"/>
  <c r="A144" i="2"/>
  <c r="M144" i="2" s="1"/>
  <c r="A157" i="2"/>
  <c r="M157" i="2" s="1"/>
  <c r="A52" i="2"/>
  <c r="A51" i="2"/>
  <c r="A96" i="2"/>
  <c r="M96" i="2" s="1"/>
  <c r="A86" i="2"/>
  <c r="M86" i="2" s="1"/>
  <c r="A59" i="2"/>
  <c r="M59" i="2" s="1"/>
  <c r="A126" i="2"/>
  <c r="M126" i="2" s="1"/>
  <c r="A140" i="2"/>
  <c r="M140" i="2" s="1"/>
  <c r="A142" i="2"/>
  <c r="M142" i="2" s="1"/>
  <c r="A87" i="2"/>
  <c r="M87" i="2" s="1"/>
  <c r="A37" i="2"/>
  <c r="M37" i="2" s="1"/>
  <c r="A127" i="2"/>
  <c r="M127" i="2" s="1"/>
  <c r="A27" i="2"/>
  <c r="M27" i="2" s="1"/>
  <c r="A58" i="2"/>
  <c r="M58" i="2" s="1"/>
  <c r="A148" i="2"/>
  <c r="M148" i="2" s="1"/>
  <c r="A150" i="2"/>
  <c r="M150" i="2" s="1"/>
  <c r="A166" i="2"/>
  <c r="M166" i="2" s="1"/>
  <c r="A114" i="2"/>
  <c r="M114" i="2" s="1"/>
  <c r="A111" i="2"/>
  <c r="M111" i="2" s="1"/>
  <c r="A141" i="2"/>
  <c r="M141" i="2" s="1"/>
  <c r="A49" i="2"/>
  <c r="M49" i="2" s="1"/>
  <c r="A143" i="2"/>
  <c r="M143" i="2" s="1"/>
  <c r="A156" i="2"/>
  <c r="M156" i="2" s="1"/>
  <c r="A103" i="2"/>
  <c r="M103" i="2" s="1"/>
  <c r="A20" i="2"/>
  <c r="M20" i="2" s="1"/>
  <c r="A23" i="2"/>
  <c r="M23" i="2" s="1"/>
  <c r="A63" i="2"/>
  <c r="A47" i="2"/>
  <c r="M47" i="2" s="1"/>
  <c r="A132" i="2"/>
  <c r="M132" i="2" s="1"/>
  <c r="A54" i="2"/>
  <c r="A45" i="2"/>
  <c r="M45" i="2" s="1"/>
  <c r="A43" i="2"/>
  <c r="M43" i="2" s="1"/>
  <c r="A121" i="2"/>
  <c r="M121" i="2" s="1"/>
  <c r="A137" i="2"/>
  <c r="M137" i="2" s="1"/>
  <c r="A92" i="2"/>
  <c r="M92" i="2" s="1"/>
  <c r="A99" i="2"/>
  <c r="M99" i="2" s="1"/>
  <c r="A40" i="2"/>
  <c r="M40" i="2" s="1"/>
  <c r="A122" i="2"/>
  <c r="M122" i="2" s="1"/>
  <c r="A115" i="2"/>
  <c r="M115" i="2" s="1"/>
  <c r="A112" i="2"/>
  <c r="M112" i="2" s="1"/>
  <c r="A168" i="2"/>
  <c r="M168" i="2" s="1"/>
  <c r="A88" i="2"/>
  <c r="M88" i="2" s="1"/>
  <c r="A76" i="2"/>
  <c r="M76" i="2" s="1"/>
  <c r="A78" i="2"/>
  <c r="M78" i="2" s="1"/>
  <c r="A113" i="2"/>
  <c r="M113" i="2" s="1"/>
  <c r="A149" i="2"/>
  <c r="M149" i="2" s="1"/>
  <c r="A65" i="2"/>
  <c r="M65" i="2" s="1"/>
  <c r="A100" i="2"/>
  <c r="M100" i="2" s="1"/>
  <c r="A83" i="2"/>
  <c r="M83" i="2" s="1"/>
  <c r="A169" i="2"/>
  <c r="M169" i="2" s="1"/>
  <c r="A46" i="2"/>
  <c r="M46" i="2" s="1"/>
  <c r="A120" i="2"/>
  <c r="M120" i="2" s="1"/>
  <c r="A133" i="2"/>
  <c r="M133" i="2" s="1"/>
  <c r="A32" i="2"/>
  <c r="M32" i="2" s="1"/>
  <c r="A53" i="2"/>
  <c r="A9" i="2"/>
  <c r="M9" i="2" s="1"/>
  <c r="A56" i="2"/>
  <c r="M56" i="2" s="1"/>
  <c r="A146" i="2"/>
  <c r="M146" i="2" s="1"/>
  <c r="A11" i="2"/>
  <c r="M11" i="2" s="1"/>
  <c r="A29" i="2"/>
  <c r="M29" i="2" s="1"/>
  <c r="A31" i="2"/>
  <c r="M31" i="2" s="1"/>
  <c r="A57" i="2"/>
  <c r="M57" i="2" s="1"/>
  <c r="A147" i="2"/>
  <c r="M147" i="2" s="1"/>
  <c r="A164" i="2"/>
  <c r="M164" i="2" s="1"/>
  <c r="A16" i="2"/>
  <c r="M16" i="2" s="1"/>
  <c r="A41" i="2"/>
  <c r="M41" i="2" s="1"/>
  <c r="A123" i="2"/>
  <c r="M123" i="2" s="1"/>
  <c r="A38" i="2"/>
  <c r="M38" i="2" s="1"/>
  <c r="A34" i="2"/>
  <c r="M34" i="2" s="1"/>
  <c r="A68" i="2"/>
  <c r="M68" i="2" s="1"/>
  <c r="A138" i="2"/>
  <c r="M138" i="2" s="1"/>
  <c r="A35" i="2"/>
  <c r="M35" i="2" s="1"/>
  <c r="A44" i="2"/>
  <c r="M44" i="2" s="1"/>
  <c r="A118" i="2"/>
  <c r="M118" i="2" s="1"/>
  <c r="A104" i="2"/>
  <c r="M104" i="2" s="1"/>
  <c r="A55" i="2"/>
  <c r="M55" i="2" s="1"/>
  <c r="A70" i="2"/>
  <c r="M70" i="2" s="1"/>
  <c r="F44" i="21"/>
  <c r="I44" i="21"/>
  <c r="E44" i="21"/>
  <c r="C44" i="21"/>
  <c r="D44" i="21" s="1"/>
  <c r="H43" i="21" l="1"/>
  <c r="G39" i="21"/>
  <c r="G38" i="21"/>
  <c r="H42" i="21"/>
  <c r="H36" i="21"/>
  <c r="I40" i="21"/>
  <c r="G40" i="21"/>
  <c r="H39" i="21"/>
  <c r="F39" i="21"/>
  <c r="E46" i="21"/>
  <c r="C40" i="21"/>
  <c r="D40" i="21" s="1"/>
  <c r="I41" i="21"/>
  <c r="G46" i="21"/>
  <c r="G42" i="21"/>
  <c r="G37" i="21"/>
  <c r="H37" i="21"/>
  <c r="F36" i="21"/>
  <c r="I36" i="21"/>
  <c r="G43" i="21"/>
  <c r="I37" i="21"/>
  <c r="C41" i="21"/>
  <c r="D41" i="21" s="1"/>
  <c r="C42" i="21"/>
  <c r="D42" i="21" s="1"/>
  <c r="I39" i="21"/>
  <c r="E38" i="21"/>
  <c r="F37" i="21"/>
  <c r="I46" i="21"/>
  <c r="E36" i="21"/>
  <c r="E42" i="21"/>
  <c r="G41" i="21"/>
  <c r="I43" i="21"/>
  <c r="F43" i="21"/>
  <c r="H38" i="21"/>
  <c r="C43" i="21"/>
  <c r="D43" i="21" s="1"/>
  <c r="E37" i="21"/>
  <c r="G36" i="21"/>
  <c r="F42" i="21"/>
  <c r="H46" i="21"/>
  <c r="C39" i="21"/>
  <c r="D39" i="21" s="1"/>
  <c r="E43" i="21"/>
  <c r="E41" i="21"/>
  <c r="I42" i="21"/>
  <c r="E39" i="21"/>
  <c r="H40" i="21"/>
  <c r="C37" i="21"/>
  <c r="D37" i="21" s="1"/>
  <c r="I38" i="21"/>
  <c r="E40" i="21"/>
  <c r="F46" i="21"/>
  <c r="C38" i="21"/>
  <c r="D38" i="21" s="1"/>
  <c r="F38" i="21"/>
  <c r="H41" i="21"/>
  <c r="C36" i="21"/>
  <c r="D36" i="21" s="1"/>
  <c r="F41" i="21"/>
  <c r="F40" i="21"/>
  <c r="J46" i="21" l="1"/>
  <c r="H45" i="21"/>
  <c r="E45" i="21"/>
  <c r="F45" i="21"/>
  <c r="I45" i="21"/>
  <c r="G45" i="21"/>
  <c r="D45" i="21"/>
  <c r="C45" i="21"/>
  <c r="J45"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5" authorId="0" shapeId="0" xr:uid="{00000000-0006-0000-0700-000001000000}">
      <text>
        <r>
          <rPr>
            <sz val="9"/>
            <color indexed="81"/>
            <rFont val="Tahoma"/>
            <family val="2"/>
          </rPr>
          <t xml:space="preserve">Unique Identifier; order of when an app was added to the sheet
</t>
        </r>
      </text>
    </comment>
    <comment ref="C5" authorId="0" shapeId="0" xr:uid="{00000000-0006-0000-0700-000002000000}">
      <text>
        <r>
          <rPr>
            <sz val="9"/>
            <color indexed="81"/>
            <rFont val="Tahoma"/>
            <family val="2"/>
          </rPr>
          <t xml:space="preserve">Does the app fall within the scope of the project
</t>
        </r>
      </text>
    </comment>
    <comment ref="D5" authorId="0" shapeId="0" xr:uid="{00000000-0006-0000-0700-000003000000}">
      <text>
        <r>
          <rPr>
            <sz val="9"/>
            <color indexed="81"/>
            <rFont val="Tahoma"/>
            <family val="2"/>
          </rPr>
          <t>If app is out of scope, please provide a brief reason as to why</t>
        </r>
      </text>
    </comment>
    <comment ref="E5" authorId="0" shapeId="0" xr:uid="{00000000-0006-0000-0700-000004000000}">
      <text>
        <r>
          <rPr>
            <sz val="9"/>
            <color indexed="81"/>
            <rFont val="Tahoma"/>
            <family val="2"/>
          </rPr>
          <t xml:space="preserve">The name of apps that function together to provide a service (e.g. Salesforce)
</t>
        </r>
      </text>
    </comment>
    <comment ref="F5" authorId="0" shapeId="0" xr:uid="{00000000-0006-0000-0700-000005000000}">
      <text>
        <r>
          <rPr>
            <sz val="9"/>
            <color indexed="81"/>
            <rFont val="Tahoma"/>
            <family val="2"/>
          </rPr>
          <t xml:space="preserve">Off-the-shelf or custom written code implemented to provide a business function 
</t>
        </r>
      </text>
    </comment>
    <comment ref="G5" authorId="0" shapeId="0" xr:uid="{00000000-0006-0000-0700-000006000000}">
      <text>
        <r>
          <rPr>
            <sz val="9"/>
            <color indexed="81"/>
            <rFont val="Tahoma"/>
            <family val="2"/>
          </rPr>
          <t xml:space="preserve">A detailed description of the application stating what it does for the business
</t>
        </r>
      </text>
    </comment>
    <comment ref="J5" authorId="0" shapeId="0" xr:uid="{00000000-0006-0000-0700-000007000000}">
      <text>
        <r>
          <rPr>
            <sz val="9"/>
            <color indexed="81"/>
            <rFont val="Tahoma"/>
            <family val="2"/>
          </rPr>
          <t xml:space="preserve">e.g. production, development, staging, etc. 
</t>
        </r>
      </text>
    </comment>
    <comment ref="K5" authorId="0" shapeId="0" xr:uid="{00000000-0006-0000-0700-000008000000}">
      <text>
        <r>
          <rPr>
            <sz val="9"/>
            <color indexed="81"/>
            <rFont val="Tahoma"/>
            <family val="2"/>
          </rPr>
          <t xml:space="preserve">Is the app published internally, externally or both
</t>
        </r>
      </text>
    </comment>
    <comment ref="M5" authorId="0" shapeId="0" xr:uid="{00000000-0006-0000-0700-000009000000}">
      <text>
        <r>
          <rPr>
            <sz val="9"/>
            <color indexed="81"/>
            <rFont val="Tahoma"/>
            <family val="2"/>
          </rPr>
          <t xml:space="preserve">If the application is web-based, please list its primary URL
</t>
        </r>
      </text>
    </comment>
    <comment ref="N5" authorId="0" shapeId="0" xr:uid="{00000000-0006-0000-0700-00000A000000}">
      <text>
        <r>
          <rPr>
            <sz val="9"/>
            <color indexed="81"/>
            <rFont val="Tahoma"/>
            <family val="2"/>
          </rPr>
          <t xml:space="preserve">Name of person who holds the Business relationships and manages the SDLC requirements of the Application
</t>
        </r>
      </text>
    </comment>
    <comment ref="O5" authorId="0" shapeId="0" xr:uid="{00000000-0006-0000-0700-00000B000000}">
      <text>
        <r>
          <rPr>
            <sz val="9"/>
            <color indexed="81"/>
            <rFont val="Tahoma"/>
            <family val="2"/>
          </rPr>
          <t xml:space="preserve">Name of the SME who understands the inner workings of the app (e.g. dev, dev/ops)
</t>
        </r>
      </text>
    </comment>
    <comment ref="P5" authorId="0" shapeId="0" xr:uid="{00000000-0006-0000-0700-00000C000000}">
      <text>
        <r>
          <rPr>
            <sz val="9"/>
            <color indexed="81"/>
            <rFont val="Tahoma"/>
            <family val="2"/>
          </rPr>
          <t xml:space="preserve">Name of person who holds operational control for the app (e.g. NOC personnel)
</t>
        </r>
      </text>
    </comment>
    <comment ref="Q5" authorId="0" shapeId="0" xr:uid="{00000000-0006-0000-0700-00000D000000}">
      <text>
        <r>
          <rPr>
            <sz val="9"/>
            <color indexed="81"/>
            <rFont val="Tahoma"/>
            <family val="2"/>
          </rPr>
          <t xml:space="preserve">See dropdown
</t>
        </r>
      </text>
    </comment>
    <comment ref="R5" authorId="0" shapeId="0" xr:uid="{00000000-0006-0000-0700-00000E000000}">
      <text>
        <r>
          <rPr>
            <sz val="9"/>
            <color indexed="81"/>
            <rFont val="Tahoma"/>
            <family val="2"/>
          </rPr>
          <t xml:space="preserve">Country, State, City
</t>
        </r>
      </text>
    </comment>
    <comment ref="S5" authorId="0" shapeId="0" xr:uid="{00000000-0006-0000-0700-00000F000000}">
      <text>
        <r>
          <rPr>
            <sz val="9"/>
            <color indexed="81"/>
            <rFont val="Tahoma"/>
            <family val="2"/>
          </rPr>
          <t xml:space="preserve">See dropdown
</t>
        </r>
      </text>
    </comment>
    <comment ref="V5" authorId="0" shapeId="0" xr:uid="{00000000-0006-0000-0700-000010000000}">
      <text>
        <r>
          <rPr>
            <sz val="9"/>
            <color indexed="81"/>
            <rFont val="Tahoma"/>
            <family val="2"/>
          </rPr>
          <t xml:space="preserve">See dropdown
</t>
        </r>
      </text>
    </comment>
    <comment ref="X5" authorId="0" shapeId="0" xr:uid="{00000000-0006-0000-0700-000011000000}">
      <text>
        <r>
          <rPr>
            <sz val="9"/>
            <color indexed="81"/>
            <rFont val="Tahoma"/>
            <family val="2"/>
          </rPr>
          <t xml:space="preserve">See dropdown
</t>
        </r>
      </text>
    </comment>
    <comment ref="Y5" authorId="0" shapeId="0" xr:uid="{00000000-0006-0000-0700-000012000000}">
      <text>
        <r>
          <rPr>
            <sz val="9"/>
            <color indexed="81"/>
            <rFont val="Tahoma"/>
            <family val="2"/>
          </rPr>
          <t xml:space="preserve">Targeted duration of time which a business process must be restored after a disaster (or disruption)
</t>
        </r>
      </text>
    </comment>
    <comment ref="Z5" authorId="0" shapeId="0" xr:uid="{00000000-0006-0000-0700-000013000000}">
      <text>
        <r>
          <rPr>
            <sz val="9"/>
            <color indexed="81"/>
            <rFont val="Tahoma"/>
            <family val="2"/>
          </rPr>
          <t xml:space="preserve">What is the age of files that must be recovered from backup storage for normal operations to resume if a computer, system, or network goes down as a result of a hardware, program, or communications failure
</t>
        </r>
      </text>
    </comment>
    <comment ref="AA5" authorId="0" shapeId="0" xr:uid="{00000000-0006-0000-0700-000014000000}">
      <text>
        <r>
          <rPr>
            <sz val="9"/>
            <color indexed="81"/>
            <rFont val="Tahoma"/>
            <family val="2"/>
          </rPr>
          <t xml:space="preserve">Significance (criticality) of the service for the IT user(s)/customer(s) 
</t>
        </r>
      </text>
    </comment>
    <comment ref="AB5" authorId="0" shapeId="0" xr:uid="{00000000-0006-0000-0700-000015000000}">
      <text>
        <r>
          <rPr>
            <sz val="9"/>
            <color indexed="81"/>
            <rFont val="Tahoma"/>
            <family val="2"/>
          </rPr>
          <t xml:space="preserve">Significance (criticality) of the service for the IT user(s)/customer(s) 
</t>
        </r>
      </text>
    </comment>
    <comment ref="AL5" authorId="0" shapeId="0" xr:uid="{00000000-0006-0000-0700-000016000000}">
      <text>
        <r>
          <rPr>
            <sz val="9"/>
            <color indexed="81"/>
            <rFont val="Tahoma"/>
            <family val="2"/>
          </rPr>
          <t xml:space="preserve">See dropdown
</t>
        </r>
      </text>
    </comment>
    <comment ref="AM5" authorId="0" shapeId="0" xr:uid="{00000000-0006-0000-0700-000017000000}">
      <text>
        <r>
          <rPr>
            <sz val="9"/>
            <color indexed="81"/>
            <rFont val="Tahoma"/>
            <family val="2"/>
          </rPr>
          <t xml:space="preserve">See dropdown
</t>
        </r>
      </text>
    </comment>
    <comment ref="AN5" authorId="0" shapeId="0" xr:uid="{00000000-0006-0000-0700-000018000000}">
      <text>
        <r>
          <rPr>
            <sz val="9"/>
            <color indexed="81"/>
            <rFont val="Tahoma"/>
            <family val="2"/>
          </rPr>
          <t xml:space="preserve">See dropdown
</t>
        </r>
      </text>
    </comment>
    <comment ref="AO5" authorId="0" shapeId="0" xr:uid="{00000000-0006-0000-0700-000019000000}">
      <text>
        <r>
          <rPr>
            <sz val="9"/>
            <color indexed="81"/>
            <rFont val="Tahoma"/>
            <family val="2"/>
          </rPr>
          <t xml:space="preserve">See dropdown
</t>
        </r>
      </text>
    </comment>
    <comment ref="AQ5" authorId="0" shapeId="0" xr:uid="{00000000-0006-0000-0700-00001A000000}">
      <text>
        <r>
          <rPr>
            <sz val="9"/>
            <color indexed="81"/>
            <rFont val="Tahoma"/>
            <family val="2"/>
          </rPr>
          <t xml:space="preserve">If app is load balanced or clustered, list IP's within the pool
</t>
        </r>
      </text>
    </comment>
    <comment ref="AR5" authorId="0" shapeId="0" xr:uid="{00000000-0006-0000-0700-00001B000000}">
      <text>
        <r>
          <rPr>
            <sz val="9"/>
            <color indexed="81"/>
            <rFont val="Tahoma"/>
            <family val="2"/>
          </rPr>
          <t xml:space="preserve">e.g. using Veritas clustering
</t>
        </r>
      </text>
    </comment>
    <comment ref="AS5" authorId="0" shapeId="0" xr:uid="{00000000-0006-0000-0700-00001C000000}">
      <text>
        <r>
          <rPr>
            <sz val="9"/>
            <color indexed="81"/>
            <rFont val="Tahoma"/>
            <family val="2"/>
          </rPr>
          <t xml:space="preserve">Is 'in-flight' or 'at-rest' data encryption required for the application
</t>
        </r>
      </text>
    </comment>
    <comment ref="AT5" authorId="0" shapeId="0" xr:uid="{00000000-0006-0000-0700-00001D000000}">
      <text>
        <r>
          <rPr>
            <sz val="9"/>
            <color indexed="81"/>
            <rFont val="Tahoma"/>
            <family val="2"/>
          </rPr>
          <t xml:space="preserve">e.g. dedicated circuits, appliances, other indirect apps, etc.
</t>
        </r>
      </text>
    </comment>
    <comment ref="AX5" authorId="0" shapeId="0" xr:uid="{00000000-0006-0000-0700-00001E000000}">
      <text>
        <r>
          <rPr>
            <sz val="9"/>
            <color indexed="81"/>
            <rFont val="Tahoma"/>
            <family val="2"/>
          </rPr>
          <t xml:space="preserve">Are there firewalls restricting inter-application communications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4" authorId="0" shapeId="0" xr:uid="{00000000-0006-0000-0800-000001000000}">
      <text>
        <r>
          <rPr>
            <b/>
            <sz val="9"/>
            <color indexed="81"/>
            <rFont val="Tahoma"/>
            <family val="2"/>
          </rPr>
          <t>Author:</t>
        </r>
        <r>
          <rPr>
            <sz val="9"/>
            <color indexed="81"/>
            <rFont val="Tahoma"/>
            <family val="2"/>
          </rPr>
          <t xml:space="preserve">
List a row item for each TCP connection the application makes to it's dependency service/hosts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Chen, Domingo</author>
  </authors>
  <commentList>
    <comment ref="H104" authorId="0" shapeId="0" xr:uid="{00000000-0006-0000-0C00-000001000000}">
      <text>
        <r>
          <rPr>
            <b/>
            <sz val="9"/>
            <color indexed="81"/>
            <rFont val="Tahoma"/>
            <family val="2"/>
          </rPr>
          <t>Chen, Domingo:</t>
        </r>
        <r>
          <rPr>
            <sz val="9"/>
            <color indexed="81"/>
            <rFont val="Tahoma"/>
            <family val="2"/>
          </rPr>
          <t xml:space="preserve">
Part of detangling
</t>
        </r>
      </text>
    </comment>
  </commentList>
</comments>
</file>

<file path=xl/sharedStrings.xml><?xml version="1.0" encoding="utf-8"?>
<sst xmlns="http://schemas.openxmlformats.org/spreadsheetml/2006/main" count="5404" uniqueCount="1347">
  <si>
    <t>Used to compare changes in a Runbook or from the App-Mapping Template to the Master file</t>
  </si>
  <si>
    <t>Silverton Migration</t>
  </si>
  <si>
    <t>Step 1</t>
  </si>
  <si>
    <t>Open the Master file FIRST in Excel from SharePoint</t>
  </si>
  <si>
    <t>Position on a separate screen, configure (Side by Side, Sync and Arrange as Horizontal)</t>
  </si>
  <si>
    <t>Step 2</t>
  </si>
  <si>
    <t>Open the Runbook or the App-Mapping-Template as the SECOND file in Excel from SharePoint</t>
  </si>
  <si>
    <t>Position on a separate screen, unlock the data tabs being compared on both sheets</t>
  </si>
  <si>
    <t>Step 3</t>
  </si>
  <si>
    <t>At this point this "RunbookToMasterCompareMacro-v23" sheet should be opened</t>
  </si>
  <si>
    <t>Step 4</t>
  </si>
  <si>
    <r>
      <t xml:space="preserve">Macro will </t>
    </r>
    <r>
      <rPr>
        <sz val="11"/>
        <color rgb="FFFF0000"/>
        <rFont val="Calibri"/>
        <family val="2"/>
        <scheme val="minor"/>
      </rPr>
      <t>unlock</t>
    </r>
    <r>
      <rPr>
        <sz val="11"/>
        <color theme="1"/>
        <rFont val="Calibri"/>
        <family val="2"/>
        <scheme val="minor"/>
      </rPr>
      <t xml:space="preserve"> sheets, normalize fonts, upper case FQDN, Server, clear fill on sheets. (Click Object) &gt;&gt;&gt;&gt;</t>
    </r>
  </si>
  <si>
    <t>Notes: hit "Alt" &amp; "F11" to edit Macro</t>
  </si>
  <si>
    <t>Step 5</t>
  </si>
  <si>
    <r>
      <t xml:space="preserve">Highlight differences in Wb2 </t>
    </r>
    <r>
      <rPr>
        <b/>
        <sz val="11"/>
        <color rgb="FFFF0000"/>
        <rFont val="Calibri"/>
        <family val="2"/>
        <scheme val="minor"/>
      </rPr>
      <t>(Runbook)</t>
    </r>
    <r>
      <rPr>
        <sz val="11"/>
        <color theme="1"/>
        <rFont val="Calibri"/>
        <family val="2"/>
        <scheme val="minor"/>
      </rPr>
      <t xml:space="preserve"> in comparison to Wb1 (Master) (Click Object) &gt;&gt;&gt;&gt;</t>
    </r>
  </si>
  <si>
    <t>Use Step 5 if you are comparing a Runbook</t>
  </si>
  <si>
    <t>Step 5A</t>
  </si>
  <si>
    <r>
      <t xml:space="preserve">Highlight differences in Wb2 </t>
    </r>
    <r>
      <rPr>
        <b/>
        <sz val="11"/>
        <color rgb="FFFF0000"/>
        <rFont val="Calibri"/>
        <family val="2"/>
        <scheme val="minor"/>
      </rPr>
      <t>(App Template)</t>
    </r>
    <r>
      <rPr>
        <sz val="11"/>
        <color theme="1"/>
        <rFont val="Calibri"/>
        <family val="2"/>
        <scheme val="minor"/>
      </rPr>
      <t xml:space="preserve"> in comparison to Wb1 (Master) (Click Object) &gt;&gt;&gt;&gt;</t>
    </r>
  </si>
  <si>
    <t>Use Step 5A if you are comparing a App Template</t>
  </si>
  <si>
    <t>Step 5B</t>
  </si>
  <si>
    <r>
      <rPr>
        <sz val="11"/>
        <color rgb="FF000000"/>
        <rFont val="Calibri"/>
      </rPr>
      <t>Highlight the differences in Wb1 (</t>
    </r>
    <r>
      <rPr>
        <b/>
        <sz val="11"/>
        <color rgb="FFFF0000"/>
        <rFont val="Calibri"/>
      </rPr>
      <t>Master</t>
    </r>
    <r>
      <rPr>
        <sz val="11"/>
        <color rgb="FF000000"/>
        <rFont val="Calibri"/>
      </rPr>
      <t>) by wave in comparon to Wb2 (Runbook) (Click Object &gt;&gt;&gt;&gt;</t>
    </r>
  </si>
  <si>
    <t>Use Step 5B after you clear the errors in the Runbook or Template. This highlight any missing rows in the runbook that are in the same wave</t>
  </si>
  <si>
    <t>Step 6</t>
  </si>
  <si>
    <r>
      <t xml:space="preserve">Run this Macro the clear the background fill of both sheet and </t>
    </r>
    <r>
      <rPr>
        <sz val="11"/>
        <color rgb="FFFF0000"/>
        <rFont val="Calibri"/>
        <family val="2"/>
        <scheme val="minor"/>
      </rPr>
      <t>lock</t>
    </r>
    <r>
      <rPr>
        <sz val="11"/>
        <color theme="1"/>
        <rFont val="Calibri"/>
        <family val="2"/>
        <scheme val="minor"/>
      </rPr>
      <t>. (Click Object) &gt;&gt;&gt;&gt;</t>
    </r>
  </si>
  <si>
    <t>Add this formula to the runbook and change F6 in the TOC tab to Wave-15
=IF(SUMPRODUCT(--(A4:H4&lt;&gt;""))&gt;0, TOC!$F$6, "")</t>
  </si>
  <si>
    <t>Confirm List of Applications</t>
  </si>
  <si>
    <t>Validate
Data</t>
  </si>
  <si>
    <t>Database 
Requested</t>
  </si>
  <si>
    <t>Database 
Built</t>
  </si>
  <si>
    <t>Server 
Requested</t>
  </si>
  <si>
    <t>Server 
Built</t>
  </si>
  <si>
    <t>Accounts
Requested</t>
  </si>
  <si>
    <t>Accounts 
Provisioned</t>
  </si>
  <si>
    <t>Remediation
Required</t>
  </si>
  <si>
    <t>Remediation 
Completed</t>
  </si>
  <si>
    <t>Data Separation Required</t>
  </si>
  <si>
    <t>Data Separation Completed</t>
  </si>
  <si>
    <t>Infrastructure Apps / Service Required</t>
  </si>
  <si>
    <t>Infrastructure Apps / Service Ready</t>
  </si>
  <si>
    <t>Test Plan Created &amp; Baselined</t>
  </si>
  <si>
    <t>Name of Test Lead</t>
  </si>
  <si>
    <t>Escalation Path defined</t>
  </si>
  <si>
    <t>Migration FROM Internal Required</t>
  </si>
  <si>
    <t>Migration TO Internal Required</t>
  </si>
  <si>
    <t>Cloud Migrations</t>
  </si>
  <si>
    <t>Vendor Links to be Updated</t>
  </si>
  <si>
    <t>Vendor Links Updates Completed</t>
  </si>
  <si>
    <t>DEV Ready</t>
  </si>
  <si>
    <t>INT Ready</t>
  </si>
  <si>
    <t>RLSE Ready</t>
  </si>
  <si>
    <t>PVS Ready</t>
  </si>
  <si>
    <t>PFX Ready</t>
  </si>
  <si>
    <t>PORD Ready</t>
  </si>
  <si>
    <t>To Be 
Decom</t>
  </si>
  <si>
    <t>Decom Date</t>
  </si>
  <si>
    <t>Ready for
Migration to SPC</t>
  </si>
  <si>
    <t>Owner Signoff By (Send Email)</t>
  </si>
  <si>
    <t xml:space="preserve">GO Decision </t>
  </si>
  <si>
    <t>Pre-Validation</t>
  </si>
  <si>
    <t>Migrated</t>
  </si>
  <si>
    <t>O/S Checkout</t>
  </si>
  <si>
    <t>App Startup</t>
  </si>
  <si>
    <t>App Validation</t>
  </si>
  <si>
    <t>Checkout Notes</t>
  </si>
  <si>
    <t>Yes</t>
  </si>
  <si>
    <t>GO</t>
  </si>
  <si>
    <t>No</t>
  </si>
  <si>
    <t>No Go</t>
  </si>
  <si>
    <t>N/A</t>
  </si>
  <si>
    <t>Leon Apache - CHS - Dev</t>
  </si>
  <si>
    <t>Leon Data Tools and Consoles - CHS - nonProduction</t>
  </si>
  <si>
    <t>Leon Data Tools and Consoles - CHS - System testing</t>
  </si>
  <si>
    <t>Leon ETL - CHS - nonProduction</t>
  </si>
  <si>
    <t>Leon ETL - CHS - System testing</t>
  </si>
  <si>
    <t>Leon Facets - CHS - Dev</t>
  </si>
  <si>
    <t>Leon Virtual File Cabinet - CHS - Dev</t>
  </si>
  <si>
    <t>Leon Facets - CHS - nonProduction</t>
  </si>
  <si>
    <t>Leon iCES - CHS - nonProduction</t>
  </si>
  <si>
    <t>Leon Manifest Application - CHS - nonProduction</t>
  </si>
  <si>
    <t>Leon Manifest Application - CHS - System testing</t>
  </si>
  <si>
    <t>Leon Optum Pricers - CHS - nonProduction</t>
  </si>
  <si>
    <t>Leon Print checks App - CHS - nonProduction</t>
  </si>
  <si>
    <t>Leon Print Machine - CHS - nonProduction</t>
  </si>
  <si>
    <t>Leon Reports - CHS - nonProduction</t>
  </si>
  <si>
    <t>Leon Reports - CHS - System testing</t>
  </si>
  <si>
    <t>Leon EAM - CHS - nonProduction</t>
  </si>
  <si>
    <t>Leon EAM - CHS - System testing</t>
  </si>
  <si>
    <t>Leon Create Facets User - CHS - nonProduction</t>
  </si>
  <si>
    <t>Leon CMS Universe Tool - CHS - nonProduction</t>
  </si>
  <si>
    <t>Leon CMS Universe Tool - CHS - System testing</t>
  </si>
  <si>
    <t>Runbook Change Log</t>
  </si>
  <si>
    <t>Cigna/eviCore MTC</t>
  </si>
  <si>
    <t>Return to Table of Contents</t>
  </si>
  <si>
    <t>Version</t>
  </si>
  <si>
    <t>Date</t>
  </si>
  <si>
    <t>Description of Change</t>
  </si>
  <si>
    <t>Author</t>
  </si>
  <si>
    <t>Authorized By</t>
  </si>
  <si>
    <t>V1</t>
  </si>
  <si>
    <t>Initial version</t>
  </si>
  <si>
    <t>Bill Odessa</t>
  </si>
  <si>
    <t>Same</t>
  </si>
  <si>
    <t>Change Control Register</t>
  </si>
  <si>
    <t>Ticket #</t>
  </si>
  <si>
    <t>Point of Contact</t>
  </si>
  <si>
    <t>Date Implemented</t>
  </si>
  <si>
    <t>Status</t>
  </si>
  <si>
    <t>Comments</t>
  </si>
  <si>
    <t xml:space="preserve"> </t>
  </si>
  <si>
    <t>Conflicts/Risks:</t>
  </si>
  <si>
    <t>SSRS</t>
  </si>
  <si>
    <t>Bethany McGoff</t>
  </si>
  <si>
    <r>
      <rPr>
        <sz val="10"/>
        <color rgb="FF000000"/>
        <rFont val="Calibri"/>
        <family val="2"/>
      </rPr>
      <t>We have a large number of our reports that execute through SSRS on subscriptions between the 5</t>
    </r>
    <r>
      <rPr>
        <vertAlign val="superscript"/>
        <sz val="11"/>
        <color rgb="FF1F497D"/>
        <rFont val="Calibri"/>
        <family val="2"/>
      </rPr>
      <t>th</t>
    </r>
    <r>
      <rPr>
        <sz val="11"/>
        <color rgb="FF1F497D"/>
        <rFont val="Calibri"/>
        <family val="2"/>
      </rPr>
      <t xml:space="preserve"> and 10</t>
    </r>
    <r>
      <rPr>
        <vertAlign val="superscript"/>
        <sz val="11"/>
        <color rgb="FF1F497D"/>
        <rFont val="Calibri"/>
        <family val="2"/>
      </rPr>
      <t>th</t>
    </r>
    <r>
      <rPr>
        <sz val="11"/>
        <color rgb="FF1F497D"/>
        <rFont val="Calibri"/>
        <family val="2"/>
      </rPr>
      <t xml:space="preserve"> of each month (with some also being the 11</t>
    </r>
    <r>
      <rPr>
        <vertAlign val="superscript"/>
        <sz val="11"/>
        <color rgb="FF1F497D"/>
        <rFont val="Calibri"/>
        <family val="2"/>
      </rPr>
      <t>th</t>
    </r>
    <r>
      <rPr>
        <sz val="11"/>
        <color rgb="FF1F497D"/>
        <rFont val="Calibri"/>
        <family val="2"/>
      </rPr>
      <t>-15</t>
    </r>
    <r>
      <rPr>
        <vertAlign val="superscript"/>
        <sz val="11"/>
        <color rgb="FF1F497D"/>
        <rFont val="Calibri"/>
        <family val="2"/>
      </rPr>
      <t>th</t>
    </r>
    <r>
      <rPr>
        <sz val="11"/>
        <color rgb="FF1F497D"/>
        <rFont val="Calibri"/>
        <family val="2"/>
      </rPr>
      <t>). I have concerns with having the move occurring right in the middle of that cycle as it would require manual execution of what could be hundreds of reports depending on how long things will be down.
160+ Reports scheduled on 4/7, these would have to be run manually.
subscriptions cannot be updated automatically. its comp
from Swadeshi Pothan (internal) to everyone:    2:38 PM
completely manual task of updating the subs
40 reports scheduled on 4/8</t>
    </r>
  </si>
  <si>
    <t>MC400</t>
  </si>
  <si>
    <t>Derrick Gonslaves</t>
  </si>
  <si>
    <t>Holiday weekend resource concerns</t>
  </si>
  <si>
    <t>FDX - Facility Data Exchange Profile</t>
  </si>
  <si>
    <t>RV Tool ID</t>
  </si>
  <si>
    <t>BA</t>
  </si>
  <si>
    <t>BA Name</t>
  </si>
  <si>
    <t>AS</t>
  </si>
  <si>
    <t>AS Name</t>
  </si>
  <si>
    <t>Environment</t>
  </si>
  <si>
    <t>Business Criticality</t>
  </si>
  <si>
    <t>Assignment Group</t>
  </si>
  <si>
    <t>Managed By</t>
  </si>
  <si>
    <t>Leanest DR RTO</t>
  </si>
  <si>
    <t>User Count</t>
  </si>
  <si>
    <t>Align Type</t>
  </si>
  <si>
    <t>Entry point</t>
  </si>
  <si>
    <t>Migration POC</t>
  </si>
  <si>
    <t>DR Plan</t>
  </si>
  <si>
    <t>F5</t>
  </si>
  <si>
    <t>FTP</t>
  </si>
  <si>
    <t>SMTP</t>
  </si>
  <si>
    <t>DMZ</t>
  </si>
  <si>
    <t>Data Repository (Database)</t>
  </si>
  <si>
    <t>Document Repository (Files Directory)</t>
  </si>
  <si>
    <t>Outbound Datafeed</t>
  </si>
  <si>
    <t>Inbound Datafeed</t>
  </si>
  <si>
    <t>Tech SME</t>
  </si>
  <si>
    <t>Escalation Point</t>
  </si>
  <si>
    <t>FDX - Facility Data Exchange</t>
  </si>
  <si>
    <t>FDX - Facility Data Exchange - EVC</t>
  </si>
  <si>
    <t>FDX - FACILITY DATA EXC - DEV</t>
  </si>
  <si>
    <t>FDX - Facility Data Exchange - EVC - Development</t>
  </si>
  <si>
    <t>Development</t>
  </si>
  <si>
    <t>4 - not critical</t>
  </si>
  <si>
    <t>eviCore Database Development</t>
  </si>
  <si>
    <t>NO DATA</t>
  </si>
  <si>
    <t>Jeff Marshall</t>
  </si>
  <si>
    <t>Yes - MS SQL</t>
  </si>
  <si>
    <t>DATATRAN et-al</t>
  </si>
  <si>
    <t>Shaun Buggie</t>
  </si>
  <si>
    <t>FDX - Facility Search Profile</t>
  </si>
  <si>
    <t>FDX - Facility Search</t>
  </si>
  <si>
    <t>FDX - Facility Search - EVC</t>
  </si>
  <si>
    <t>FDX - FACILITY SEARCH - DEV</t>
  </si>
  <si>
    <t>FDX - Facility Search - EVC - Development</t>
  </si>
  <si>
    <t>Application Questionnaire</t>
  </si>
  <si>
    <t>Tracking</t>
  </si>
  <si>
    <t>Application Summary</t>
  </si>
  <si>
    <t>Contact Information</t>
  </si>
  <si>
    <t>Hosting/Support</t>
  </si>
  <si>
    <t>ITSM - Service Level Details/Requirements</t>
  </si>
  <si>
    <t>Architecture/Design Details</t>
  </si>
  <si>
    <t>UID</t>
  </si>
  <si>
    <t>In-Scope</t>
  </si>
  <si>
    <t>Reason for In or Out of Scope</t>
  </si>
  <si>
    <t>Application Name</t>
  </si>
  <si>
    <t>Application ID</t>
  </si>
  <si>
    <t>Application Description</t>
  </si>
  <si>
    <t>Department</t>
  </si>
  <si>
    <t>Critical Period of Use</t>
  </si>
  <si>
    <t xml:space="preserve">Environment </t>
  </si>
  <si>
    <t>Public v. Internal Facing</t>
  </si>
  <si>
    <t>App Category based on Functionality</t>
  </si>
  <si>
    <t>Primary URL(s) if applicable</t>
  </si>
  <si>
    <t>Business Owner</t>
  </si>
  <si>
    <t>Application Owner</t>
  </si>
  <si>
    <t>App Service POC</t>
  </si>
  <si>
    <t>What is the hosting method for this application?</t>
  </si>
  <si>
    <t>What is the hosting location(s) for this application (e.g.; Lithia Springs, Cloud Provider, etc.)?</t>
  </si>
  <si>
    <t>Is the application supported by an in-house team or 3rd party?</t>
  </si>
  <si>
    <t>If NA please explain</t>
  </si>
  <si>
    <t>If internal or 3rd party, please provide team name</t>
  </si>
  <si>
    <t>Is the software license portable to the new locaton?</t>
  </si>
  <si>
    <t>If No please explain.</t>
  </si>
  <si>
    <t>Is there a documented and in place SLA between Sample and external users (i.e.; customers, clients, etc. who use Sample services)?</t>
  </si>
  <si>
    <t>What is the application Recovery Time Objective (RTO)?</t>
  </si>
  <si>
    <t>What is the application Recovery Point Objective (RPO)?</t>
  </si>
  <si>
    <t>Is your application classified as BCM Critical?</t>
  </si>
  <si>
    <t>Is your application classified as a Tier 0 application?</t>
  </si>
  <si>
    <t>Are there any technological challenges, constraints, or pain points we should be aware of?</t>
  </si>
  <si>
    <t>If Yes Please Describe</t>
  </si>
  <si>
    <t>Is there a period or periods throughout the year that the application has a higher or lower rate of use?</t>
  </si>
  <si>
    <t>How is the application monitored?</t>
  </si>
  <si>
    <t>Are there any decommission plans, inflight projects, or new releases which will affect this application?</t>
  </si>
  <si>
    <t>If yes please provide description of event</t>
  </si>
  <si>
    <t>Please provide the target date of the event. </t>
  </si>
  <si>
    <t>Please provide a time period in days and hours (you can use specific days of the week) that are acceptable to use as a migration outage window. An example would be Friday at 5PM to Sunday at 11PM. </t>
  </si>
  <si>
    <t xml:space="preserve">Are there important transactions that are completed with this application that we need to be aware of (ex. quarterly report)? If this involves other applications please provide the names.
</t>
  </si>
  <si>
    <t>How would you describe the architecture of the application?</t>
  </si>
  <si>
    <t xml:space="preserve">What method or methods are used to access the application or service?
</t>
  </si>
  <si>
    <t>Does your application deployment utilize load balancing?</t>
  </si>
  <si>
    <t>At what layers of the IT stack do you utilize clustering?</t>
  </si>
  <si>
    <t>Please provide details on clustering methods being used.</t>
  </si>
  <si>
    <t>List of vIP(s) received</t>
  </si>
  <si>
    <t>Describe high availability architecture if required for app</t>
  </si>
  <si>
    <t>When is encryption required for the application?</t>
  </si>
  <si>
    <t>Are there any other architecture requirements for the application? </t>
  </si>
  <si>
    <t>Are there any hard coded environmental parameters (e.g. IP, MAC)?</t>
  </si>
  <si>
    <t>Please describe the hard coded environmental parameters</t>
  </si>
  <si>
    <t>How does the application authenticate users? e.g. AD, LDAP</t>
  </si>
  <si>
    <t>Does the application require firewall segmentation?</t>
  </si>
  <si>
    <t>Does this application use a proxy server?</t>
  </si>
  <si>
    <t>Please indicate if the proxy server is a dedicated server.</t>
  </si>
  <si>
    <t>Does the application have any dedicated Third party interfaces/feeds/engagements?</t>
  </si>
  <si>
    <t>List any External devices (tape drive; modem) associated with this application </t>
  </si>
  <si>
    <t>DataWarehouse</t>
  </si>
  <si>
    <t>Select From Dropdown</t>
  </si>
  <si>
    <t>Unknown Business Owner</t>
  </si>
  <si>
    <t>Satyawadi, Amit</t>
  </si>
  <si>
    <t>Velez, Erwin</t>
  </si>
  <si>
    <t>Internal</t>
  </si>
  <si>
    <t>Atlanta</t>
  </si>
  <si>
    <t>Internally Supported</t>
  </si>
  <si>
    <t>Select from Dropdown</t>
  </si>
  <si>
    <t>Unknown RTO</t>
  </si>
  <si>
    <t>TBD</t>
  </si>
  <si>
    <t>Select from dropdown</t>
  </si>
  <si>
    <t>st</t>
  </si>
  <si>
    <t>ISAAC</t>
  </si>
  <si>
    <t>Allwyn Carvalho</t>
  </si>
  <si>
    <t>KOILRAJA BAULSINGH</t>
  </si>
  <si>
    <t>FDX - Facility Data Exchange - Dev</t>
  </si>
  <si>
    <t>FDX - Facility Search - Dev</t>
  </si>
  <si>
    <t>PJ Fouts</t>
  </si>
  <si>
    <t>Member + PRDR Data LD (Pending)</t>
  </si>
  <si>
    <t>Tier 0 Core Services</t>
  </si>
  <si>
    <t>App Dependencies</t>
  </si>
  <si>
    <t>Application Detail Section</t>
  </si>
  <si>
    <t>Connection Section</t>
  </si>
  <si>
    <t>Dependency Detail Section</t>
  </si>
  <si>
    <t>If Available</t>
  </si>
  <si>
    <t>Application Id</t>
  </si>
  <si>
    <t>Application Server Host Name</t>
  </si>
  <si>
    <t>Application Server Host IP</t>
  </si>
  <si>
    <t>Dependency Connection Direction</t>
  </si>
  <si>
    <t>Dependency Connection Protocol</t>
  </si>
  <si>
    <t>Dependency Connection        IP Port</t>
  </si>
  <si>
    <t>Dependency Application Name</t>
  </si>
  <si>
    <t>Dependency Application Id</t>
  </si>
  <si>
    <t>Dependency Service Name</t>
  </si>
  <si>
    <t>Dependency Server Host Name</t>
  </si>
  <si>
    <t>Dependency Server Host IP</t>
  </si>
  <si>
    <t>Transaction Size (KB)</t>
  </si>
  <si>
    <t>Upstream</t>
  </si>
  <si>
    <t>EAP 3836</t>
  </si>
  <si>
    <t>Third Party Application Dependencies</t>
  </si>
  <si>
    <t>Application
Name</t>
  </si>
  <si>
    <t>Server 
Name</t>
  </si>
  <si>
    <t>External 
Third Party/ 
Vendor/ Partner</t>
  </si>
  <si>
    <t>Impacted 
Resources 
(Onsite, Offshore, etc.)</t>
  </si>
  <si>
    <t>Site Impacted
(Call Center, Backoffice, etc.)</t>
  </si>
  <si>
    <t>Connectivity Type
(via CITRIX, VPN, MPLS, etc.)</t>
  </si>
  <si>
    <t>Criticality
(Low, Med, High)</t>
  </si>
  <si>
    <t>Engagement 
Process 
(provide link if any)</t>
  </si>
  <si>
    <t>Engagement 
Lead Time
(in days/ weeks)</t>
  </si>
  <si>
    <t>Relationship Manager
(if any)</t>
  </si>
  <si>
    <t>Application 
SME</t>
  </si>
  <si>
    <t xml:space="preserve">Existing 
Firewall Rules 
</t>
  </si>
  <si>
    <t>Primary Source IP</t>
  </si>
  <si>
    <t>Primary Target IP</t>
  </si>
  <si>
    <t>Source NAT IP (if any)
(Internal)</t>
  </si>
  <si>
    <t>Target NAT IP (if any)
(External)</t>
  </si>
  <si>
    <t>External NAT
device list
(if any)</t>
  </si>
  <si>
    <t>Target IP / 
NAT IP
(Internal)
(if any)</t>
  </si>
  <si>
    <t>Target 
NAT IP
(External)
(if any)</t>
  </si>
  <si>
    <t>Validation 
Plan</t>
  </si>
  <si>
    <t>Databases</t>
  </si>
  <si>
    <t>LOB</t>
  </si>
  <si>
    <t>Source DB Name</t>
  </si>
  <si>
    <t>Source DB Engine</t>
  </si>
  <si>
    <t>Source DB Engine Version</t>
  </si>
  <si>
    <t>Target DB  Name</t>
  </si>
  <si>
    <t>Target DB Engine</t>
  </si>
  <si>
    <t>Target DB Engine Version</t>
  </si>
  <si>
    <t>Source Server Name</t>
  </si>
  <si>
    <t>Source Server Datacenter</t>
  </si>
  <si>
    <t>Target Server Name</t>
  </si>
  <si>
    <t>Target Server Datacenter</t>
  </si>
  <si>
    <t>Clustered?</t>
  </si>
  <si>
    <t>DBA</t>
  </si>
  <si>
    <t>Server Contact</t>
  </si>
  <si>
    <t>Backups</t>
  </si>
  <si>
    <t>Server Name</t>
  </si>
  <si>
    <t>Source Data Center</t>
  </si>
  <si>
    <t>Target Data Center</t>
  </si>
  <si>
    <t>Migration Method</t>
  </si>
  <si>
    <t>FQDN</t>
  </si>
  <si>
    <t>IP Address</t>
  </si>
  <si>
    <t>Source Server Backup (Y/N)</t>
  </si>
  <si>
    <t>Backup Software</t>
  </si>
  <si>
    <t>Source Backup Server</t>
  </si>
  <si>
    <t>Source Backup IP Address</t>
  </si>
  <si>
    <t>Source Backup VLAN</t>
  </si>
  <si>
    <t>Dedicated Backup NIC (Y/N)</t>
  </si>
  <si>
    <t>Target Backup Solution</t>
  </si>
  <si>
    <t>Target Backup IP Address</t>
  </si>
  <si>
    <t>Target Backup VLAN</t>
  </si>
  <si>
    <t>Target Backup Server</t>
  </si>
  <si>
    <t>Full Backup Duration</t>
  </si>
  <si>
    <t>Incremental Average Duration</t>
  </si>
  <si>
    <t>Notes</t>
  </si>
  <si>
    <t>T-Minus Plan</t>
  </si>
  <si>
    <t>Event:</t>
  </si>
  <si>
    <t xml:space="preserve">Date: </t>
  </si>
  <si>
    <t>Due Date</t>
  </si>
  <si>
    <t>T-Minus (Weeks)</t>
  </si>
  <si>
    <t>T-Minus (Days)</t>
  </si>
  <si>
    <t>Revised Date</t>
  </si>
  <si>
    <t>Finish</t>
  </si>
  <si>
    <t>Functional Area</t>
  </si>
  <si>
    <t>Owner</t>
  </si>
  <si>
    <t>Task Description</t>
  </si>
  <si>
    <t>Server</t>
  </si>
  <si>
    <t>Path/Target DC</t>
  </si>
  <si>
    <t>Application-IPA - FRONT END - DEV</t>
  </si>
  <si>
    <t>&lt;SME&gt;</t>
  </si>
  <si>
    <t>Complete application profile</t>
  </si>
  <si>
    <t>ISAAC - EVC</t>
  </si>
  <si>
    <t>All Servers</t>
  </si>
  <si>
    <t>LSH =&gt; ADC</t>
  </si>
  <si>
    <t>Completed</t>
  </si>
  <si>
    <t>Complete architecture and hardware validation</t>
  </si>
  <si>
    <t>Review and confirm migration methodology</t>
  </si>
  <si>
    <t>Not Started</t>
  </si>
  <si>
    <t>Submit Change Order for Application Migration</t>
  </si>
  <si>
    <t>Notify the Business Unit about outage</t>
  </si>
  <si>
    <t>Application-CLB</t>
  </si>
  <si>
    <t>Complete application questionnaire</t>
  </si>
  <si>
    <t>CLB</t>
  </si>
  <si>
    <t>Submit Change Order for Application Shutdown</t>
  </si>
  <si>
    <t>Application-CPC - Pod 2</t>
  </si>
  <si>
    <t>CPC - Pod 2</t>
  </si>
  <si>
    <t>Application-DSView</t>
  </si>
  <si>
    <t>DSView</t>
  </si>
  <si>
    <t>Application-Exchange</t>
  </si>
  <si>
    <t>Exchange</t>
  </si>
  <si>
    <t>Application-Hadoop</t>
  </si>
  <si>
    <t>Hadoop</t>
  </si>
  <si>
    <t>Application-IFP HCP Directory - Temporary</t>
  </si>
  <si>
    <t>IFP HCP Directory</t>
  </si>
  <si>
    <t xml:space="preserve"> Infrastructure - Planning</t>
  </si>
  <si>
    <t>Project Team</t>
  </si>
  <si>
    <t>&lt;Wave Lead&gt;</t>
  </si>
  <si>
    <t>Obtain details from Compute Inventory (Brad Tool - e.g. IP, Security Domain, CPU, Mem,NIC, etc.)</t>
  </si>
  <si>
    <t>All Apps</t>
  </si>
  <si>
    <t>Create initial server FROM/TO list for Compute and Network</t>
  </si>
  <si>
    <t>Create Wave Device List</t>
  </si>
  <si>
    <t>Create Cabling Request Form Templates</t>
  </si>
  <si>
    <t>Schedule Wave Validation Meeting(s)</t>
  </si>
  <si>
    <t>Infrastructure - VM</t>
  </si>
  <si>
    <t>&lt;VM SME&gt;</t>
  </si>
  <si>
    <t>Validate source information - VM</t>
  </si>
  <si>
    <t>Infrastructure - Network</t>
  </si>
  <si>
    <t>&lt;Network SME&gt;</t>
  </si>
  <si>
    <t>Validate source information - Network</t>
  </si>
  <si>
    <t>Infrastructure - Wintel</t>
  </si>
  <si>
    <t>&lt;Wintel SME&gt;</t>
  </si>
  <si>
    <t>Validate source information - Wintel</t>
  </si>
  <si>
    <t>Infrastructure - Unix</t>
  </si>
  <si>
    <t>&lt;UNIX SME&gt;</t>
  </si>
  <si>
    <t>Validate source information - Unix</t>
  </si>
  <si>
    <t>Infrastructure - UCS/HP</t>
  </si>
  <si>
    <t>&lt;Firewall SME&gt;</t>
  </si>
  <si>
    <t>Validate source information - UCS/HP</t>
  </si>
  <si>
    <t>Infrastructure - Storage</t>
  </si>
  <si>
    <t>&lt;Storage SME&gt;</t>
  </si>
  <si>
    <t>Validate source information - Storage</t>
  </si>
  <si>
    <t>Infrastructure - Backup</t>
  </si>
  <si>
    <t>&lt;Backup SME&gt;</t>
  </si>
  <si>
    <t>Validate source information - Backup</t>
  </si>
  <si>
    <t>Post validated Wave Device List and Cabling Request Forms to Sharepoint site</t>
  </si>
  <si>
    <t>Notify Facilities team to start rack location and elevation process</t>
  </si>
  <si>
    <t xml:space="preserve"> Infrastructure - Monitoring</t>
  </si>
  <si>
    <t>Infrastructure - Operations</t>
  </si>
  <si>
    <t>&lt;Infrastructure Lead&gt;</t>
  </si>
  <si>
    <t>Submit ticket to Disable and Reenable Monitoring</t>
  </si>
  <si>
    <t>Review/Update any last changes with monitoring team</t>
  </si>
  <si>
    <t xml:space="preserve"> Infrastructure - Assign Target Information</t>
  </si>
  <si>
    <t>Infrastructure</t>
  </si>
  <si>
    <t>Validate seed request for servers and other devices in target site</t>
  </si>
  <si>
    <t>Assign target network attributes (IP addresses, VLANs etc.)</t>
  </si>
  <si>
    <t>Infrastructure - Sample</t>
  </si>
  <si>
    <t>&lt;Facilities&gt;</t>
  </si>
  <si>
    <t>Assign target Compute - UCS, chassis, etc</t>
  </si>
  <si>
    <t>&lt;Procurement/Facilities&gt;</t>
  </si>
  <si>
    <t>Assign target Storage</t>
  </si>
  <si>
    <t>Assign target space for Lift &amp; Shift servers and other devices.</t>
  </si>
  <si>
    <t xml:space="preserve"> Infrastructure - Storage</t>
  </si>
  <si>
    <t>Sample Operations</t>
  </si>
  <si>
    <t>Storage Infrastructure Ready for Migration</t>
  </si>
  <si>
    <t>Determine Storage Requirements (Storage Analysis)</t>
  </si>
  <si>
    <t>Submit Request (Target LUNs)</t>
  </si>
  <si>
    <t>Submit CO for source Zoning/Masking</t>
  </si>
  <si>
    <t>Complete Request (Target LUNs)</t>
  </si>
  <si>
    <t>Complete CO for source Zoning/Masking</t>
  </si>
  <si>
    <t>Submit CO - Migration Night Work</t>
  </si>
  <si>
    <t>Pre-migration Completed - Storage</t>
  </si>
  <si>
    <t xml:space="preserve"> Infrastructure - Backup</t>
  </si>
  <si>
    <t>Backup Infrastructure Ready for Migration</t>
  </si>
  <si>
    <t>Start Pre-Migration tasks - Backup</t>
  </si>
  <si>
    <t>Assign backup IP addresses for Backup</t>
  </si>
  <si>
    <t>Assign target Backup infrastructure</t>
  </si>
  <si>
    <t>Complete Pre-Migration tasks - Backup</t>
  </si>
  <si>
    <t>Submit CO for migration night - Backup</t>
  </si>
  <si>
    <t>Pre-migration Completed - Backup</t>
  </si>
  <si>
    <t xml:space="preserve"> Infrastructure - Zerto</t>
  </si>
  <si>
    <t xml:space="preserve">Get target network information.  Request Target IP, SN, GW,vLAN, Backup IP, SN, GW vLAN if necessary Temp IP, SN, GW &amp; vLAN, </t>
  </si>
  <si>
    <t>&lt;Infrastructure Lead&gt;, Network</t>
  </si>
  <si>
    <t>Validate with network team VLAN trunking and port configuration are completed</t>
  </si>
  <si>
    <t>Request target ESX Cluster and Storage</t>
  </si>
  <si>
    <t xml:space="preserve">Validate VM servers (guest) are migrated to their respective targets using Zerto. </t>
  </si>
  <si>
    <t>Confirm the required Zerto licenses are in place.</t>
  </si>
  <si>
    <t>Confirm Zerto is installed and configured in target location and source and target can communicate.</t>
  </si>
  <si>
    <t>Confirm adequate bandwidth between source and target location.</t>
  </si>
  <si>
    <t>Configure Virtual Protection Group(s) (VPG).</t>
  </si>
  <si>
    <t>Test VPG servers with application teams.</t>
  </si>
  <si>
    <t>Infrastructure - Server</t>
  </si>
  <si>
    <t>Validate all platform CO's are submitted</t>
  </si>
  <si>
    <t>Validate all platform CO's are approved</t>
  </si>
  <si>
    <t>Infrastructure - Storage migration</t>
  </si>
  <si>
    <t>&lt;Infrastructure Lead&gt;, Migration team Storage</t>
  </si>
  <si>
    <t>Verify existing replication setup</t>
  </si>
  <si>
    <t>&lt;Infrastructure Lead, Migration Specialist&gt;</t>
  </si>
  <si>
    <t>Update Runbook with Source/Target storage information received from Wave Storage Analysis</t>
  </si>
  <si>
    <t>Migration team Storage</t>
  </si>
  <si>
    <t>Migration team Storage Tower requests required storage ( if needed )</t>
  </si>
  <si>
    <t>Migration team Storage Tower repoints LUN</t>
  </si>
  <si>
    <t xml:space="preserve"> Infrastructure - Lift &amp; Shift</t>
  </si>
  <si>
    <t>&lt;Infrastructure Lead&gt;, LOB, Unix/Wintel SA</t>
  </si>
  <si>
    <t>pre-migration plan review for the Lift &amp; Shift  (documentation, scope, visual plan)</t>
  </si>
  <si>
    <t xml:space="preserve">&lt;Infrastructure Lead&gt; Server/Array SME. Network Team </t>
  </si>
  <si>
    <t>Acquire source/target network information from network team</t>
  </si>
  <si>
    <t>&lt;Infrastructure Lead&gt; Server/Array SME</t>
  </si>
  <si>
    <t>Acquire source/target server/array information(space, power, cable , configuration) from SME</t>
  </si>
  <si>
    <t>Submit facilities Cabling Request Form for Lift &amp; Shift migration.</t>
  </si>
  <si>
    <t>&lt;Wave Lead&gt; Facilties, server/array SME</t>
  </si>
  <si>
    <t>Notify Vendors of Lift &amp; Shift migration date and frame details.</t>
  </si>
  <si>
    <t>Coordinate with Facilities team to move server/array to new location.</t>
  </si>
  <si>
    <t>Validate with Vendors to committ to cutover date.</t>
  </si>
  <si>
    <t>&lt;Infrastructure Lead&gt;,facilities team, SME. Network team</t>
  </si>
  <si>
    <t>Facilities team identifies source/target location, assign target iLO, provides World Wide Name (WWN - if needed), clearly identify storage  (cable matrix)</t>
  </si>
  <si>
    <t>Validate with Network Team vLAN Trunking and Port Configurations are completed</t>
  </si>
  <si>
    <t>&lt;Infrastructure Lead&gt;,SME, Backup Team</t>
  </si>
  <si>
    <t>Validate with backup team if backup is required and make sure infrastructure is in place</t>
  </si>
  <si>
    <t>&lt;Infrastructure Lead&gt;, Facilities</t>
  </si>
  <si>
    <t>Validate Rack, network and SAN cables, power at new location</t>
  </si>
  <si>
    <t>&lt;Infrastructure Lead&gt;, Server/Array SME</t>
  </si>
  <si>
    <t>Validate server/storage configuration for target location</t>
  </si>
  <si>
    <t>Migration/Wave/Architecture</t>
  </si>
  <si>
    <t>Migration/Wave</t>
  </si>
  <si>
    <t xml:space="preserve">Build-out Wave Target Infrastructure </t>
  </si>
  <si>
    <t>Create the initial Servers, Storage, Server IP From-To lists</t>
  </si>
  <si>
    <t>Check Change Freeze Calendar - assessing Impact</t>
  </si>
  <si>
    <t>&lt;Migration Specialist&gt;</t>
  </si>
  <si>
    <t>Create Initial runbook</t>
  </si>
  <si>
    <t>Send Wave Kick-Off Invitation</t>
  </si>
  <si>
    <t>&lt;Migration Lead&gt;</t>
  </si>
  <si>
    <t>Request list of Servers being patched during the Wave Weekend</t>
  </si>
  <si>
    <t>Conduct Wave Kick-Off</t>
  </si>
  <si>
    <t>Send Initial Table Top Meeting Invite</t>
  </si>
  <si>
    <t>Wave Lockdown</t>
  </si>
  <si>
    <t>Update runbook with migration procedures</t>
  </si>
  <si>
    <t>&lt;Release Engineering&gt;</t>
  </si>
  <si>
    <t>Provide Wave Readiness slide to Wave lead for Tabletop Deck</t>
  </si>
  <si>
    <t>Conduct meeting with Architecture and QS to begin developing the server groupings based on business and technical requirements</t>
  </si>
  <si>
    <t>&lt;Quality Services&gt;</t>
  </si>
  <si>
    <t>Collect Wave migration procedures (shutdown, cutover, startup, test, backout/contingency, resource plan)</t>
  </si>
  <si>
    <t>Publish runbook for review prior to initial tabletop</t>
  </si>
  <si>
    <t>Configuration Freeze</t>
  </si>
  <si>
    <t>Conduct Initial Tabletop</t>
  </si>
  <si>
    <t>Send Final Table Top Meeting Invite</t>
  </si>
  <si>
    <t>Send Go/No-Go Meeting Invite</t>
  </si>
  <si>
    <t>Prioritize application shutdown/startup and create server shutdown and startup groups for Tech Teams based on business and technical requirements</t>
  </si>
  <si>
    <t>&lt;Infrastructure Lead, Migration Lead&gt;</t>
  </si>
  <si>
    <t>Coordinate app groupings between migration team and Migration Lead/Specialist</t>
  </si>
  <si>
    <t>Confirm staffing plan for all migration team resources</t>
  </si>
  <si>
    <t>Provide Source and Target IP addresses to B2B, Load Balance, DNS, and Security team(s) for analysis</t>
  </si>
  <si>
    <t>Update and publish runbook for review after initial tabletop</t>
  </si>
  <si>
    <t>Create Wave execution Plan summary Document and socialize with migration team Lead</t>
  </si>
  <si>
    <t xml:space="preserve">Identify the applications in scope of early start (if applicable) </t>
  </si>
  <si>
    <t>Notify associated app owners about potential impact or risks.</t>
  </si>
  <si>
    <t xml:space="preserve">Narrow down specific window by the application and notify app owners </t>
  </si>
  <si>
    <t>Hold Wave Execution plan review meeting with Migration Team.</t>
  </si>
  <si>
    <t>Develop the Resource Plan and ensure that all functional areas have On Duty/On Call coverage where no one resource works more than 12 hour shift</t>
  </si>
  <si>
    <t>Send Migration Event Meeting Invite</t>
  </si>
  <si>
    <t xml:space="preserve">Conduct Final Tabletop </t>
  </si>
  <si>
    <t>Deep Dive of Runbook with other migration teams (DR, Quality, Release, etc).</t>
  </si>
  <si>
    <t>Publish Final Migration Plan.</t>
  </si>
  <si>
    <t>Confirm all Change Controls have been approved</t>
  </si>
  <si>
    <t>Conduct Go / No-Go decision meeting</t>
  </si>
  <si>
    <t>Conduct Dress Rehearsal meeting with Wave Team (w/ migration team Team's walkthrough)</t>
  </si>
  <si>
    <t>Conduct Dry Run with Infrastructure Leads for handoffs, communications (Dashboard/Communications)</t>
  </si>
  <si>
    <t>Communications</t>
  </si>
  <si>
    <t>Release Engineering</t>
  </si>
  <si>
    <t>Send Wave Awareness Communication</t>
  </si>
  <si>
    <t>Create Wave Distribution List</t>
  </si>
  <si>
    <t>Send wave lockdown notification to all participants</t>
  </si>
  <si>
    <t>Wave Readiness Assessment (RM: Send Final Version for Go/No Go)</t>
  </si>
  <si>
    <t>Send confirmation that Wave is a GO or NO GO</t>
  </si>
  <si>
    <t>Send list of impacted CI's and business impact to the Help Desk Distribution and TOC</t>
  </si>
  <si>
    <t>T-Minus Status</t>
  </si>
  <si>
    <t>Green</t>
  </si>
  <si>
    <t>Grey</t>
  </si>
  <si>
    <t>Blue</t>
  </si>
  <si>
    <t>Yellow</t>
  </si>
  <si>
    <t>Red</t>
  </si>
  <si>
    <t>T-Minus Week</t>
  </si>
  <si>
    <t>Total Tasks</t>
  </si>
  <si>
    <t>Tasks to Track</t>
  </si>
  <si>
    <t>Complete</t>
  </si>
  <si>
    <t>In Progress</t>
  </si>
  <si>
    <t>At Risk</t>
  </si>
  <si>
    <t>Date Passed</t>
  </si>
  <si>
    <t>Total Checksum</t>
  </si>
  <si>
    <t>Dashboard Input</t>
  </si>
  <si>
    <t>Wave Status Summary</t>
  </si>
  <si>
    <t>Description</t>
  </si>
  <si>
    <t>Total</t>
  </si>
  <si>
    <t xml:space="preserve"> # of Unique Servers Migrated</t>
  </si>
  <si>
    <t xml:space="preserve"> # of Unique Applications Validated (Pre-Migration)</t>
  </si>
  <si>
    <t xml:space="preserve"> # of Unique Applications Validated (Post-Migration)</t>
  </si>
  <si>
    <t xml:space="preserve"> # of Application / Server Instances</t>
  </si>
  <si>
    <t>Overall Migration Completion</t>
  </si>
  <si>
    <t>Server Status Overview</t>
  </si>
  <si>
    <t>Application/Database Status Overview</t>
  </si>
  <si>
    <t>Released for Migration (Y/N)</t>
  </si>
  <si>
    <t>Migration Status</t>
  </si>
  <si>
    <t>Notes/Comments</t>
  </si>
  <si>
    <t>Application/Database</t>
  </si>
  <si>
    <t># of Servers Scoped to Migrate / Application</t>
  </si>
  <si>
    <t># of Servers Completed / Application</t>
  </si>
  <si>
    <t>Pre-Migration Application/Database Validation</t>
  </si>
  <si>
    <t>Post-Migration Application Validation</t>
  </si>
  <si>
    <t>V2V</t>
  </si>
  <si>
    <t>Y</t>
  </si>
  <si>
    <t>IP</t>
  </si>
  <si>
    <t>C</t>
  </si>
  <si>
    <t>NS</t>
  </si>
  <si>
    <t>Lift &amp; Shift</t>
  </si>
  <si>
    <t>D</t>
  </si>
  <si>
    <t>N</t>
  </si>
  <si>
    <t>Server Instance</t>
  </si>
  <si>
    <t>Post-Migration Application/Database Validation</t>
  </si>
  <si>
    <t>Server Common Name</t>
  </si>
  <si>
    <t># of Applications to Validate on Server</t>
  </si>
  <si>
    <t>Ratio of Apps validated</t>
  </si>
  <si>
    <t>Server Migration Status</t>
  </si>
  <si>
    <t>Server Validation Status</t>
  </si>
  <si>
    <t>LSH202Z401</t>
  </si>
  <si>
    <t>CILAPPXD1077</t>
  </si>
  <si>
    <t>LSH202Z402</t>
  </si>
  <si>
    <t>CILAPPXD1079</t>
  </si>
  <si>
    <t>LSH202Z403</t>
  </si>
  <si>
    <t>CILAPPXP0033</t>
  </si>
  <si>
    <t>LSH202Z404</t>
  </si>
  <si>
    <t>CILAPPXP0155</t>
  </si>
  <si>
    <t>LSH202Z405</t>
  </si>
  <si>
    <t>CILAPPXP0156</t>
  </si>
  <si>
    <t>LSH202Z406</t>
  </si>
  <si>
    <t>CILAPPXS0149</t>
  </si>
  <si>
    <t>LSH202Z407</t>
  </si>
  <si>
    <t>CILAPPXS0150</t>
  </si>
  <si>
    <t>LSH202Z408</t>
  </si>
  <si>
    <t>CILAPPXS0151</t>
  </si>
  <si>
    <t>LSH202Z424</t>
  </si>
  <si>
    <t>CILAPPXS0153</t>
  </si>
  <si>
    <t>LSH202Z425</t>
  </si>
  <si>
    <t>CILAPPXS0154</t>
  </si>
  <si>
    <t>LSH202Z426</t>
  </si>
  <si>
    <t>CILAPPXS0156</t>
  </si>
  <si>
    <t>LSH202Z427</t>
  </si>
  <si>
    <t>CILHBNMS0001</t>
  </si>
  <si>
    <t>LSH202Z428</t>
  </si>
  <si>
    <t>CILHBNMS0002</t>
  </si>
  <si>
    <t>LSH202Z429</t>
  </si>
  <si>
    <t>CILHBNMS0003</t>
  </si>
  <si>
    <t>LSH202Z430</t>
  </si>
  <si>
    <t>CILHBNMV0101</t>
  </si>
  <si>
    <t>LSH202Z434</t>
  </si>
  <si>
    <t>CILHBNMV0102</t>
  </si>
  <si>
    <t>LSH202Z435</t>
  </si>
  <si>
    <t>CILHBNMV0103</t>
  </si>
  <si>
    <t>LSH202Z501</t>
  </si>
  <si>
    <t>CILHBWKS0001</t>
  </si>
  <si>
    <t>LSH202Z502</t>
  </si>
  <si>
    <t>CILHBWKS0002</t>
  </si>
  <si>
    <t>LSH202Z503</t>
  </si>
  <si>
    <t>CILHBWKS0003</t>
  </si>
  <si>
    <t>LSH202Z504</t>
  </si>
  <si>
    <t>CILHBWKS0004</t>
  </si>
  <si>
    <t>LSH202Z505</t>
  </si>
  <si>
    <t>CILHBWKS0005</t>
  </si>
  <si>
    <t>LSH202Z506</t>
  </si>
  <si>
    <t>CILHBWKV0101</t>
  </si>
  <si>
    <t>LSH202Z507</t>
  </si>
  <si>
    <t>CILHBWKV0102</t>
  </si>
  <si>
    <t>LSH202Z508</t>
  </si>
  <si>
    <t>CILHBWKV0103</t>
  </si>
  <si>
    <t>LSH202Z509</t>
  </si>
  <si>
    <t>CILHBWKV0104</t>
  </si>
  <si>
    <t>LSH202Z510</t>
  </si>
  <si>
    <t>CILHBWKV0105</t>
  </si>
  <si>
    <t>LSH202Z511</t>
  </si>
  <si>
    <t>CILHDCMB0501</t>
  </si>
  <si>
    <t>LSH202Z512</t>
  </si>
  <si>
    <t>CILHDEDD0501</t>
  </si>
  <si>
    <t>LSH202Z513</t>
  </si>
  <si>
    <t>CILHDEDD0502</t>
  </si>
  <si>
    <t>LSH202Z514</t>
  </si>
  <si>
    <t>CILHDKFD0301</t>
  </si>
  <si>
    <t>LSH202Z515</t>
  </si>
  <si>
    <t>CILHDKFD0302</t>
  </si>
  <si>
    <t>LSH202Z516</t>
  </si>
  <si>
    <t>CILHDKFD0303</t>
  </si>
  <si>
    <t>LSH202Z517</t>
  </si>
  <si>
    <t>CILHDNMB0501</t>
  </si>
  <si>
    <t>LSH202Z518</t>
  </si>
  <si>
    <t>CILHDNMB0502</t>
  </si>
  <si>
    <t>LSH202Z519</t>
  </si>
  <si>
    <t>CILHDNMB0503</t>
  </si>
  <si>
    <t>LSH202Z520</t>
  </si>
  <si>
    <t>CILHDNMD1001</t>
  </si>
  <si>
    <t>LSH202Z522</t>
  </si>
  <si>
    <t>CILHDNMD1003</t>
  </si>
  <si>
    <t>LSH202Z523</t>
  </si>
  <si>
    <t>CILHDWKB0501</t>
  </si>
  <si>
    <t>LSH202Z524</t>
  </si>
  <si>
    <t>CILHDWKB0601</t>
  </si>
  <si>
    <t>LSH202Z525</t>
  </si>
  <si>
    <t>CILHDWKB0602</t>
  </si>
  <si>
    <t>LSH202Z526</t>
  </si>
  <si>
    <t>CILHDWKB0603</t>
  </si>
  <si>
    <t>LSH202Z527</t>
  </si>
  <si>
    <t>CILHDWKB0604</t>
  </si>
  <si>
    <t>LSH202Z528</t>
  </si>
  <si>
    <t>CILHDWKB0605</t>
  </si>
  <si>
    <t>LSH202Z529</t>
  </si>
  <si>
    <t>CILHDWKB0606</t>
  </si>
  <si>
    <t>LSH202Z530</t>
  </si>
  <si>
    <t>CILHDWKB0607</t>
  </si>
  <si>
    <t>LSHCMON501A</t>
  </si>
  <si>
    <t>CILHDWKB0608</t>
  </si>
  <si>
    <t>LSHCMON502A</t>
  </si>
  <si>
    <t>CILHDWKB0609</t>
  </si>
  <si>
    <t>LSHCMON503A</t>
  </si>
  <si>
    <t>CILHDWKB0610</t>
  </si>
  <si>
    <t>CILHDWKB0611</t>
  </si>
  <si>
    <t>CILHDWKD0601</t>
  </si>
  <si>
    <t>CIWAPPXV0001</t>
  </si>
  <si>
    <t>CILHDWKD0602</t>
  </si>
  <si>
    <t>CIWAPPXV0005</t>
  </si>
  <si>
    <t>CILHDWKD0603</t>
  </si>
  <si>
    <t>CIWAPPXV0006</t>
  </si>
  <si>
    <t>CILHDWKD1001</t>
  </si>
  <si>
    <t>CIWAPPXV0007</t>
  </si>
  <si>
    <t>CILHDWKD1002</t>
  </si>
  <si>
    <t>CIWINS8S0178</t>
  </si>
  <si>
    <t>CILHDWKD1003</t>
  </si>
  <si>
    <t>CIWSFBFD0004</t>
  </si>
  <si>
    <t>CILHDWKD1005</t>
  </si>
  <si>
    <t>CIWUNILP0001</t>
  </si>
  <si>
    <t>CILHDWKD1006</t>
  </si>
  <si>
    <t>CIWUNILP0002</t>
  </si>
  <si>
    <t>CILHDWKD1007</t>
  </si>
  <si>
    <t>CIWUNILP0003</t>
  </si>
  <si>
    <t>CILHDWKD1008</t>
  </si>
  <si>
    <t>CIWX3MLD0001</t>
  </si>
  <si>
    <t>CILHDWKD1009</t>
  </si>
  <si>
    <t>CIWX3MLD0002</t>
  </si>
  <si>
    <t>CILHDWKD1010</t>
  </si>
  <si>
    <t>CIWX3MLD0003</t>
  </si>
  <si>
    <t>CILHDWKD1011</t>
  </si>
  <si>
    <t>CIWX3MLD0004</t>
  </si>
  <si>
    <t>CILHDWKS0001</t>
  </si>
  <si>
    <t>CIWX3MLP0001</t>
  </si>
  <si>
    <t>CILHDWKS0002</t>
  </si>
  <si>
    <t>CIWX3MLP0002</t>
  </si>
  <si>
    <t>CILHDWKS0003</t>
  </si>
  <si>
    <t>CIWX3MLP0003</t>
  </si>
  <si>
    <t>CILHDWKS0004</t>
  </si>
  <si>
    <t>CIWX3MLP0004</t>
  </si>
  <si>
    <t>CILHDWKS0005</t>
  </si>
  <si>
    <t>CIWX3MLP0005</t>
  </si>
  <si>
    <t>CILHDWKS0006</t>
  </si>
  <si>
    <t>CIWX3MLP0006</t>
  </si>
  <si>
    <t>CILHDWKS0007</t>
  </si>
  <si>
    <t>CIWX3MLP0007</t>
  </si>
  <si>
    <t>CILHDWKS0201</t>
  </si>
  <si>
    <t>CIWX3MLP0008</t>
  </si>
  <si>
    <t>CILHDWKS0202</t>
  </si>
  <si>
    <t>CIWX3MLP0009</t>
  </si>
  <si>
    <t>CILHDWKS0203</t>
  </si>
  <si>
    <t>CIWX3MLP0010</t>
  </si>
  <si>
    <t>CILHDWKS0204</t>
  </si>
  <si>
    <t>CIWX3MLP0011</t>
  </si>
  <si>
    <t>CILHDWKS0205</t>
  </si>
  <si>
    <t>CIWX3MLP0012</t>
  </si>
  <si>
    <t>CILHDWKS0206</t>
  </si>
  <si>
    <t>CIWX3MLP0013</t>
  </si>
  <si>
    <t>CILHDWKS0501</t>
  </si>
  <si>
    <t>CIWX3MLP0014</t>
  </si>
  <si>
    <t>CILHDWKS0502</t>
  </si>
  <si>
    <t>CIWX3MLP0015</t>
  </si>
  <si>
    <t>CILHDWKS0503</t>
  </si>
  <si>
    <t>CIWX3MLP0016</t>
  </si>
  <si>
    <t>CILHDWKS0504</t>
  </si>
  <si>
    <t>CIWX3MLP0017</t>
  </si>
  <si>
    <t>CILHDWKS0505</t>
  </si>
  <si>
    <t>CIWX3MLP0018</t>
  </si>
  <si>
    <t>CILHDWKS0506</t>
  </si>
  <si>
    <t>CIWX3MLP0019</t>
  </si>
  <si>
    <t>CILHDWKS0507</t>
  </si>
  <si>
    <t>CIWX3MLP0020</t>
  </si>
  <si>
    <t>CILHDWKS0508</t>
  </si>
  <si>
    <t>CIWX3MLP0021</t>
  </si>
  <si>
    <t>CILHDWKS0509</t>
  </si>
  <si>
    <t>CIWX3MLP0022</t>
  </si>
  <si>
    <t>CILHDWKS0510</t>
  </si>
  <si>
    <t>CIWX3MLP0023</t>
  </si>
  <si>
    <t>CILHDWKS0511</t>
  </si>
  <si>
    <t>CIWX3MLP0024</t>
  </si>
  <si>
    <t>CILHDWKS0512</t>
  </si>
  <si>
    <t>CIWX6MLD0005</t>
  </si>
  <si>
    <t>CILHDWKS0513</t>
  </si>
  <si>
    <t>CIWX6MLD0006</t>
  </si>
  <si>
    <t>CILHDWKS0601</t>
  </si>
  <si>
    <t>CIWX6MLD0007</t>
  </si>
  <si>
    <t>CILHDWKS0602</t>
  </si>
  <si>
    <t>CIWX6MLD0008</t>
  </si>
  <si>
    <t>CILHDWKS0603</t>
  </si>
  <si>
    <t>CIWX6MLD0009</t>
  </si>
  <si>
    <t>CILKDMSD0701</t>
  </si>
  <si>
    <t>CIWX6MLD0010</t>
  </si>
  <si>
    <t>CILKDMSS0701</t>
  </si>
  <si>
    <t>CIWX6MLP0025</t>
  </si>
  <si>
    <t>CILKDMSV0701</t>
  </si>
  <si>
    <t>CIWX6MLP0026</t>
  </si>
  <si>
    <t>CILKDMSV0702</t>
  </si>
  <si>
    <t>CIWX6MLP0027</t>
  </si>
  <si>
    <t>CILKDMSV0703</t>
  </si>
  <si>
    <t>CIWX6MLP0028</t>
  </si>
  <si>
    <t>CILKDTSD0701</t>
  </si>
  <si>
    <t>CIWX6MLP0029</t>
  </si>
  <si>
    <t>CILKDTSD0702</t>
  </si>
  <si>
    <t>CIWX6MLP0030</t>
  </si>
  <si>
    <t>CILKDTSS0701</t>
  </si>
  <si>
    <t>DSView Modem</t>
  </si>
  <si>
    <t>CILKDTSS0702</t>
  </si>
  <si>
    <t>Exchange_20130</t>
  </si>
  <si>
    <t>CILKDTSS0703</t>
  </si>
  <si>
    <t>JohnTest</t>
  </si>
  <si>
    <t>CILKDTSV0701</t>
  </si>
  <si>
    <t>LSH202Z201</t>
  </si>
  <si>
    <t>CILKDTSV0702</t>
  </si>
  <si>
    <t>LSH202Z203</t>
  </si>
  <si>
    <t>CILKDTSV0703</t>
  </si>
  <si>
    <t>LSH202Z205</t>
  </si>
  <si>
    <t>CILKDTSV0705</t>
  </si>
  <si>
    <t>LSH202Z207</t>
  </si>
  <si>
    <t>CILORACS0001</t>
  </si>
  <si>
    <t>LSH202Z209</t>
  </si>
  <si>
    <t>CIWAPPXD1289</t>
  </si>
  <si>
    <t>LSH202Z211</t>
  </si>
  <si>
    <t>LSH202Z213</t>
  </si>
  <si>
    <t>LSH202Z215</t>
  </si>
  <si>
    <t>LSH202Z217</t>
  </si>
  <si>
    <t>LSH202Z219</t>
  </si>
  <si>
    <t>LSH202Z221</t>
  </si>
  <si>
    <t>LSH202Z223</t>
  </si>
  <si>
    <t>LSH202Z225</t>
  </si>
  <si>
    <t>LSH202Z227</t>
  </si>
  <si>
    <t>LSH202Z229</t>
  </si>
  <si>
    <t>LSH202Z233</t>
  </si>
  <si>
    <t>LSH202Z234</t>
  </si>
  <si>
    <t>LSHKVM101</t>
  </si>
  <si>
    <t>LSHKVM102</t>
  </si>
  <si>
    <t>LSHKVM103</t>
  </si>
  <si>
    <t>LSHKVM104</t>
  </si>
  <si>
    <t>LSHKVM105</t>
  </si>
  <si>
    <t>LSHKVM106</t>
  </si>
  <si>
    <t>UCS09A</t>
  </si>
  <si>
    <t>UCS09B</t>
  </si>
  <si>
    <t>UCS11A</t>
  </si>
  <si>
    <t>UCS11B</t>
  </si>
  <si>
    <t>Unassigned 235</t>
  </si>
  <si>
    <t>Unassigned 236</t>
  </si>
  <si>
    <t>HPSM - Agent View</t>
  </si>
  <si>
    <t>HPSM - CLB</t>
  </si>
  <si>
    <t>HPSM - DSview</t>
  </si>
  <si>
    <t>HPSM - IFP HCP Directory - Temporary</t>
  </si>
  <si>
    <t>Server Name - Varies / Application Server</t>
  </si>
  <si>
    <t>Command Center: Conference Code:</t>
  </si>
  <si>
    <t>Migration/Validation Status by Application</t>
  </si>
  <si>
    <t>Application</t>
  </si>
  <si>
    <t>Pre-Validation Status</t>
  </si>
  <si>
    <t>% Servers Migrated</t>
  </si>
  <si>
    <t>Post-Validation Status</t>
  </si>
  <si>
    <t>Pre-Migration Application Validation Status</t>
  </si>
  <si>
    <t>Server/Device Migration Status</t>
  </si>
  <si>
    <t>Post-Migration Application Validation Status</t>
  </si>
  <si>
    <t>Stage</t>
  </si>
  <si>
    <t>Count</t>
  </si>
  <si>
    <t>%</t>
  </si>
  <si>
    <t>Delayed</t>
  </si>
  <si>
    <t>Backed Out</t>
  </si>
  <si>
    <t>-</t>
  </si>
  <si>
    <t>Definitions</t>
  </si>
  <si>
    <r>
      <rPr>
        <b/>
        <u/>
        <sz val="13"/>
        <rFont val="Arial"/>
        <family val="2"/>
      </rPr>
      <t xml:space="preserve">Pre-Migration Application Validation Status: </t>
    </r>
    <r>
      <rPr>
        <sz val="13"/>
        <rFont val="Arial"/>
        <family val="2"/>
      </rPr>
      <t xml:space="preserve">
</t>
    </r>
    <r>
      <rPr>
        <b/>
        <sz val="13"/>
        <rFont val="Arial"/>
        <family val="2"/>
      </rPr>
      <t xml:space="preserve">Not Started </t>
    </r>
    <r>
      <rPr>
        <sz val="13"/>
        <rFont val="Arial"/>
        <family val="2"/>
      </rPr>
      <t xml:space="preserve">- Initial application status at the wave start. 
</t>
    </r>
    <r>
      <rPr>
        <b/>
        <sz val="13"/>
        <rFont val="Arial"/>
        <family val="2"/>
      </rPr>
      <t>In Progress</t>
    </r>
    <r>
      <rPr>
        <sz val="13"/>
        <rFont val="Arial"/>
        <family val="2"/>
      </rPr>
      <t xml:space="preserve"> - Initial application status at the wave start.
</t>
    </r>
    <r>
      <rPr>
        <b/>
        <sz val="13"/>
        <rFont val="Arial"/>
        <family val="2"/>
      </rPr>
      <t>Completed</t>
    </r>
    <r>
      <rPr>
        <sz val="13"/>
        <rFont val="Arial"/>
        <family val="2"/>
      </rPr>
      <t xml:space="preserve"> - Application/database down, server ready for migration.</t>
    </r>
  </si>
  <si>
    <r>
      <rPr>
        <b/>
        <u/>
        <sz val="13"/>
        <rFont val="Arial"/>
        <family val="2"/>
      </rPr>
      <t>Server Status:</t>
    </r>
    <r>
      <rPr>
        <sz val="13"/>
        <rFont val="Arial"/>
        <family val="2"/>
      </rPr>
      <t xml:space="preserve">
</t>
    </r>
    <r>
      <rPr>
        <b/>
        <sz val="13"/>
        <rFont val="Arial"/>
        <family val="2"/>
      </rPr>
      <t>Not Started</t>
    </r>
    <r>
      <rPr>
        <sz val="13"/>
        <rFont val="Arial"/>
        <family val="2"/>
      </rPr>
      <t xml:space="preserve"> - Initial Server status at the wave start - Server not released for Migration 
</t>
    </r>
    <r>
      <rPr>
        <b/>
        <sz val="13"/>
        <rFont val="Arial"/>
        <family val="2"/>
      </rPr>
      <t>In Progress</t>
    </r>
    <r>
      <rPr>
        <sz val="13"/>
        <rFont val="Arial"/>
        <family val="2"/>
      </rPr>
      <t xml:space="preserve"> -  Server released for Migration 
</t>
    </r>
    <r>
      <rPr>
        <b/>
        <sz val="13"/>
        <rFont val="Arial"/>
        <family val="2"/>
      </rPr>
      <t xml:space="preserve">Completed </t>
    </r>
    <r>
      <rPr>
        <sz val="13"/>
        <rFont val="Arial"/>
        <family val="2"/>
      </rPr>
      <t xml:space="preserve">- Server migration complete and server released for post-migration application validation
</t>
    </r>
    <r>
      <rPr>
        <b/>
        <sz val="13"/>
        <rFont val="Arial"/>
        <family val="2"/>
      </rPr>
      <t>Backed Out</t>
    </r>
    <r>
      <rPr>
        <sz val="13"/>
        <rFont val="Arial"/>
        <family val="2"/>
      </rPr>
      <t xml:space="preserve"> - Server backed out of migration due to technical issues that can't be remediated within the outage window</t>
    </r>
  </si>
  <si>
    <r>
      <rPr>
        <b/>
        <u/>
        <sz val="13"/>
        <rFont val="Arial"/>
        <family val="2"/>
      </rPr>
      <t>Post-Migration Application Validation Status:</t>
    </r>
    <r>
      <rPr>
        <sz val="13"/>
        <rFont val="Arial"/>
        <family val="2"/>
      </rPr>
      <t xml:space="preserve">
</t>
    </r>
    <r>
      <rPr>
        <b/>
        <sz val="13"/>
        <rFont val="Arial"/>
        <family val="2"/>
      </rPr>
      <t xml:space="preserve">Not Started </t>
    </r>
    <r>
      <rPr>
        <sz val="13"/>
        <rFont val="Arial"/>
        <family val="2"/>
      </rPr>
      <t xml:space="preserve">- Associated Server (s) in migration in-progress state.
</t>
    </r>
    <r>
      <rPr>
        <b/>
        <sz val="13"/>
        <rFont val="Arial"/>
        <family val="2"/>
      </rPr>
      <t>In Progress</t>
    </r>
    <r>
      <rPr>
        <sz val="13"/>
        <rFont val="Arial"/>
        <family val="2"/>
      </rPr>
      <t xml:space="preserve">  - Associated Server (s) have been migrated and turned over to QS team for application/database startup and post-migration validation. 
</t>
    </r>
    <r>
      <rPr>
        <b/>
        <sz val="13"/>
        <rFont val="Arial"/>
        <family val="2"/>
      </rPr>
      <t xml:space="preserve">Completed  </t>
    </r>
    <r>
      <rPr>
        <sz val="13"/>
        <rFont val="Arial"/>
        <family val="2"/>
      </rPr>
      <t xml:space="preserve">-  Application/database validated by application/DBA team. 
</t>
    </r>
    <r>
      <rPr>
        <b/>
        <sz val="13"/>
        <rFont val="Arial"/>
        <family val="2"/>
      </rPr>
      <t xml:space="preserve">Delayed </t>
    </r>
    <r>
      <rPr>
        <sz val="13"/>
        <rFont val="Arial"/>
        <family val="2"/>
      </rPr>
      <t xml:space="preserve">-  Application/database validation to be completed outside of weekend.
</t>
    </r>
    <r>
      <rPr>
        <b/>
        <sz val="13"/>
        <rFont val="Arial"/>
        <family val="2"/>
      </rPr>
      <t>Backed Out</t>
    </r>
    <r>
      <rPr>
        <sz val="13"/>
        <rFont val="Arial"/>
        <family val="2"/>
      </rPr>
      <t xml:space="preserve"> - Application/database backed out and re-validated at original location.</t>
    </r>
  </si>
  <si>
    <t>intg_servers_76</t>
  </si>
  <si>
    <t>DevInt_Servers1</t>
  </si>
  <si>
    <t>DevInt_Servers2</t>
  </si>
  <si>
    <t>intg_servers_75</t>
  </si>
  <si>
    <t>intg_servers_61</t>
  </si>
  <si>
    <t>intg_lbpools</t>
  </si>
  <si>
    <t>annex_servers_2708</t>
  </si>
  <si>
    <t>intg_ep_servers_61</t>
  </si>
  <si>
    <t>intg_ep_servers_62</t>
  </si>
  <si>
    <t>intg_ep_servers_63</t>
  </si>
  <si>
    <t>servers_61</t>
  </si>
  <si>
    <t>intg_servers_63</t>
  </si>
  <si>
    <t>RVTOOLS NAME</t>
  </si>
  <si>
    <t>OWNER</t>
  </si>
  <si>
    <t>POC</t>
  </si>
  <si>
    <t xml:space="preserve">BATCH </t>
  </si>
  <si>
    <t>COUNT</t>
  </si>
  <si>
    <t>EHATLIN1PDSRV01</t>
  </si>
  <si>
    <t>ANJIREDDY KAKUMANU</t>
  </si>
  <si>
    <t>Rahul Chakraboty</t>
  </si>
  <si>
    <t>BATCH 1</t>
  </si>
  <si>
    <t>EHATLIN1CUSPS01_INTG_3JAN20</t>
  </si>
  <si>
    <t>CCNIDCUCSIONE1_INTG_11MAR20</t>
  </si>
  <si>
    <t>EHATLIN1CSERV01</t>
  </si>
  <si>
    <t>EHATLIN1CSERV02</t>
  </si>
  <si>
    <t>PRDTPSDB_INTG_28AUG2015</t>
  </si>
  <si>
    <t>SCBOTOOLS_INTG</t>
  </si>
  <si>
    <t>PRDTPSAPP_INTG</t>
  </si>
  <si>
    <t>EHATLIN1ERAPI01</t>
  </si>
  <si>
    <t>EHATLIN1ERAPI02</t>
  </si>
  <si>
    <t>NJOUTREACH01_INTG</t>
  </si>
  <si>
    <t>IDCPRDSERVICES_INTG</t>
  </si>
  <si>
    <t>RCPSVC01_INTG</t>
  </si>
  <si>
    <t>EHATLIN1CWDMZ01</t>
  </si>
  <si>
    <t>EHATLIN1CWDMZ02</t>
  </si>
  <si>
    <t>EHATLIN1UWDMZ01</t>
  </si>
  <si>
    <t>EHATLIN1UWDMZ02</t>
  </si>
  <si>
    <t>STGTPSDB_INTG_18FEB16</t>
  </si>
  <si>
    <t>REDISNODE01_INTG</t>
  </si>
  <si>
    <t>REDISNODE02_INTG</t>
  </si>
  <si>
    <t>REDISNODE03_INTG</t>
  </si>
  <si>
    <t>CCNIDCUCSIONE7_INTG_Jul17</t>
  </si>
  <si>
    <t>NJT1SQL_2012_INTG</t>
  </si>
  <si>
    <t>EHATLIN1UPLD01_INTG_6JUN19</t>
  </si>
  <si>
    <t>EHATLIN1CSSF01_INTG_20NOV19</t>
  </si>
  <si>
    <t>Dolly Srivastava</t>
  </si>
  <si>
    <t>EHATLIN1CSSF02_INTG_20NOV19</t>
  </si>
  <si>
    <t>EHATLIN1CSSF03_INTG_20NOV19</t>
  </si>
  <si>
    <t>EHATLINTGDC01</t>
  </si>
  <si>
    <t>GARRY TAYLOR</t>
  </si>
  <si>
    <t>EHATLIN1TENNES1</t>
  </si>
  <si>
    <t>ROGER AGUILLERA</t>
  </si>
  <si>
    <t>BATCH 2</t>
  </si>
  <si>
    <t>ehatlin1cache03</t>
  </si>
  <si>
    <t>ELIZABETH CRAIG</t>
  </si>
  <si>
    <t>Aditya Sattiraju</t>
  </si>
  <si>
    <t>ehatlin1cache02</t>
  </si>
  <si>
    <t>ehatlin1cache01</t>
  </si>
  <si>
    <t>EHATLIN1ETL01</t>
  </si>
  <si>
    <t>ehatlin1search01</t>
  </si>
  <si>
    <t>ehatlin1search02</t>
  </si>
  <si>
    <t>ehatlin1search03</t>
  </si>
  <si>
    <t>CMSVC01_INTG</t>
  </si>
  <si>
    <t>EHATLIN1CMSF02_INTG_13OCT2017</t>
  </si>
  <si>
    <t>EHATLIN1CMSF03_INTG_13OCT2017</t>
  </si>
  <si>
    <t>EHATLIN1CMSF01_INTG_13OCT2017</t>
  </si>
  <si>
    <t>EHATLIN1RPAPP01</t>
  </si>
  <si>
    <t>EHATLIN1RPAPP02</t>
  </si>
  <si>
    <t>EHATLIN1RPDBM</t>
  </si>
  <si>
    <t>IDCPRDCCGF05_INTG_23JAN15</t>
  </si>
  <si>
    <t>CHANDERKANT SHARMA</t>
  </si>
  <si>
    <t>Bala Brahmam</t>
  </si>
  <si>
    <t>EHATLIN1OCRDB01_INTG</t>
  </si>
  <si>
    <t>EHATLIN1OCRNG01_INTG_08NOV17</t>
  </si>
  <si>
    <t>EHATLIN1DRBOW01_INTG_1JAN20</t>
  </si>
  <si>
    <t>EHATLIN1RBOW02</t>
  </si>
  <si>
    <t>EHATLIN1NICE01</t>
  </si>
  <si>
    <t>Ben Ash</t>
  </si>
  <si>
    <t>EHATLIN1WFMJMP1</t>
  </si>
  <si>
    <t>ehatlin1exfab01</t>
  </si>
  <si>
    <t>BRANDON FLANERY</t>
  </si>
  <si>
    <t>ehatlin1exfab02</t>
  </si>
  <si>
    <t>ehatlin1exfab03</t>
  </si>
  <si>
    <t>EHATLIN1EXLFAB2</t>
  </si>
  <si>
    <t>ehatlin1exjob01</t>
  </si>
  <si>
    <t>EHATLIN1EXLFAB1</t>
  </si>
  <si>
    <t>EHATLIN1OPS2</t>
  </si>
  <si>
    <t>Karthikeyan Alladurgam</t>
  </si>
  <si>
    <t>EHATLIN1LS02</t>
  </si>
  <si>
    <t>Rajkumar Subash</t>
  </si>
  <si>
    <t>BATCH 3</t>
  </si>
  <si>
    <t>EHATLIN1LG02</t>
  </si>
  <si>
    <t>EHATLIN1LG03</t>
  </si>
  <si>
    <t>EHATLIN1LG04</t>
  </si>
  <si>
    <t>DALLOGGING01_INTG</t>
  </si>
  <si>
    <t>DAL-ACUNETIX-01_INTG_27JUNE16</t>
  </si>
  <si>
    <t>EHATLIN1ACU01_INTG_21MAY19</t>
  </si>
  <si>
    <t>EHATLIN1SEL01_INTG_14MAY19</t>
  </si>
  <si>
    <t>Shivkumar Maurya</t>
  </si>
  <si>
    <t>EHATLIN1SEL02_INTG_14MAY19</t>
  </si>
  <si>
    <t>ehatlin1dnaweb1</t>
  </si>
  <si>
    <t>Veronica Sadowski</t>
  </si>
  <si>
    <t>EHATLIN1CALLR01_INTG_3SEP19</t>
  </si>
  <si>
    <t>Bob Phillips</t>
  </si>
  <si>
    <t>EHATLIN1UCDLR01_INTG_3SEP19</t>
  </si>
  <si>
    <t>EHATLIN1UCDLR02_INTG_3SEP19</t>
  </si>
  <si>
    <t>EHATLIN1VRSVC01_INTG_3SEP19</t>
  </si>
  <si>
    <t>EHATLIN1VRSVC02_INTG_3SEP19</t>
  </si>
  <si>
    <t>EHATLIN1UCTS01_INTG_3SEP19</t>
  </si>
  <si>
    <t>EHATLIN1UCTS02_INTG_3SEP19</t>
  </si>
  <si>
    <t>IDCCMSVC01_INTG</t>
  </si>
  <si>
    <t>SCUCCTS</t>
  </si>
  <si>
    <t>IDCPRDIVR_2K8_INTG_9NOV11</t>
  </si>
  <si>
    <t>IVRSVC01_INTG</t>
  </si>
  <si>
    <t>UCDIALER01_INTG</t>
  </si>
  <si>
    <t>SCUCPRDCALLREC_INTG_27MAY19</t>
  </si>
  <si>
    <t>UPADSWEBSRV_INTG</t>
  </si>
  <si>
    <t>CHANDERKANT SHARMA; NARAYAN BHAT</t>
  </si>
  <si>
    <t>EHATLIN1UPDSF01</t>
  </si>
  <si>
    <t>EHATLIN1UPDSF02</t>
  </si>
  <si>
    <t>EHATLIN1UPDSF03</t>
  </si>
  <si>
    <t>EHATLIN1UPSVC01</t>
  </si>
  <si>
    <t>EHATLIN1UPPLG01</t>
  </si>
  <si>
    <t>EHATLIN1DGSUB01</t>
  </si>
  <si>
    <t>Sean Purvis</t>
  </si>
  <si>
    <t>EHATLIN1DGWEB01</t>
  </si>
  <si>
    <t>EHATLIN1DGSRV01_INTG_6JUN19</t>
  </si>
  <si>
    <t>EHATLIN1RFDT03</t>
  </si>
  <si>
    <t>David Newlin</t>
  </si>
  <si>
    <t>Chris Bond</t>
  </si>
  <si>
    <t>BATCH 4</t>
  </si>
  <si>
    <t>EHATLIN1RFAPP03_INTG_24APR2018</t>
  </si>
  <si>
    <t>EHATLIN1RFDB03_INTG_24APR2018</t>
  </si>
  <si>
    <t>DAL-RF-DB-01_INTG_26APR18</t>
  </si>
  <si>
    <t>DAL-RF-RDT-01_INTG_26APR18</t>
  </si>
  <si>
    <t>DAL-RF-APP-01_INTG_26APR18</t>
  </si>
  <si>
    <t>DAL-RF-RDT-03_INTG_26APR18</t>
  </si>
  <si>
    <t>BLDAGNTINTG01_INTG</t>
  </si>
  <si>
    <t>ASHOK MADHIRAJU</t>
  </si>
  <si>
    <t>Clayton Rhodes</t>
  </si>
  <si>
    <t>EHATLIN1SCCM01</t>
  </si>
  <si>
    <t>DAVID NEWMAN</t>
  </si>
  <si>
    <t>EHATLIN1PFED01</t>
  </si>
  <si>
    <t>EHATLIN1EPFIN01</t>
  </si>
  <si>
    <t>Sathyanarayanan</t>
  </si>
  <si>
    <t>Geoff Amateau</t>
  </si>
  <si>
    <t>ehdalpd1elcas01_INTG</t>
  </si>
  <si>
    <t>Thomas Cotugno</t>
  </si>
  <si>
    <t>ehdalpd1elcas02_INTG</t>
  </si>
  <si>
    <t>ehdalpd1elcas03_INTG</t>
  </si>
  <si>
    <t>ehdalpd1elcas04_INTG</t>
  </si>
  <si>
    <t>ehdalpd1elcas05_INTG</t>
  </si>
  <si>
    <t>EHATLIN1MCNET07</t>
  </si>
  <si>
    <t>Joe Mezera</t>
  </si>
  <si>
    <t>EHATLIN1MCNET12</t>
  </si>
  <si>
    <t>CCNIDCUCSLIC1_INTG_27AUG18</t>
  </si>
  <si>
    <t>EHATLIN1MCNET01_INTG_8OCT2019</t>
  </si>
  <si>
    <t>EHATLIN1WNWKR01_INTG_8AUG17</t>
  </si>
  <si>
    <t>LOKESH BORANA</t>
  </si>
  <si>
    <t>LOKESH BORANA / CHETAN PANDE</t>
  </si>
  <si>
    <t>EHATLIN1WNAPI01_INTG_8AUG17</t>
  </si>
  <si>
    <t>EHATLIN1WNWEB01_INTG8AUG17</t>
  </si>
  <si>
    <t>EHATLINTGDC02</t>
  </si>
  <si>
    <t>EHATLIN1IDCPD01_INTG_1JAN20</t>
  </si>
  <si>
    <t>Karthik Mariappan</t>
  </si>
  <si>
    <t>EHATLIN1RM01_INTG_16SEP2019</t>
  </si>
  <si>
    <t>NA</t>
  </si>
  <si>
    <t>BATCH 5</t>
  </si>
  <si>
    <t>EHATLQASEAS01_INTG_11SEP19</t>
  </si>
  <si>
    <t>GOUTHAM MARAMREDDY</t>
  </si>
  <si>
    <t>EHATLQASEAS02_INTG_11SEP19</t>
  </si>
  <si>
    <t>EHATLQASFG01</t>
  </si>
  <si>
    <t>EHATLQASFG02</t>
  </si>
  <si>
    <t>EHATLQASFGPS02</t>
  </si>
  <si>
    <t>EHATLQASFGPS01</t>
  </si>
  <si>
    <t>EHATLQASFGDB01</t>
  </si>
  <si>
    <t>EHATLQAICC01</t>
  </si>
  <si>
    <t>EHATLQAICC02</t>
  </si>
  <si>
    <t>EHATLQAICCDB01</t>
  </si>
  <si>
    <t>EHATLIN1SCRSQL1_INTG_20NOV19</t>
  </si>
  <si>
    <t>John Ignatius</t>
  </si>
  <si>
    <t>EHATLIN1SCRSQL2_INTG_20NOV19</t>
  </si>
  <si>
    <t>EHATLIN1IEXDB01_INTG_21MAY19</t>
  </si>
  <si>
    <t>EHATLIN1SCOR01_INTG_17SEP2019</t>
  </si>
  <si>
    <t>TIM NORTON</t>
  </si>
  <si>
    <t>RON DAVIS</t>
  </si>
  <si>
    <t>EHATLIN1SCORDB_INTG_17SEP2019</t>
  </si>
  <si>
    <t>ehatlin1rhtowr1</t>
  </si>
  <si>
    <t>EHATLIN1JUMP01</t>
  </si>
  <si>
    <t>EHATLIN1RDSLIC1</t>
  </si>
  <si>
    <t>ehatlin1tslic01.innovate.lan</t>
  </si>
  <si>
    <t>Application Team</t>
  </si>
  <si>
    <t>BA OWNER</t>
  </si>
  <si>
    <t>BA MIG POC</t>
  </si>
  <si>
    <t>Analytics</t>
  </si>
  <si>
    <t>Cherwell</t>
  </si>
  <si>
    <t>Boyd Tyrrell</t>
  </si>
  <si>
    <t>Data Warehouse - EVC</t>
  </si>
  <si>
    <t>Master Data Services - DW - EVC</t>
  </si>
  <si>
    <t>QLIK</t>
  </si>
  <si>
    <t>Ritesh Medhe</t>
  </si>
  <si>
    <t>UPADS - EVC</t>
  </si>
  <si>
    <t>(blank)</t>
  </si>
  <si>
    <t>Build</t>
  </si>
  <si>
    <t>Build Agents - EVC</t>
  </si>
  <si>
    <t>Mohamad Alwa</t>
  </si>
  <si>
    <t>Claims</t>
  </si>
  <si>
    <t>GREAT PLAINS - PRODUCTION</t>
  </si>
  <si>
    <t>RICHARD KELLY</t>
  </si>
  <si>
    <t>MC400 - EVC</t>
  </si>
  <si>
    <t>Melanie Berti</t>
  </si>
  <si>
    <t>MCRS</t>
  </si>
  <si>
    <t>Franklin Contact</t>
  </si>
  <si>
    <t>Plexis</t>
  </si>
  <si>
    <t>Data Ingestion</t>
  </si>
  <si>
    <t>Sandip Patel</t>
  </si>
  <si>
    <t>Data Services</t>
  </si>
  <si>
    <t>Erwin Velez</t>
  </si>
  <si>
    <t>Jason Cabra, Boyd Tyrrell</t>
  </si>
  <si>
    <t>SSRS - DW - EVC</t>
  </si>
  <si>
    <t>DocGen</t>
  </si>
  <si>
    <t>DocGen Portal - EVC</t>
  </si>
  <si>
    <t>Mangesh Deshmukh</t>
  </si>
  <si>
    <t>DocGen Services - EVC</t>
  </si>
  <si>
    <t>Eliza Interface - EVC</t>
  </si>
  <si>
    <t>Letter Generation Services - EVC</t>
  </si>
  <si>
    <t>Edifecs</t>
  </si>
  <si>
    <t>Goutham Maramreddy</t>
  </si>
  <si>
    <t>Kim Siano</t>
  </si>
  <si>
    <t>Export</t>
  </si>
  <si>
    <t>Export Services eP - EVC</t>
  </si>
  <si>
    <t>Brandon Flannery</t>
  </si>
  <si>
    <t>ImageOne Exports - EVC</t>
  </si>
  <si>
    <t>FDX</t>
  </si>
  <si>
    <t>Joe Garten</t>
  </si>
  <si>
    <t>Melissa Russell</t>
  </si>
  <si>
    <t>Member and Provider Data Load - EVC</t>
  </si>
  <si>
    <t>ImageOne</t>
  </si>
  <si>
    <t>CCN RCadmin - EVC</t>
  </si>
  <si>
    <t>Anjireddy Kakumanu</t>
  </si>
  <si>
    <t>Rahul Chakraborty</t>
  </si>
  <si>
    <t>ImageOne - EVC</t>
  </si>
  <si>
    <t>IONE Nightly Jobs - EVC</t>
  </si>
  <si>
    <t>Plan of Care - EVC</t>
  </si>
  <si>
    <t>RadcarePlus API - EVC</t>
  </si>
  <si>
    <t>Shared Services/API - EVC</t>
  </si>
  <si>
    <t>Sleep API - EVC</t>
  </si>
  <si>
    <t>Treatment Planner - EVC</t>
  </si>
  <si>
    <t>Treatment Planner API - EVC</t>
  </si>
  <si>
    <t>UHC Mammo Portal - EVC</t>
  </si>
  <si>
    <t>UHG Portal - EVC</t>
  </si>
  <si>
    <t>InQbator Modeling</t>
  </si>
  <si>
    <t>Nikash Narendra</t>
  </si>
  <si>
    <t>Intellipath</t>
  </si>
  <si>
    <t>Intellipath - EVC</t>
  </si>
  <si>
    <t>Ross Aribi</t>
  </si>
  <si>
    <t>Jim Prakash-Zawisza</t>
  </si>
  <si>
    <t>ISAAC / Portal</t>
  </si>
  <si>
    <t>Case Summary Export - EVC</t>
  </si>
  <si>
    <t>Rajiv Pal, Koilraja Baulsingh, Shardul , Thomas Deetlefs</t>
  </si>
  <si>
    <t>PAC-PORTAL - EVC</t>
  </si>
  <si>
    <t>Portal - EVC</t>
  </si>
  <si>
    <t>ITXA</t>
  </si>
  <si>
    <t>IBM CONTROL CENTER - EVC</t>
  </si>
  <si>
    <t>IBM Transformation Extender Advanced (ITXA) - EVC</t>
  </si>
  <si>
    <t>Object Valet / OCR</t>
  </si>
  <si>
    <t>Object Valet - EVC</t>
  </si>
  <si>
    <t>Chanderkant Sharma</t>
  </si>
  <si>
    <t>Bala Srimanthoju</t>
  </si>
  <si>
    <t>OCR - EVC</t>
  </si>
  <si>
    <t>SAS</t>
  </si>
  <si>
    <t>SAS - EVC</t>
  </si>
  <si>
    <t>MELISSA RUSSELL</t>
  </si>
  <si>
    <t>Shravan Banda</t>
  </si>
  <si>
    <t>UPADS / XPG</t>
  </si>
  <si>
    <t>Corecache - EVC</t>
  </si>
  <si>
    <t>Narayan Bhat</t>
  </si>
  <si>
    <t>Naveen Kumar Dasoju</t>
  </si>
  <si>
    <t>SCCM - EVC</t>
  </si>
  <si>
    <t>Voice</t>
  </si>
  <si>
    <t>DIALER</t>
  </si>
  <si>
    <t>IVR WEB SERVICES - EVC</t>
  </si>
  <si>
    <t>Grand Total</t>
  </si>
  <si>
    <t>Date Confirmed</t>
  </si>
  <si>
    <t>Start time</t>
  </si>
  <si>
    <t>Friday Night Checkout</t>
  </si>
  <si>
    <t>CIFS Dependency</t>
  </si>
  <si>
    <t>Other Dependency</t>
  </si>
  <si>
    <t>Any upgrades, releases, other projects, connections etc</t>
  </si>
  <si>
    <t>Clayton To confirm</t>
  </si>
  <si>
    <t>Confirmed</t>
  </si>
  <si>
    <t>John I to confirm</t>
  </si>
  <si>
    <t>Mangesh is out til the 21st</t>
  </si>
  <si>
    <t>YES, DATATRAN</t>
  </si>
  <si>
    <t>Confirmed - need to be after 8pm est (pending matt lust approval)</t>
  </si>
  <si>
    <t>CCNServices - Carriers Web - EVC</t>
  </si>
  <si>
    <t>PSMND (EMRX) - EVC</t>
  </si>
  <si>
    <t>PSMND (ePA.IONE.CaseService) - EVC</t>
  </si>
  <si>
    <t>ISAAC / PAC / Portal</t>
  </si>
  <si>
    <t>Rajiv Pal, Koilraja Baulsingh</t>
  </si>
  <si>
    <t>YES, msivdm01 / 02</t>
  </si>
  <si>
    <t>Gopala Korrapati</t>
  </si>
  <si>
    <t>Naryan to confirm</t>
  </si>
  <si>
    <t>UPADs - EVC</t>
  </si>
  <si>
    <t>Naveen to confirm</t>
  </si>
  <si>
    <t>Add these apps:</t>
  </si>
  <si>
    <t>Add these servers:</t>
  </si>
  <si>
    <t>Add these NAS servers:</t>
  </si>
  <si>
    <t>Added</t>
  </si>
  <si>
    <t>Data Warehouse / Analytics</t>
  </si>
  <si>
    <t>SQLDWPROD</t>
  </si>
  <si>
    <t>CCNCIFS</t>
  </si>
  <si>
    <t>Data Load</t>
  </si>
  <si>
    <t>NJDBPROD1</t>
  </si>
  <si>
    <t>MSIVDM01</t>
  </si>
  <si>
    <t>Report servers</t>
  </si>
  <si>
    <t>All Servers are in the DMZ</t>
  </si>
  <si>
    <t>Carriers Web</t>
  </si>
  <si>
    <t>United Web</t>
  </si>
  <si>
    <t>Treatment Planner</t>
  </si>
  <si>
    <t>Need the list</t>
  </si>
  <si>
    <t>DAL SAS servers (melissa russell)</t>
  </si>
  <si>
    <t>FTP Server</t>
  </si>
  <si>
    <t>sftp.evicore.com</t>
  </si>
  <si>
    <t>198.27.9.178</t>
  </si>
  <si>
    <t>Member and Provider Data Load</t>
  </si>
  <si>
    <t>In Question:</t>
  </si>
  <si>
    <t>PAC Manager</t>
  </si>
  <si>
    <t>SAS PLATFORM CLUSTER is two sets of four (4) SAS servers; eight (8) total in two clusters:</t>
  </si>
  <si>
    <r>
      <t>o</t>
    </r>
    <r>
      <rPr>
        <sz val="7"/>
        <color theme="1"/>
        <rFont val="Times New Roman"/>
        <family val="1"/>
      </rPr>
      <t xml:space="preserve">   </t>
    </r>
    <r>
      <rPr>
        <sz val="11"/>
        <color theme="1"/>
        <rFont val="Calibri"/>
        <family val="2"/>
        <charset val="1"/>
      </rPr>
      <t>DAL-DEV-DMS-01, DAL-DEV-META-01, DAL-DEV-APP-01 and DAL-DEV-MT-01</t>
    </r>
  </si>
  <si>
    <r>
      <t>§</t>
    </r>
    <r>
      <rPr>
        <sz val="7"/>
        <color theme="1"/>
        <rFont val="Times New Roman"/>
        <family val="1"/>
      </rPr>
      <t xml:space="preserve">  </t>
    </r>
    <r>
      <rPr>
        <sz val="11"/>
        <color theme="1"/>
        <rFont val="Calibri"/>
        <family val="2"/>
        <charset val="1"/>
      </rPr>
      <t>Referenced by non-Production applications in DEV, QA and STAGE environments</t>
    </r>
  </si>
  <si>
    <r>
      <t>o</t>
    </r>
    <r>
      <rPr>
        <sz val="7"/>
        <color theme="1"/>
        <rFont val="Times New Roman"/>
        <family val="1"/>
      </rPr>
      <t xml:space="preserve">   </t>
    </r>
    <r>
      <rPr>
        <sz val="11"/>
        <color theme="1"/>
        <rFont val="Calibri"/>
        <family val="2"/>
        <charset val="1"/>
      </rPr>
      <t>DAL-PRD-DMS-01, DAL-PRD-META-01, DAL-PRD-APP-01 and DAL-PRD-MT-01</t>
    </r>
  </si>
  <si>
    <r>
      <t>§</t>
    </r>
    <r>
      <rPr>
        <sz val="7"/>
        <color theme="1"/>
        <rFont val="Times New Roman"/>
        <family val="1"/>
      </rPr>
      <t xml:space="preserve">  </t>
    </r>
    <r>
      <rPr>
        <sz val="11"/>
        <color theme="1"/>
        <rFont val="Calibri"/>
        <family val="2"/>
        <charset val="1"/>
      </rPr>
      <t>Referenced by Production applications in the PROD environment</t>
    </r>
  </si>
  <si>
    <r>
      <t>o</t>
    </r>
    <r>
      <rPr>
        <sz val="7"/>
        <color theme="1"/>
        <rFont val="Times New Roman"/>
        <family val="1"/>
      </rPr>
      <t xml:space="preserve">   </t>
    </r>
    <r>
      <rPr>
        <sz val="11"/>
        <color theme="1"/>
        <rFont val="Calibri"/>
        <family val="2"/>
        <charset val="1"/>
      </rPr>
      <t>They are owned by SAS Support (Ravi Ayachitam)</t>
    </r>
  </si>
  <si>
    <t>Infrastructure Components included in Canyonlands Migration</t>
  </si>
  <si>
    <t>Migration of 300+ Virtual Servers and 40+ Databases to PS2</t>
  </si>
  <si>
    <t>Migration of F5 load balancer to PS2</t>
  </si>
  <si>
    <t>Migration of AS400/MC400 Prod to PS2</t>
  </si>
  <si>
    <t>Migration of Azure Firewall connections to PS2</t>
  </si>
  <si>
    <t>Friday</t>
  </si>
  <si>
    <t>Saturday</t>
  </si>
  <si>
    <t>Sunday</t>
  </si>
  <si>
    <t>ET</t>
  </si>
  <si>
    <t>Application Shutdowns to begin at 8 PM ET</t>
  </si>
  <si>
    <t>Application Shutdowns estimated 1 hour duration</t>
  </si>
  <si>
    <t>Infrastructure Migrations estimated 5-6 hours duration</t>
  </si>
  <si>
    <t>Application Startup estimated 1-2 hours duration</t>
  </si>
  <si>
    <t>Application Checkout estimated  hours duration</t>
  </si>
  <si>
    <t>ISAAC, Portal: Shutdown order:</t>
  </si>
  <si>
    <t>Splashpage bring up</t>
  </si>
  <si>
    <t xml:space="preserve">Disable ISAAC LB </t>
  </si>
  <si>
    <t>Stop services</t>
  </si>
  <si>
    <t xml:space="preserve">Restart Order: </t>
  </si>
  <si>
    <t>Pre-requisite: DB Server up and running</t>
  </si>
  <si>
    <t>Start services</t>
  </si>
  <si>
    <t>Checkout/Validation</t>
  </si>
  <si>
    <t>Splashpage bring down</t>
  </si>
  <si>
    <t xml:space="preserve">Enable ISAAC LB </t>
  </si>
  <si>
    <t xml:space="preserve">Script that runs to bring up servers in correct order </t>
  </si>
  <si>
    <t>Joseph Garten FDX/ETL app shutdown/startup/checkout:</t>
  </si>
  <si>
    <t>----------------------------------------------------------------------------------------------------</t>
  </si>
  <si>
    <t>FDX/ETL is scheduled SQL Server Agent jobs; most migration shut down activity occurs when the DBA Group stops the SQL Agent on the FDX/ETL SQL Servers to be migrated.</t>
  </si>
  <si>
    <t>Most SQL Server Agent jobs are scheduled late at night (well after migration start time) and will simply run as scheduled when DBA group restarts the SQL Agent on the migrated FDX/ETL SQL Servers.</t>
  </si>
  <si>
    <t>Some jobs that may be long running and will be stopped/disabled before migration start time and enabled after SQL Agent is restarted on the migrated FDX/ETL SQL Servers:</t>
  </si>
  <si>
    <t>               Eligibility and Provider Load to Data Warehouse  (disable 4 hrs prior to migration start/enable Saturday morning after checkout)</t>
  </si>
  <si>
    <t>               LoadToWarehouse-ManageProcessing                 (disable 4 hrs prior to migration start/enable Saturday morning after checkout)</t>
  </si>
  <si>
    <t>               PMR-Daily ETL PMR Healthplan Physician Job       (disable Friday morning prior to migration start/enable 7 AM CST Saturday morning)</t>
  </si>
  <si>
    <t>Checkout (30 minutes):</t>
  </si>
  <si>
    <t>               Check execution history of "FDX ETL" SQL Agent jobs</t>
  </si>
  <si>
    <t>               Peform DataFlux smoke test on ETL Server</t>
  </si>
  <si>
    <t> </t>
  </si>
  <si>
    <t>Additional item to be discussed at today's meeting:</t>
  </si>
  <si>
    <t>ISAAC SQL Agent jobs to  be disabled/re-enabled:</t>
  </si>
  <si>
    <t>               Silverlink Outbound Dialer                    (disable at migration start/enable before 7 AM CST Saturday morning)</t>
  </si>
  <si>
    <t>               Silverlink Outbound Dialer NU        (disable at migration start/enable before 7 AM CST Saturday morning)</t>
  </si>
  <si>
    <t>               Silverlink Outbound Retry Dialer NU  (disable at migration start/enable before 7 AM CST Saturday morning)</t>
  </si>
  <si>
    <t>Checkout (5 minutes):</t>
  </si>
  <si>
    <t>               Check execution history of "Silverlink" SQL Agent jobs</t>
  </si>
  <si>
    <t>Lessons Learned</t>
  </si>
  <si>
    <t>Groupings and Timing</t>
  </si>
  <si>
    <t>Shutdown Time</t>
  </si>
  <si>
    <t>Completed Time</t>
  </si>
  <si>
    <t xml:space="preserve">Email Confirmation </t>
  </si>
  <si>
    <t>Group</t>
  </si>
  <si>
    <t>DNS Push Time</t>
  </si>
  <si>
    <t>DNS Push Date</t>
  </si>
  <si>
    <t>Pre-Migration Notes</t>
  </si>
  <si>
    <t>Path</t>
  </si>
  <si>
    <t>Integration Testing</t>
  </si>
  <si>
    <t>Production</t>
  </si>
  <si>
    <t>Release Management</t>
  </si>
  <si>
    <t>Runbook Parking Lot</t>
  </si>
  <si>
    <t>Issue #</t>
  </si>
  <si>
    <t>Date Introduced</t>
  </si>
  <si>
    <t>Description of Issue</t>
  </si>
  <si>
    <t>Resolved</t>
  </si>
  <si>
    <t>Resolution</t>
  </si>
  <si>
    <t>#</t>
  </si>
  <si>
    <t>Wave</t>
  </si>
  <si>
    <t>Bundle</t>
  </si>
  <si>
    <t>Event</t>
  </si>
  <si>
    <t>Lesson Learned #</t>
  </si>
  <si>
    <t>Lessons Learned Priority</t>
  </si>
  <si>
    <t>Assigned To</t>
  </si>
  <si>
    <t>Date Assigned</t>
  </si>
  <si>
    <t>Issue Detail</t>
  </si>
  <si>
    <t>Resolution Plan (Tasks)</t>
  </si>
  <si>
    <t>Recurring Issue? (Yes/No)</t>
  </si>
  <si>
    <t>Date Closed</t>
  </si>
  <si>
    <t>T-Minus</t>
  </si>
  <si>
    <t>PMO Tasks</t>
  </si>
  <si>
    <t>Category</t>
  </si>
  <si>
    <t>Completed Date</t>
  </si>
  <si>
    <t>Migration Date:</t>
  </si>
  <si>
    <t>Meeting - Coming Soon / What To Expect</t>
  </si>
  <si>
    <t>PMO</t>
  </si>
  <si>
    <t>Matthew Losavio, Miles Curiotto</t>
  </si>
  <si>
    <t>Meeting - Wave Kickoff</t>
  </si>
  <si>
    <t>Meeting - Wave Workshop #1</t>
  </si>
  <si>
    <t>Meeting - Wave Workshop #2</t>
  </si>
  <si>
    <t>Meeting - Wave Workshop #3</t>
  </si>
  <si>
    <t>Meeting - Wave Workshop #4</t>
  </si>
  <si>
    <t>Meeting - Wave Workshop #5</t>
  </si>
  <si>
    <t>Meeting - Wave Workshop #6</t>
  </si>
  <si>
    <t>Meeting - Wave Workshop #7</t>
  </si>
  <si>
    <t>Meeting - Runbook Review #1</t>
  </si>
  <si>
    <t>Meeting - Runbook Review #2</t>
  </si>
  <si>
    <t>Meeting - Runbook Review #3</t>
  </si>
  <si>
    <t>Meeting - Runbook Review #4</t>
  </si>
  <si>
    <t>Meeting - Runbook Review #5</t>
  </si>
  <si>
    <t>Meeting - Go/No Go Decision</t>
  </si>
  <si>
    <t>Meeting - Pre-Migration Application Bridge</t>
  </si>
  <si>
    <t>Shirley Caesar</t>
  </si>
  <si>
    <t>Meeting - Migration Event Technical Bridge</t>
  </si>
  <si>
    <t>Align PMs</t>
  </si>
  <si>
    <t>Meeting - Post-Migration Application Bridge</t>
  </si>
  <si>
    <t>Meeting - First Day of Business (FDOB)</t>
  </si>
  <si>
    <t>Lead Time</t>
  </si>
  <si>
    <t>Business Communications Tasks</t>
  </si>
  <si>
    <t>Initial Approval of the migration event date and time</t>
  </si>
  <si>
    <t>Business Comms</t>
  </si>
  <si>
    <t>Sriram, Rodney Schmucker</t>
  </si>
  <si>
    <t>Meeting - Business and Operations Teams</t>
  </si>
  <si>
    <t>Jennifer Carlin, Kevin Joseph</t>
  </si>
  <si>
    <t>Meeting - Client Services Team</t>
  </si>
  <si>
    <t>Jennifer Hewett, Chris Chapman</t>
  </si>
  <si>
    <t>Meeting - Provider Engagement Team</t>
  </si>
  <si>
    <t>Julie Gadomski</t>
  </si>
  <si>
    <t>Meeting - PAC Provider Engagement Team</t>
  </si>
  <si>
    <t>Keri Russell</t>
  </si>
  <si>
    <t>Mock up of portal notification (web support/digital experience)</t>
  </si>
  <si>
    <t xml:space="preserve">Kevin Hametz, Matt Donovan </t>
  </si>
  <si>
    <t>Final Approval of date, based on volume of casework/processing in March</t>
  </si>
  <si>
    <t>PAC Business / Clinical notification</t>
  </si>
  <si>
    <t xml:space="preserve">Gwen Montgomery, Sunny Prince </t>
  </si>
  <si>
    <t>ImageOne Portal notification (Carriers Web, United Web)</t>
  </si>
  <si>
    <t>Kevin Hametz</t>
  </si>
  <si>
    <t>https://dev.azure.com/eviCoreDev/</t>
  </si>
  <si>
    <t>&lt; not affected</t>
  </si>
  <si>
    <t>Email notification - if needed</t>
  </si>
  <si>
    <t>Email messaging for external portal to clients - if needed</t>
  </si>
  <si>
    <t>Jennifer Hewett</t>
  </si>
  <si>
    <t>IVR messaging in advance (Monday morning)</t>
  </si>
  <si>
    <t>Emily Havel, Lorraine Carle</t>
  </si>
  <si>
    <t>ePlatform - Client Services Comms for Exports</t>
  </si>
  <si>
    <t>Client Services Team</t>
  </si>
  <si>
    <t>ISAAC - Client Services Comms for Exports</t>
  </si>
  <si>
    <t>PAC Manager - Client Services Comms for Exports</t>
  </si>
  <si>
    <t>eviCore.com posting for outage notification</t>
  </si>
  <si>
    <t>Hope Dunkleman</t>
  </si>
  <si>
    <t>ISAAC Portal notification (Portal2)</t>
  </si>
  <si>
    <t>IVR messaging night-of (Thursday night)</t>
  </si>
  <si>
    <t>Maintenance posting (on load balancer)</t>
  </si>
  <si>
    <t>Network Team</t>
  </si>
  <si>
    <t>IVR messaging Monday morning</t>
  </si>
  <si>
    <t>Application Tasks</t>
  </si>
  <si>
    <t>Approval of the migration event date and time, based on any release or resource conflicts</t>
  </si>
  <si>
    <t>Applications</t>
  </si>
  <si>
    <t>App Owners</t>
  </si>
  <si>
    <t>Determine disposition for all servers (Migrate or Decomm)</t>
  </si>
  <si>
    <t>Confirm the application Owners and Migration POCs</t>
  </si>
  <si>
    <t>Provide the duration of Application Shut Down steps</t>
  </si>
  <si>
    <t>Provide the duration of Application Startup and Validation steps</t>
  </si>
  <si>
    <t>Provide pre-migration shut down resource names/phones and escalations</t>
  </si>
  <si>
    <t>Provide post-migration checkout resource names/phones and escalations</t>
  </si>
  <si>
    <t>Provide technical Migration steps: application shut down / start up, manual actions needed, etc</t>
  </si>
  <si>
    <t>Confirm that you have a plan for Pre-Migration baseline testing</t>
  </si>
  <si>
    <t>Confirm that you have a plan for Post-Migration validation testing</t>
  </si>
  <si>
    <t>Confirm working log-in / RDP to all servers</t>
  </si>
  <si>
    <t>Provide Signoff that application baseline testing was completed</t>
  </si>
  <si>
    <t>Database Tasks</t>
  </si>
  <si>
    <t>Provide the duration of SQL Shut Down steps</t>
  </si>
  <si>
    <t>John Ignatius, Chris Marsch</t>
  </si>
  <si>
    <t>Provide the duration of SQL Startup and Validation steps</t>
  </si>
  <si>
    <t>Provide technical Migration steps if applicable: application shut down / start up, unique configuration steps, manual actions needed, etc</t>
  </si>
  <si>
    <t>Confirm working log-in / RDP to all database servers</t>
  </si>
  <si>
    <t>Confirm all SQL DBs in scope are ready to migrate</t>
  </si>
  <si>
    <t>Provide Signoff that database baseline testing was completed</t>
  </si>
  <si>
    <t>NAS/CIFS Servers</t>
  </si>
  <si>
    <t>NAS Source</t>
  </si>
  <si>
    <t>Start Time ET</t>
  </si>
  <si>
    <t>Duration</t>
  </si>
  <si>
    <t>End Time ET</t>
  </si>
  <si>
    <t>Latency Impact</t>
  </si>
  <si>
    <t>msivdm01_unity.innovate.lan</t>
  </si>
  <si>
    <t>Unity</t>
  </si>
  <si>
    <t>2-4 hours</t>
  </si>
  <si>
    <t>msivdm02_unity.innovate.lan</t>
  </si>
  <si>
    <t>(has to move with MSIVDM01_UNITY)</t>
  </si>
  <si>
    <t>ccncifs_unity.innovate.lan</t>
  </si>
  <si>
    <t>1.25 hours</t>
  </si>
  <si>
    <t>unitynasspb.innovate.lan</t>
  </si>
  <si>
    <t>triadvdm01.triad.net</t>
  </si>
  <si>
    <t>NetApp</t>
  </si>
  <si>
    <t>1 hour</t>
  </si>
  <si>
    <t>ccncifs.carecorenational.com (CCNCIFS)</t>
  </si>
  <si>
    <t>unitynasspa.innovate.lan</t>
  </si>
  <si>
    <t>1-2 hours</t>
  </si>
  <si>
    <t>DBLogbackup</t>
  </si>
  <si>
    <t>msivdm01.us.medsolutions.com (MSI-CIFS)</t>
  </si>
  <si>
    <t>ISAAC, PAC, Portal, DG, AuthExport</t>
  </si>
  <si>
    <t>msivdm02.us.medsolutions.com</t>
  </si>
  <si>
    <t>(has to move with MSIVDM01)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</si>
</sst>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409]d\-mmm\-yyyy;@"/>
    <numFmt numFmtId="165" formatCode="[$-409]m/d/yy\ h:mm\ AM/PM;@"/>
    <numFmt numFmtId="166" formatCode="[$-409]h:mm\ AM/PM;@"/>
    <numFmt numFmtId="167" formatCode="00"/>
    <numFmt numFmtId="168" formatCode="[$-F400]h:mm:ss\ AM/PM"/>
    <numFmt numFmtId="169" formatCode="m/d/yy;@"/>
    <numFmt numFmtId="170" formatCode="[$-F800]dddd\,\ mmmm\ dd\,\ yyyy"/>
  </numFmts>
  <fonts count="76">
    <font>
      <sz val="11"/>
      <color theme="1"/>
      <name val="Calibri"/>
      <family val="2"/>
      <scheme val="minor"/>
    </font>
    <font>
      <sz val="11"/>
      <color theme="1"/>
      <name val="Calibri"/>
      <family val="2"/>
      <scheme val="minor"/>
    </font>
    <font>
      <sz val="10"/>
      <name val="Arial"/>
      <family val="2"/>
    </font>
    <font>
      <b/>
      <sz val="10"/>
      <color indexed="9"/>
      <name val="Arial"/>
      <family val="2"/>
    </font>
    <font>
      <sz val="10"/>
      <color indexed="9"/>
      <name val="Arial"/>
      <family val="2"/>
    </font>
    <font>
      <b/>
      <sz val="10"/>
      <color theme="3" tint="-0.499984740745262"/>
      <name val="Arial"/>
      <family val="2"/>
    </font>
    <font>
      <b/>
      <sz val="10"/>
      <name val="Arial"/>
      <family val="2"/>
    </font>
    <font>
      <sz val="10"/>
      <color rgb="FFFF0000"/>
      <name val="Arial"/>
      <family val="2"/>
    </font>
    <font>
      <b/>
      <sz val="10"/>
      <color theme="0"/>
      <name val="Arial"/>
      <family val="2"/>
    </font>
    <font>
      <b/>
      <sz val="10"/>
      <color indexed="18"/>
      <name val="Arial"/>
      <family val="2"/>
    </font>
    <font>
      <u/>
      <sz val="10"/>
      <color indexed="12"/>
      <name val="Arial"/>
      <family val="2"/>
    </font>
    <font>
      <sz val="10"/>
      <name val="Arial"/>
      <family val="2"/>
    </font>
    <font>
      <sz val="10"/>
      <color theme="0"/>
      <name val="Arial"/>
      <family val="2"/>
    </font>
    <font>
      <sz val="10"/>
      <color rgb="FF000000"/>
      <name val="Arial"/>
      <family val="2"/>
    </font>
    <font>
      <sz val="11"/>
      <name val="Arial"/>
      <family val="2"/>
    </font>
    <font>
      <b/>
      <sz val="11"/>
      <name val="Arial"/>
      <family val="2"/>
    </font>
    <font>
      <b/>
      <sz val="9"/>
      <color indexed="81"/>
      <name val="Tahoma"/>
      <family val="2"/>
    </font>
    <font>
      <sz val="9"/>
      <color indexed="81"/>
      <name val="Tahoma"/>
      <family val="2"/>
    </font>
    <font>
      <b/>
      <sz val="26"/>
      <color indexed="56"/>
      <name val="Arial"/>
      <family val="2"/>
    </font>
    <font>
      <b/>
      <sz val="8"/>
      <name val="Arial"/>
      <family val="2"/>
    </font>
    <font>
      <b/>
      <sz val="8"/>
      <color indexed="56"/>
      <name val="Arial"/>
      <family val="2"/>
    </font>
    <font>
      <b/>
      <sz val="10"/>
      <color indexed="56"/>
      <name val="Arial"/>
      <family val="2"/>
    </font>
    <font>
      <b/>
      <sz val="10"/>
      <color rgb="FF009900"/>
      <name val="Arial"/>
      <family val="2"/>
    </font>
    <font>
      <sz val="8"/>
      <name val="Arial"/>
      <family val="2"/>
    </font>
    <font>
      <sz val="10"/>
      <color theme="0" tint="-0.499984740745262"/>
      <name val="Arial"/>
      <family val="2"/>
    </font>
    <font>
      <b/>
      <sz val="10"/>
      <color rgb="FFFF0000"/>
      <name val="Arial"/>
      <family val="2"/>
    </font>
    <font>
      <b/>
      <sz val="16"/>
      <name val="Arial"/>
      <family val="2"/>
    </font>
    <font>
      <b/>
      <sz val="18"/>
      <color theme="0"/>
      <name val="Arial"/>
      <family val="2"/>
    </font>
    <font>
      <b/>
      <sz val="18"/>
      <name val="Arial"/>
      <family val="2"/>
    </font>
    <font>
      <sz val="14"/>
      <name val="Arial"/>
      <family val="2"/>
    </font>
    <font>
      <b/>
      <sz val="14"/>
      <color theme="0"/>
      <name val="Arial"/>
      <family val="2"/>
    </font>
    <font>
      <sz val="12"/>
      <name val="Arial"/>
      <family val="2"/>
    </font>
    <font>
      <b/>
      <sz val="11"/>
      <color rgb="FF009900"/>
      <name val="Arial"/>
      <family val="2"/>
    </font>
    <font>
      <sz val="13"/>
      <name val="Arial"/>
      <family val="2"/>
    </font>
    <font>
      <b/>
      <u/>
      <sz val="13"/>
      <name val="Arial"/>
      <family val="2"/>
    </font>
    <font>
      <b/>
      <sz val="13"/>
      <name val="Arial"/>
      <family val="2"/>
    </font>
    <font>
      <sz val="10"/>
      <color theme="1"/>
      <name val="Arial"/>
      <family val="2"/>
    </font>
    <font>
      <u/>
      <sz val="7.5"/>
      <color indexed="12"/>
      <name val="Arial"/>
      <family val="2"/>
    </font>
    <font>
      <sz val="11"/>
      <color rgb="FF9C6500"/>
      <name val="Calibri"/>
      <family val="2"/>
      <scheme val="minor"/>
    </font>
    <font>
      <sz val="11"/>
      <color rgb="FF3F3F76"/>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8"/>
      <color theme="0"/>
      <name val="Calibri"/>
      <family val="2"/>
      <scheme val="minor"/>
    </font>
    <font>
      <sz val="18"/>
      <color theme="0"/>
      <name val="Calibri"/>
      <family val="2"/>
      <scheme val="minor"/>
    </font>
    <font>
      <sz val="14"/>
      <color theme="0"/>
      <name val="Arial"/>
      <family val="2"/>
    </font>
    <font>
      <sz val="9"/>
      <color theme="1"/>
      <name val="Calibri"/>
      <family val="2"/>
      <scheme val="minor"/>
    </font>
    <font>
      <b/>
      <sz val="12"/>
      <color theme="0"/>
      <name val="Arial"/>
      <family val="2"/>
    </font>
    <font>
      <u/>
      <sz val="11"/>
      <color theme="10"/>
      <name val="Calibri"/>
      <family val="2"/>
      <scheme val="minor"/>
    </font>
    <font>
      <u/>
      <sz val="9"/>
      <color theme="10"/>
      <name val="Calibri"/>
      <family val="2"/>
      <scheme val="minor"/>
    </font>
    <font>
      <sz val="9"/>
      <name val="Calibri"/>
      <family val="2"/>
      <scheme val="minor"/>
    </font>
    <font>
      <sz val="9"/>
      <color theme="0"/>
      <name val="Calibri"/>
      <family val="2"/>
      <scheme val="minor"/>
    </font>
    <font>
      <sz val="10"/>
      <color theme="1"/>
      <name val="Calibri"/>
      <family val="2"/>
      <scheme val="minor"/>
    </font>
    <font>
      <b/>
      <sz val="10"/>
      <color theme="0"/>
      <name val="Calibri"/>
      <family val="2"/>
      <scheme val="minor"/>
    </font>
    <font>
      <sz val="10"/>
      <name val="Arial"/>
      <family val="2"/>
    </font>
    <font>
      <b/>
      <sz val="10"/>
      <color theme="1"/>
      <name val="Calibri"/>
      <family val="2"/>
      <scheme val="minor"/>
    </font>
    <font>
      <u/>
      <sz val="12"/>
      <color indexed="12"/>
      <name val="Arial"/>
      <family val="2"/>
    </font>
    <font>
      <b/>
      <sz val="10"/>
      <color theme="0"/>
      <name val="Calibri"/>
      <family val="2"/>
    </font>
    <font>
      <sz val="11"/>
      <color theme="1"/>
      <name val="Calibri"/>
      <family val="2"/>
      <charset val="1"/>
    </font>
    <font>
      <b/>
      <sz val="18"/>
      <color theme="1"/>
      <name val="Calibri"/>
      <family val="2"/>
      <scheme val="minor"/>
    </font>
    <font>
      <sz val="10"/>
      <color rgb="FF000000"/>
      <name val="Calibri"/>
      <family val="2"/>
    </font>
    <font>
      <sz val="11"/>
      <color rgb="FF000000"/>
      <name val="Calibri"/>
      <family val="2"/>
    </font>
    <font>
      <sz val="7"/>
      <color theme="1"/>
      <name val="Times New Roman"/>
      <family val="1"/>
    </font>
    <font>
      <sz val="11"/>
      <color theme="1"/>
      <name val="Courier New"/>
      <family val="3"/>
    </font>
    <font>
      <sz val="11"/>
      <color theme="1"/>
      <name val="Wingdings"/>
      <charset val="2"/>
    </font>
    <font>
      <b/>
      <sz val="11"/>
      <color rgb="FFFFFFFF"/>
      <name val="Calibri"/>
      <family val="2"/>
    </font>
    <font>
      <sz val="11"/>
      <color rgb="FF1F497D"/>
      <name val="Calibri"/>
      <family val="2"/>
      <charset val="1"/>
    </font>
    <font>
      <b/>
      <sz val="10"/>
      <color rgb="FFFFC000"/>
      <name val="Calibri"/>
      <family val="2"/>
    </font>
    <font>
      <sz val="10"/>
      <color rgb="FFFFFFFF"/>
      <name val="Calibri"/>
      <family val="2"/>
      <scheme val="minor"/>
    </font>
    <font>
      <vertAlign val="superscript"/>
      <sz val="11"/>
      <color rgb="FF1F497D"/>
      <name val="Calibri"/>
      <family val="2"/>
    </font>
    <font>
      <sz val="11"/>
      <color rgb="FF1F497D"/>
      <name val="Calibri"/>
      <family val="2"/>
    </font>
    <font>
      <sz val="11"/>
      <color rgb="FFFF0000"/>
      <name val="Calibri"/>
      <family val="2"/>
      <scheme val="minor"/>
    </font>
    <font>
      <b/>
      <sz val="11"/>
      <color rgb="FFFF0000"/>
      <name val="Calibri"/>
      <family val="2"/>
      <scheme val="minor"/>
    </font>
    <font>
      <sz val="11"/>
      <color rgb="FF000000"/>
      <name val="Calibri"/>
    </font>
    <font>
      <b/>
      <sz val="11"/>
      <color rgb="FFFF0000"/>
      <name val="Calibri"/>
    </font>
    <font>
      <sz val="11"/>
      <color theme="1"/>
      <name val="Calibri"/>
    </font>
  </fonts>
  <fills count="3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indexed="2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002060"/>
        <bgColor rgb="FFC0C0C0"/>
      </patternFill>
    </fill>
    <fill>
      <patternFill patternType="solid">
        <fgColor theme="5" tint="-0.249977111117893"/>
        <bgColor rgb="FFC0C0C0"/>
      </patternFill>
    </fill>
    <fill>
      <patternFill patternType="solid">
        <fgColor theme="0" tint="-0.499984740745262"/>
        <bgColor indexed="64"/>
      </patternFill>
    </fill>
    <fill>
      <patternFill patternType="solid">
        <fgColor indexed="9"/>
        <bgColor indexed="64"/>
      </patternFill>
    </fill>
    <fill>
      <patternFill patternType="solid">
        <fgColor theme="3"/>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34998626667073579"/>
        <bgColor indexed="64"/>
      </patternFill>
    </fill>
    <fill>
      <patternFill patternType="solid">
        <fgColor theme="5" tint="-0.249977111117893"/>
        <bgColor indexed="64"/>
      </patternFill>
    </fill>
    <fill>
      <patternFill patternType="solid">
        <fgColor rgb="FFFFEB9C"/>
      </patternFill>
    </fill>
    <fill>
      <patternFill patternType="solid">
        <fgColor rgb="FFFFCC99"/>
      </patternFill>
    </fill>
    <fill>
      <patternFill patternType="solid">
        <fgColor rgb="FF18357A"/>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92D050"/>
        <bgColor indexed="64"/>
      </patternFill>
    </fill>
    <fill>
      <patternFill patternType="solid">
        <fgColor rgb="FF003896"/>
        <bgColor indexed="64"/>
      </patternFill>
    </fill>
    <fill>
      <patternFill patternType="solid">
        <fgColor theme="9"/>
        <bgColor indexed="64"/>
      </patternFill>
    </fill>
    <fill>
      <patternFill patternType="solid">
        <fgColor theme="3" tint="0.39997558519241921"/>
        <bgColor indexed="64"/>
      </patternFill>
    </fill>
    <fill>
      <patternFill patternType="solid">
        <fgColor rgb="FFA9D08E"/>
        <bgColor indexed="64"/>
      </patternFill>
    </fill>
    <fill>
      <patternFill patternType="solid">
        <fgColor rgb="FF0070C0"/>
        <bgColor indexed="64"/>
      </patternFill>
    </fill>
    <fill>
      <patternFill patternType="solid">
        <fgColor rgb="FF00B050"/>
        <bgColor indexed="64"/>
      </patternFill>
    </fill>
    <fill>
      <patternFill patternType="solid">
        <fgColor rgb="FF000000"/>
        <bgColor indexed="64"/>
      </patternFill>
    </fill>
    <fill>
      <patternFill patternType="solid">
        <fgColor rgb="FF8EA9DB"/>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BFBFBF"/>
        <bgColor indexed="64"/>
      </patternFill>
    </fill>
    <fill>
      <patternFill patternType="solid">
        <fgColor rgb="FF00B050"/>
        <bgColor rgb="FFC0C0C0"/>
      </patternFill>
    </fill>
    <fill>
      <patternFill patternType="solid">
        <fgColor theme="9" tint="-0.249977111117893"/>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auto="1"/>
      </left>
      <right style="thin">
        <color auto="1"/>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medium">
        <color rgb="FF000000"/>
      </right>
      <top/>
      <bottom/>
      <diagonal/>
    </border>
    <border>
      <left style="medium">
        <color rgb="FF000000"/>
      </left>
      <right/>
      <top/>
      <bottom/>
      <diagonal/>
    </border>
    <border>
      <left style="medium">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thin">
        <color rgb="FF000000"/>
      </left>
      <right style="thin">
        <color rgb="FF000000"/>
      </right>
      <top style="thin">
        <color rgb="FF000000"/>
      </top>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thin">
        <color rgb="FF000000"/>
      </left>
      <right style="thin">
        <color rgb="FF000000"/>
      </right>
      <top/>
      <bottom/>
      <diagonal/>
    </border>
    <border>
      <left style="thin">
        <color rgb="FF000000"/>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thin">
        <color rgb="FF000000"/>
      </left>
      <right/>
      <top/>
      <bottom/>
      <diagonal/>
    </border>
    <border>
      <left style="thin">
        <color rgb="FF000000"/>
      </left>
      <right/>
      <top/>
      <bottom style="thin">
        <color rgb="FF000000"/>
      </bottom>
      <diagonal/>
    </border>
  </borders>
  <cellStyleXfs count="26">
    <xf numFmtId="0" fontId="0" fillId="0" borderId="0"/>
    <xf numFmtId="164" fontId="2" fillId="0" borderId="0"/>
    <xf numFmtId="164" fontId="2" fillId="0" borderId="0"/>
    <xf numFmtId="0" fontId="2" fillId="0" borderId="0"/>
    <xf numFmtId="164"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1" fillId="0" borderId="0"/>
    <xf numFmtId="164" fontId="2" fillId="0" borderId="0"/>
    <xf numFmtId="0" fontId="2" fillId="0" borderId="0"/>
    <xf numFmtId="0" fontId="2" fillId="0" borderId="0"/>
    <xf numFmtId="0" fontId="2" fillId="0" borderId="0"/>
    <xf numFmtId="0" fontId="2" fillId="0" borderId="0"/>
    <xf numFmtId="0" fontId="10" fillId="0" borderId="0" applyNumberFormat="0" applyFill="0" applyBorder="0" applyAlignment="0" applyProtection="0">
      <alignment vertical="top"/>
      <protection locked="0"/>
    </xf>
    <xf numFmtId="0" fontId="2" fillId="0" borderId="0"/>
    <xf numFmtId="0" fontId="37" fillId="0" borderId="0" applyNumberFormat="0" applyFill="0" applyBorder="0" applyAlignment="0" applyProtection="0">
      <alignment vertical="top"/>
      <protection locked="0"/>
    </xf>
    <xf numFmtId="43" fontId="2" fillId="0" borderId="0" applyFont="0" applyFill="0" applyBorder="0" applyAlignment="0" applyProtection="0"/>
    <xf numFmtId="0" fontId="1" fillId="0" borderId="0"/>
    <xf numFmtId="0" fontId="6" fillId="0" borderId="0" applyNumberFormat="0" applyFill="0" applyBorder="0" applyAlignment="0" applyProtection="0"/>
    <xf numFmtId="0" fontId="38" fillId="17" borderId="0" applyNumberFormat="0" applyBorder="0" applyAlignment="0" applyProtection="0"/>
    <xf numFmtId="0" fontId="39" fillId="18" borderId="20" applyNumberFormat="0" applyAlignment="0" applyProtection="0"/>
    <xf numFmtId="0" fontId="48" fillId="0" borderId="0" applyNumberFormat="0" applyFill="0" applyBorder="0" applyAlignment="0" applyProtection="0"/>
    <xf numFmtId="0" fontId="54" fillId="0" borderId="0"/>
    <xf numFmtId="0" fontId="2" fillId="0" borderId="0"/>
    <xf numFmtId="0" fontId="2" fillId="0" borderId="0"/>
    <xf numFmtId="0" fontId="2" fillId="0" borderId="0"/>
    <xf numFmtId="0" fontId="2" fillId="0" borderId="0"/>
  </cellStyleXfs>
  <cellXfs count="379">
    <xf numFmtId="0" fontId="0" fillId="0" borderId="0" xfId="0"/>
    <xf numFmtId="164" fontId="2" fillId="0" borderId="0" xfId="1" applyAlignment="1">
      <alignment vertical="top"/>
    </xf>
    <xf numFmtId="164" fontId="2" fillId="0" borderId="0" xfId="1" applyAlignment="1">
      <alignment horizontal="center" vertical="top"/>
    </xf>
    <xf numFmtId="164" fontId="2" fillId="0" borderId="0" xfId="1" applyAlignment="1">
      <alignment vertical="top" wrapText="1"/>
    </xf>
    <xf numFmtId="0" fontId="3" fillId="2" borderId="1" xfId="1" applyNumberFormat="1" applyFont="1" applyFill="1" applyBorder="1" applyAlignment="1">
      <alignment vertical="top"/>
    </xf>
    <xf numFmtId="0" fontId="3" fillId="2" borderId="1" xfId="1" applyNumberFormat="1" applyFont="1" applyFill="1" applyBorder="1" applyAlignment="1">
      <alignment horizontal="left" vertical="top" wrapText="1"/>
    </xf>
    <xf numFmtId="0" fontId="3" fillId="2" borderId="1" xfId="1" applyNumberFormat="1" applyFont="1" applyFill="1" applyBorder="1" applyAlignment="1">
      <alignment vertical="top" wrapText="1"/>
    </xf>
    <xf numFmtId="0" fontId="3" fillId="2" borderId="1" xfId="1" applyNumberFormat="1" applyFont="1" applyFill="1" applyBorder="1" applyAlignment="1">
      <alignment horizontal="center" vertical="top" wrapText="1"/>
    </xf>
    <xf numFmtId="0" fontId="4" fillId="2" borderId="1" xfId="1" applyNumberFormat="1" applyFont="1" applyFill="1" applyBorder="1" applyAlignment="1">
      <alignment vertical="top" wrapText="1"/>
    </xf>
    <xf numFmtId="0" fontId="5" fillId="2" borderId="1" xfId="1" applyNumberFormat="1" applyFont="1" applyFill="1" applyBorder="1" applyAlignment="1">
      <alignment horizontal="left" vertical="top" wrapText="1"/>
    </xf>
    <xf numFmtId="0" fontId="5" fillId="2" borderId="1" xfId="1" applyNumberFormat="1" applyFont="1" applyFill="1" applyBorder="1" applyAlignment="1">
      <alignment horizontal="center" vertical="top" wrapText="1"/>
    </xf>
    <xf numFmtId="0" fontId="6" fillId="3" borderId="1" xfId="1" applyNumberFormat="1" applyFont="1" applyFill="1" applyBorder="1" applyAlignment="1">
      <alignment vertical="top"/>
    </xf>
    <xf numFmtId="0" fontId="2" fillId="0" borderId="1" xfId="1" applyNumberFormat="1" applyBorder="1" applyAlignment="1">
      <alignment horizontal="center" vertical="center"/>
    </xf>
    <xf numFmtId="0" fontId="2" fillId="0" borderId="1" xfId="1" applyNumberFormat="1" applyBorder="1" applyAlignment="1">
      <alignment horizontal="center" vertical="top"/>
    </xf>
    <xf numFmtId="0" fontId="2" fillId="0" borderId="1" xfId="1" applyNumberFormat="1" applyBorder="1" applyAlignment="1">
      <alignment horizontal="left" vertical="top" wrapText="1"/>
    </xf>
    <xf numFmtId="0" fontId="2" fillId="0" borderId="1" xfId="1" applyNumberFormat="1" applyBorder="1" applyAlignment="1">
      <alignment horizontal="left" vertical="top"/>
    </xf>
    <xf numFmtId="0" fontId="2" fillId="0" borderId="1" xfId="1" applyNumberFormat="1" applyBorder="1"/>
    <xf numFmtId="0" fontId="2" fillId="0" borderId="0" xfId="1" applyNumberFormat="1" applyAlignment="1">
      <alignment vertical="top"/>
    </xf>
    <xf numFmtId="0" fontId="2" fillId="0" borderId="0" xfId="1" applyNumberFormat="1" applyAlignment="1">
      <alignment horizontal="center" vertical="top"/>
    </xf>
    <xf numFmtId="0" fontId="2" fillId="0" borderId="0" xfId="1" applyNumberFormat="1" applyAlignment="1">
      <alignment vertical="top" wrapText="1"/>
    </xf>
    <xf numFmtId="0" fontId="2" fillId="0" borderId="1" xfId="1" applyNumberFormat="1" applyBorder="1" applyAlignment="1">
      <alignment vertical="top"/>
    </xf>
    <xf numFmtId="164" fontId="3" fillId="2" borderId="1" xfId="1" applyFont="1" applyFill="1" applyBorder="1" applyAlignment="1">
      <alignment horizontal="center" vertical="top" wrapText="1"/>
    </xf>
    <xf numFmtId="164" fontId="7" fillId="0" borderId="0" xfId="1" applyFont="1" applyAlignment="1">
      <alignment vertical="top"/>
    </xf>
    <xf numFmtId="0" fontId="3" fillId="2" borderId="1" xfId="1" applyNumberFormat="1" applyFont="1" applyFill="1" applyBorder="1" applyAlignment="1">
      <alignment horizontal="center" vertical="top"/>
    </xf>
    <xf numFmtId="0" fontId="8" fillId="2" borderId="1" xfId="1" applyNumberFormat="1" applyFont="1" applyFill="1" applyBorder="1" applyAlignment="1">
      <alignment horizontal="left" vertical="top" wrapText="1"/>
    </xf>
    <xf numFmtId="164" fontId="2" fillId="0" borderId="0" xfId="1" applyAlignment="1">
      <alignment vertical="center"/>
    </xf>
    <xf numFmtId="164" fontId="9" fillId="6" borderId="3" xfId="1" applyFont="1" applyFill="1" applyBorder="1" applyAlignment="1">
      <alignment horizontal="center" vertical="center"/>
    </xf>
    <xf numFmtId="164" fontId="9" fillId="6" borderId="3" xfId="1" applyFont="1" applyFill="1" applyBorder="1" applyAlignment="1">
      <alignment horizontal="center" vertical="center" wrapText="1"/>
    </xf>
    <xf numFmtId="164" fontId="9" fillId="6" borderId="4" xfId="1" applyFont="1" applyFill="1" applyBorder="1" applyAlignment="1">
      <alignment horizontal="center" vertical="center"/>
    </xf>
    <xf numFmtId="164" fontId="2" fillId="2" borderId="0" xfId="1" applyFill="1"/>
    <xf numFmtId="164" fontId="3" fillId="2" borderId="3" xfId="1" applyFont="1" applyFill="1" applyBorder="1" applyAlignment="1">
      <alignment horizontal="center" vertical="top"/>
    </xf>
    <xf numFmtId="164" fontId="8" fillId="7" borderId="1" xfId="7" applyFont="1" applyFill="1" applyBorder="1" applyAlignment="1">
      <alignment horizontal="center" vertical="top" wrapText="1"/>
    </xf>
    <xf numFmtId="164" fontId="8" fillId="8" borderId="1" xfId="7" applyFont="1" applyFill="1" applyBorder="1" applyAlignment="1">
      <alignment horizontal="center" vertical="top" wrapText="1"/>
    </xf>
    <xf numFmtId="0" fontId="2" fillId="0" borderId="1" xfId="7" applyNumberFormat="1" applyBorder="1" applyAlignment="1">
      <alignment horizontal="left"/>
    </xf>
    <xf numFmtId="0" fontId="13" fillId="3" borderId="1" xfId="7" applyNumberFormat="1" applyFont="1" applyFill="1" applyBorder="1" applyAlignment="1">
      <alignment horizontal="left" vertical="center"/>
    </xf>
    <xf numFmtId="0" fontId="13" fillId="0" borderId="1" xfId="7" applyNumberFormat="1" applyFont="1" applyBorder="1" applyAlignment="1">
      <alignment horizontal="left" vertical="center"/>
    </xf>
    <xf numFmtId="0" fontId="2" fillId="0" borderId="1" xfId="6" applyFont="1" applyBorder="1"/>
    <xf numFmtId="0" fontId="2" fillId="10" borderId="0" xfId="8" applyFill="1" applyAlignment="1">
      <alignment horizontal="center" vertical="center"/>
    </xf>
    <xf numFmtId="0" fontId="2" fillId="0" borderId="0" xfId="8" applyAlignment="1">
      <alignment horizontal="center" vertical="center"/>
    </xf>
    <xf numFmtId="0" fontId="18" fillId="10" borderId="0" xfId="8" applyFont="1" applyFill="1" applyAlignment="1">
      <alignment horizontal="center" vertical="center"/>
    </xf>
    <xf numFmtId="0" fontId="18" fillId="10" borderId="0" xfId="8" applyFont="1" applyFill="1" applyAlignment="1">
      <alignment horizontal="center" vertical="center" wrapText="1"/>
    </xf>
    <xf numFmtId="0" fontId="20" fillId="10" borderId="0" xfId="8" applyFont="1" applyFill="1" applyAlignment="1">
      <alignment horizontal="center" vertical="center"/>
    </xf>
    <xf numFmtId="0" fontId="19" fillId="10" borderId="0" xfId="8" applyFont="1" applyFill="1" applyAlignment="1">
      <alignment horizontal="center" vertical="center" wrapText="1"/>
    </xf>
    <xf numFmtId="0" fontId="2" fillId="0" borderId="0" xfId="8" applyAlignment="1">
      <alignment vertical="center"/>
    </xf>
    <xf numFmtId="0" fontId="21" fillId="10" borderId="0" xfId="8" applyFont="1" applyFill="1" applyAlignment="1">
      <alignment horizontal="center" vertical="center"/>
    </xf>
    <xf numFmtId="0" fontId="6" fillId="10" borderId="0" xfId="8" applyFont="1" applyFill="1" applyAlignment="1">
      <alignment horizontal="center" vertical="center" wrapText="1"/>
    </xf>
    <xf numFmtId="0" fontId="2" fillId="12" borderId="1" xfId="8" applyFill="1" applyBorder="1" applyAlignment="1">
      <alignment horizontal="center" vertical="center"/>
    </xf>
    <xf numFmtId="0" fontId="2" fillId="13" borderId="1" xfId="9" applyFill="1" applyBorder="1" applyAlignment="1">
      <alignment horizontal="right" vertical="center" wrapText="1"/>
    </xf>
    <xf numFmtId="0" fontId="2" fillId="10" borderId="1" xfId="8" applyFill="1" applyBorder="1" applyAlignment="1">
      <alignment horizontal="center" vertical="center"/>
    </xf>
    <xf numFmtId="0" fontId="2" fillId="10" borderId="1" xfId="8" applyFill="1" applyBorder="1" applyAlignment="1">
      <alignment horizontal="center" vertical="center" wrapText="1"/>
    </xf>
    <xf numFmtId="9" fontId="6" fillId="5" borderId="1" xfId="8" applyNumberFormat="1" applyFont="1" applyFill="1" applyBorder="1" applyAlignment="1">
      <alignment horizontal="center" vertical="center"/>
    </xf>
    <xf numFmtId="0" fontId="8" fillId="11" borderId="1" xfId="9" applyFont="1" applyFill="1" applyBorder="1" applyAlignment="1">
      <alignment horizontal="center" vertical="center" wrapText="1"/>
    </xf>
    <xf numFmtId="0" fontId="8" fillId="11" borderId="1" xfId="9" applyFont="1" applyFill="1" applyBorder="1" applyAlignment="1">
      <alignment horizontal="center" vertical="center"/>
    </xf>
    <xf numFmtId="0" fontId="2" fillId="0" borderId="1" xfId="9" applyBorder="1" applyAlignment="1">
      <alignment vertical="center"/>
    </xf>
    <xf numFmtId="0" fontId="2" fillId="0" borderId="5" xfId="9" applyBorder="1" applyAlignment="1">
      <alignment horizontal="center" vertical="center" wrapText="1"/>
    </xf>
    <xf numFmtId="0" fontId="2" fillId="12" borderId="5" xfId="9" applyFill="1" applyBorder="1" applyAlignment="1">
      <alignment horizontal="center" vertical="center"/>
    </xf>
    <xf numFmtId="0" fontId="22" fillId="14" borderId="1" xfId="10" applyFont="1" applyFill="1" applyBorder="1" applyAlignment="1">
      <alignment horizontal="center" vertical="center"/>
    </xf>
    <xf numFmtId="0" fontId="23" fillId="0" borderId="1" xfId="8" applyFont="1" applyBorder="1" applyAlignment="1">
      <alignment vertical="center"/>
    </xf>
    <xf numFmtId="0" fontId="2" fillId="0" borderId="1" xfId="9" applyBorder="1" applyAlignment="1">
      <alignment horizontal="center" vertical="center"/>
    </xf>
    <xf numFmtId="0" fontId="22" fillId="14" borderId="1" xfId="10" applyFont="1" applyFill="1" applyBorder="1" applyAlignment="1">
      <alignment vertical="center"/>
    </xf>
    <xf numFmtId="0" fontId="2" fillId="0" borderId="1" xfId="8" applyBorder="1" applyAlignment="1">
      <alignment vertical="center"/>
    </xf>
    <xf numFmtId="9" fontId="24" fillId="0" borderId="0" xfId="8" applyNumberFormat="1" applyFont="1" applyAlignment="1">
      <alignment horizontal="center" vertical="center"/>
    </xf>
    <xf numFmtId="0" fontId="2" fillId="0" borderId="0" xfId="8"/>
    <xf numFmtId="0" fontId="24" fillId="0" borderId="0" xfId="8" applyFont="1" applyAlignment="1">
      <alignment horizontal="center" vertical="center"/>
    </xf>
    <xf numFmtId="0" fontId="12" fillId="0" borderId="0" xfId="8" applyFont="1" applyAlignment="1">
      <alignment vertical="center"/>
    </xf>
    <xf numFmtId="0" fontId="2" fillId="0" borderId="0" xfId="8" applyAlignment="1">
      <alignment vertical="center" wrapText="1"/>
    </xf>
    <xf numFmtId="0" fontId="23" fillId="0" borderId="0" xfId="8" applyFont="1" applyAlignment="1">
      <alignment vertical="center"/>
    </xf>
    <xf numFmtId="0" fontId="8" fillId="11" borderId="2" xfId="9" applyFont="1" applyFill="1" applyBorder="1" applyAlignment="1">
      <alignment horizontal="center" vertical="center" wrapText="1"/>
    </xf>
    <xf numFmtId="0" fontId="8" fillId="11" borderId="14" xfId="9" applyFont="1" applyFill="1" applyBorder="1" applyAlignment="1">
      <alignment horizontal="center" vertical="center" wrapText="1"/>
    </xf>
    <xf numFmtId="0" fontId="8" fillId="0" borderId="0" xfId="9" applyFont="1" applyAlignment="1">
      <alignment horizontal="center" vertical="center" wrapText="1"/>
    </xf>
    <xf numFmtId="0" fontId="8" fillId="11" borderId="5" xfId="9" applyFont="1" applyFill="1" applyBorder="1" applyAlignment="1">
      <alignment horizontal="center" vertical="center" wrapText="1"/>
    </xf>
    <xf numFmtId="0" fontId="8" fillId="11" borderId="10" xfId="9" applyFont="1" applyFill="1" applyBorder="1" applyAlignment="1">
      <alignment horizontal="center" vertical="center" wrapText="1"/>
    </xf>
    <xf numFmtId="0" fontId="22" fillId="15" borderId="1" xfId="10" applyFont="1" applyFill="1" applyBorder="1" applyAlignment="1">
      <alignment horizontal="center" vertical="center"/>
    </xf>
    <xf numFmtId="0" fontId="6" fillId="0" borderId="5" xfId="9" applyFont="1" applyBorder="1" applyAlignment="1">
      <alignment vertical="center"/>
    </xf>
    <xf numFmtId="0" fontId="25" fillId="15" borderId="5" xfId="10" applyFont="1" applyFill="1" applyBorder="1" applyAlignment="1">
      <alignment horizontal="center" vertical="center"/>
    </xf>
    <xf numFmtId="0" fontId="22" fillId="15" borderId="4" xfId="10" applyFont="1" applyFill="1" applyBorder="1" applyAlignment="1">
      <alignment horizontal="center" vertical="center"/>
    </xf>
    <xf numFmtId="0" fontId="22" fillId="0" borderId="0" xfId="10" applyFont="1" applyAlignment="1">
      <alignment horizontal="center" vertical="center"/>
    </xf>
    <xf numFmtId="0" fontId="2" fillId="0" borderId="5" xfId="9" applyBorder="1" applyAlignment="1">
      <alignment horizontal="center" vertical="center"/>
    </xf>
    <xf numFmtId="0" fontId="24" fillId="0" borderId="1" xfId="8" applyFont="1" applyBorder="1" applyAlignment="1">
      <alignment horizontal="center" vertical="center"/>
    </xf>
    <xf numFmtId="0" fontId="2" fillId="0" borderId="1" xfId="8" applyBorder="1"/>
    <xf numFmtId="0" fontId="22" fillId="15" borderId="5" xfId="10" applyFont="1" applyFill="1" applyBorder="1" applyAlignment="1">
      <alignment horizontal="center" vertical="center"/>
    </xf>
    <xf numFmtId="0" fontId="18" fillId="10" borderId="13" xfId="8" applyFont="1" applyFill="1" applyBorder="1" applyAlignment="1">
      <alignment vertical="center"/>
    </xf>
    <xf numFmtId="0" fontId="26" fillId="10" borderId="11" xfId="8" applyFont="1" applyFill="1" applyBorder="1" applyAlignment="1">
      <alignment vertical="center"/>
    </xf>
    <xf numFmtId="9" fontId="27" fillId="16" borderId="15" xfId="8" applyNumberFormat="1" applyFont="1" applyFill="1" applyBorder="1"/>
    <xf numFmtId="9" fontId="28" fillId="16" borderId="3" xfId="8" applyNumberFormat="1" applyFont="1" applyFill="1" applyBorder="1"/>
    <xf numFmtId="0" fontId="29" fillId="6" borderId="7" xfId="8" applyFont="1" applyFill="1" applyBorder="1"/>
    <xf numFmtId="0" fontId="2" fillId="6" borderId="7" xfId="8" applyFill="1" applyBorder="1"/>
    <xf numFmtId="0" fontId="29" fillId="6" borderId="0" xfId="8" applyFont="1" applyFill="1"/>
    <xf numFmtId="0" fontId="2" fillId="6" borderId="0" xfId="8" applyFill="1"/>
    <xf numFmtId="0" fontId="31" fillId="12" borderId="1" xfId="9" applyFont="1" applyFill="1" applyBorder="1" applyAlignment="1">
      <alignment horizontal="center" vertical="center" wrapText="1"/>
    </xf>
    <xf numFmtId="0" fontId="31" fillId="0" borderId="1" xfId="8" applyFont="1" applyBorder="1" applyAlignment="1">
      <alignment horizontal="left" vertical="center"/>
    </xf>
    <xf numFmtId="0" fontId="15" fillId="14" borderId="1" xfId="10" applyFont="1" applyFill="1" applyBorder="1" applyAlignment="1">
      <alignment vertical="center"/>
    </xf>
    <xf numFmtId="0" fontId="14" fillId="0" borderId="1" xfId="8" applyFont="1" applyBorder="1" applyAlignment="1">
      <alignment horizontal="center" vertical="center"/>
    </xf>
    <xf numFmtId="0" fontId="32" fillId="14" borderId="1" xfId="10" applyFont="1" applyFill="1" applyBorder="1" applyAlignment="1">
      <alignment vertical="center"/>
    </xf>
    <xf numFmtId="0" fontId="29" fillId="12" borderId="1" xfId="9" applyFont="1" applyFill="1" applyBorder="1" applyAlignment="1">
      <alignment horizontal="center" vertical="center" wrapText="1"/>
    </xf>
    <xf numFmtId="0" fontId="29" fillId="12" borderId="1" xfId="8" applyFont="1" applyFill="1" applyBorder="1" applyAlignment="1">
      <alignment horizontal="center" vertical="center"/>
    </xf>
    <xf numFmtId="0" fontId="29" fillId="13" borderId="1" xfId="9" applyFont="1" applyFill="1" applyBorder="1" applyAlignment="1">
      <alignment horizontal="left" vertical="center"/>
    </xf>
    <xf numFmtId="0" fontId="29" fillId="0" borderId="1" xfId="8" applyFont="1" applyBorder="1" applyAlignment="1">
      <alignment horizontal="center" vertical="center"/>
    </xf>
    <xf numFmtId="9" fontId="29" fillId="0" borderId="1" xfId="8" applyNumberFormat="1" applyFont="1" applyBorder="1" applyAlignment="1">
      <alignment horizontal="center" vertical="center"/>
    </xf>
    <xf numFmtId="0" fontId="29" fillId="13" borderId="1" xfId="9" applyFont="1" applyFill="1" applyBorder="1" applyAlignment="1">
      <alignment horizontal="left" vertical="center" wrapText="1"/>
    </xf>
    <xf numFmtId="9" fontId="29" fillId="0" borderId="1" xfId="8" quotePrefix="1" applyNumberFormat="1" applyFont="1" applyBorder="1" applyAlignment="1">
      <alignment horizontal="center" vertical="center"/>
    </xf>
    <xf numFmtId="0" fontId="33" fillId="0" borderId="19" xfId="8" applyFont="1" applyBorder="1" applyAlignment="1">
      <alignment vertical="top" wrapText="1"/>
    </xf>
    <xf numFmtId="0" fontId="33" fillId="0" borderId="0" xfId="8" applyFont="1" applyAlignment="1">
      <alignment vertical="top" wrapText="1"/>
    </xf>
    <xf numFmtId="0" fontId="0" fillId="0" borderId="0" xfId="0" applyAlignment="1">
      <alignment vertical="center"/>
    </xf>
    <xf numFmtId="14" fontId="36" fillId="0" borderId="1" xfId="0" applyNumberFormat="1" applyFont="1" applyBorder="1"/>
    <xf numFmtId="20" fontId="36" fillId="0" borderId="1" xfId="0" applyNumberFormat="1" applyFont="1" applyBorder="1"/>
    <xf numFmtId="0" fontId="36" fillId="0" borderId="1" xfId="0" applyFont="1" applyBorder="1"/>
    <xf numFmtId="0" fontId="36" fillId="0" borderId="1" xfId="0" quotePrefix="1" applyFont="1" applyBorder="1"/>
    <xf numFmtId="0" fontId="2" fillId="0" borderId="1" xfId="11" applyBorder="1"/>
    <xf numFmtId="0" fontId="2" fillId="3" borderId="1" xfId="11" applyFill="1" applyBorder="1"/>
    <xf numFmtId="0" fontId="36" fillId="3" borderId="1" xfId="0" applyFont="1" applyFill="1" applyBorder="1"/>
    <xf numFmtId="0" fontId="36" fillId="0" borderId="1" xfId="0" applyFont="1" applyBorder="1" applyAlignment="1">
      <alignment wrapText="1"/>
    </xf>
    <xf numFmtId="0" fontId="2" fillId="3" borderId="1" xfId="0" applyFont="1" applyFill="1" applyBorder="1"/>
    <xf numFmtId="0" fontId="13" fillId="0" borderId="1" xfId="7" applyNumberFormat="1" applyFont="1" applyBorder="1" applyAlignment="1">
      <alignment horizontal="left" vertical="center" wrapText="1"/>
    </xf>
    <xf numFmtId="20" fontId="36" fillId="3" borderId="1" xfId="0" applyNumberFormat="1" applyFont="1" applyFill="1" applyBorder="1"/>
    <xf numFmtId="14" fontId="2" fillId="0" borderId="1" xfId="0" applyNumberFormat="1" applyFont="1" applyBorder="1"/>
    <xf numFmtId="0" fontId="13" fillId="3" borderId="1" xfId="7" applyNumberFormat="1" applyFont="1" applyFill="1" applyBorder="1" applyAlignment="1">
      <alignment horizontal="left" vertical="center" wrapText="1"/>
    </xf>
    <xf numFmtId="0" fontId="0" fillId="3" borderId="0" xfId="0" applyFill="1"/>
    <xf numFmtId="0" fontId="2" fillId="0" borderId="1" xfId="7" applyNumberFormat="1" applyBorder="1" applyAlignment="1">
      <alignment horizontal="left" wrapText="1"/>
    </xf>
    <xf numFmtId="0" fontId="0" fillId="0" borderId="1" xfId="0" applyBorder="1"/>
    <xf numFmtId="0" fontId="2" fillId="0" borderId="0" xfId="13"/>
    <xf numFmtId="0" fontId="36" fillId="0" borderId="0" xfId="16" applyFont="1"/>
    <xf numFmtId="2" fontId="36" fillId="0" borderId="1" xfId="16" applyNumberFormat="1" applyFont="1" applyBorder="1" applyAlignment="1">
      <alignment horizontal="left"/>
    </xf>
    <xf numFmtId="15" fontId="36" fillId="0" borderId="1" xfId="16" applyNumberFormat="1" applyFont="1" applyBorder="1" applyAlignment="1">
      <alignment horizontal="left"/>
    </xf>
    <xf numFmtId="0" fontId="36" fillId="0" borderId="1" xfId="16" applyFont="1" applyBorder="1" applyAlignment="1">
      <alignment wrapText="1"/>
    </xf>
    <xf numFmtId="0" fontId="36" fillId="0" borderId="1" xfId="16" applyFont="1" applyBorder="1"/>
    <xf numFmtId="0" fontId="36" fillId="0" borderId="0" xfId="16" applyFont="1" applyAlignment="1">
      <alignment wrapText="1"/>
    </xf>
    <xf numFmtId="0" fontId="36" fillId="0" borderId="0" xfId="16" applyFont="1" applyAlignment="1">
      <alignment horizontal="left"/>
    </xf>
    <xf numFmtId="0" fontId="6" fillId="0" borderId="0" xfId="6" applyFont="1" applyAlignment="1">
      <alignment vertical="center"/>
    </xf>
    <xf numFmtId="0" fontId="2" fillId="0" borderId="0" xfId="6" applyFont="1"/>
    <xf numFmtId="0" fontId="2" fillId="0" borderId="0" xfId="6" applyFont="1" applyAlignment="1">
      <alignment vertical="center"/>
    </xf>
    <xf numFmtId="0" fontId="13" fillId="0" borderId="1" xfId="6" applyFont="1" applyBorder="1"/>
    <xf numFmtId="0" fontId="2" fillId="0" borderId="1" xfId="6" applyFont="1" applyBorder="1" applyAlignment="1">
      <alignment horizontal="left" wrapText="1"/>
    </xf>
    <xf numFmtId="0" fontId="2" fillId="0" borderId="1" xfId="6" applyFont="1" applyBorder="1" applyAlignment="1">
      <alignment horizontal="left"/>
    </xf>
    <xf numFmtId="16" fontId="2" fillId="0" borderId="1" xfId="6" applyNumberFormat="1" applyFont="1" applyBorder="1" applyAlignment="1">
      <alignment horizontal="left"/>
    </xf>
    <xf numFmtId="0" fontId="2" fillId="0" borderId="1" xfId="6" applyFont="1" applyBorder="1" applyAlignment="1">
      <alignment vertical="top"/>
    </xf>
    <xf numFmtId="0" fontId="11" fillId="0" borderId="0" xfId="6"/>
    <xf numFmtId="164" fontId="3" fillId="2" borderId="3" xfId="1" applyFont="1" applyFill="1" applyBorder="1" applyAlignment="1">
      <alignment horizontal="right" vertical="top"/>
    </xf>
    <xf numFmtId="0" fontId="8" fillId="2" borderId="1" xfId="1" applyNumberFormat="1" applyFont="1" applyFill="1" applyBorder="1" applyAlignment="1">
      <alignment horizontal="center" vertical="top" wrapText="1"/>
    </xf>
    <xf numFmtId="164" fontId="3" fillId="2" borderId="3" xfId="1" applyFont="1" applyFill="1" applyBorder="1" applyAlignment="1">
      <alignment horizontal="left" vertical="top"/>
    </xf>
    <xf numFmtId="164" fontId="3" fillId="2" borderId="4" xfId="1" applyFont="1" applyFill="1" applyBorder="1" applyAlignment="1">
      <alignment horizontal="right" vertical="top"/>
    </xf>
    <xf numFmtId="0" fontId="43" fillId="19" borderId="3" xfId="0" applyFont="1" applyFill="1" applyBorder="1" applyAlignment="1">
      <alignment horizontal="left" vertical="top"/>
    </xf>
    <xf numFmtId="0" fontId="44" fillId="19" borderId="3" xfId="0" applyFont="1" applyFill="1" applyBorder="1" applyAlignment="1">
      <alignment horizontal="left" vertical="top"/>
    </xf>
    <xf numFmtId="0" fontId="0" fillId="0" borderId="0" xfId="0" applyAlignment="1">
      <alignment vertical="top"/>
    </xf>
    <xf numFmtId="0" fontId="46" fillId="0" borderId="0" xfId="0" applyFont="1" applyAlignment="1">
      <alignment vertical="top"/>
    </xf>
    <xf numFmtId="0" fontId="47" fillId="9" borderId="3" xfId="0" applyFont="1" applyFill="1" applyBorder="1" applyAlignment="1">
      <alignment horizontal="left" vertical="top"/>
    </xf>
    <xf numFmtId="0" fontId="42" fillId="9" borderId="5" xfId="0" applyFont="1" applyFill="1" applyBorder="1" applyAlignment="1">
      <alignment horizontal="right" vertical="top"/>
    </xf>
    <xf numFmtId="0" fontId="49" fillId="0" borderId="0" xfId="20" applyFont="1" applyAlignment="1">
      <alignment vertical="top"/>
    </xf>
    <xf numFmtId="0" fontId="50" fillId="25" borderId="2" xfId="0" applyFont="1" applyFill="1" applyBorder="1" applyAlignment="1">
      <alignment horizontal="center" vertical="top" wrapText="1"/>
    </xf>
    <xf numFmtId="0" fontId="51" fillId="26" borderId="2" xfId="0" applyFont="1" applyFill="1" applyBorder="1" applyAlignment="1">
      <alignment horizontal="center" vertical="top" wrapText="1"/>
    </xf>
    <xf numFmtId="0" fontId="46" fillId="0" borderId="1" xfId="0" applyFont="1" applyBorder="1" applyAlignment="1">
      <alignment vertical="top"/>
    </xf>
    <xf numFmtId="49" fontId="46" fillId="0" borderId="1" xfId="0" applyNumberFormat="1" applyFont="1" applyBorder="1" applyAlignment="1">
      <alignment horizontal="left" vertical="top"/>
    </xf>
    <xf numFmtId="0" fontId="43" fillId="19" borderId="4" xfId="0" applyFont="1" applyFill="1" applyBorder="1" applyAlignment="1">
      <alignment horizontal="left" vertical="top"/>
    </xf>
    <xf numFmtId="0" fontId="52" fillId="0" borderId="0" xfId="0" applyFont="1" applyAlignment="1">
      <alignment vertical="top"/>
    </xf>
    <xf numFmtId="0" fontId="43" fillId="19" borderId="0" xfId="0" applyFont="1" applyFill="1" applyAlignment="1">
      <alignment horizontal="left" vertical="center"/>
    </xf>
    <xf numFmtId="0" fontId="47" fillId="9" borderId="3" xfId="0" applyFont="1" applyFill="1" applyBorder="1" applyAlignment="1">
      <alignment horizontal="left"/>
    </xf>
    <xf numFmtId="0" fontId="49" fillId="0" borderId="0" xfId="20" applyFont="1" applyBorder="1" applyAlignment="1"/>
    <xf numFmtId="0" fontId="52" fillId="0" borderId="0" xfId="0" applyFont="1"/>
    <xf numFmtId="0" fontId="40" fillId="15" borderId="1" xfId="0" applyFont="1" applyFill="1" applyBorder="1" applyAlignment="1">
      <alignment horizontal="center"/>
    </xf>
    <xf numFmtId="0" fontId="53" fillId="11" borderId="1" xfId="0" applyFont="1" applyFill="1" applyBorder="1" applyAlignment="1">
      <alignment horizontal="center" vertical="top" wrapText="1"/>
    </xf>
    <xf numFmtId="0" fontId="53" fillId="27" borderId="1" xfId="0" applyFont="1" applyFill="1" applyBorder="1" applyAlignment="1">
      <alignment horizontal="center" vertical="top" wrapText="1"/>
    </xf>
    <xf numFmtId="0" fontId="53" fillId="28" borderId="1" xfId="0" applyFont="1" applyFill="1" applyBorder="1" applyAlignment="1">
      <alignment horizontal="center" vertical="top" wrapText="1"/>
    </xf>
    <xf numFmtId="0" fontId="53" fillId="15" borderId="1" xfId="0" applyFont="1" applyFill="1" applyBorder="1" applyAlignment="1">
      <alignment horizontal="center" vertical="top" wrapText="1"/>
    </xf>
    <xf numFmtId="0" fontId="52" fillId="0" borderId="9" xfId="0" applyFont="1" applyBorder="1"/>
    <xf numFmtId="0" fontId="52" fillId="0" borderId="9" xfId="0" applyFont="1" applyBorder="1" applyAlignment="1">
      <alignment horizontal="center"/>
    </xf>
    <xf numFmtId="0" fontId="10" fillId="0" borderId="0" xfId="5" applyAlignment="1" applyProtection="1">
      <alignment vertical="top"/>
    </xf>
    <xf numFmtId="0" fontId="0" fillId="9" borderId="3" xfId="0" applyFill="1" applyBorder="1"/>
    <xf numFmtId="0" fontId="47" fillId="0" borderId="16" xfId="0" applyFont="1" applyBorder="1" applyAlignment="1">
      <alignment horizontal="left" vertical="top"/>
    </xf>
    <xf numFmtId="0" fontId="43" fillId="0" borderId="7" xfId="0" applyFont="1" applyBorder="1" applyAlignment="1">
      <alignment horizontal="left" vertical="top"/>
    </xf>
    <xf numFmtId="0" fontId="51" fillId="26" borderId="1" xfId="0" applyFont="1" applyFill="1" applyBorder="1" applyAlignment="1">
      <alignment horizontal="center" vertical="top" wrapText="1"/>
    </xf>
    <xf numFmtId="0" fontId="46" fillId="0" borderId="1" xfId="0" applyFont="1" applyBorder="1" applyAlignment="1">
      <alignment horizontal="left"/>
    </xf>
    <xf numFmtId="0" fontId="47" fillId="9" borderId="4" xfId="0" applyFont="1" applyFill="1" applyBorder="1" applyAlignment="1">
      <alignment horizontal="left" vertical="top"/>
    </xf>
    <xf numFmtId="0" fontId="2" fillId="0" borderId="1" xfId="21" applyFont="1" applyBorder="1"/>
    <xf numFmtId="0" fontId="2" fillId="0" borderId="1" xfId="21" applyFont="1" applyBorder="1" applyAlignment="1">
      <alignment vertical="top"/>
    </xf>
    <xf numFmtId="0" fontId="2" fillId="0" borderId="1" xfId="21" applyFont="1" applyBorder="1" applyAlignment="1">
      <alignment horizontal="left" vertical="top"/>
    </xf>
    <xf numFmtId="0" fontId="0" fillId="0" borderId="1" xfId="0" applyBorder="1" applyAlignment="1">
      <alignment wrapText="1"/>
    </xf>
    <xf numFmtId="14" fontId="0" fillId="0" borderId="1" xfId="0" applyNumberFormat="1" applyBorder="1" applyAlignment="1">
      <alignment wrapText="1"/>
    </xf>
    <xf numFmtId="0" fontId="2" fillId="0" borderId="0" xfId="22" applyAlignment="1">
      <alignment horizontal="center"/>
    </xf>
    <xf numFmtId="0" fontId="2" fillId="0" borderId="0" xfId="22"/>
    <xf numFmtId="0" fontId="2" fillId="0" borderId="0" xfId="22" applyAlignment="1">
      <alignment horizontal="center" wrapText="1"/>
    </xf>
    <xf numFmtId="0" fontId="2" fillId="0" borderId="0" xfId="22" applyAlignment="1">
      <alignment horizontal="right"/>
    </xf>
    <xf numFmtId="0" fontId="46" fillId="22" borderId="3" xfId="0" applyFont="1" applyFill="1" applyBorder="1" applyAlignment="1">
      <alignment horizontal="center" vertical="top" wrapText="1"/>
    </xf>
    <xf numFmtId="0" fontId="2" fillId="3" borderId="1" xfId="24" applyFill="1" applyBorder="1"/>
    <xf numFmtId="22" fontId="3" fillId="2" borderId="0" xfId="1" applyNumberFormat="1" applyFont="1" applyFill="1" applyAlignment="1">
      <alignment horizontal="left" vertical="top"/>
    </xf>
    <xf numFmtId="22" fontId="2" fillId="0" borderId="0" xfId="1" applyNumberFormat="1" applyAlignment="1">
      <alignment vertical="top"/>
    </xf>
    <xf numFmtId="0" fontId="47" fillId="9" borderId="4" xfId="0" applyFont="1" applyFill="1" applyBorder="1" applyAlignment="1">
      <alignment horizontal="left"/>
    </xf>
    <xf numFmtId="0" fontId="2" fillId="0" borderId="0" xfId="3"/>
    <xf numFmtId="0" fontId="13" fillId="0" borderId="1" xfId="3" applyFont="1" applyBorder="1" applyAlignment="1">
      <alignment horizontal="left"/>
    </xf>
    <xf numFmtId="0" fontId="2" fillId="0" borderId="0" xfId="3" applyAlignment="1">
      <alignment horizontal="left" vertical="center"/>
    </xf>
    <xf numFmtId="0" fontId="2" fillId="0" borderId="0" xfId="3" applyAlignment="1">
      <alignment wrapText="1"/>
    </xf>
    <xf numFmtId="0" fontId="36" fillId="0" borderId="4" xfId="16" applyFont="1" applyBorder="1"/>
    <xf numFmtId="43" fontId="2" fillId="0" borderId="0" xfId="15" applyFont="1" applyBorder="1" applyAlignment="1">
      <alignment horizontal="left" vertical="center"/>
    </xf>
    <xf numFmtId="0" fontId="2" fillId="0" borderId="0" xfId="13" applyAlignment="1">
      <alignment horizontal="left"/>
    </xf>
    <xf numFmtId="0" fontId="3" fillId="11" borderId="1" xfId="14" applyNumberFormat="1" applyFont="1" applyFill="1" applyBorder="1" applyAlignment="1" applyProtection="1">
      <alignment horizontal="center" vertical="top"/>
    </xf>
    <xf numFmtId="0" fontId="3" fillId="11" borderId="1" xfId="14" applyNumberFormat="1" applyFont="1" applyFill="1" applyBorder="1" applyAlignment="1" applyProtection="1">
      <alignment horizontal="center" vertical="top" wrapText="1"/>
    </xf>
    <xf numFmtId="0" fontId="3" fillId="11" borderId="4" xfId="14" applyNumberFormat="1" applyFont="1" applyFill="1" applyBorder="1" applyAlignment="1" applyProtection="1">
      <alignment horizontal="center" vertical="top"/>
    </xf>
    <xf numFmtId="0" fontId="3" fillId="2" borderId="1" xfId="6" applyFont="1" applyFill="1" applyBorder="1" applyAlignment="1">
      <alignment horizontal="center" vertical="top"/>
    </xf>
    <xf numFmtId="0" fontId="3" fillId="2" borderId="1" xfId="6" applyFont="1" applyFill="1" applyBorder="1" applyAlignment="1">
      <alignment horizontal="center" vertical="top" wrapText="1"/>
    </xf>
    <xf numFmtId="0" fontId="2" fillId="0" borderId="0" xfId="13" applyAlignment="1">
      <alignment vertical="center"/>
    </xf>
    <xf numFmtId="0" fontId="2" fillId="0" borderId="0" xfId="21" applyFont="1"/>
    <xf numFmtId="0" fontId="8" fillId="7" borderId="1" xfId="3" applyFont="1" applyFill="1" applyBorder="1" applyAlignment="1">
      <alignment horizontal="center" vertical="top" wrapText="1"/>
    </xf>
    <xf numFmtId="0" fontId="3" fillId="2" borderId="1" xfId="3" applyFont="1" applyFill="1" applyBorder="1" applyAlignment="1">
      <alignment horizontal="center" vertical="top" wrapText="1"/>
    </xf>
    <xf numFmtId="164" fontId="2" fillId="0" borderId="0" xfId="1"/>
    <xf numFmtId="0" fontId="3" fillId="2" borderId="9" xfId="13" applyFont="1" applyFill="1" applyBorder="1" applyAlignment="1">
      <alignment horizontal="center" vertical="top" wrapText="1"/>
    </xf>
    <xf numFmtId="0" fontId="46" fillId="0" borderId="4" xfId="0" applyFont="1" applyBorder="1" applyAlignment="1">
      <alignment horizontal="center" vertical="top"/>
    </xf>
    <xf numFmtId="0" fontId="46" fillId="0" borderId="5" xfId="0" applyFont="1" applyBorder="1" applyAlignment="1">
      <alignment horizontal="center" vertical="top"/>
    </xf>
    <xf numFmtId="0" fontId="46" fillId="0" borderId="3" xfId="0" applyFont="1" applyBorder="1" applyAlignment="1">
      <alignment horizontal="center" vertical="top"/>
    </xf>
    <xf numFmtId="0" fontId="47" fillId="9" borderId="4" xfId="0" applyFont="1" applyFill="1" applyBorder="1"/>
    <xf numFmtId="0" fontId="47" fillId="9" borderId="3" xfId="0" applyFont="1" applyFill="1" applyBorder="1"/>
    <xf numFmtId="0" fontId="27" fillId="19" borderId="3" xfId="0" applyFont="1" applyFill="1" applyBorder="1" applyAlignment="1">
      <alignment horizontal="right" vertical="top"/>
    </xf>
    <xf numFmtId="0" fontId="19" fillId="10" borderId="22" xfId="8" applyFont="1" applyFill="1" applyBorder="1" applyAlignment="1">
      <alignment horizontal="center" vertical="center" wrapText="1"/>
    </xf>
    <xf numFmtId="0" fontId="18" fillId="10" borderId="21" xfId="8" applyFont="1" applyFill="1" applyBorder="1" applyAlignment="1">
      <alignment horizontal="center" vertical="center"/>
    </xf>
    <xf numFmtId="10" fontId="14" fillId="0" borderId="1" xfId="8" applyNumberFormat="1" applyFont="1" applyBorder="1" applyAlignment="1">
      <alignment horizontal="center" vertical="center"/>
    </xf>
    <xf numFmtId="14" fontId="2" fillId="0" borderId="1" xfId="1" applyNumberFormat="1" applyBorder="1" applyAlignment="1">
      <alignment horizontal="center" vertical="top"/>
    </xf>
    <xf numFmtId="14" fontId="2" fillId="0" borderId="1" xfId="1" applyNumberFormat="1" applyBorder="1" applyAlignment="1">
      <alignment horizontal="left" vertical="top" wrapText="1"/>
    </xf>
    <xf numFmtId="166" fontId="36" fillId="0" borderId="1" xfId="0" applyNumberFormat="1" applyFont="1" applyBorder="1"/>
    <xf numFmtId="166" fontId="0" fillId="0" borderId="1" xfId="0" applyNumberFormat="1" applyBorder="1"/>
    <xf numFmtId="167" fontId="41" fillId="12" borderId="1" xfId="0" applyNumberFormat="1" applyFont="1" applyFill="1" applyBorder="1"/>
    <xf numFmtId="165" fontId="2" fillId="4" borderId="1" xfId="3" applyNumberFormat="1" applyFill="1" applyBorder="1" applyAlignment="1">
      <alignment horizontal="center" vertical="top"/>
    </xf>
    <xf numFmtId="165" fontId="3" fillId="2" borderId="1" xfId="1" applyNumberFormat="1" applyFont="1" applyFill="1" applyBorder="1" applyAlignment="1">
      <alignment horizontal="center" vertical="top" wrapText="1"/>
    </xf>
    <xf numFmtId="165" fontId="2" fillId="4" borderId="1" xfId="2" applyNumberFormat="1" applyFill="1" applyBorder="1" applyAlignment="1">
      <alignment horizontal="center" vertical="top"/>
    </xf>
    <xf numFmtId="165" fontId="3" fillId="2" borderId="1" xfId="1" applyNumberFormat="1" applyFont="1" applyFill="1" applyBorder="1" applyAlignment="1">
      <alignment vertical="top"/>
    </xf>
    <xf numFmtId="165" fontId="5" fillId="2" borderId="1" xfId="1" applyNumberFormat="1" applyFont="1" applyFill="1" applyBorder="1" applyAlignment="1">
      <alignment horizontal="center" vertical="top" wrapText="1"/>
    </xf>
    <xf numFmtId="165" fontId="2" fillId="0" borderId="0" xfId="1" applyNumberFormat="1" applyAlignment="1">
      <alignment vertical="top"/>
    </xf>
    <xf numFmtId="0" fontId="6" fillId="0" borderId="1" xfId="1" applyNumberFormat="1" applyFont="1" applyBorder="1" applyAlignment="1">
      <alignment vertical="top"/>
    </xf>
    <xf numFmtId="0" fontId="10" fillId="0" borderId="3" xfId="5" applyBorder="1" applyAlignment="1" applyProtection="1">
      <alignment vertical="top"/>
    </xf>
    <xf numFmtId="0" fontId="46" fillId="0" borderId="24" xfId="0" applyFont="1" applyBorder="1" applyAlignment="1">
      <alignment vertical="center" wrapText="1"/>
    </xf>
    <xf numFmtId="0" fontId="46" fillId="0" borderId="0" xfId="0" applyFont="1" applyAlignment="1">
      <alignment vertical="center" wrapText="1"/>
    </xf>
    <xf numFmtId="0" fontId="47" fillId="9" borderId="3" xfId="0" applyFont="1" applyFill="1" applyBorder="1" applyAlignment="1">
      <alignment horizontal="center"/>
    </xf>
    <xf numFmtId="0" fontId="0" fillId="0" borderId="0" xfId="0" applyAlignment="1">
      <alignment horizontal="center" vertical="top"/>
    </xf>
    <xf numFmtId="0" fontId="0" fillId="31" borderId="0" xfId="0" applyFill="1"/>
    <xf numFmtId="0" fontId="57" fillId="2" borderId="10" xfId="0" applyFont="1" applyFill="1" applyBorder="1" applyAlignment="1">
      <alignment horizontal="center" wrapText="1"/>
    </xf>
    <xf numFmtId="0" fontId="57" fillId="2" borderId="1" xfId="0" applyFont="1" applyFill="1" applyBorder="1" applyAlignment="1">
      <alignment horizontal="center" wrapText="1"/>
    </xf>
    <xf numFmtId="0" fontId="0" fillId="0" borderId="29" xfId="0" applyBorder="1"/>
    <xf numFmtId="0" fontId="0" fillId="32" borderId="0" xfId="0" applyFill="1"/>
    <xf numFmtId="0" fontId="0" fillId="0" borderId="30" xfId="0" applyBorder="1"/>
    <xf numFmtId="0" fontId="59" fillId="33" borderId="31" xfId="0" applyFont="1" applyFill="1" applyBorder="1" applyAlignment="1">
      <alignment horizontal="center"/>
    </xf>
    <xf numFmtId="0" fontId="59" fillId="32" borderId="32" xfId="0" applyFont="1" applyFill="1" applyBorder="1" applyAlignment="1">
      <alignment horizontal="center"/>
    </xf>
    <xf numFmtId="0" fontId="59" fillId="33" borderId="33" xfId="0" applyFont="1" applyFill="1" applyBorder="1" applyAlignment="1">
      <alignment horizontal="center"/>
    </xf>
    <xf numFmtId="0" fontId="0" fillId="0" borderId="28" xfId="0" applyBorder="1"/>
    <xf numFmtId="0" fontId="0" fillId="0" borderId="0" xfId="0" pivotButton="1"/>
    <xf numFmtId="0" fontId="41" fillId="34" borderId="34" xfId="0" applyFont="1" applyFill="1" applyBorder="1"/>
    <xf numFmtId="0" fontId="63" fillId="0" borderId="0" xfId="0" applyFont="1"/>
    <xf numFmtId="0" fontId="64" fillId="0" borderId="0" xfId="0" applyFont="1" applyAlignment="1">
      <alignment horizontal="left" indent="2"/>
    </xf>
    <xf numFmtId="0" fontId="0" fillId="5" borderId="0" xfId="0" applyFill="1"/>
    <xf numFmtId="0" fontId="61" fillId="0" borderId="0" xfId="0" applyFont="1"/>
    <xf numFmtId="0" fontId="66" fillId="0" borderId="0" xfId="0" applyFont="1"/>
    <xf numFmtId="0" fontId="0" fillId="0" borderId="0" xfId="0" applyAlignment="1">
      <alignment horizontal="left"/>
    </xf>
    <xf numFmtId="0" fontId="0" fillId="0" borderId="28" xfId="0" applyBorder="1" applyAlignment="1">
      <alignment horizontal="left"/>
    </xf>
    <xf numFmtId="14" fontId="0" fillId="0" borderId="28" xfId="0" applyNumberFormat="1" applyBorder="1" applyAlignment="1">
      <alignment horizontal="left"/>
    </xf>
    <xf numFmtId="18" fontId="0" fillId="0" borderId="28" xfId="0" applyNumberFormat="1" applyBorder="1" applyAlignment="1">
      <alignment horizontal="left"/>
    </xf>
    <xf numFmtId="0" fontId="0" fillId="35" borderId="28" xfId="0" applyFill="1" applyBorder="1"/>
    <xf numFmtId="0" fontId="0" fillId="29" borderId="28" xfId="0" applyFill="1" applyBorder="1"/>
    <xf numFmtId="0" fontId="67" fillId="2" borderId="0" xfId="0" applyFont="1" applyFill="1" applyAlignment="1">
      <alignment horizontal="left" vertical="center" readingOrder="1"/>
    </xf>
    <xf numFmtId="0" fontId="60" fillId="0" borderId="25" xfId="0" applyFont="1" applyBorder="1" applyAlignment="1">
      <alignment horizontal="left" vertical="center" readingOrder="1"/>
    </xf>
    <xf numFmtId="169" fontId="52" fillId="0" borderId="28" xfId="0" applyNumberFormat="1" applyFont="1" applyBorder="1" applyAlignment="1">
      <alignment horizontal="center" vertical="center"/>
    </xf>
    <xf numFmtId="14" fontId="67" fillId="2" borderId="28" xfId="0" applyNumberFormat="1" applyFont="1" applyFill="1" applyBorder="1" applyAlignment="1">
      <alignment horizontal="center" vertical="center" readingOrder="1"/>
    </xf>
    <xf numFmtId="169" fontId="52" fillId="0" borderId="41" xfId="0" applyNumberFormat="1" applyFont="1" applyBorder="1" applyAlignment="1">
      <alignment horizontal="center" vertical="center"/>
    </xf>
    <xf numFmtId="0" fontId="60" fillId="0" borderId="28" xfId="0" applyFont="1" applyBorder="1" applyAlignment="1">
      <alignment horizontal="center" vertical="center" readingOrder="1"/>
    </xf>
    <xf numFmtId="0" fontId="60" fillId="0" borderId="1" xfId="0" applyFont="1" applyBorder="1" applyAlignment="1">
      <alignment horizontal="center" vertical="center" readingOrder="1"/>
    </xf>
    <xf numFmtId="0" fontId="0" fillId="0" borderId="0" xfId="0" applyAlignment="1">
      <alignment horizontal="center"/>
    </xf>
    <xf numFmtId="0" fontId="65" fillId="2" borderId="35" xfId="0" applyFont="1" applyFill="1" applyBorder="1" applyAlignment="1">
      <alignment readingOrder="1"/>
    </xf>
    <xf numFmtId="0" fontId="61" fillId="0" borderId="36" xfId="0" applyFont="1" applyBorder="1" applyAlignment="1">
      <alignment readingOrder="1"/>
    </xf>
    <xf numFmtId="0" fontId="61" fillId="0" borderId="37" xfId="0" applyFont="1" applyBorder="1" applyAlignment="1">
      <alignment readingOrder="1"/>
    </xf>
    <xf numFmtId="169" fontId="52" fillId="0" borderId="38" xfId="0" applyNumberFormat="1" applyFont="1" applyBorder="1" applyAlignment="1">
      <alignment horizontal="center" vertical="center"/>
    </xf>
    <xf numFmtId="0" fontId="60" fillId="0" borderId="34" xfId="0" applyFont="1" applyBorder="1" applyAlignment="1">
      <alignment horizontal="center" vertical="center" readingOrder="1"/>
    </xf>
    <xf numFmtId="0" fontId="67" fillId="2" borderId="28" xfId="0" applyFont="1" applyFill="1" applyBorder="1" applyAlignment="1">
      <alignment horizontal="left" vertical="center" readingOrder="1"/>
    </xf>
    <xf numFmtId="0" fontId="60" fillId="0" borderId="41" xfId="0" applyFont="1" applyBorder="1" applyAlignment="1">
      <alignment horizontal="center" vertical="center" readingOrder="1"/>
    </xf>
    <xf numFmtId="0" fontId="52" fillId="0" borderId="0" xfId="0" applyFont="1" applyAlignment="1">
      <alignment horizontal="right" vertical="center"/>
    </xf>
    <xf numFmtId="170" fontId="52" fillId="0" borderId="0" xfId="0" applyNumberFormat="1" applyFont="1" applyAlignment="1">
      <alignment vertical="center"/>
    </xf>
    <xf numFmtId="0" fontId="52" fillId="0" borderId="0" xfId="0" applyFont="1" applyAlignment="1">
      <alignment vertical="center"/>
    </xf>
    <xf numFmtId="0" fontId="60" fillId="0" borderId="25" xfId="0" applyFont="1" applyBorder="1" applyAlignment="1">
      <alignment horizontal="center" vertical="center" readingOrder="1"/>
    </xf>
    <xf numFmtId="0" fontId="41" fillId="0" borderId="0" xfId="0" pivotButton="1" applyFont="1"/>
    <xf numFmtId="0" fontId="41" fillId="0" borderId="0" xfId="0" applyFont="1"/>
    <xf numFmtId="0" fontId="60" fillId="0" borderId="28" xfId="0" applyFont="1" applyBorder="1" applyAlignment="1">
      <alignment horizontal="left" vertical="top"/>
    </xf>
    <xf numFmtId="0" fontId="67" fillId="2" borderId="28" xfId="0" applyFont="1" applyFill="1" applyBorder="1" applyAlignment="1">
      <alignment horizontal="center" vertical="center" readingOrder="1"/>
    </xf>
    <xf numFmtId="0" fontId="60" fillId="0" borderId="39" xfId="0" applyFont="1" applyBorder="1" applyAlignment="1">
      <alignment horizontal="left" vertical="center" readingOrder="1"/>
    </xf>
    <xf numFmtId="0" fontId="60" fillId="0" borderId="28" xfId="0" applyFont="1" applyBorder="1" applyAlignment="1">
      <alignment horizontal="left" vertical="center" readingOrder="1"/>
    </xf>
    <xf numFmtId="0" fontId="60" fillId="0" borderId="40" xfId="0" applyFont="1" applyBorder="1" applyAlignment="1">
      <alignment horizontal="left" vertical="center" readingOrder="1"/>
    </xf>
    <xf numFmtId="0" fontId="60" fillId="0" borderId="26" xfId="0" applyFont="1" applyBorder="1" applyAlignment="1">
      <alignment horizontal="left" vertical="center" readingOrder="1"/>
    </xf>
    <xf numFmtId="0" fontId="60" fillId="0" borderId="27" xfId="0" applyFont="1" applyBorder="1" applyAlignment="1">
      <alignment horizontal="left" vertical="center" readingOrder="1"/>
    </xf>
    <xf numFmtId="0" fontId="60" fillId="0" borderId="42" xfId="0" applyFont="1" applyBorder="1" applyAlignment="1">
      <alignment horizontal="left" vertical="center" readingOrder="1"/>
    </xf>
    <xf numFmtId="0" fontId="60" fillId="0" borderId="41" xfId="0" applyFont="1" applyBorder="1" applyAlignment="1">
      <alignment horizontal="left" vertical="center" readingOrder="1"/>
    </xf>
    <xf numFmtId="0" fontId="60" fillId="0" borderId="43" xfId="0" applyFont="1" applyBorder="1" applyAlignment="1">
      <alignment horizontal="left" vertical="center" readingOrder="1"/>
    </xf>
    <xf numFmtId="0" fontId="66" fillId="0" borderId="0" xfId="0" quotePrefix="1" applyFont="1"/>
    <xf numFmtId="169" fontId="68" fillId="30" borderId="41" xfId="0" applyNumberFormat="1" applyFont="1" applyFill="1" applyBorder="1" applyAlignment="1">
      <alignment horizontal="center" vertical="center"/>
    </xf>
    <xf numFmtId="0" fontId="48" fillId="0" borderId="0" xfId="20" applyAlignment="1" applyProtection="1"/>
    <xf numFmtId="0" fontId="41" fillId="36" borderId="28" xfId="0" applyFont="1" applyFill="1" applyBorder="1" applyAlignment="1">
      <alignment horizontal="left" vertical="center"/>
    </xf>
    <xf numFmtId="0" fontId="41" fillId="36" borderId="28" xfId="0" applyFont="1" applyFill="1" applyBorder="1" applyAlignment="1">
      <alignment horizontal="left" vertical="center" wrapText="1"/>
    </xf>
    <xf numFmtId="0" fontId="58" fillId="0" borderId="28" xfId="0" applyFont="1" applyBorder="1"/>
    <xf numFmtId="170" fontId="58" fillId="0" borderId="28" xfId="0" applyNumberFormat="1" applyFont="1" applyBorder="1" applyAlignment="1">
      <alignment horizontal="left"/>
    </xf>
    <xf numFmtId="20" fontId="0" fillId="0" borderId="28" xfId="0" applyNumberFormat="1" applyBorder="1" applyAlignment="1">
      <alignment horizontal="left"/>
    </xf>
    <xf numFmtId="0" fontId="0" fillId="0" borderId="34" xfId="0" applyBorder="1"/>
    <xf numFmtId="18" fontId="0" fillId="0" borderId="28" xfId="0" applyNumberFormat="1" applyBorder="1" applyAlignment="1">
      <alignment horizontal="left" vertical="center"/>
    </xf>
    <xf numFmtId="18" fontId="0" fillId="0" borderId="25" xfId="0" applyNumberFormat="1" applyBorder="1" applyAlignment="1">
      <alignment horizontal="left" vertical="center"/>
    </xf>
    <xf numFmtId="18" fontId="0" fillId="0" borderId="25" xfId="0" applyNumberFormat="1" applyBorder="1" applyAlignment="1">
      <alignment horizontal="left"/>
    </xf>
    <xf numFmtId="14" fontId="52" fillId="0" borderId="41" xfId="0" applyNumberFormat="1" applyFont="1" applyBorder="1" applyAlignment="1">
      <alignment horizontal="center" vertical="center"/>
    </xf>
    <xf numFmtId="0" fontId="55" fillId="37" borderId="34" xfId="0" applyFont="1" applyFill="1" applyBorder="1" applyAlignment="1">
      <alignment horizontal="left" vertical="top" wrapText="1"/>
    </xf>
    <xf numFmtId="0" fontId="43" fillId="19" borderId="4" xfId="0" applyFont="1" applyFill="1" applyBorder="1" applyAlignment="1">
      <alignment vertical="center"/>
    </xf>
    <xf numFmtId="0" fontId="43" fillId="19" borderId="3" xfId="0" applyFont="1" applyFill="1" applyBorder="1" applyAlignment="1">
      <alignment vertical="center"/>
    </xf>
    <xf numFmtId="0" fontId="45" fillId="19" borderId="3" xfId="0" applyFont="1" applyFill="1" applyBorder="1" applyAlignment="1">
      <alignment horizontal="left" vertical="center"/>
    </xf>
    <xf numFmtId="0" fontId="0" fillId="0" borderId="0" xfId="0" applyAlignment="1">
      <alignment vertical="top" wrapText="1"/>
    </xf>
    <xf numFmtId="0" fontId="57" fillId="38" borderId="34" xfId="0" applyFont="1" applyFill="1" applyBorder="1" applyAlignment="1">
      <alignment horizontal="left" vertical="top" wrapText="1"/>
    </xf>
    <xf numFmtId="168" fontId="57" fillId="38" borderId="34" xfId="0" applyNumberFormat="1" applyFont="1" applyFill="1" applyBorder="1" applyAlignment="1">
      <alignment horizontal="left" vertical="top" wrapText="1"/>
    </xf>
    <xf numFmtId="168" fontId="57" fillId="30" borderId="34" xfId="0" applyNumberFormat="1" applyFont="1" applyFill="1" applyBorder="1" applyAlignment="1">
      <alignment horizontal="left" vertical="top" wrapText="1"/>
    </xf>
    <xf numFmtId="0" fontId="47" fillId="9" borderId="4" xfId="0" applyFont="1" applyFill="1" applyBorder="1" applyAlignment="1">
      <alignment horizontal="left"/>
    </xf>
    <xf numFmtId="0" fontId="47" fillId="9" borderId="3" xfId="0" applyFont="1" applyFill="1" applyBorder="1" applyAlignment="1">
      <alignment horizontal="left"/>
    </xf>
    <xf numFmtId="0" fontId="0" fillId="0" borderId="0" xfId="0" applyAlignment="1">
      <alignment horizontal="center" vertical="top" wrapText="1"/>
    </xf>
    <xf numFmtId="0" fontId="10" fillId="0" borderId="3" xfId="5" applyBorder="1" applyAlignment="1" applyProtection="1">
      <alignment vertical="top"/>
    </xf>
    <xf numFmtId="0" fontId="60" fillId="0" borderId="25" xfId="0" applyFont="1" applyBorder="1" applyAlignment="1">
      <alignment horizontal="left" vertical="top" wrapText="1"/>
    </xf>
    <xf numFmtId="0" fontId="60" fillId="0" borderId="26" xfId="0" applyFont="1" applyBorder="1" applyAlignment="1">
      <alignment horizontal="left" vertical="top" wrapText="1"/>
    </xf>
    <xf numFmtId="0" fontId="60" fillId="0" borderId="27" xfId="0" applyFont="1" applyBorder="1" applyAlignment="1">
      <alignment horizontal="left" vertical="top" wrapText="1"/>
    </xf>
    <xf numFmtId="0" fontId="43" fillId="19" borderId="3" xfId="0" applyFont="1" applyFill="1" applyBorder="1" applyAlignment="1">
      <alignment horizontal="center" vertical="top"/>
    </xf>
    <xf numFmtId="0" fontId="0" fillId="0" borderId="3" xfId="0" applyBorder="1" applyAlignment="1">
      <alignment horizontal="center" vertical="top"/>
    </xf>
    <xf numFmtId="0" fontId="46" fillId="24" borderId="4" xfId="0" applyFont="1" applyFill="1" applyBorder="1" applyAlignment="1">
      <alignment horizontal="center" vertical="top" wrapText="1"/>
    </xf>
    <xf numFmtId="0" fontId="46" fillId="24" borderId="3" xfId="0" applyFont="1" applyFill="1" applyBorder="1" applyAlignment="1">
      <alignment horizontal="center" vertical="top" wrapText="1"/>
    </xf>
    <xf numFmtId="0" fontId="46" fillId="0" borderId="4" xfId="0" applyFont="1" applyBorder="1" applyAlignment="1">
      <alignment horizontal="center" vertical="top" wrapText="1"/>
    </xf>
    <xf numFmtId="0" fontId="46" fillId="0" borderId="3" xfId="0" applyFont="1" applyBorder="1" applyAlignment="1">
      <alignment horizontal="center" vertical="top" wrapText="1"/>
    </xf>
    <xf numFmtId="0" fontId="46" fillId="0" borderId="5" xfId="0" applyFont="1" applyBorder="1" applyAlignment="1">
      <alignment horizontal="center" vertical="top" wrapText="1"/>
    </xf>
    <xf numFmtId="0" fontId="46" fillId="23" borderId="4" xfId="0" applyFont="1" applyFill="1" applyBorder="1" applyAlignment="1">
      <alignment horizontal="center" vertical="top" wrapText="1"/>
    </xf>
    <xf numFmtId="0" fontId="46" fillId="23" borderId="3" xfId="0" applyFont="1" applyFill="1" applyBorder="1" applyAlignment="1">
      <alignment horizontal="center" vertical="top" wrapText="1"/>
    </xf>
    <xf numFmtId="0" fontId="46" fillId="23" borderId="5" xfId="0" applyFont="1" applyFill="1" applyBorder="1" applyAlignment="1">
      <alignment horizontal="center" vertical="top" wrapText="1"/>
    </xf>
    <xf numFmtId="0" fontId="46" fillId="20" borderId="4" xfId="0" applyFont="1" applyFill="1" applyBorder="1" applyAlignment="1">
      <alignment horizontal="center" vertical="top" wrapText="1"/>
    </xf>
    <xf numFmtId="0" fontId="46" fillId="20" borderId="3" xfId="0" applyFont="1" applyFill="1" applyBorder="1" applyAlignment="1">
      <alignment horizontal="center" vertical="top" wrapText="1"/>
    </xf>
    <xf numFmtId="0" fontId="46" fillId="20" borderId="5" xfId="0" applyFont="1" applyFill="1" applyBorder="1" applyAlignment="1">
      <alignment horizontal="center" vertical="top" wrapText="1"/>
    </xf>
    <xf numFmtId="0" fontId="46" fillId="21" borderId="4" xfId="0" applyFont="1" applyFill="1" applyBorder="1" applyAlignment="1">
      <alignment horizontal="center" vertical="top" wrapText="1"/>
    </xf>
    <xf numFmtId="0" fontId="46" fillId="21" borderId="3" xfId="0" applyFont="1" applyFill="1" applyBorder="1" applyAlignment="1">
      <alignment horizontal="center" vertical="top" wrapText="1"/>
    </xf>
    <xf numFmtId="0" fontId="46" fillId="21" borderId="5" xfId="0" applyFont="1" applyFill="1" applyBorder="1" applyAlignment="1">
      <alignment horizontal="center" vertical="top" wrapText="1"/>
    </xf>
    <xf numFmtId="0" fontId="46" fillId="22" borderId="4" xfId="0" applyFont="1" applyFill="1" applyBorder="1" applyAlignment="1">
      <alignment horizontal="center" vertical="top" wrapText="1"/>
    </xf>
    <xf numFmtId="0" fontId="46" fillId="22" borderId="3" xfId="0" applyFont="1" applyFill="1" applyBorder="1" applyAlignment="1">
      <alignment horizontal="center" vertical="top" wrapText="1"/>
    </xf>
    <xf numFmtId="0" fontId="46" fillId="22" borderId="5" xfId="0" applyFont="1" applyFill="1" applyBorder="1" applyAlignment="1">
      <alignment horizontal="center" vertical="top" wrapText="1"/>
    </xf>
    <xf numFmtId="0" fontId="40" fillId="11" borderId="4" xfId="19" applyFont="1" applyFill="1" applyBorder="1" applyAlignment="1">
      <alignment horizontal="center"/>
    </xf>
    <xf numFmtId="0" fontId="40" fillId="11" borderId="3" xfId="19" applyFont="1" applyFill="1" applyBorder="1" applyAlignment="1">
      <alignment horizontal="center"/>
    </xf>
    <xf numFmtId="0" fontId="40" fillId="11" borderId="5" xfId="19" applyFont="1" applyFill="1" applyBorder="1" applyAlignment="1">
      <alignment horizontal="center"/>
    </xf>
    <xf numFmtId="0" fontId="40" fillId="27" borderId="4" xfId="18" applyFont="1" applyFill="1" applyBorder="1" applyAlignment="1">
      <alignment horizontal="center"/>
    </xf>
    <xf numFmtId="0" fontId="40" fillId="27" borderId="3" xfId="18" applyFont="1" applyFill="1" applyBorder="1" applyAlignment="1">
      <alignment horizontal="center"/>
    </xf>
    <xf numFmtId="0" fontId="40" fillId="27" borderId="5" xfId="18" applyFont="1" applyFill="1" applyBorder="1" applyAlignment="1">
      <alignment horizontal="center"/>
    </xf>
    <xf numFmtId="0" fontId="53" fillId="28" borderId="4" xfId="0" applyFont="1" applyFill="1" applyBorder="1" applyAlignment="1">
      <alignment horizontal="center"/>
    </xf>
    <xf numFmtId="0" fontId="53" fillId="28" borderId="3" xfId="0" applyFont="1" applyFill="1" applyBorder="1" applyAlignment="1">
      <alignment horizontal="center"/>
    </xf>
    <xf numFmtId="0" fontId="53" fillId="28" borderId="5" xfId="0" applyFont="1" applyFill="1" applyBorder="1" applyAlignment="1">
      <alignment horizontal="center"/>
    </xf>
    <xf numFmtId="164" fontId="3" fillId="2" borderId="3" xfId="1" applyFont="1" applyFill="1" applyBorder="1" applyAlignment="1">
      <alignment horizontal="left" vertical="top"/>
    </xf>
    <xf numFmtId="164" fontId="3" fillId="2" borderId="5" xfId="1" applyFont="1" applyFill="1" applyBorder="1" applyAlignment="1">
      <alignment horizontal="left" vertical="top"/>
    </xf>
    <xf numFmtId="0" fontId="10" fillId="0" borderId="7" xfId="5" applyBorder="1" applyAlignment="1" applyProtection="1">
      <alignment vertical="top"/>
    </xf>
    <xf numFmtId="0" fontId="8" fillId="11" borderId="4" xfId="8" applyFont="1" applyFill="1" applyBorder="1" applyAlignment="1">
      <alignment horizontal="center" vertical="center"/>
    </xf>
    <xf numFmtId="0" fontId="8" fillId="11" borderId="3" xfId="8" applyFont="1" applyFill="1" applyBorder="1" applyAlignment="1">
      <alignment horizontal="center" vertical="center"/>
    </xf>
    <xf numFmtId="0" fontId="8" fillId="11" borderId="5" xfId="8" applyFont="1" applyFill="1" applyBorder="1" applyAlignment="1">
      <alignment horizontal="center" vertical="center"/>
    </xf>
    <xf numFmtId="0" fontId="6" fillId="5" borderId="4" xfId="8" applyFont="1" applyFill="1" applyBorder="1" applyAlignment="1">
      <alignment horizontal="right" vertical="center"/>
    </xf>
    <xf numFmtId="0" fontId="6" fillId="5" borderId="5" xfId="8" applyFont="1" applyFill="1" applyBorder="1" applyAlignment="1">
      <alignment horizontal="right" vertical="center"/>
    </xf>
    <xf numFmtId="0" fontId="15" fillId="14" borderId="4" xfId="8" applyFont="1" applyFill="1" applyBorder="1" applyAlignment="1">
      <alignment horizontal="center" vertical="center"/>
    </xf>
    <xf numFmtId="0" fontId="15" fillId="14" borderId="3" xfId="8" applyFont="1" applyFill="1" applyBorder="1" applyAlignment="1">
      <alignment horizontal="center" vertical="center"/>
    </xf>
    <xf numFmtId="0" fontId="15" fillId="14" borderId="5" xfId="8" applyFont="1" applyFill="1" applyBorder="1" applyAlignment="1">
      <alignment horizontal="center" vertical="center"/>
    </xf>
    <xf numFmtId="0" fontId="18" fillId="10" borderId="12" xfId="8" applyFont="1" applyFill="1" applyBorder="1" applyAlignment="1">
      <alignment horizontal="center" vertical="center"/>
    </xf>
    <xf numFmtId="0" fontId="18" fillId="10" borderId="13" xfId="8" applyFont="1" applyFill="1" applyBorder="1" applyAlignment="1">
      <alignment horizontal="center" vertical="center"/>
    </xf>
    <xf numFmtId="0" fontId="56" fillId="0" borderId="23" xfId="5" applyFont="1" applyBorder="1" applyAlignment="1" applyProtection="1">
      <alignment vertical="top"/>
    </xf>
    <xf numFmtId="0" fontId="30" fillId="2" borderId="4" xfId="8" applyFont="1" applyFill="1" applyBorder="1" applyAlignment="1">
      <alignment horizontal="center" vertical="center"/>
    </xf>
    <xf numFmtId="0" fontId="30" fillId="2" borderId="3" xfId="8" applyFont="1" applyFill="1" applyBorder="1" applyAlignment="1">
      <alignment horizontal="center" vertical="center"/>
    </xf>
    <xf numFmtId="0" fontId="30" fillId="2" borderId="5" xfId="8" applyFont="1" applyFill="1" applyBorder="1" applyAlignment="1">
      <alignment horizontal="center" vertical="center"/>
    </xf>
    <xf numFmtId="0" fontId="30" fillId="2" borderId="17" xfId="8" applyFont="1" applyFill="1" applyBorder="1" applyAlignment="1">
      <alignment horizontal="center" vertical="center" wrapText="1"/>
    </xf>
    <xf numFmtId="0" fontId="30" fillId="2" borderId="16" xfId="8" applyFont="1" applyFill="1" applyBorder="1" applyAlignment="1">
      <alignment horizontal="center" vertical="center" wrapText="1"/>
    </xf>
    <xf numFmtId="0" fontId="30" fillId="2" borderId="18" xfId="8" applyFont="1" applyFill="1" applyBorder="1" applyAlignment="1">
      <alignment horizontal="center" vertical="center" wrapText="1"/>
    </xf>
    <xf numFmtId="0" fontId="30" fillId="2" borderId="4" xfId="8" applyFont="1" applyFill="1" applyBorder="1" applyAlignment="1">
      <alignment horizontal="center" vertical="center" wrapText="1"/>
    </xf>
    <xf numFmtId="0" fontId="30" fillId="2" borderId="3" xfId="8" applyFont="1" applyFill="1" applyBorder="1" applyAlignment="1">
      <alignment horizontal="center" vertical="center" wrapText="1"/>
    </xf>
    <xf numFmtId="0" fontId="30" fillId="2" borderId="5" xfId="8" applyFont="1" applyFill="1" applyBorder="1" applyAlignment="1">
      <alignment horizontal="center" vertical="center" wrapText="1"/>
    </xf>
    <xf numFmtId="0" fontId="33" fillId="0" borderId="14" xfId="8" applyFont="1" applyBorder="1" applyAlignment="1">
      <alignment horizontal="left" vertical="top" wrapText="1"/>
    </xf>
    <xf numFmtId="0" fontId="33" fillId="0" borderId="7" xfId="8" applyFont="1" applyBorder="1" applyAlignment="1">
      <alignment horizontal="left" vertical="top" wrapText="1"/>
    </xf>
    <xf numFmtId="0" fontId="33" fillId="0" borderId="19" xfId="8" applyFont="1" applyBorder="1" applyAlignment="1">
      <alignment horizontal="left" vertical="top" wrapText="1"/>
    </xf>
    <xf numFmtId="0" fontId="33" fillId="0" borderId="0" xfId="8" applyFont="1" applyAlignment="1">
      <alignment horizontal="left" vertical="top" wrapText="1"/>
    </xf>
    <xf numFmtId="0" fontId="33" fillId="0" borderId="8" xfId="8" applyFont="1" applyBorder="1" applyAlignment="1">
      <alignment horizontal="left" vertical="top" wrapText="1"/>
    </xf>
    <xf numFmtId="0" fontId="33" fillId="0" borderId="6" xfId="8" applyFont="1" applyBorder="1" applyAlignment="1">
      <alignment horizontal="left" vertical="top" wrapText="1"/>
    </xf>
    <xf numFmtId="0" fontId="33" fillId="0" borderId="17" xfId="8" applyFont="1" applyBorder="1" applyAlignment="1">
      <alignment horizontal="left" vertical="top" wrapText="1"/>
    </xf>
    <xf numFmtId="0" fontId="33" fillId="0" borderId="16" xfId="8" applyFont="1" applyBorder="1" applyAlignment="1">
      <alignment horizontal="left" vertical="top" wrapText="1"/>
    </xf>
    <xf numFmtId="0" fontId="33" fillId="0" borderId="18" xfId="8" applyFont="1" applyBorder="1" applyAlignment="1">
      <alignment horizontal="left" vertical="top" wrapText="1"/>
    </xf>
    <xf numFmtId="0" fontId="18" fillId="10" borderId="11" xfId="8" applyFont="1" applyFill="1" applyBorder="1" applyAlignment="1">
      <alignment horizontal="center" vertical="center"/>
    </xf>
    <xf numFmtId="0" fontId="27" fillId="16" borderId="15" xfId="8" applyFont="1" applyFill="1" applyBorder="1" applyAlignment="1">
      <alignment horizontal="right" vertical="center" wrapText="1"/>
    </xf>
    <xf numFmtId="9" fontId="27" fillId="16" borderId="15" xfId="8" applyNumberFormat="1" applyFont="1" applyFill="1" applyBorder="1" applyAlignment="1">
      <alignment horizontal="left"/>
    </xf>
    <xf numFmtId="18" fontId="0" fillId="0" borderId="34" xfId="0" applyNumberFormat="1" applyBorder="1" applyAlignment="1">
      <alignment horizontal="left" vertical="top"/>
    </xf>
    <xf numFmtId="18" fontId="0" fillId="0" borderId="38" xfId="0" applyNumberFormat="1" applyBorder="1" applyAlignment="1">
      <alignment horizontal="left" vertical="top"/>
    </xf>
    <xf numFmtId="18" fontId="0" fillId="0" borderId="41" xfId="0" applyNumberFormat="1" applyBorder="1" applyAlignment="1">
      <alignment horizontal="left" vertical="top"/>
    </xf>
    <xf numFmtId="0" fontId="75" fillId="0" borderId="0" xfId="0" applyFont="1" applyAlignment="1">
      <alignment vertical="top"/>
    </xf>
  </cellXfs>
  <cellStyles count="26">
    <cellStyle name="Comma 3" xfId="15" xr:uid="{00000000-0005-0000-0000-000000000000}"/>
    <cellStyle name="Hyperlink" xfId="5" builtinId="8"/>
    <cellStyle name="Hyperlink 2" xfId="14" xr:uid="{00000000-0005-0000-0000-000002000000}"/>
    <cellStyle name="Hyperlink 3" xfId="20" xr:uid="{00000000-0005-0000-0000-000003000000}"/>
    <cellStyle name="Hyperlink 4 2" xfId="12" xr:uid="{00000000-0005-0000-0000-000004000000}"/>
    <cellStyle name="Hyperlink 6" xfId="4" xr:uid="{00000000-0005-0000-0000-000005000000}"/>
    <cellStyle name="Input" xfId="19" builtinId="20"/>
    <cellStyle name="Neutral" xfId="18" builtinId="28"/>
    <cellStyle name="Normal" xfId="0" builtinId="0"/>
    <cellStyle name="Normal 10" xfId="8" xr:uid="{00000000-0005-0000-0000-000009000000}"/>
    <cellStyle name="Normal 10 2 2 2 2" xfId="13" xr:uid="{00000000-0005-0000-0000-00000A000000}"/>
    <cellStyle name="Normal 10 4" xfId="10" xr:uid="{00000000-0005-0000-0000-00000B000000}"/>
    <cellStyle name="Normal 19" xfId="11" xr:uid="{00000000-0005-0000-0000-00000C000000}"/>
    <cellStyle name="Normal 2" xfId="6" xr:uid="{00000000-0005-0000-0000-00000D000000}"/>
    <cellStyle name="Normal 2 2" xfId="24" xr:uid="{00000000-0005-0000-0000-00000E000000}"/>
    <cellStyle name="Normal 21 4" xfId="9" xr:uid="{00000000-0005-0000-0000-00000F000000}"/>
    <cellStyle name="Normal 3" xfId="21" xr:uid="{00000000-0005-0000-0000-000010000000}"/>
    <cellStyle name="Normal 3 2" xfId="22" xr:uid="{00000000-0005-0000-0000-000011000000}"/>
    <cellStyle name="Normal 4" xfId="16" xr:uid="{00000000-0005-0000-0000-000012000000}"/>
    <cellStyle name="Normal 6" xfId="23" xr:uid="{00000000-0005-0000-0000-000013000000}"/>
    <cellStyle name="Normal 65" xfId="1" xr:uid="{00000000-0005-0000-0000-000014000000}"/>
    <cellStyle name="Normal 67 3" xfId="7" xr:uid="{00000000-0005-0000-0000-000015000000}"/>
    <cellStyle name="Normal 7 2 2" xfId="3" xr:uid="{00000000-0005-0000-0000-000016000000}"/>
    <cellStyle name="Normal 7 4" xfId="2" xr:uid="{00000000-0005-0000-0000-000017000000}"/>
    <cellStyle name="Normal 8" xfId="25" xr:uid="{00000000-0005-0000-0000-000018000000}"/>
    <cellStyle name="RowLevel_1 2" xfId="17" xr:uid="{00000000-0005-0000-0000-000020000000}"/>
  </cellStyles>
  <dxfs count="158">
    <dxf>
      <fill>
        <patternFill>
          <bgColor indexed="11"/>
        </patternFill>
      </fill>
    </dxf>
    <dxf>
      <fill>
        <patternFill>
          <bgColor indexed="10"/>
        </patternFill>
      </fill>
    </dxf>
    <dxf>
      <fill>
        <patternFill>
          <bgColor rgb="FF00B050"/>
        </patternFill>
      </fill>
    </dxf>
    <dxf>
      <fill>
        <patternFill>
          <bgColor rgb="FFFF0000"/>
        </patternFill>
      </fill>
    </dxf>
    <dxf>
      <font>
        <color rgb="FF006100"/>
      </font>
      <fill>
        <patternFill>
          <bgColor rgb="FFC6EFCE"/>
        </patternFill>
      </fill>
    </dxf>
    <dxf>
      <font>
        <color rgb="FF00B050"/>
      </font>
      <fill>
        <patternFill>
          <bgColor rgb="FF00B050"/>
        </patternFill>
      </fill>
    </dxf>
    <dxf>
      <font>
        <color theme="0" tint="-0.499984740745262"/>
      </font>
      <fill>
        <patternFill>
          <bgColor theme="0" tint="-0.499984740745262"/>
        </patternFill>
      </fill>
    </dxf>
    <dxf>
      <font>
        <color rgb="FF00B0F0"/>
      </font>
      <fill>
        <patternFill>
          <bgColor rgb="FF00B0F0"/>
        </patternFill>
      </fill>
    </dxf>
    <dxf>
      <font>
        <color rgb="FFFFFF00"/>
      </font>
      <fill>
        <patternFill>
          <bgColor rgb="FFFFFF00"/>
        </patternFill>
      </fill>
    </dxf>
    <dxf>
      <font>
        <color theme="1" tint="4.9989318521683403E-2"/>
      </font>
      <fill>
        <patternFill>
          <bgColor theme="1" tint="4.9989318521683403E-2"/>
        </patternFill>
      </fill>
    </dxf>
    <dxf>
      <font>
        <color rgb="FFFF0000"/>
      </font>
      <fill>
        <patternFill>
          <bgColor rgb="FFFF0000"/>
        </patternFill>
      </fill>
    </dxf>
    <dxf>
      <fill>
        <patternFill>
          <bgColor rgb="FF00B050"/>
        </patternFill>
      </fill>
    </dxf>
    <dxf>
      <fill>
        <patternFill>
          <bgColor rgb="FF00B0F0"/>
        </patternFill>
      </fill>
    </dxf>
    <dxf>
      <font>
        <color rgb="FF00B050"/>
      </font>
      <fill>
        <patternFill>
          <bgColor rgb="FF00B050"/>
        </patternFill>
      </fill>
    </dxf>
    <dxf>
      <font>
        <color theme="0" tint="-0.499984740745262"/>
      </font>
      <fill>
        <patternFill>
          <bgColor theme="0" tint="-0.499984740745262"/>
        </patternFill>
      </fill>
    </dxf>
    <dxf>
      <font>
        <color rgb="FF00B0F0"/>
      </font>
      <fill>
        <patternFill>
          <bgColor rgb="FF00B0F0"/>
        </patternFill>
      </fill>
    </dxf>
    <dxf>
      <font>
        <color rgb="FFFFFF00"/>
      </font>
      <fill>
        <patternFill>
          <bgColor rgb="FFFFFF00"/>
        </patternFill>
      </fill>
    </dxf>
    <dxf>
      <font>
        <color theme="1" tint="4.9989318521683403E-2"/>
      </font>
      <fill>
        <patternFill>
          <bgColor theme="1" tint="4.9989318521683403E-2"/>
        </patternFill>
      </fill>
    </dxf>
    <dxf>
      <font>
        <color rgb="FFFF0000"/>
      </font>
      <fill>
        <patternFill>
          <bgColor rgb="FFFF0000"/>
        </patternFill>
      </fill>
    </dxf>
    <dxf>
      <font>
        <color rgb="FF00B050"/>
      </font>
      <fill>
        <patternFill>
          <bgColor rgb="FF00B050"/>
        </patternFill>
      </fill>
    </dxf>
    <dxf>
      <font>
        <color theme="0" tint="-0.499984740745262"/>
      </font>
      <fill>
        <patternFill>
          <bgColor theme="0" tint="-0.499984740745262"/>
        </patternFill>
      </fill>
    </dxf>
    <dxf>
      <font>
        <color rgb="FF00B0F0"/>
      </font>
      <fill>
        <patternFill>
          <bgColor rgb="FF00B0F0"/>
        </patternFill>
      </fill>
    </dxf>
    <dxf>
      <font>
        <color rgb="FFFFFF00"/>
      </font>
      <fill>
        <patternFill>
          <bgColor rgb="FFFFFF00"/>
        </patternFill>
      </fill>
    </dxf>
    <dxf>
      <font>
        <color theme="1" tint="4.9989318521683403E-2"/>
      </font>
      <fill>
        <patternFill>
          <bgColor theme="1" tint="4.9989318521683403E-2"/>
        </patternFill>
      </fill>
    </dxf>
    <dxf>
      <font>
        <color rgb="FFFF0000"/>
      </font>
      <fill>
        <patternFill>
          <bgColor rgb="FFFF0000"/>
        </patternFill>
      </fill>
    </dxf>
    <dxf>
      <font>
        <color rgb="FF00B050"/>
      </font>
      <fill>
        <patternFill>
          <bgColor rgb="FF00B050"/>
        </patternFill>
      </fill>
    </dxf>
    <dxf>
      <font>
        <color theme="0" tint="-0.499984740745262"/>
      </font>
      <fill>
        <patternFill>
          <bgColor theme="0" tint="-0.499984740745262"/>
        </patternFill>
      </fill>
    </dxf>
    <dxf>
      <font>
        <color rgb="FF00B0F0"/>
      </font>
      <fill>
        <patternFill>
          <bgColor rgb="FF00B0F0"/>
        </patternFill>
      </fill>
    </dxf>
    <dxf>
      <font>
        <color rgb="FFFFFF00"/>
      </font>
      <fill>
        <patternFill>
          <bgColor rgb="FFFFFF00"/>
        </patternFill>
      </fill>
    </dxf>
    <dxf>
      <font>
        <color theme="1" tint="4.9989318521683403E-2"/>
      </font>
      <fill>
        <patternFill>
          <bgColor theme="1" tint="4.9989318521683403E-2"/>
        </patternFill>
      </fill>
    </dxf>
    <dxf>
      <font>
        <color rgb="FFFF0000"/>
      </font>
      <fill>
        <patternFill>
          <bgColor rgb="FFFF0000"/>
        </patternFill>
      </fill>
    </dxf>
    <dxf>
      <font>
        <color rgb="FF00B050"/>
      </font>
      <fill>
        <patternFill>
          <bgColor rgb="FF00B050"/>
        </patternFill>
      </fill>
    </dxf>
    <dxf>
      <font>
        <color theme="0" tint="-0.499984740745262"/>
      </font>
      <fill>
        <patternFill>
          <bgColor theme="0" tint="-0.499984740745262"/>
        </patternFill>
      </fill>
    </dxf>
    <dxf>
      <font>
        <color rgb="FF00B0F0"/>
      </font>
      <fill>
        <patternFill>
          <bgColor rgb="FF00B0F0"/>
        </patternFill>
      </fill>
    </dxf>
    <dxf>
      <font>
        <color rgb="FFFFFF00"/>
      </font>
      <fill>
        <patternFill>
          <bgColor rgb="FFFFFF00"/>
        </patternFill>
      </fill>
    </dxf>
    <dxf>
      <font>
        <color theme="1" tint="4.9989318521683403E-2"/>
      </font>
      <fill>
        <patternFill>
          <bgColor theme="1" tint="4.9989318521683403E-2"/>
        </patternFill>
      </fill>
    </dxf>
    <dxf>
      <font>
        <color rgb="FFFF0000"/>
      </font>
      <fill>
        <patternFill>
          <bgColor rgb="FFFF0000"/>
        </patternFill>
      </fill>
    </dxf>
    <dxf>
      <font>
        <color rgb="FF00B050"/>
      </font>
      <fill>
        <patternFill>
          <bgColor rgb="FF00B050"/>
        </patternFill>
      </fill>
    </dxf>
    <dxf>
      <font>
        <color theme="0" tint="-0.499984740745262"/>
      </font>
      <fill>
        <patternFill>
          <bgColor theme="0" tint="-0.499984740745262"/>
        </patternFill>
      </fill>
    </dxf>
    <dxf>
      <font>
        <color rgb="FF00B0F0"/>
      </font>
      <fill>
        <patternFill>
          <bgColor rgb="FF00B0F0"/>
        </patternFill>
      </fill>
    </dxf>
    <dxf>
      <font>
        <color rgb="FFFFFF00"/>
      </font>
      <fill>
        <patternFill>
          <bgColor rgb="FFFFFF00"/>
        </patternFill>
      </fill>
    </dxf>
    <dxf>
      <font>
        <color theme="1" tint="4.9989318521683403E-2"/>
      </font>
      <fill>
        <patternFill>
          <bgColor theme="1" tint="4.9989318521683403E-2"/>
        </patternFill>
      </fill>
    </dxf>
    <dxf>
      <font>
        <color rgb="FFFF0000"/>
      </font>
      <fill>
        <patternFill>
          <bgColor rgb="FFFF0000"/>
        </patternFill>
      </fill>
    </dxf>
    <dxf>
      <font>
        <color rgb="FF00B050"/>
      </font>
      <fill>
        <patternFill>
          <bgColor rgb="FF00B050"/>
        </patternFill>
      </fill>
    </dxf>
    <dxf>
      <font>
        <color theme="0" tint="-0.499984740745262"/>
      </font>
      <fill>
        <patternFill>
          <bgColor theme="0" tint="-0.499984740745262"/>
        </patternFill>
      </fill>
    </dxf>
    <dxf>
      <font>
        <color rgb="FF00B0F0"/>
      </font>
      <fill>
        <patternFill>
          <bgColor rgb="FF00B0F0"/>
        </patternFill>
      </fill>
    </dxf>
    <dxf>
      <font>
        <color rgb="FFFFFF00"/>
      </font>
      <fill>
        <patternFill>
          <bgColor rgb="FFFFFF00"/>
        </patternFill>
      </fill>
    </dxf>
    <dxf>
      <font>
        <color theme="1" tint="4.9989318521683403E-2"/>
      </font>
      <fill>
        <patternFill>
          <bgColor theme="1" tint="4.9989318521683403E-2"/>
        </patternFill>
      </fill>
    </dxf>
    <dxf>
      <font>
        <color rgb="FFFF0000"/>
      </font>
      <fill>
        <patternFill>
          <bgColor rgb="FFFF0000"/>
        </patternFill>
      </fill>
    </dxf>
    <dxf>
      <font>
        <b val="0"/>
        <i val="0"/>
        <color auto="1"/>
      </font>
      <fill>
        <patternFill>
          <bgColor rgb="FF00B050"/>
        </patternFill>
      </fill>
    </dxf>
    <dxf>
      <font>
        <b val="0"/>
        <i val="0"/>
      </font>
      <fill>
        <patternFill>
          <bgColor theme="0" tint="-0.499984740745262"/>
        </patternFill>
      </fill>
    </dxf>
    <dxf>
      <font>
        <color rgb="FF00B050"/>
      </font>
      <fill>
        <patternFill>
          <bgColor rgb="FF00B050"/>
        </patternFill>
      </fill>
    </dxf>
    <dxf>
      <font>
        <color theme="0" tint="-0.499984740745262"/>
      </font>
      <fill>
        <patternFill>
          <bgColor theme="0" tint="-0.499984740745262"/>
        </patternFill>
      </fill>
    </dxf>
    <dxf>
      <font>
        <color rgb="FF00B0F0"/>
      </font>
      <fill>
        <patternFill>
          <bgColor rgb="FF00B0F0"/>
        </patternFill>
      </fill>
    </dxf>
    <dxf>
      <font>
        <color rgb="FFFFFF00"/>
      </font>
      <fill>
        <patternFill>
          <bgColor rgb="FFFFFF00"/>
        </patternFill>
      </fill>
    </dxf>
    <dxf>
      <font>
        <color theme="1" tint="4.9989318521683403E-2"/>
      </font>
      <fill>
        <patternFill>
          <bgColor theme="1" tint="4.9989318521683403E-2"/>
        </patternFill>
      </fill>
    </dxf>
    <dxf>
      <font>
        <color rgb="FFFF0000"/>
      </font>
      <fill>
        <patternFill>
          <bgColor rgb="FFFF00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0" tint="-0.24994659260841701"/>
        </patternFill>
      </fill>
    </dxf>
    <dxf>
      <fill>
        <patternFill>
          <bgColor rgb="FFFF0000"/>
        </patternFill>
      </fill>
    </dxf>
    <dxf>
      <fill>
        <patternFill>
          <bgColor rgb="FFFFFF00"/>
        </patternFill>
      </fill>
    </dxf>
    <dxf>
      <fill>
        <patternFill>
          <bgColor rgb="FF00B050"/>
        </patternFill>
      </fill>
    </dxf>
    <dxf>
      <fill>
        <patternFill>
          <bgColor theme="0" tint="-0.14996795556505021"/>
        </patternFill>
      </fill>
    </dxf>
    <dxf>
      <fill>
        <patternFill>
          <bgColor rgb="FF0070C0"/>
        </patternFill>
      </fill>
    </dxf>
    <dxf>
      <fill>
        <patternFill>
          <bgColor rgb="FF00B050"/>
        </patternFill>
      </fill>
    </dxf>
    <dxf>
      <fill>
        <patternFill>
          <bgColor theme="0" tint="-0.14996795556505021"/>
        </patternFill>
      </fill>
    </dxf>
    <dxf>
      <fill>
        <patternFill>
          <bgColor rgb="FF0070C0"/>
        </patternFill>
      </fill>
    </dxf>
    <dxf>
      <fill>
        <patternFill>
          <bgColor rgb="FF00B050"/>
        </patternFill>
      </fill>
    </dxf>
    <dxf>
      <fill>
        <patternFill>
          <bgColor theme="0" tint="-0.14996795556505021"/>
        </patternFill>
      </fill>
    </dxf>
    <dxf>
      <fill>
        <patternFill>
          <bgColor rgb="FF0070C0"/>
        </patternFill>
      </fill>
    </dxf>
    <dxf>
      <fill>
        <patternFill>
          <bgColor rgb="FF00B050"/>
        </patternFill>
      </fill>
    </dxf>
    <dxf>
      <fill>
        <patternFill>
          <bgColor theme="0" tint="-0.14996795556505021"/>
        </patternFill>
      </fill>
    </dxf>
    <dxf>
      <fill>
        <patternFill>
          <bgColor rgb="FF0070C0"/>
        </patternFill>
      </fill>
    </dxf>
    <dxf>
      <fill>
        <patternFill>
          <bgColor rgb="FF00B050"/>
        </patternFill>
      </fill>
    </dxf>
    <dxf>
      <fill>
        <patternFill>
          <bgColor theme="0" tint="-0.14996795556505021"/>
        </patternFill>
      </fill>
    </dxf>
    <dxf>
      <fill>
        <patternFill>
          <bgColor rgb="FF0070C0"/>
        </patternFill>
      </fill>
    </dxf>
    <dxf>
      <font>
        <color rgb="FF9C0006"/>
      </font>
      <fill>
        <patternFill>
          <bgColor rgb="FFFFC7CE"/>
        </patternFill>
      </fill>
    </dxf>
    <dxf>
      <font>
        <color rgb="FF9C0006"/>
      </font>
      <fill>
        <patternFill>
          <bgColor rgb="FFFFC7CE"/>
        </patternFill>
      </fill>
    </dxf>
    <dxf>
      <font>
        <b/>
      </font>
    </dxf>
    <dxf>
      <font>
        <b/>
      </font>
    </dxf>
    <dxf>
      <font>
        <b/>
      </font>
    </dxf>
    <dxf>
      <font>
        <b val="0"/>
      </font>
    </dxf>
  </dxfs>
  <tableStyles count="0" defaultTableStyle="TableStyleMedium2" defaultPivotStyle="PivotStyleLight16"/>
  <colors>
    <mruColors>
      <color rgb="FF9BC2E6"/>
      <color rgb="FFDB6363"/>
      <color rgb="FF66FFFF"/>
      <color rgb="FF99CCFF"/>
      <color rgb="FFFFFFCC"/>
      <color rgb="FF66FF99"/>
      <color rgb="FFFFC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'T-Minus Status'!$A$233</c:f>
          <c:strCache>
            <c:ptCount val="1"/>
            <c:pt idx="0">
              <c:v>#REF!</c:v>
            </c:pt>
          </c:strCache>
        </c:strRef>
      </c:tx>
      <c:overlay val="0"/>
      <c:txPr>
        <a:bodyPr/>
        <a:lstStyle/>
        <a:p>
          <a:pPr>
            <a:defRPr/>
          </a:pPr>
          <a:endParaRPr lang="en-US"/>
        </a:p>
      </c:txPr>
    </c:title>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'T-Minus Status'!$E$35</c:f>
              <c:strCache>
                <c:ptCount val="1"/>
                <c:pt idx="0">
                  <c:v>Complete</c:v>
                </c:pt>
              </c:strCache>
            </c:strRef>
          </c:tx>
          <c:spPr>
            <a:solidFill>
              <a:srgbClr val="00FF00"/>
            </a:solidFill>
          </c:spPr>
          <c:invertIfNegative val="0"/>
          <c:cat>
            <c:numRef>
              <c:f>'T-Minus Status'!$A$36:$A$44</c:f>
              <c:numCache>
                <c:formatCode>General</c:formatCode>
                <c:ptCount val="9"/>
                <c:pt idx="0">
                  <c:v>8</c:v>
                </c:pt>
                <c:pt idx="1">
                  <c:v>7</c:v>
                </c:pt>
                <c:pt idx="2">
                  <c:v>6</c:v>
                </c:pt>
                <c:pt idx="3">
                  <c:v>5</c:v>
                </c:pt>
                <c:pt idx="4">
                  <c:v>4</c:v>
                </c:pt>
                <c:pt idx="5">
                  <c:v>3</c:v>
                </c:pt>
                <c:pt idx="6">
                  <c:v>2</c:v>
                </c:pt>
                <c:pt idx="7">
                  <c:v>1</c:v>
                </c:pt>
                <c:pt idx="8">
                  <c:v>0</c:v>
                </c:pt>
              </c:numCache>
            </c:numRef>
          </c:cat>
          <c:val>
            <c:numRef>
              <c:f>'T-Minus Status'!$E$36:$E$44</c:f>
              <c:numCache>
                <c:formatCode>General</c:formatCode>
                <c:ptCount val="9"/>
                <c:pt idx="0">
                  <c:v>0</c:v>
                </c:pt>
                <c:pt idx="1">
                  <c:v>0</c:v>
                </c:pt>
                <c:pt idx="2">
                  <c:v>1</c:v>
                </c:pt>
                <c:pt idx="3">
                  <c:v>0</c:v>
                </c:pt>
                <c:pt idx="4">
                  <c:v>1</c:v>
                </c:pt>
                <c:pt idx="5">
                  <c:v>0</c:v>
                </c:pt>
                <c:pt idx="6">
                  <c:v>0</c:v>
                </c:pt>
                <c:pt idx="7">
                  <c:v>0</c:v>
                </c:pt>
                <c:pt idx="8">
                  <c:v>0</c:v>
                </c:pt>
              </c:numCache>
            </c:numRef>
          </c:val>
          <c:extLst>
            <c:ext xmlns:c16="http://schemas.microsoft.com/office/drawing/2014/chart" uri="{C3380CC4-5D6E-409C-BE32-E72D297353CC}">
              <c16:uniqueId val="{00000000-8F94-4744-B6BD-2E0415595D67}"/>
            </c:ext>
          </c:extLst>
        </c:ser>
        <c:ser>
          <c:idx val="1"/>
          <c:order val="1"/>
          <c:tx>
            <c:strRef>
              <c:f>'T-Minus Status'!$F$35</c:f>
              <c:strCache>
                <c:ptCount val="1"/>
                <c:pt idx="0">
                  <c:v>Not Started</c:v>
                </c:pt>
              </c:strCache>
            </c:strRef>
          </c:tx>
          <c:spPr>
            <a:solidFill>
              <a:schemeClr val="bg1">
                <a:lumMod val="50000"/>
              </a:schemeClr>
            </a:solidFill>
          </c:spPr>
          <c:invertIfNegative val="0"/>
          <c:cat>
            <c:numRef>
              <c:f>'T-Minus Status'!$A$36:$A$44</c:f>
              <c:numCache>
                <c:formatCode>General</c:formatCode>
                <c:ptCount val="9"/>
                <c:pt idx="0">
                  <c:v>8</c:v>
                </c:pt>
                <c:pt idx="1">
                  <c:v>7</c:v>
                </c:pt>
                <c:pt idx="2">
                  <c:v>6</c:v>
                </c:pt>
                <c:pt idx="3">
                  <c:v>5</c:v>
                </c:pt>
                <c:pt idx="4">
                  <c:v>4</c:v>
                </c:pt>
                <c:pt idx="5">
                  <c:v>3</c:v>
                </c:pt>
                <c:pt idx="6">
                  <c:v>2</c:v>
                </c:pt>
                <c:pt idx="7">
                  <c:v>1</c:v>
                </c:pt>
                <c:pt idx="8">
                  <c:v>0</c:v>
                </c:pt>
              </c:numCache>
            </c:numRef>
          </c:cat>
          <c:val>
            <c:numRef>
              <c:f>'T-Minus Status'!$F$36:$F$44</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8F94-4744-B6BD-2E0415595D67}"/>
            </c:ext>
          </c:extLst>
        </c:ser>
        <c:ser>
          <c:idx val="2"/>
          <c:order val="2"/>
          <c:tx>
            <c:strRef>
              <c:f>'T-Minus Status'!$G$35</c:f>
              <c:strCache>
                <c:ptCount val="1"/>
                <c:pt idx="0">
                  <c:v>In Progress</c:v>
                </c:pt>
              </c:strCache>
            </c:strRef>
          </c:tx>
          <c:spPr>
            <a:solidFill>
              <a:srgbClr val="000099"/>
            </a:solidFill>
          </c:spPr>
          <c:invertIfNegative val="0"/>
          <c:cat>
            <c:numRef>
              <c:f>'T-Minus Status'!$A$36:$A$44</c:f>
              <c:numCache>
                <c:formatCode>General</c:formatCode>
                <c:ptCount val="9"/>
                <c:pt idx="0">
                  <c:v>8</c:v>
                </c:pt>
                <c:pt idx="1">
                  <c:v>7</c:v>
                </c:pt>
                <c:pt idx="2">
                  <c:v>6</c:v>
                </c:pt>
                <c:pt idx="3">
                  <c:v>5</c:v>
                </c:pt>
                <c:pt idx="4">
                  <c:v>4</c:v>
                </c:pt>
                <c:pt idx="5">
                  <c:v>3</c:v>
                </c:pt>
                <c:pt idx="6">
                  <c:v>2</c:v>
                </c:pt>
                <c:pt idx="7">
                  <c:v>1</c:v>
                </c:pt>
                <c:pt idx="8">
                  <c:v>0</c:v>
                </c:pt>
              </c:numCache>
            </c:numRef>
          </c:cat>
          <c:val>
            <c:numRef>
              <c:f>'T-Minus Status'!$G$36:$G$44</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8F94-4744-B6BD-2E0415595D67}"/>
            </c:ext>
          </c:extLst>
        </c:ser>
        <c:ser>
          <c:idx val="3"/>
          <c:order val="3"/>
          <c:tx>
            <c:strRef>
              <c:f>'T-Minus Status'!$H$35</c:f>
              <c:strCache>
                <c:ptCount val="1"/>
                <c:pt idx="0">
                  <c:v>At Risk</c:v>
                </c:pt>
              </c:strCache>
            </c:strRef>
          </c:tx>
          <c:spPr>
            <a:solidFill>
              <a:srgbClr val="FFFF00"/>
            </a:solidFill>
          </c:spPr>
          <c:invertIfNegative val="0"/>
          <c:cat>
            <c:numRef>
              <c:f>'T-Minus Status'!$A$36:$A$44</c:f>
              <c:numCache>
                <c:formatCode>General</c:formatCode>
                <c:ptCount val="9"/>
                <c:pt idx="0">
                  <c:v>8</c:v>
                </c:pt>
                <c:pt idx="1">
                  <c:v>7</c:v>
                </c:pt>
                <c:pt idx="2">
                  <c:v>6</c:v>
                </c:pt>
                <c:pt idx="3">
                  <c:v>5</c:v>
                </c:pt>
                <c:pt idx="4">
                  <c:v>4</c:v>
                </c:pt>
                <c:pt idx="5">
                  <c:v>3</c:v>
                </c:pt>
                <c:pt idx="6">
                  <c:v>2</c:v>
                </c:pt>
                <c:pt idx="7">
                  <c:v>1</c:v>
                </c:pt>
                <c:pt idx="8">
                  <c:v>0</c:v>
                </c:pt>
              </c:numCache>
            </c:numRef>
          </c:cat>
          <c:val>
            <c:numRef>
              <c:f>'T-Minus Status'!$H$36:$H$44</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3-8F94-4744-B6BD-2E0415595D67}"/>
            </c:ext>
          </c:extLst>
        </c:ser>
        <c:ser>
          <c:idx val="4"/>
          <c:order val="4"/>
          <c:tx>
            <c:strRef>
              <c:f>'T-Minus Status'!$I$35</c:f>
              <c:strCache>
                <c:ptCount val="1"/>
                <c:pt idx="0">
                  <c:v>Date Passed</c:v>
                </c:pt>
              </c:strCache>
            </c:strRef>
          </c:tx>
          <c:spPr>
            <a:solidFill>
              <a:srgbClr val="FF0000"/>
            </a:solidFill>
          </c:spPr>
          <c:invertIfNegative val="0"/>
          <c:cat>
            <c:numRef>
              <c:f>'T-Minus Status'!$A$36:$A$44</c:f>
              <c:numCache>
                <c:formatCode>General</c:formatCode>
                <c:ptCount val="9"/>
                <c:pt idx="0">
                  <c:v>8</c:v>
                </c:pt>
                <c:pt idx="1">
                  <c:v>7</c:v>
                </c:pt>
                <c:pt idx="2">
                  <c:v>6</c:v>
                </c:pt>
                <c:pt idx="3">
                  <c:v>5</c:v>
                </c:pt>
                <c:pt idx="4">
                  <c:v>4</c:v>
                </c:pt>
                <c:pt idx="5">
                  <c:v>3</c:v>
                </c:pt>
                <c:pt idx="6">
                  <c:v>2</c:v>
                </c:pt>
                <c:pt idx="7">
                  <c:v>1</c:v>
                </c:pt>
                <c:pt idx="8">
                  <c:v>0</c:v>
                </c:pt>
              </c:numCache>
            </c:numRef>
          </c:cat>
          <c:val>
            <c:numRef>
              <c:f>'T-Minus Status'!$I$36:$I$44</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8F94-4744-B6BD-2E0415595D67}"/>
            </c:ext>
          </c:extLst>
        </c:ser>
        <c:dLbls>
          <c:showLegendKey val="0"/>
          <c:showVal val="0"/>
          <c:showCatName val="0"/>
          <c:showSerName val="0"/>
          <c:showPercent val="0"/>
          <c:showBubbleSize val="0"/>
        </c:dLbls>
        <c:gapWidth val="95"/>
        <c:gapDepth val="95"/>
        <c:shape val="box"/>
        <c:axId val="504809520"/>
        <c:axId val="504812264"/>
        <c:axId val="0"/>
      </c:bar3DChart>
      <c:catAx>
        <c:axId val="504809520"/>
        <c:scaling>
          <c:orientation val="minMax"/>
        </c:scaling>
        <c:delete val="0"/>
        <c:axPos val="b"/>
        <c:numFmt formatCode="General" sourceLinked="1"/>
        <c:majorTickMark val="none"/>
        <c:minorTickMark val="none"/>
        <c:tickLblPos val="nextTo"/>
        <c:crossAx val="504812264"/>
        <c:crosses val="autoZero"/>
        <c:auto val="1"/>
        <c:lblAlgn val="ctr"/>
        <c:lblOffset val="100"/>
        <c:noMultiLvlLbl val="0"/>
      </c:catAx>
      <c:valAx>
        <c:axId val="504812264"/>
        <c:scaling>
          <c:orientation val="minMax"/>
        </c:scaling>
        <c:delete val="0"/>
        <c:axPos val="l"/>
        <c:majorGridlines/>
        <c:numFmt formatCode="General" sourceLinked="1"/>
        <c:majorTickMark val="none"/>
        <c:minorTickMark val="none"/>
        <c:tickLblPos val="nextTo"/>
        <c:crossAx val="504809520"/>
        <c:crosses val="autoZero"/>
        <c:crossBetween val="between"/>
      </c:valAx>
      <c:dTable>
        <c:showHorzBorder val="1"/>
        <c:showVertBorder val="1"/>
        <c:showOutline val="1"/>
        <c:showKeys val="1"/>
      </c:dTable>
    </c:plotArea>
    <c:plotVisOnly val="0"/>
    <c:dispBlanksAs val="gap"/>
    <c:showDLblsOverMax val="0"/>
  </c:chart>
  <c:spPr>
    <a:ln>
      <a:solidFill>
        <a:schemeClr val="tx1"/>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Post-Migration Application Validation Status</a:t>
            </a:r>
          </a:p>
        </c:rich>
      </c:tx>
      <c:layout>
        <c:manualLayout>
          <c:xMode val="edge"/>
          <c:yMode val="edge"/>
          <c:x val="0.22136065378191364"/>
          <c:y val="2.4267279090113735E-2"/>
        </c:manualLayout>
      </c:layout>
      <c:overlay val="1"/>
      <c:spPr>
        <a:ln w="15875"/>
      </c:spPr>
    </c:title>
    <c:autoTitleDeleted val="0"/>
    <c:plotArea>
      <c:layout>
        <c:manualLayout>
          <c:layoutTarget val="inner"/>
          <c:xMode val="edge"/>
          <c:yMode val="edge"/>
          <c:x val="0.16614829396325459"/>
          <c:y val="0.1559093394575678"/>
          <c:w val="0.66951151939340903"/>
          <c:h val="0.66951151939340903"/>
        </c:manualLayout>
      </c:layout>
      <c:pieChart>
        <c:varyColors val="1"/>
        <c:ser>
          <c:idx val="0"/>
          <c:order val="0"/>
          <c:tx>
            <c:strRef>
              <c:f>'Migration Dashboard'!$K$23:$K$24</c:f>
              <c:strCache>
                <c:ptCount val="2"/>
                <c:pt idx="0">
                  <c:v>Post-Migration Application Validation Status</c:v>
                </c:pt>
                <c:pt idx="1">
                  <c:v>Count</c:v>
                </c:pt>
              </c:strCache>
            </c:strRef>
          </c:tx>
          <c:dPt>
            <c:idx val="0"/>
            <c:bubble3D val="0"/>
            <c:spPr>
              <a:solidFill>
                <a:schemeClr val="bg1">
                  <a:lumMod val="50000"/>
                </a:schemeClr>
              </a:solidFill>
            </c:spPr>
            <c:extLst>
              <c:ext xmlns:c16="http://schemas.microsoft.com/office/drawing/2014/chart" uri="{C3380CC4-5D6E-409C-BE32-E72D297353CC}">
                <c16:uniqueId val="{00000001-20AF-4927-BD2E-1CDB297A2ADE}"/>
              </c:ext>
            </c:extLst>
          </c:dPt>
          <c:dPt>
            <c:idx val="1"/>
            <c:bubble3D val="0"/>
            <c:spPr>
              <a:solidFill>
                <a:srgbClr val="00B0F0"/>
              </a:solidFill>
            </c:spPr>
            <c:extLst>
              <c:ext xmlns:c16="http://schemas.microsoft.com/office/drawing/2014/chart" uri="{C3380CC4-5D6E-409C-BE32-E72D297353CC}">
                <c16:uniqueId val="{00000003-20AF-4927-BD2E-1CDB297A2ADE}"/>
              </c:ext>
            </c:extLst>
          </c:dPt>
          <c:dPt>
            <c:idx val="2"/>
            <c:bubble3D val="0"/>
            <c:spPr>
              <a:solidFill>
                <a:srgbClr val="FFFF00"/>
              </a:solidFill>
            </c:spPr>
            <c:extLst>
              <c:ext xmlns:c16="http://schemas.microsoft.com/office/drawing/2014/chart" uri="{C3380CC4-5D6E-409C-BE32-E72D297353CC}">
                <c16:uniqueId val="{00000005-20AF-4927-BD2E-1CDB297A2ADE}"/>
              </c:ext>
            </c:extLst>
          </c:dPt>
          <c:dPt>
            <c:idx val="3"/>
            <c:bubble3D val="0"/>
            <c:spPr>
              <a:solidFill>
                <a:srgbClr val="FF0000"/>
              </a:solidFill>
            </c:spPr>
            <c:extLst>
              <c:ext xmlns:c16="http://schemas.microsoft.com/office/drawing/2014/chart" uri="{C3380CC4-5D6E-409C-BE32-E72D297353CC}">
                <c16:uniqueId val="{00000007-20AF-4927-BD2E-1CDB297A2ADE}"/>
              </c:ext>
            </c:extLst>
          </c:dPt>
          <c:dPt>
            <c:idx val="4"/>
            <c:bubble3D val="0"/>
            <c:spPr>
              <a:solidFill>
                <a:srgbClr val="00B050"/>
              </a:solidFill>
            </c:spPr>
            <c:extLst>
              <c:ext xmlns:c16="http://schemas.microsoft.com/office/drawing/2014/chart" uri="{C3380CC4-5D6E-409C-BE32-E72D297353CC}">
                <c16:uniqueId val="{00000009-20AF-4927-BD2E-1CDB297A2ADE}"/>
              </c:ext>
            </c:extLst>
          </c:dPt>
          <c:cat>
            <c:strRef>
              <c:f>'Migration Dashboard'!$J$25:$J$29</c:f>
              <c:strCache>
                <c:ptCount val="5"/>
                <c:pt idx="0">
                  <c:v>Not Started</c:v>
                </c:pt>
                <c:pt idx="1">
                  <c:v>In Progress</c:v>
                </c:pt>
                <c:pt idx="2">
                  <c:v>Delayed</c:v>
                </c:pt>
                <c:pt idx="3">
                  <c:v>Backed Out</c:v>
                </c:pt>
                <c:pt idx="4">
                  <c:v>Completed</c:v>
                </c:pt>
              </c:strCache>
            </c:strRef>
          </c:cat>
          <c:val>
            <c:numRef>
              <c:f>'Migration Dashboard'!$K$25:$K$29</c:f>
              <c:numCache>
                <c:formatCode>General</c:formatCode>
                <c:ptCount val="5"/>
                <c:pt idx="0">
                  <c:v>5</c:v>
                </c:pt>
                <c:pt idx="1">
                  <c:v>3</c:v>
                </c:pt>
                <c:pt idx="2">
                  <c:v>0</c:v>
                </c:pt>
                <c:pt idx="3">
                  <c:v>0</c:v>
                </c:pt>
                <c:pt idx="4">
                  <c:v>0</c:v>
                </c:pt>
              </c:numCache>
            </c:numRef>
          </c:val>
          <c:extLst>
            <c:ext xmlns:c16="http://schemas.microsoft.com/office/drawing/2014/chart" uri="{C3380CC4-5D6E-409C-BE32-E72D297353CC}">
              <c16:uniqueId val="{0000000A-20AF-4927-BD2E-1CDB297A2A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2.492472295129777E-2"/>
          <c:y val="0.82580653980752405"/>
          <c:w val="0.95219834499854183"/>
          <c:h val="0.16117873286672499"/>
        </c:manualLayout>
      </c:layout>
      <c:overlay val="0"/>
      <c:txPr>
        <a:bodyPr/>
        <a:lstStyle/>
        <a:p>
          <a:pPr>
            <a:defRPr sz="1600"/>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Pre-Migration Application Validation Status</a:t>
            </a:r>
          </a:p>
        </c:rich>
      </c:tx>
      <c:layout>
        <c:manualLayout>
          <c:xMode val="edge"/>
          <c:yMode val="edge"/>
          <c:x val="0.1178252739138425"/>
          <c:y val="2.4267338042643583E-2"/>
        </c:manualLayout>
      </c:layout>
      <c:overlay val="1"/>
      <c:spPr>
        <a:ln w="15875"/>
      </c:spPr>
    </c:title>
    <c:autoTitleDeleted val="0"/>
    <c:plotArea>
      <c:layout>
        <c:manualLayout>
          <c:layoutTarget val="inner"/>
          <c:xMode val="edge"/>
          <c:yMode val="edge"/>
          <c:x val="0.18929644211140273"/>
          <c:y val="0.15822415427238262"/>
          <c:w val="0.66488188976377949"/>
          <c:h val="0.66488188976377949"/>
        </c:manualLayout>
      </c:layout>
      <c:pieChart>
        <c:varyColors val="1"/>
        <c:ser>
          <c:idx val="0"/>
          <c:order val="0"/>
          <c:tx>
            <c:strRef>
              <c:f>'Migration Dashboard'!$C$23:$C$24</c:f>
              <c:strCache>
                <c:ptCount val="2"/>
                <c:pt idx="0">
                  <c:v>Pre-Migration Application Validation Status</c:v>
                </c:pt>
                <c:pt idx="1">
                  <c:v>Count</c:v>
                </c:pt>
              </c:strCache>
            </c:strRef>
          </c:tx>
          <c:spPr>
            <a:effectLst>
              <a:glow>
                <a:schemeClr val="accent1">
                  <a:alpha val="40000"/>
                </a:schemeClr>
              </a:glow>
            </a:effectLst>
          </c:spPr>
          <c:dPt>
            <c:idx val="0"/>
            <c:bubble3D val="0"/>
            <c:spPr>
              <a:solidFill>
                <a:schemeClr val="bg1">
                  <a:lumMod val="50000"/>
                </a:schemeClr>
              </a:solidFill>
              <a:effectLst>
                <a:glow>
                  <a:schemeClr val="accent1">
                    <a:alpha val="40000"/>
                  </a:schemeClr>
                </a:glow>
              </a:effectLst>
            </c:spPr>
            <c:extLst>
              <c:ext xmlns:c16="http://schemas.microsoft.com/office/drawing/2014/chart" uri="{C3380CC4-5D6E-409C-BE32-E72D297353CC}">
                <c16:uniqueId val="{00000001-034B-4074-BBF2-3360C1F13CD1}"/>
              </c:ext>
            </c:extLst>
          </c:dPt>
          <c:dPt>
            <c:idx val="1"/>
            <c:bubble3D val="0"/>
            <c:spPr>
              <a:solidFill>
                <a:srgbClr val="00B0F0"/>
              </a:solidFill>
              <a:effectLst>
                <a:glow>
                  <a:schemeClr val="accent1">
                    <a:alpha val="40000"/>
                  </a:schemeClr>
                </a:glow>
              </a:effectLst>
            </c:spPr>
            <c:extLst>
              <c:ext xmlns:c16="http://schemas.microsoft.com/office/drawing/2014/chart" uri="{C3380CC4-5D6E-409C-BE32-E72D297353CC}">
                <c16:uniqueId val="{00000003-034B-4074-BBF2-3360C1F13CD1}"/>
              </c:ext>
            </c:extLst>
          </c:dPt>
          <c:dPt>
            <c:idx val="2"/>
            <c:bubble3D val="0"/>
            <c:spPr>
              <a:solidFill>
                <a:srgbClr val="FFFF00"/>
              </a:solidFill>
              <a:effectLst>
                <a:glow>
                  <a:schemeClr val="accent1">
                    <a:alpha val="40000"/>
                  </a:schemeClr>
                </a:glow>
              </a:effectLst>
            </c:spPr>
            <c:extLst>
              <c:ext xmlns:c16="http://schemas.microsoft.com/office/drawing/2014/chart" uri="{C3380CC4-5D6E-409C-BE32-E72D297353CC}">
                <c16:uniqueId val="{00000005-034B-4074-BBF2-3360C1F13CD1}"/>
              </c:ext>
            </c:extLst>
          </c:dPt>
          <c:dPt>
            <c:idx val="3"/>
            <c:bubble3D val="0"/>
            <c:spPr>
              <a:solidFill>
                <a:srgbClr val="FF0000"/>
              </a:solidFill>
              <a:effectLst>
                <a:glow>
                  <a:schemeClr val="accent1">
                    <a:alpha val="40000"/>
                  </a:schemeClr>
                </a:glow>
              </a:effectLst>
            </c:spPr>
            <c:extLst>
              <c:ext xmlns:c16="http://schemas.microsoft.com/office/drawing/2014/chart" uri="{C3380CC4-5D6E-409C-BE32-E72D297353CC}">
                <c16:uniqueId val="{00000007-034B-4074-BBF2-3360C1F13CD1}"/>
              </c:ext>
            </c:extLst>
          </c:dPt>
          <c:dPt>
            <c:idx val="4"/>
            <c:bubble3D val="0"/>
            <c:spPr>
              <a:solidFill>
                <a:srgbClr val="00B050"/>
              </a:solidFill>
              <a:effectLst>
                <a:glow>
                  <a:schemeClr val="accent1">
                    <a:alpha val="40000"/>
                  </a:schemeClr>
                </a:glow>
              </a:effectLst>
            </c:spPr>
            <c:extLst>
              <c:ext xmlns:c16="http://schemas.microsoft.com/office/drawing/2014/chart" uri="{C3380CC4-5D6E-409C-BE32-E72D297353CC}">
                <c16:uniqueId val="{00000009-034B-4074-BBF2-3360C1F13CD1}"/>
              </c:ext>
            </c:extLst>
          </c:dPt>
          <c:cat>
            <c:strRef>
              <c:f>'Migration Dashboard'!$B$25:$B$29</c:f>
              <c:strCache>
                <c:ptCount val="5"/>
                <c:pt idx="0">
                  <c:v>Not Started</c:v>
                </c:pt>
                <c:pt idx="1">
                  <c:v>In Progress</c:v>
                </c:pt>
                <c:pt idx="2">
                  <c:v>Delayed</c:v>
                </c:pt>
                <c:pt idx="3">
                  <c:v>Backed Out</c:v>
                </c:pt>
                <c:pt idx="4">
                  <c:v>Completed</c:v>
                </c:pt>
              </c:strCache>
            </c:strRef>
          </c:cat>
          <c:val>
            <c:numRef>
              <c:f>'Migration Dashboard'!$C$25:$C$29</c:f>
              <c:numCache>
                <c:formatCode>General</c:formatCode>
                <c:ptCount val="5"/>
                <c:pt idx="0">
                  <c:v>0</c:v>
                </c:pt>
                <c:pt idx="1">
                  <c:v>1</c:v>
                </c:pt>
                <c:pt idx="2">
                  <c:v>0</c:v>
                </c:pt>
                <c:pt idx="3">
                  <c:v>0</c:v>
                </c:pt>
                <c:pt idx="4">
                  <c:v>7</c:v>
                </c:pt>
              </c:numCache>
            </c:numRef>
          </c:val>
          <c:extLst>
            <c:ext xmlns:c16="http://schemas.microsoft.com/office/drawing/2014/chart" uri="{C3380CC4-5D6E-409C-BE32-E72D297353CC}">
              <c16:uniqueId val="{0000000A-034B-4074-BBF2-3360C1F13CD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3.1869167395742144E-2"/>
          <c:y val="0.82349172499270928"/>
          <c:w val="0.94988353018372707"/>
          <c:h val="0.15423428842228054"/>
        </c:manualLayout>
      </c:layout>
      <c:overlay val="0"/>
      <c:txPr>
        <a:bodyPr/>
        <a:lstStyle/>
        <a:p>
          <a:pPr>
            <a:defRPr sz="1600"/>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Server/Device</a:t>
            </a:r>
            <a:r>
              <a:rPr lang="en-US" sz="2000" baseline="0"/>
              <a:t> </a:t>
            </a:r>
            <a:r>
              <a:rPr lang="en-US" sz="2000"/>
              <a:t>Migration Status</a:t>
            </a:r>
          </a:p>
        </c:rich>
      </c:tx>
      <c:layout>
        <c:manualLayout>
          <c:xMode val="edge"/>
          <c:yMode val="edge"/>
          <c:x val="0.22621410959993637"/>
          <c:y val="3.9285323709536309E-2"/>
        </c:manualLayout>
      </c:layout>
      <c:overlay val="1"/>
      <c:spPr>
        <a:ln w="15875"/>
      </c:spPr>
    </c:title>
    <c:autoTitleDeleted val="0"/>
    <c:plotArea>
      <c:layout>
        <c:manualLayout>
          <c:layoutTarget val="inner"/>
          <c:xMode val="edge"/>
          <c:yMode val="edge"/>
          <c:x val="0.16614829396325459"/>
          <c:y val="0.14665008019830855"/>
          <c:w val="0.67645596383785356"/>
          <c:h val="0.67645596383785356"/>
        </c:manualLayout>
      </c:layout>
      <c:pieChart>
        <c:varyColors val="1"/>
        <c:ser>
          <c:idx val="0"/>
          <c:order val="0"/>
          <c:tx>
            <c:strRef>
              <c:f>'Migration Dashboard'!$G$24</c:f>
              <c:strCache>
                <c:ptCount val="1"/>
                <c:pt idx="0">
                  <c:v>Count</c:v>
                </c:pt>
              </c:strCache>
            </c:strRef>
          </c:tx>
          <c:dPt>
            <c:idx val="0"/>
            <c:bubble3D val="0"/>
            <c:spPr>
              <a:solidFill>
                <a:schemeClr val="bg1">
                  <a:lumMod val="50000"/>
                </a:schemeClr>
              </a:solidFill>
            </c:spPr>
            <c:extLst>
              <c:ext xmlns:c16="http://schemas.microsoft.com/office/drawing/2014/chart" uri="{C3380CC4-5D6E-409C-BE32-E72D297353CC}">
                <c16:uniqueId val="{00000001-1AE0-487D-9D7B-5C23F5359968}"/>
              </c:ext>
            </c:extLst>
          </c:dPt>
          <c:dPt>
            <c:idx val="1"/>
            <c:bubble3D val="0"/>
            <c:spPr>
              <a:solidFill>
                <a:srgbClr val="00B0F0"/>
              </a:solidFill>
            </c:spPr>
            <c:extLst>
              <c:ext xmlns:c16="http://schemas.microsoft.com/office/drawing/2014/chart" uri="{C3380CC4-5D6E-409C-BE32-E72D297353CC}">
                <c16:uniqueId val="{00000003-1AE0-487D-9D7B-5C23F5359968}"/>
              </c:ext>
            </c:extLst>
          </c:dPt>
          <c:dPt>
            <c:idx val="2"/>
            <c:bubble3D val="0"/>
            <c:spPr>
              <a:solidFill>
                <a:srgbClr val="FFFF00"/>
              </a:solidFill>
            </c:spPr>
            <c:extLst>
              <c:ext xmlns:c16="http://schemas.microsoft.com/office/drawing/2014/chart" uri="{C3380CC4-5D6E-409C-BE32-E72D297353CC}">
                <c16:uniqueId val="{00000005-1AE0-487D-9D7B-5C23F5359968}"/>
              </c:ext>
            </c:extLst>
          </c:dPt>
          <c:dPt>
            <c:idx val="3"/>
            <c:bubble3D val="0"/>
            <c:spPr>
              <a:solidFill>
                <a:srgbClr val="FF0000"/>
              </a:solidFill>
            </c:spPr>
            <c:extLst>
              <c:ext xmlns:c16="http://schemas.microsoft.com/office/drawing/2014/chart" uri="{C3380CC4-5D6E-409C-BE32-E72D297353CC}">
                <c16:uniqueId val="{00000007-1AE0-487D-9D7B-5C23F5359968}"/>
              </c:ext>
            </c:extLst>
          </c:dPt>
          <c:dPt>
            <c:idx val="4"/>
            <c:bubble3D val="0"/>
            <c:spPr>
              <a:solidFill>
                <a:srgbClr val="00B050"/>
              </a:solidFill>
            </c:spPr>
            <c:extLst>
              <c:ext xmlns:c16="http://schemas.microsoft.com/office/drawing/2014/chart" uri="{C3380CC4-5D6E-409C-BE32-E72D297353CC}">
                <c16:uniqueId val="{00000009-1AE0-487D-9D7B-5C23F5359968}"/>
              </c:ext>
            </c:extLst>
          </c:dPt>
          <c:cat>
            <c:strRef>
              <c:f>'Migration Dashboard'!$F$25:$F$29</c:f>
              <c:strCache>
                <c:ptCount val="5"/>
                <c:pt idx="0">
                  <c:v>Not Started</c:v>
                </c:pt>
                <c:pt idx="1">
                  <c:v>In Progress</c:v>
                </c:pt>
                <c:pt idx="2">
                  <c:v>Delayed</c:v>
                </c:pt>
                <c:pt idx="3">
                  <c:v>Backed Out</c:v>
                </c:pt>
                <c:pt idx="4">
                  <c:v>Completed</c:v>
                </c:pt>
              </c:strCache>
            </c:strRef>
          </c:cat>
          <c:val>
            <c:numRef>
              <c:f>'Migration Dashboard'!$G$25:$G$29</c:f>
              <c:numCache>
                <c:formatCode>General</c:formatCode>
                <c:ptCount val="5"/>
                <c:pt idx="0">
                  <c:v>22</c:v>
                </c:pt>
                <c:pt idx="1">
                  <c:v>133</c:v>
                </c:pt>
                <c:pt idx="2">
                  <c:v>11</c:v>
                </c:pt>
                <c:pt idx="3">
                  <c:v>0</c:v>
                </c:pt>
                <c:pt idx="4">
                  <c:v>107</c:v>
                </c:pt>
              </c:numCache>
            </c:numRef>
          </c:val>
          <c:extLst>
            <c:ext xmlns:c16="http://schemas.microsoft.com/office/drawing/2014/chart" uri="{C3380CC4-5D6E-409C-BE32-E72D297353CC}">
              <c16:uniqueId val="{0000000A-1AE0-487D-9D7B-5C23F535996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4.5758056284631032E-2"/>
          <c:y val="0.81886209536307963"/>
          <c:w val="0.93599464129483811"/>
          <c:h val="0.16117873286672499"/>
        </c:manualLayout>
      </c:layout>
      <c:overlay val="0"/>
      <c:txPr>
        <a:bodyPr/>
        <a:lstStyle/>
        <a:p>
          <a:pPr>
            <a:defRPr sz="16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jpg"/></Relationships>
</file>

<file path=xl/drawings/_rels/drawing8.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4</xdr:col>
      <xdr:colOff>69273</xdr:colOff>
      <xdr:row>9</xdr:row>
      <xdr:rowOff>25977</xdr:rowOff>
    </xdr:from>
    <xdr:to>
      <xdr:col>4</xdr:col>
      <xdr:colOff>883227</xdr:colOff>
      <xdr:row>9</xdr:row>
      <xdr:rowOff>164523</xdr:rowOff>
    </xdr:to>
    <xdr:sp macro="[0]!ResetFillColorAndLockv2" textlink="">
      <xdr:nvSpPr>
        <xdr:cNvPr id="3" name="Oval 2">
          <a:extLst>
            <a:ext uri="{FF2B5EF4-FFF2-40B4-BE49-F238E27FC236}">
              <a16:creationId xmlns:a16="http://schemas.microsoft.com/office/drawing/2014/main" id="{6625FEFA-3C8D-4FDD-AB68-65A98324CAA8}"/>
            </a:ext>
          </a:extLst>
        </xdr:cNvPr>
        <xdr:cNvSpPr/>
      </xdr:nvSpPr>
      <xdr:spPr>
        <a:xfrm>
          <a:off x="7600373" y="3077152"/>
          <a:ext cx="820304" cy="13219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editAs="oneCell">
    <xdr:from>
      <xdr:col>9</xdr:col>
      <xdr:colOff>609279</xdr:colOff>
      <xdr:row>3</xdr:row>
      <xdr:rowOff>244073</xdr:rowOff>
    </xdr:from>
    <xdr:to>
      <xdr:col>12</xdr:col>
      <xdr:colOff>936855</xdr:colOff>
      <xdr:row>7</xdr:row>
      <xdr:rowOff>108275</xdr:rowOff>
    </xdr:to>
    <xdr:pic>
      <xdr:nvPicPr>
        <xdr:cNvPr id="6" name="Picture 5">
          <a:extLst>
            <a:ext uri="{FF2B5EF4-FFF2-40B4-BE49-F238E27FC236}">
              <a16:creationId xmlns:a16="http://schemas.microsoft.com/office/drawing/2014/main" id="{8EA553B3-4F6F-4CAF-896B-44EE85FE9EF1}"/>
            </a:ext>
          </a:extLst>
        </xdr:cNvPr>
        <xdr:cNvPicPr>
          <a:picLocks noChangeAspect="1"/>
        </xdr:cNvPicPr>
      </xdr:nvPicPr>
      <xdr:blipFill>
        <a:blip xmlns:r="http://schemas.openxmlformats.org/officeDocument/2006/relationships" r:embed="rId1"/>
        <a:stretch>
          <a:fillRect/>
        </a:stretch>
      </xdr:blipFill>
      <xdr:spPr>
        <a:xfrm>
          <a:off x="11187929" y="1154427"/>
          <a:ext cx="3968992" cy="1078007"/>
        </a:xfrm>
        <a:prstGeom prst="rect">
          <a:avLst/>
        </a:prstGeom>
      </xdr:spPr>
    </xdr:pic>
    <xdr:clientData/>
  </xdr:twoCellAnchor>
  <xdr:twoCellAnchor>
    <xdr:from>
      <xdr:col>4</xdr:col>
      <xdr:colOff>66098</xdr:colOff>
      <xdr:row>5</xdr:row>
      <xdr:rowOff>40120</xdr:rowOff>
    </xdr:from>
    <xdr:to>
      <xdr:col>4</xdr:col>
      <xdr:colOff>886402</xdr:colOff>
      <xdr:row>5</xdr:row>
      <xdr:rowOff>181841</xdr:rowOff>
    </xdr:to>
    <xdr:sp macro="[0]!CombinedModule1V2" textlink="">
      <xdr:nvSpPr>
        <xdr:cNvPr id="7" name="Oval 6">
          <a:extLst>
            <a:ext uri="{FF2B5EF4-FFF2-40B4-BE49-F238E27FC236}">
              <a16:creationId xmlns:a16="http://schemas.microsoft.com/office/drawing/2014/main" id="{94A1EA91-A603-41C0-8044-E357C28CBA24}"/>
            </a:ext>
          </a:extLst>
        </xdr:cNvPr>
        <xdr:cNvSpPr/>
      </xdr:nvSpPr>
      <xdr:spPr>
        <a:xfrm>
          <a:off x="7603548" y="1564120"/>
          <a:ext cx="813954" cy="1385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4</xdr:col>
      <xdr:colOff>69273</xdr:colOff>
      <xdr:row>6</xdr:row>
      <xdr:rowOff>25977</xdr:rowOff>
    </xdr:from>
    <xdr:to>
      <xdr:col>4</xdr:col>
      <xdr:colOff>883227</xdr:colOff>
      <xdr:row>6</xdr:row>
      <xdr:rowOff>164523</xdr:rowOff>
    </xdr:to>
    <xdr:sp macro="[0]!CompareWb1ToWb2" textlink="">
      <xdr:nvSpPr>
        <xdr:cNvPr id="8" name="Oval 7">
          <a:extLst>
            <a:ext uri="{FF2B5EF4-FFF2-40B4-BE49-F238E27FC236}">
              <a16:creationId xmlns:a16="http://schemas.microsoft.com/office/drawing/2014/main" id="{B393A401-F785-4DA2-8A04-549A0C00D0A2}"/>
            </a:ext>
          </a:extLst>
        </xdr:cNvPr>
        <xdr:cNvSpPr/>
      </xdr:nvSpPr>
      <xdr:spPr>
        <a:xfrm>
          <a:off x="7600373" y="2772352"/>
          <a:ext cx="820304" cy="13219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4</xdr:col>
      <xdr:colOff>69273</xdr:colOff>
      <xdr:row>7</xdr:row>
      <xdr:rowOff>25977</xdr:rowOff>
    </xdr:from>
    <xdr:to>
      <xdr:col>4</xdr:col>
      <xdr:colOff>883227</xdr:colOff>
      <xdr:row>7</xdr:row>
      <xdr:rowOff>164523</xdr:rowOff>
    </xdr:to>
    <xdr:sp macro="[0]!CompareMasterToAppTemplate" textlink="">
      <xdr:nvSpPr>
        <xdr:cNvPr id="2" name="Oval 1">
          <a:extLst>
            <a:ext uri="{FF2B5EF4-FFF2-40B4-BE49-F238E27FC236}">
              <a16:creationId xmlns:a16="http://schemas.microsoft.com/office/drawing/2014/main" id="{47255834-232D-4AB1-B892-D6E943EEAF7F}"/>
            </a:ext>
          </a:extLst>
        </xdr:cNvPr>
        <xdr:cNvSpPr/>
      </xdr:nvSpPr>
      <xdr:spPr>
        <a:xfrm>
          <a:off x="7599507" y="1847561"/>
          <a:ext cx="820304" cy="13219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4</xdr:col>
      <xdr:colOff>69273</xdr:colOff>
      <xdr:row>8</xdr:row>
      <xdr:rowOff>25977</xdr:rowOff>
    </xdr:from>
    <xdr:to>
      <xdr:col>4</xdr:col>
      <xdr:colOff>883227</xdr:colOff>
      <xdr:row>8</xdr:row>
      <xdr:rowOff>164523</xdr:rowOff>
    </xdr:to>
    <xdr:sp macro="[0]!CompareByWaveNumber" textlink="">
      <xdr:nvSpPr>
        <xdr:cNvPr id="4" name="Oval 3">
          <a:extLst>
            <a:ext uri="{FF2B5EF4-FFF2-40B4-BE49-F238E27FC236}">
              <a16:creationId xmlns:a16="http://schemas.microsoft.com/office/drawing/2014/main" id="{4262A848-AF8A-4967-B180-886C195E7C46}"/>
            </a:ext>
          </a:extLst>
        </xdr:cNvPr>
        <xdr:cNvSpPr/>
      </xdr:nvSpPr>
      <xdr:spPr>
        <a:xfrm>
          <a:off x="7599507" y="2756766"/>
          <a:ext cx="820304" cy="13219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1743075</xdr:colOff>
      <xdr:row>3</xdr:row>
      <xdr:rowOff>0</xdr:rowOff>
    </xdr:from>
    <xdr:to>
      <xdr:col>21</xdr:col>
      <xdr:colOff>1743075</xdr:colOff>
      <xdr:row>3</xdr:row>
      <xdr:rowOff>357187</xdr:rowOff>
    </xdr:to>
    <xdr:pic>
      <xdr:nvPicPr>
        <xdr:cNvPr id="2" name="Picture 2">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2032575" y="657225"/>
          <a:ext cx="0" cy="357187"/>
        </a:xfrm>
        <a:prstGeom prst="rect">
          <a:avLst/>
        </a:prstGeom>
        <a:noFill/>
        <a:ln w="9525">
          <a:noFill/>
          <a:miter lim="800000"/>
          <a:headEnd/>
          <a:tailEnd/>
        </a:ln>
      </xdr:spPr>
    </xdr:pic>
    <xdr:clientData/>
  </xdr:twoCellAnchor>
  <xdr:twoCellAnchor editAs="oneCell">
    <xdr:from>
      <xdr:col>10</xdr:col>
      <xdr:colOff>554832</xdr:colOff>
      <xdr:row>3</xdr:row>
      <xdr:rowOff>0</xdr:rowOff>
    </xdr:from>
    <xdr:to>
      <xdr:col>10</xdr:col>
      <xdr:colOff>554832</xdr:colOff>
      <xdr:row>3</xdr:row>
      <xdr:rowOff>359568</xdr:rowOff>
    </xdr:to>
    <xdr:pic>
      <xdr:nvPicPr>
        <xdr:cNvPr id="3" name="Picture 2" descr="CSC logo2008.gif">
          <a:extLst>
            <a:ext uri="{FF2B5EF4-FFF2-40B4-BE49-F238E27FC236}">
              <a16:creationId xmlns:a16="http://schemas.microsoft.com/office/drawing/2014/main" id="{00000000-0008-0000-0800-000003000000}"/>
            </a:ext>
          </a:extLst>
        </xdr:cNvPr>
        <xdr:cNvPicPr>
          <a:picLocks noGrp="1" noChangeAspect="1"/>
        </xdr:cNvPicPr>
      </xdr:nvPicPr>
      <xdr:blipFill>
        <a:blip xmlns:r="http://schemas.openxmlformats.org/officeDocument/2006/relationships" r:embed="rId2" cstate="print"/>
        <a:srcRect l="6937" r="6937"/>
        <a:stretch>
          <a:fillRect/>
        </a:stretch>
      </xdr:blipFill>
      <xdr:spPr bwMode="gray">
        <a:xfrm>
          <a:off x="13632657" y="657225"/>
          <a:ext cx="0" cy="359568"/>
        </a:xfrm>
        <a:prstGeom prst="rect">
          <a:avLst/>
        </a:prstGeom>
        <a:noFill/>
        <a:ln w="9525">
          <a:noFill/>
          <a:miter lim="800000"/>
          <a:headEnd/>
          <a:tailEnd/>
        </a:ln>
      </xdr:spPr>
    </xdr:pic>
    <xdr:clientData/>
  </xdr:twoCellAnchor>
  <xdr:twoCellAnchor editAs="oneCell">
    <xdr:from>
      <xdr:col>0</xdr:col>
      <xdr:colOff>38100</xdr:colOff>
      <xdr:row>3</xdr:row>
      <xdr:rowOff>0</xdr:rowOff>
    </xdr:from>
    <xdr:to>
      <xdr:col>0</xdr:col>
      <xdr:colOff>38100</xdr:colOff>
      <xdr:row>3</xdr:row>
      <xdr:rowOff>397312</xdr:rowOff>
    </xdr:to>
    <xdr:pic>
      <xdr:nvPicPr>
        <xdr:cNvPr id="4" name="Picture 3" descr="ICE Banner.jpg">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cstate="print"/>
        <a:srcRect/>
        <a:stretch>
          <a:fillRect/>
        </a:stretch>
      </xdr:blipFill>
      <xdr:spPr bwMode="auto">
        <a:xfrm>
          <a:off x="38100" y="657225"/>
          <a:ext cx="0" cy="397312"/>
        </a:xfrm>
        <a:prstGeom prst="rect">
          <a:avLst/>
        </a:prstGeom>
        <a:noFill/>
        <a:ln w="9525">
          <a:noFill/>
          <a:miter lim="800000"/>
          <a:headEnd/>
          <a:tailEnd/>
        </a:ln>
      </xdr:spPr>
    </xdr:pic>
    <xdr:clientData/>
  </xdr:twoCellAnchor>
  <xdr:oneCellAnchor>
    <xdr:from>
      <xdr:col>17</xdr:col>
      <xdr:colOff>38100</xdr:colOff>
      <xdr:row>3</xdr:row>
      <xdr:rowOff>0</xdr:rowOff>
    </xdr:from>
    <xdr:ext cx="0" cy="402075"/>
    <xdr:pic>
      <xdr:nvPicPr>
        <xdr:cNvPr id="5" name="Picture 4" descr="ICE Banner.jpg">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cstate="print"/>
        <a:srcRect/>
        <a:stretch>
          <a:fillRect/>
        </a:stretch>
      </xdr:blipFill>
      <xdr:spPr bwMode="auto">
        <a:xfrm>
          <a:off x="20516850" y="657225"/>
          <a:ext cx="0" cy="402075"/>
        </a:xfrm>
        <a:prstGeom prst="rect">
          <a:avLst/>
        </a:prstGeom>
        <a:noFill/>
        <a:ln w="9525">
          <a:noFill/>
          <a:miter lim="800000"/>
          <a:headEnd/>
          <a:tailEnd/>
        </a:ln>
      </xdr:spPr>
    </xdr:pic>
    <xdr:clientData/>
  </xdr:oneCellAnchor>
  <xdr:oneCellAnchor>
    <xdr:from>
      <xdr:col>2</xdr:col>
      <xdr:colOff>0</xdr:colOff>
      <xdr:row>3</xdr:row>
      <xdr:rowOff>0</xdr:rowOff>
    </xdr:from>
    <xdr:ext cx="0" cy="402075"/>
    <xdr:pic>
      <xdr:nvPicPr>
        <xdr:cNvPr id="6" name="Picture 5" descr="ICE Banner.jpg">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cstate="print"/>
        <a:srcRect/>
        <a:stretch>
          <a:fillRect/>
        </a:stretch>
      </xdr:blipFill>
      <xdr:spPr bwMode="auto">
        <a:xfrm>
          <a:off x="2619375" y="657225"/>
          <a:ext cx="0" cy="402075"/>
        </a:xfrm>
        <a:prstGeom prst="rect">
          <a:avLst/>
        </a:prstGeom>
        <a:noFill/>
        <a:ln w="9525">
          <a:noFill/>
          <a:miter lim="800000"/>
          <a:headEnd/>
          <a:tailEnd/>
        </a:ln>
      </xdr:spPr>
    </xdr:pic>
    <xdr:clientData/>
  </xdr:oneCellAnchor>
  <xdr:oneCellAnchor>
    <xdr:from>
      <xdr:col>12</xdr:col>
      <xdr:colOff>38100</xdr:colOff>
      <xdr:row>3</xdr:row>
      <xdr:rowOff>0</xdr:rowOff>
    </xdr:from>
    <xdr:ext cx="0" cy="402075"/>
    <xdr:pic>
      <xdr:nvPicPr>
        <xdr:cNvPr id="7" name="Picture 6" descr="ICE Banner.jpg">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3" cstate="print"/>
        <a:srcRect/>
        <a:stretch>
          <a:fillRect/>
        </a:stretch>
      </xdr:blipFill>
      <xdr:spPr bwMode="auto">
        <a:xfrm>
          <a:off x="15373350" y="657225"/>
          <a:ext cx="0" cy="402075"/>
        </a:xfrm>
        <a:prstGeom prst="rect">
          <a:avLst/>
        </a:prstGeom>
        <a:noFill/>
        <a:ln w="9525">
          <a:noFill/>
          <a:miter lim="800000"/>
          <a:headEnd/>
          <a:tailEnd/>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9</xdr:col>
      <xdr:colOff>761999</xdr:colOff>
      <xdr:row>3</xdr:row>
      <xdr:rowOff>0</xdr:rowOff>
    </xdr:from>
    <xdr:to>
      <xdr:col>9</xdr:col>
      <xdr:colOff>761999</xdr:colOff>
      <xdr:row>4</xdr:row>
      <xdr:rowOff>40482</xdr:rowOff>
    </xdr:to>
    <xdr:pic>
      <xdr:nvPicPr>
        <xdr:cNvPr id="2" name="Picture 2">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277849" y="685800"/>
          <a:ext cx="0" cy="364332"/>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4</xdr:row>
      <xdr:rowOff>42863</xdr:rowOff>
    </xdr:to>
    <xdr:pic>
      <xdr:nvPicPr>
        <xdr:cNvPr id="3" name="Picture 2" descr="CSC logo2008.gif">
          <a:extLst>
            <a:ext uri="{FF2B5EF4-FFF2-40B4-BE49-F238E27FC236}">
              <a16:creationId xmlns:a16="http://schemas.microsoft.com/office/drawing/2014/main" id="{00000000-0008-0000-0900-000003000000}"/>
            </a:ext>
          </a:extLst>
        </xdr:cNvPr>
        <xdr:cNvPicPr>
          <a:picLocks noGrp="1" noChangeAspect="1"/>
        </xdr:cNvPicPr>
      </xdr:nvPicPr>
      <xdr:blipFill>
        <a:blip xmlns:r="http://schemas.openxmlformats.org/officeDocument/2006/relationships" r:embed="rId2" cstate="print"/>
        <a:srcRect l="6937" r="6937"/>
        <a:stretch>
          <a:fillRect/>
        </a:stretch>
      </xdr:blipFill>
      <xdr:spPr bwMode="gray">
        <a:xfrm>
          <a:off x="0" y="685800"/>
          <a:ext cx="0" cy="366713"/>
        </a:xfrm>
        <a:prstGeom prst="rect">
          <a:avLst/>
        </a:prstGeom>
        <a:noFill/>
        <a:ln w="9525">
          <a:noFill/>
          <a:miter lim="800000"/>
          <a:headEnd/>
          <a:tailEnd/>
        </a:ln>
      </xdr:spPr>
    </xdr:pic>
    <xdr:clientData/>
  </xdr:twoCellAnchor>
  <xdr:twoCellAnchor editAs="oneCell">
    <xdr:from>
      <xdr:col>0</xdr:col>
      <xdr:colOff>38100</xdr:colOff>
      <xdr:row>3</xdr:row>
      <xdr:rowOff>0</xdr:rowOff>
    </xdr:from>
    <xdr:to>
      <xdr:col>0</xdr:col>
      <xdr:colOff>38100</xdr:colOff>
      <xdr:row>4</xdr:row>
      <xdr:rowOff>86957</xdr:rowOff>
    </xdr:to>
    <xdr:pic>
      <xdr:nvPicPr>
        <xdr:cNvPr id="7" name="Picture 3" descr="ICE Banner.jp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srcRect/>
        <a:stretch>
          <a:fillRect/>
        </a:stretch>
      </xdr:blipFill>
      <xdr:spPr bwMode="auto">
        <a:xfrm>
          <a:off x="38100" y="685800"/>
          <a:ext cx="0" cy="404457"/>
        </a:xfrm>
        <a:prstGeom prst="rect">
          <a:avLst/>
        </a:prstGeom>
        <a:noFill/>
        <a:ln w="9525">
          <a:noFill/>
          <a:miter lim="800000"/>
          <a:headEnd/>
          <a:tailEnd/>
        </a:ln>
      </xdr:spPr>
    </xdr:pic>
    <xdr:clientData/>
  </xdr:twoCellAnchor>
  <xdr:oneCellAnchor>
    <xdr:from>
      <xdr:col>11</xdr:col>
      <xdr:colOff>761999</xdr:colOff>
      <xdr:row>3</xdr:row>
      <xdr:rowOff>0</xdr:rowOff>
    </xdr:from>
    <xdr:ext cx="0" cy="361950"/>
    <xdr:pic>
      <xdr:nvPicPr>
        <xdr:cNvPr id="5" name="Picture 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6040099" y="685800"/>
          <a:ext cx="0" cy="361950"/>
        </a:xfrm>
        <a:prstGeom prst="rect">
          <a:avLst/>
        </a:prstGeom>
        <a:noFill/>
        <a:ln w="9525">
          <a:noFill/>
          <a:miter lim="800000"/>
          <a:headEnd/>
          <a:tailEnd/>
        </a:ln>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12</xdr:col>
      <xdr:colOff>687917</xdr:colOff>
      <xdr:row>3</xdr:row>
      <xdr:rowOff>0</xdr:rowOff>
    </xdr:from>
    <xdr:to>
      <xdr:col>12</xdr:col>
      <xdr:colOff>687917</xdr:colOff>
      <xdr:row>3</xdr:row>
      <xdr:rowOff>0</xdr:rowOff>
    </xdr:to>
    <xdr:pic>
      <xdr:nvPicPr>
        <xdr:cNvPr id="2" name="Picture 2">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6661342" y="685800"/>
          <a:ext cx="0" cy="0"/>
        </a:xfrm>
        <a:prstGeom prst="rect">
          <a:avLst/>
        </a:prstGeom>
        <a:noFill/>
        <a:ln w="9525">
          <a:noFill/>
          <a:miter lim="800000"/>
          <a:headEnd/>
          <a:tailEnd/>
        </a:ln>
      </xdr:spPr>
    </xdr:pic>
    <xdr:clientData/>
  </xdr:twoCellAnchor>
  <xdr:twoCellAnchor editAs="oneCell">
    <xdr:from>
      <xdr:col>1</xdr:col>
      <xdr:colOff>0</xdr:colOff>
      <xdr:row>3</xdr:row>
      <xdr:rowOff>0</xdr:rowOff>
    </xdr:from>
    <xdr:to>
      <xdr:col>1</xdr:col>
      <xdr:colOff>0</xdr:colOff>
      <xdr:row>3</xdr:row>
      <xdr:rowOff>0</xdr:rowOff>
    </xdr:to>
    <xdr:pic>
      <xdr:nvPicPr>
        <xdr:cNvPr id="3" name="Picture 2" descr="CSC logo2008.gif">
          <a:extLst>
            <a:ext uri="{FF2B5EF4-FFF2-40B4-BE49-F238E27FC236}">
              <a16:creationId xmlns:a16="http://schemas.microsoft.com/office/drawing/2014/main" id="{00000000-0008-0000-0A00-000003000000}"/>
            </a:ext>
          </a:extLst>
        </xdr:cNvPr>
        <xdr:cNvPicPr>
          <a:picLocks noGrp="1" noChangeAspect="1"/>
        </xdr:cNvPicPr>
      </xdr:nvPicPr>
      <xdr:blipFill>
        <a:blip xmlns:r="http://schemas.openxmlformats.org/officeDocument/2006/relationships" r:embed="rId2" cstate="print"/>
        <a:srcRect l="6937" r="6937"/>
        <a:stretch>
          <a:fillRect/>
        </a:stretch>
      </xdr:blipFill>
      <xdr:spPr bwMode="gray">
        <a:xfrm>
          <a:off x="1647825" y="685800"/>
          <a:ext cx="0" cy="0"/>
        </a:xfrm>
        <a:prstGeom prst="rect">
          <a:avLst/>
        </a:prstGeom>
        <a:noFill/>
        <a:ln w="9525">
          <a:noFill/>
          <a:miter lim="800000"/>
          <a:headEnd/>
          <a:tailEnd/>
        </a:ln>
      </xdr:spPr>
    </xdr:pic>
    <xdr:clientData/>
  </xdr:twoCellAnchor>
  <xdr:twoCellAnchor editAs="oneCell">
    <xdr:from>
      <xdr:col>0</xdr:col>
      <xdr:colOff>154516</xdr:colOff>
      <xdr:row>3</xdr:row>
      <xdr:rowOff>0</xdr:rowOff>
    </xdr:from>
    <xdr:to>
      <xdr:col>0</xdr:col>
      <xdr:colOff>154516</xdr:colOff>
      <xdr:row>3</xdr:row>
      <xdr:rowOff>0</xdr:rowOff>
    </xdr:to>
    <xdr:pic>
      <xdr:nvPicPr>
        <xdr:cNvPr id="4" name="Picture 3" descr="ICE Banner.jp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cstate="print"/>
        <a:srcRect/>
        <a:stretch>
          <a:fillRect/>
        </a:stretch>
      </xdr:blipFill>
      <xdr:spPr bwMode="auto">
        <a:xfrm>
          <a:off x="154516" y="685800"/>
          <a:ext cx="0" cy="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15</xdr:col>
      <xdr:colOff>581025</xdr:colOff>
      <xdr:row>31</xdr:row>
      <xdr:rowOff>47625</xdr:rowOff>
    </xdr:to>
    <xdr:pic>
      <xdr:nvPicPr>
        <xdr:cNvPr id="2" name="Picture 1">
          <a:extLst>
            <a:ext uri="{FF2B5EF4-FFF2-40B4-BE49-F238E27FC236}">
              <a16:creationId xmlns:a16="http://schemas.microsoft.com/office/drawing/2014/main" id="{187142EC-50C3-D5BC-8CBC-2ED942A174BA}"/>
            </a:ext>
          </a:extLst>
        </xdr:cNvPr>
        <xdr:cNvPicPr>
          <a:picLocks noChangeAspect="1"/>
        </xdr:cNvPicPr>
      </xdr:nvPicPr>
      <xdr:blipFill>
        <a:blip xmlns:r="http://schemas.openxmlformats.org/officeDocument/2006/relationships" r:embed="rId1"/>
        <a:stretch>
          <a:fillRect/>
        </a:stretch>
      </xdr:blipFill>
      <xdr:spPr>
        <a:xfrm>
          <a:off x="0" y="9525"/>
          <a:ext cx="9725025" cy="59436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215900</xdr:colOff>
      <xdr:row>4</xdr:row>
      <xdr:rowOff>104775</xdr:rowOff>
    </xdr:from>
    <xdr:to>
      <xdr:col>13</xdr:col>
      <xdr:colOff>254000</xdr:colOff>
      <xdr:row>31</xdr:row>
      <xdr:rowOff>152400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152881</xdr:colOff>
      <xdr:row>1</xdr:row>
      <xdr:rowOff>114457</xdr:rowOff>
    </xdr:from>
    <xdr:to>
      <xdr:col>5</xdr:col>
      <xdr:colOff>1849195</xdr:colOff>
      <xdr:row>7</xdr:row>
      <xdr:rowOff>170329</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434" t="20115" r="11745" b="15948"/>
        <a:stretch/>
      </xdr:blipFill>
      <xdr:spPr>
        <a:xfrm>
          <a:off x="6401281" y="533557"/>
          <a:ext cx="2639289" cy="1546534"/>
        </a:xfrm>
        <a:prstGeom prst="rect">
          <a:avLst/>
        </a:prstGeom>
      </xdr:spPr>
    </xdr:pic>
    <xdr:clientData/>
  </xdr:twoCellAnchor>
  <xdr:twoCellAnchor editAs="oneCell">
    <xdr:from>
      <xdr:col>12</xdr:col>
      <xdr:colOff>1682750</xdr:colOff>
      <xdr:row>0</xdr:row>
      <xdr:rowOff>47624</xdr:rowOff>
    </xdr:from>
    <xdr:to>
      <xdr:col>12</xdr:col>
      <xdr:colOff>3102481</xdr:colOff>
      <xdr:row>0</xdr:row>
      <xdr:rowOff>547687</xdr:rowOff>
    </xdr:to>
    <xdr:pic>
      <xdr:nvPicPr>
        <xdr:cNvPr id="8" name="Picture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2"/>
        <a:stretch>
          <a:fillRect/>
        </a:stretch>
      </xdr:blipFill>
      <xdr:spPr>
        <a:xfrm>
          <a:off x="19184938" y="47624"/>
          <a:ext cx="1438781" cy="50006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1009650</xdr:colOff>
      <xdr:row>2</xdr:row>
      <xdr:rowOff>38100</xdr:rowOff>
    </xdr:from>
    <xdr:to>
      <xdr:col>13</xdr:col>
      <xdr:colOff>19050</xdr:colOff>
      <xdr:row>21</xdr:row>
      <xdr:rowOff>57150</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oneCell">
    <xdr:from>
      <xdr:col>0</xdr:col>
      <xdr:colOff>28575</xdr:colOff>
      <xdr:row>2</xdr:row>
      <xdr:rowOff>38102</xdr:rowOff>
    </xdr:from>
    <xdr:to>
      <xdr:col>4</xdr:col>
      <xdr:colOff>828675</xdr:colOff>
      <xdr:row>21</xdr:row>
      <xdr:rowOff>38099</xdr:rowOff>
    </xdr:to>
    <xdr:graphicFrame macro="">
      <xdr:nvGraphicFramePr>
        <xdr:cNvPr id="5" name="Chart 4">
          <a:extLst>
            <a:ext uri="{FF2B5EF4-FFF2-40B4-BE49-F238E27FC236}">
              <a16:creationId xmlns:a16="http://schemas.microsoft.com/office/drawing/2014/main" id="{00000000-0008-0000-0F00-000005000000}"/>
            </a:ext>
            <a:ext uri="{147F2762-F138-4A5C-976F-8EAC2B608ADB}">
              <a16:predDERef xmlns:a16="http://schemas.microsoft.com/office/drawing/2014/main" pre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editAs="oneCell">
    <xdr:from>
      <xdr:col>4</xdr:col>
      <xdr:colOff>881495</xdr:colOff>
      <xdr:row>2</xdr:row>
      <xdr:rowOff>38100</xdr:rowOff>
    </xdr:from>
    <xdr:to>
      <xdr:col>8</xdr:col>
      <xdr:colOff>957695</xdr:colOff>
      <xdr:row>21</xdr:row>
      <xdr:rowOff>57150</xdr:rowOff>
    </xdr:to>
    <xdr:graphicFrame macro="">
      <xdr:nvGraphicFramePr>
        <xdr:cNvPr id="6" name="Chart 5">
          <a:extLst>
            <a:ext uri="{FF2B5EF4-FFF2-40B4-BE49-F238E27FC236}">
              <a16:creationId xmlns:a16="http://schemas.microsoft.com/office/drawing/2014/main" id="{00000000-0008-0000-0F00-000006000000}"/>
            </a:ext>
            <a:ext uri="{147F2762-F138-4A5C-976F-8EAC2B608ADB}">
              <a16:predDERef xmlns:a16="http://schemas.microsoft.com/office/drawing/2014/main" pre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editAs="oneCell">
    <xdr:from>
      <xdr:col>20</xdr:col>
      <xdr:colOff>469900</xdr:colOff>
      <xdr:row>0</xdr:row>
      <xdr:rowOff>25400</xdr:rowOff>
    </xdr:from>
    <xdr:to>
      <xdr:col>22</xdr:col>
      <xdr:colOff>802321</xdr:colOff>
      <xdr:row>0</xdr:row>
      <xdr:rowOff>749300</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4"/>
        <a:stretch>
          <a:fillRect/>
        </a:stretch>
      </xdr:blipFill>
      <xdr:spPr>
        <a:xfrm>
          <a:off x="24485600" y="25400"/>
          <a:ext cx="1907221" cy="7239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RunbookToMasterCompareMacro-v22.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RunbookToMasterCompareMacro-v22.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4952.570834953702" createdVersion="8" refreshedVersion="8" minRefreshableVersion="3" recordCount="656" xr:uid="{852E7E38-37D2-4216-9848-093C5442BC73}">
  <cacheSource type="worksheet">
    <worksheetSource ref="A4:O4" sheet="Apps-By-Owners" r:id="rId2"/>
  </cacheSource>
  <cacheFields count="36">
    <cacheField name="VM ID" numFmtId="0">
      <sharedItems/>
    </cacheField>
    <cacheField name="RVTOOLS NAME" numFmtId="0">
      <sharedItems containsBlank="1"/>
    </cacheField>
    <cacheField name="Confirmation" numFmtId="0">
      <sharedItems containsBlank="1"/>
    </cacheField>
    <cacheField name="BA OWNER" numFmtId="0">
      <sharedItems count="10">
        <s v="Allwyn Carvalho"/>
        <s v="Anjireddy Kakumanu"/>
        <s v="ASHOK MADHIRAJU"/>
        <s v="Bob Phillips"/>
        <s v="Brandon Flannery"/>
        <s v="Chanderkant Sharma"/>
        <s v="Erwin Velez"/>
        <s v="Goutham Maramreddy"/>
        <s v="Joe Garten"/>
        <s v="Joe Mezera"/>
      </sharedItems>
    </cacheField>
    <cacheField name="BA MIG POC" numFmtId="0">
      <sharedItems count="11">
        <s v="Rajiv Pal, Koilraja Baulsingh"/>
        <s v="Rahul Chakraborty"/>
        <s v="Clayton Rhodes"/>
        <s v="Mangesh Deshmukh"/>
        <s v="Sean Purvis"/>
        <s v="Karthikeyan Alladurgam"/>
        <s v="Naveen Kumar Dasoju"/>
        <s v="Jason Cabra, Boyd Tyrrell"/>
        <s v="Gopala Korrapati"/>
        <s v="PJ Fouts"/>
        <s v="Melanie Berti"/>
      </sharedItems>
    </cacheField>
    <cacheField name="Application Team" numFmtId="0">
      <sharedItems count="10">
        <s v="ISAAC / PAC / Portal"/>
        <s v="ImageOne"/>
        <s v="Build"/>
        <s v="DocGen"/>
        <s v="Export"/>
        <s v="UPADS / XPG"/>
        <s v="Data Services"/>
        <s v="ITXA"/>
        <s v="FDX"/>
        <s v="Claims"/>
      </sharedItems>
    </cacheField>
    <cacheField name="BA Name" numFmtId="0">
      <sharedItems containsBlank="1" count="34">
        <s v="Case Summary Export - EVC"/>
        <s v="ISAAC - EVC"/>
        <s v="PAC-PORTAL - EVC"/>
        <s v="Portal - EVC"/>
        <s v="CCN RCadmin - EVC"/>
        <s v="CCNServices - Carriers Web - EVC"/>
        <s v="ImageOne - EVC"/>
        <s v="IONE Nightly Jobs - EVC"/>
        <s v="Plan of Care - EVC"/>
        <s v="PSMND (EMRX) - EVC"/>
        <s v="PSMND (ePA.IONE.CaseService) - EVC"/>
        <s v="RadcarePlus API - EVC"/>
        <s v="Shared Services/API - EVC"/>
        <s v="UHC Mammo Portal - EVC"/>
        <s v="UHG Portal - EVC"/>
        <s v="Build Agents - EVC"/>
        <s v="DocGen Portal - EVC"/>
        <s v="DocGen Services - EVC"/>
        <s v="Eliza Interface - EVC"/>
        <s v="IVR WEB SERVICES - EVC"/>
        <s v="Letter Generation Services - EVC"/>
        <s v="Export Services eP - EVC"/>
        <s v="ImageOne Exports - EVC"/>
        <s v="Corecache - EVC"/>
        <s v="SCCM - EVC"/>
        <s v="UPADs - EVC"/>
        <s v="Master Data Services - DW - EVC"/>
        <s v="SSRS - DW - EVC"/>
        <s v="IBM CONTROL CENTER - EVC"/>
        <s v="IBM Transformation Extender Advanced (ITXA) - EVC"/>
        <s v="FDX - Facility Data Exchange - EVC"/>
        <s v="FDX - Facility Search - EVC"/>
        <s v="MC400 - EVC"/>
        <m u="1"/>
      </sharedItems>
    </cacheField>
    <cacheField name="Migration Bundle" numFmtId="0">
      <sharedItems containsBlank="1"/>
    </cacheField>
    <cacheField name="Group" numFmtId="0">
      <sharedItems containsBlank="1"/>
    </cacheField>
    <cacheField name="Wave" numFmtId="0">
      <sharedItems/>
    </cacheField>
    <cacheField name="AS" numFmtId="0">
      <sharedItems/>
    </cacheField>
    <cacheField name="AS Name" numFmtId="0">
      <sharedItems containsBlank="1"/>
    </cacheField>
    <cacheField name="Environment" numFmtId="0">
      <sharedItems containsBlank="1"/>
    </cacheField>
    <cacheField name="VMName (FROM APP OWNER)" numFmtId="0">
      <sharedItems/>
    </cacheField>
    <cacheField name="Server Name" numFmtId="0">
      <sharedItems containsBlank="1"/>
    </cacheField>
    <cacheField name="DNS NAME (if available)" numFmtId="0">
      <sharedItems containsBlank="1"/>
    </cacheField>
    <cacheField name="OS Family" numFmtId="0">
      <sharedItems containsBlank="1"/>
    </cacheField>
    <cacheField name="Operating Sys" numFmtId="0">
      <sharedItems containsBlank="1"/>
    </cacheField>
    <cacheField name="CPU Count" numFmtId="0">
      <sharedItems containsBlank="1" containsMixedTypes="1" containsNumber="1" containsInteger="1" minValue="1" maxValue="32"/>
    </cacheField>
    <cacheField name="Power Status" numFmtId="0">
      <sharedItems containsBlank="1"/>
    </cacheField>
    <cacheField name="serverComments" numFmtId="0">
      <sharedItems/>
    </cacheField>
    <cacheField name="Notes" numFmtId="0">
      <sharedItems containsBlank="1"/>
    </cacheField>
    <cacheField name="seq" numFmtId="0">
      <sharedItems containsString="0" containsBlank="1" containsNumber="1" containsInteger="1" minValue="144" maxValue="2503"/>
    </cacheField>
    <cacheField name="VM UUID" numFmtId="0">
      <sharedItems/>
    </cacheField>
    <cacheField name="MAC Add" numFmtId="0">
      <sharedItems containsBlank="1"/>
    </cacheField>
    <cacheField name="Vlan Name" numFmtId="0">
      <sharedItems/>
    </cacheField>
    <cacheField name="Vlan ID" numFmtId="0">
      <sharedItems containsBlank="1"/>
    </cacheField>
    <cacheField name="Glasshouse" numFmtId="0">
      <sharedItems containsBlank="1"/>
    </cacheField>
    <cacheField name="Storage Provisioned (MB)" numFmtId="0">
      <sharedItems containsMixedTypes="1" containsNumber="1" containsInteger="1" minValue="8375" maxValue="34988427"/>
    </cacheField>
    <cacheField name="Storage Used (MB)" numFmtId="0">
      <sharedItems containsMixedTypes="1" containsNumber="1" containsInteger="1" minValue="0" maxValue="33546176"/>
    </cacheField>
    <cacheField name="Cluster Name" numFmtId="0">
      <sharedItems/>
    </cacheField>
    <cacheField name="IP1 - IP Address" numFmtId="0">
      <sharedItems containsMixedTypes="1" containsNumber="1" containsInteger="1" minValue="0" maxValue="0"/>
    </cacheField>
    <cacheField name="Backed Up" numFmtId="0">
      <sharedItems containsBlank="1"/>
    </cacheField>
    <cacheField name="Database" numFmtId="0">
      <sharedItems/>
    </cacheField>
    <cacheField name="RDM" numFmtId="0">
      <sharedItems containsBlank="1"/>
    </cacheField>
    <cacheField name="SRM DR"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4993.668584953703" createdVersion="8" refreshedVersion="8" minRefreshableVersion="3" recordCount="596" xr:uid="{89EFCECA-E8FF-4CF8-825A-FB7BFC77FBEF}">
  <cacheSource type="worksheet">
    <worksheetSource ref="A3:O3" sheet="Apps-By-Owners" r:id="rId2"/>
  </cacheSource>
  <cacheFields count="17">
    <cacheField name="RVTOOLS NAME" numFmtId="0">
      <sharedItems containsBlank="1"/>
    </cacheField>
    <cacheField name="Confirmation" numFmtId="0">
      <sharedItems containsBlank="1"/>
    </cacheField>
    <cacheField name="Start Time" numFmtId="168">
      <sharedItems containsBlank="1"/>
    </cacheField>
    <cacheField name="Friday/Saturday Checkout" numFmtId="168">
      <sharedItems containsBlank="1"/>
    </cacheField>
    <cacheField name="Sequencing Discussion" numFmtId="168">
      <sharedItems containsBlank="1"/>
    </cacheField>
    <cacheField name="Estimated Duration of Shutdown" numFmtId="168">
      <sharedItems containsBlank="1"/>
    </cacheField>
    <cacheField name="Estimated Duration of Checkout" numFmtId="168">
      <sharedItems containsBlank="1"/>
    </cacheField>
    <cacheField name="DNS Name" numFmtId="0">
      <sharedItems containsBlank="1"/>
    </cacheField>
    <cacheField name="BA OWNER" numFmtId="0">
      <sharedItems containsBlank="1" count="19">
        <s v="Clayton Rhodes"/>
        <s v="Allwyn Carvalho"/>
        <s v="Anjireddy Kakumanu"/>
        <s v="Boyd Tyrrell"/>
        <s v="Narayan Bhat"/>
        <s v="Bob Phillips"/>
        <s v="Goutham Maramreddy"/>
        <s v="Brandon Flannery"/>
        <s v="Joe Garten"/>
        <s v="RICHARD KELLY"/>
        <s v="Nikash Narendra"/>
        <s v="Ross Aribi"/>
        <s v="Erwin Velez"/>
        <s v="Joe Mezera"/>
        <s v="Chanderkant Sharma"/>
        <s v="Ritesh Medhe"/>
        <s v="MELISSA RUSSELL"/>
        <s v="Sandip Patel"/>
        <m/>
      </sharedItems>
    </cacheField>
    <cacheField name="BA MIG POC" numFmtId="0">
      <sharedItems containsBlank="1" count="20">
        <s v="Mohamad Alwa"/>
        <s v="Rajiv Pal, Koilraja Baulsingh, Shardul , Thomas Deetlefs"/>
        <s v="Rahul Chakraborty"/>
        <s v="John Ignatius"/>
        <s v="Naveen Kumar Dasoju"/>
        <s v="Sean Purvis"/>
        <s v="Mangesh Deshmukh"/>
        <s v="Kim Siano"/>
        <s v="Karthikeyan Alladurgam"/>
        <s v="Melissa Russell"/>
        <s v="PJ Fouts"/>
        <s v="RICHARD KELLY"/>
        <s v="Nikash Narendra"/>
        <s v="Jim Prakash-Zawisza"/>
        <s v="Jason Cabra, Boyd Tyrrell"/>
        <s v="Melanie Berti"/>
        <s v="Franklin Contact"/>
        <s v="Bala Srimanthoju"/>
        <s v="Shravan Banda"/>
        <m/>
      </sharedItems>
    </cacheField>
    <cacheField name="Application Team" numFmtId="0">
      <sharedItems containsBlank="1" count="22">
        <s v="Build"/>
        <s v="ISAAC / Portal"/>
        <s v="ImageOne"/>
        <s v="Analytics"/>
        <s v="UPADS / XPG"/>
        <s v="Voice"/>
        <s v="DocGen"/>
        <s v="Edifecs"/>
        <s v="Export"/>
        <s v="FDX"/>
        <s v="Claims"/>
        <s v="ITXA"/>
        <s v="InQbator Modeling"/>
        <s v="Intellipath"/>
        <s v="Data Services"/>
        <s v="Object Valet / OCR"/>
        <s v="SAS"/>
        <s v="Data Ingestion"/>
        <m/>
        <s v="Verbal" u="1"/>
        <s v="ISAAC / PAC Portal" u="1"/>
        <s v="GREAT PLAINS - PRODUCTION" u="1"/>
      </sharedItems>
    </cacheField>
    <cacheField name="BA Name" numFmtId="0">
      <sharedItems containsBlank="1" count="48">
        <s v="Build Agents - EVC"/>
        <s v="Case Summary Export - EVC"/>
        <s v="CCN RCadmin - EVC"/>
        <s v="Cherwell"/>
        <s v="Corecache - EVC"/>
        <s v="Data Warehouse - EVC"/>
        <s v="DIALER"/>
        <s v="DocGen Portal - EVC"/>
        <s v="DocGen Services - EVC"/>
        <s v="Edifecs"/>
        <s v="Eliza Interface - EVC"/>
        <s v="Export Services eP - EVC"/>
        <s v="FDX - Facility Data Exchange - EVC"/>
        <s v="FDX - Facility Search - EVC"/>
        <s v="GREAT PLAINS - PRODUCTION"/>
        <s v="IBM CONTROL CENTER - EVC"/>
        <s v="IBM Transformation Extender Advanced (ITXA) - EVC"/>
        <s v="ImageOne - EVC"/>
        <s v="ImageOne Exports - EVC"/>
        <s v="InQbator Modeling"/>
        <s v="Intellipath - EVC"/>
        <s v="IONE Nightly Jobs - EVC"/>
        <s v="ISAAC - EVC"/>
        <s v="IVR WEB SERVICES - EVC"/>
        <s v="Letter Generation Services - EVC"/>
        <s v="Master Data Services - DW - EVC"/>
        <s v="MC400 - EVC"/>
        <s v="MCRS"/>
        <s v="Member and Provider Data Load - EVC"/>
        <s v="Object Valet - EVC"/>
        <s v="OCR - EVC"/>
        <s v="PAC-PORTAL - EVC"/>
        <s v="Plan of Care - EVC"/>
        <s v="Plexis"/>
        <s v="Portal - EVC"/>
        <s v="QLIK"/>
        <s v="RadcarePlus API - EVC"/>
        <s v="SAS - EVC"/>
        <s v="SCCM - EVC"/>
        <s v="Shared Services/API - EVC"/>
        <s v="Sleep API - EVC"/>
        <s v="SSRS - DW - EVC"/>
        <s v="Treatment Planner - EVC"/>
        <s v="Treatment Planner API - EVC"/>
        <s v="UHC Mammo Portal - EVC"/>
        <s v="UHG Portal - EVC"/>
        <s v="UPADS - EVC"/>
        <m/>
      </sharedItems>
    </cacheField>
    <cacheField name="Wave" numFmtId="0">
      <sharedItems containsBlank="1"/>
    </cacheField>
    <cacheField name="Backed Up" numFmtId="0">
      <sharedItems containsBlank="1"/>
    </cacheField>
    <cacheField name="Database" numFmtId="0">
      <sharedItems containsBlank="1"/>
    </cacheField>
    <cacheField name="RDM" numFmtId="0">
      <sharedItems containsBlank="1"/>
    </cacheField>
    <cacheField name="SRM DR"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6">
  <r>
    <s v="vm-420714"/>
    <s v="DCB-PRDWEB01"/>
    <m/>
    <x v="0"/>
    <x v="0"/>
    <x v="0"/>
    <x v="0"/>
    <s v="CASE SUMMARY EXPORT - PROD BUNDLE"/>
    <m/>
    <s v="Canyonlands"/>
    <s v="CASE SUMMARY EXPORT - PROD"/>
    <s v="Case Summary Export - EVC - Production"/>
    <s v="Production"/>
    <s v="DCB-PRDWEB01"/>
    <s v="DCB-PRDWEB01 - PROD"/>
    <s v="DCB-PRDWEB01.us.medsolutions.com"/>
    <s v="Windows"/>
    <s v="Microsoft Windows Server 2008 R2 (64-bit)"/>
    <n v="2"/>
    <s v="POWEREDON"/>
    <s v="Former Bryce"/>
    <m/>
    <n v="601"/>
    <s v="422b593d-0f73-8748-6b71-ca18e0749ff5"/>
    <s v="00:50:56:ab:45:69"/>
    <s v="bwd_servers_1161"/>
    <s v="1161"/>
    <s v="Not in GH"/>
    <n v="185440"/>
    <n v="92822"/>
    <s v="DAL-GEN-DR"/>
    <s v="10.200.161.34"/>
    <s v="No"/>
    <s v="No"/>
    <s v="No"/>
    <s v="YES"/>
  </r>
  <r>
    <s v="vm-1062381"/>
    <s v="DCB-PORTAL-SVC1"/>
    <m/>
    <x v="0"/>
    <x v="0"/>
    <x v="0"/>
    <x v="1"/>
    <s v="ISAAC - PROD BUNDLE"/>
    <s v="ISAAC - Prod"/>
    <s v="Canyonlands"/>
    <s v="GATE KEEPER SERVICE - PROD"/>
    <s v="Gate Keeper Service - EVC - Production"/>
    <s v="Production"/>
    <s v="DCB-PORTAL-SVC1"/>
    <s v="DCB-PORTAL-SVC1 - PROD"/>
    <s v="DCB-PORTAL-SVC1.us.medsolutions.com"/>
    <s v="Windows"/>
    <s v="Microsoft Windows Server 2012 (64-bit)"/>
    <n v="2"/>
    <s v="POWEREDON"/>
    <s v="Former Bryce"/>
    <m/>
    <n v="544"/>
    <s v="42104300-f020-c881-4874-65a58cbc4891"/>
    <s v="00:50:56:90:6c:74"/>
    <s v="bwd_servers_1161"/>
    <s v="1161"/>
    <s v="Not in GH"/>
    <n v="100462"/>
    <n v="91895"/>
    <s v="DAL-GEN-DR"/>
    <s v="10.200.161.63"/>
    <s v="No"/>
    <s v="No"/>
    <s v="No"/>
    <s v="YES"/>
  </r>
  <r>
    <s v="vm-1062383"/>
    <s v="DCB-PORTAL-SVC2"/>
    <m/>
    <x v="0"/>
    <x v="0"/>
    <x v="0"/>
    <x v="1"/>
    <s v="ISAAC - PROD BUNDLE"/>
    <s v="ISAAC - Prod"/>
    <s v="Canyonlands"/>
    <s v="GATE KEEPER SERVICE - PROD"/>
    <s v="Gate Keeper Service - EVC - Production"/>
    <s v="Production"/>
    <s v="DCB-PORTAL-SVC2"/>
    <s v="DCB-PORTAL-SVC2 - PROD"/>
    <s v="DCB-PORTAL-SVC2.us.medsolutions.com"/>
    <s v="Windows"/>
    <s v="Microsoft Windows Server 2012 (64-bit)"/>
    <n v="2"/>
    <s v="POWEREDON"/>
    <s v="Former Bryce"/>
    <m/>
    <n v="545"/>
    <s v="42106d03-f0e0-9a09-8dfe-93ec12590b2b"/>
    <s v="00:50:56:90:62:09"/>
    <s v="bwd_servers_1161"/>
    <s v="1161"/>
    <s v="Not in GH"/>
    <n v="100466"/>
    <n v="92028"/>
    <s v="DAL-GEN-DR"/>
    <s v="10.200.161.64"/>
    <s v="No"/>
    <s v="No"/>
    <s v="No"/>
    <s v="YES"/>
  </r>
  <r>
    <s v="vm-1056933"/>
    <s v="DCB-PRD1-APP04"/>
    <m/>
    <x v="0"/>
    <x v="0"/>
    <x v="0"/>
    <x v="1"/>
    <s v="ISAAC - PROD BUNDLE"/>
    <s v="ISAAC - Prod"/>
    <s v="Canyonlands"/>
    <s v="IPA - FRONT END - PROD"/>
    <s v="IPA - Front End - EVC - Production"/>
    <s v="Production"/>
    <s v="DCB-PRD1-APP04"/>
    <s v="DCB-PRD1-APP04 - PROD"/>
    <s v="DCB-PRD1-APP04.us.medsolutions.com"/>
    <s v="Unknown"/>
    <s v="N/A"/>
    <s v="N/A"/>
    <s v="POWEREDOFF"/>
    <s v="Former Bryce"/>
    <m/>
    <n v="548"/>
    <s v="4210acef-6226-956e-0c37-fe631672eb58"/>
    <s v="00:50:56:90:1b:2b"/>
    <s v="bwd_servers_1160"/>
    <s v="1160"/>
    <s v="Not in GH"/>
    <n v="143548"/>
    <n v="110648"/>
    <s v="DAL-GEN-DR"/>
    <s v="10.200.160.190"/>
    <s v="No"/>
    <s v="No"/>
    <s v="No"/>
    <s v="YES"/>
  </r>
  <r>
    <s v="vm-1056937"/>
    <s v="DCB-PRD1-APP06"/>
    <m/>
    <x v="0"/>
    <x v="0"/>
    <x v="0"/>
    <x v="1"/>
    <s v="ISAAC - PROD BUNDLE"/>
    <s v="ISAAC - Prod"/>
    <s v="Canyonlands"/>
    <s v="IPA - FRONT END - PROD"/>
    <s v="IPA - Front End - EVC - Production"/>
    <s v="Production"/>
    <s v="DCB-PRD1-APP06"/>
    <s v="DCB-PRD1-APP06 - PROD"/>
    <s v="DCB-PRD1-APP06.us.medsolutions.com"/>
    <s v="Unknown"/>
    <s v="N/A"/>
    <s v="N/A"/>
    <s v="POWEREDOFF"/>
    <s v="Former Bryce"/>
    <m/>
    <n v="549"/>
    <s v="4210fb6f-3f8c-4d39-cb08-338a74e18571"/>
    <s v="00:50:56:90:49:99"/>
    <s v="bwd_servers_1160"/>
    <s v="1160"/>
    <s v="Not in GH"/>
    <n v="143527"/>
    <n v="119997"/>
    <s v="DAL-GEN-DR"/>
    <s v="10.200.160.191"/>
    <s v="No"/>
    <s v="No"/>
    <s v="No"/>
    <s v="YES"/>
  </r>
  <r>
    <s v="vm-1056925"/>
    <s v="DCB-PRD1-WEB04"/>
    <m/>
    <x v="0"/>
    <x v="0"/>
    <x v="0"/>
    <x v="1"/>
    <s v="ISAAC - PROD BUNDLE"/>
    <s v="ISAAC - Prod"/>
    <s v="Canyonlands"/>
    <s v="IPA - FRONT END - PROD"/>
    <s v="IPA - Front End - EVC - Production"/>
    <s v="Production"/>
    <s v="DCB-PRD1-WEB04"/>
    <s v="DCB-PRD1-WEB04 - PROD"/>
    <s v="DCB-PRD1-WEB04.us.medsolutions.com"/>
    <s v="Unknown"/>
    <s v="N/A"/>
    <s v="N/A"/>
    <s v="POWEREDOFF"/>
    <s v="Former Bryce"/>
    <m/>
    <n v="550"/>
    <s v="421070a5-e228-0d26-72dc-6a64e95b9bc7"/>
    <s v="00:50:56:90:19:fa"/>
    <s v="bwd_servers_1160"/>
    <s v="1160"/>
    <s v="Not in GH"/>
    <n v="112802"/>
    <n v="111459"/>
    <s v="DAL-GEN-DR"/>
    <s v="10.200.160.194"/>
    <s v="No"/>
    <s v="No"/>
    <s v="No"/>
    <s v="YES"/>
  </r>
  <r>
    <s v="vm-1056929"/>
    <s v="DCB-PRD1-WEB06"/>
    <m/>
    <x v="0"/>
    <x v="0"/>
    <x v="0"/>
    <x v="1"/>
    <s v="ISAAC - PROD BUNDLE"/>
    <s v="ISAAC - Prod"/>
    <s v="Canyonlands"/>
    <s v="IPA - FRONT END - PROD"/>
    <s v="IPA - Front End - EVC - Production"/>
    <s v="Production"/>
    <s v="DCB-PRD1-WEB06"/>
    <s v="DCB-PRD1-WEB06 - PROD"/>
    <s v="DCB-PRD1-WEB06.us.medsolutions.com"/>
    <s v="Unknown"/>
    <s v="N/A"/>
    <s v="N/A"/>
    <s v="POWEREDOFF"/>
    <s v="Former Bryce"/>
    <m/>
    <n v="551"/>
    <s v="421063b7-05c5-6986-2d6a-c701e3550452"/>
    <s v="00:50:56:90:b6:9a"/>
    <s v="bwd_servers_1160"/>
    <s v="1160"/>
    <s v="Not in GH"/>
    <n v="112803"/>
    <n v="109945"/>
    <s v="DAL-GEN-DR"/>
    <s v="10.200.160.193"/>
    <s v="No"/>
    <s v="No"/>
    <s v="No"/>
    <s v="YES"/>
  </r>
  <r>
    <s v="vm-1056818"/>
    <s v="DCB-PRD-APP01"/>
    <m/>
    <x v="0"/>
    <x v="0"/>
    <x v="0"/>
    <x v="1"/>
    <s v="ISAAC - PROD BUNDLE"/>
    <s v="ISAAC - Prod"/>
    <s v="Canyonlands"/>
    <s v="IPA - FRONT END - PROD"/>
    <s v="IPA - Front End - EVC - Production"/>
    <s v="Production"/>
    <s v="DCB-PRD-APP01"/>
    <s v="DCB-PRD-APP01 - PROD"/>
    <s v="DCB-PRD-APP01.us.medsolutions.com"/>
    <s v="Unknown"/>
    <s v="N/A"/>
    <s v="N/A"/>
    <s v="POWEREDOFF"/>
    <s v="Former Bryce"/>
    <m/>
    <n v="552"/>
    <s v="4210b1f2-00aa-42bb-bfc4-1ce455be8bb8"/>
    <s v="00:50:56:90:f7:e9"/>
    <s v="bwd_servers_1160"/>
    <s v="1160"/>
    <s v="Not in GH"/>
    <n v="133301"/>
    <n v="133121"/>
    <s v="DAL-GEN-DR"/>
    <s v="10.200.160.111"/>
    <s v="No"/>
    <s v="No"/>
    <s v="No"/>
    <s v="YES"/>
  </r>
  <r>
    <s v="vm-1056820"/>
    <s v="DCB-PRD-APP02"/>
    <m/>
    <x v="0"/>
    <x v="0"/>
    <x v="0"/>
    <x v="1"/>
    <s v="ISAAC - PROD BUNDLE"/>
    <s v="ISAAC - Prod"/>
    <s v="Canyonlands"/>
    <s v="IPA - FRONT END - PROD"/>
    <s v="IPA - Front End - EVC - Production"/>
    <s v="Production"/>
    <s v="DCB-PRD-APP02"/>
    <s v="DCB-PRD-APP02 - PROD"/>
    <s v="dcb-prd-app02.us.medsolutions.com"/>
    <s v="Unknown"/>
    <s v="N/A"/>
    <s v="N/A"/>
    <s v="POWEREDOFF"/>
    <s v="Former Bryce"/>
    <m/>
    <n v="553"/>
    <s v="4210f1f4-3dc4-df00-ae8f-5fd9f49c1f41"/>
    <s v="00:50:56:90:3d:90"/>
    <s v="bwd_servers_1160"/>
    <s v="1160"/>
    <s v="Not in GH"/>
    <n v="153780"/>
    <n v="115140"/>
    <s v="DAL-GEN-DR"/>
    <s v="10.200.160.112"/>
    <s v="No"/>
    <s v="No"/>
    <s v="No"/>
    <s v="YES"/>
  </r>
  <r>
    <s v="vm-1056822"/>
    <s v="DCB-PRD-APP03"/>
    <m/>
    <x v="0"/>
    <x v="0"/>
    <x v="0"/>
    <x v="1"/>
    <s v="ISAAC - PROD BUNDLE"/>
    <s v="ISAAC - Prod"/>
    <s v="Canyonlands"/>
    <s v="IPA - FRONT END - PROD"/>
    <s v="IPA - Front End - EVC - Production"/>
    <s v="Production"/>
    <s v="DCB-PRD-APP03"/>
    <s v="DCB-PRD-APP03 - PROD"/>
    <s v="DCB-PRD-APP03.us.medsolutions.com"/>
    <s v="Unknown"/>
    <s v="N/A"/>
    <s v="N/A"/>
    <s v="POWEREDOFF"/>
    <s v="Former Bryce"/>
    <m/>
    <n v="554"/>
    <s v="42100bd8-39fd-9354-4550-4aa663b53b51"/>
    <s v="00:50:56:90:68:60"/>
    <s v="bwd_servers_1160"/>
    <s v="1160"/>
    <s v="Not in GH"/>
    <n v="148663"/>
    <n v="121517"/>
    <s v="DAL-GEN-DR"/>
    <s v="10.200.160.113"/>
    <s v="No"/>
    <s v="No"/>
    <s v="No"/>
    <s v="YES"/>
  </r>
  <r>
    <s v="vm-1057865"/>
    <s v="DCB-PRD-APP04"/>
    <m/>
    <x v="0"/>
    <x v="0"/>
    <x v="0"/>
    <x v="1"/>
    <s v="ISAAC - PROD BUNDLE"/>
    <s v="ISAAC - Prod"/>
    <s v="Canyonlands"/>
    <s v="ISAAC INTEGRATION BROKER - PROD"/>
    <s v="ISAAC Integration Broker - EVC - Production"/>
    <s v="Production"/>
    <s v="DCB-PRD-APP04"/>
    <s v="DCB-PRD-APP04 - PROD"/>
    <s v="DCB-PRD-APP04.us.medsolutions.com"/>
    <s v="Unknown"/>
    <s v="N/A"/>
    <s v="N/A"/>
    <s v="POWEREDOFF"/>
    <s v="Former Bryce"/>
    <m/>
    <n v="555"/>
    <s v="42101d08-1339-4d9c-f383-8878c5e6a20e"/>
    <s v="00:50:56:90:6f:9b"/>
    <s v="bwd_servers_1160"/>
    <s v="1160"/>
    <s v="Not in GH"/>
    <n v="143523"/>
    <n v="99939"/>
    <s v="DAL-GEN-DR"/>
    <s v="10.200.160.114"/>
    <s v="No"/>
    <s v="No"/>
    <s v="No"/>
    <s v="YES"/>
  </r>
  <r>
    <s v="vm-1056935"/>
    <s v="DCB-PRD-APP05"/>
    <m/>
    <x v="0"/>
    <x v="0"/>
    <x v="0"/>
    <x v="1"/>
    <s v="ISAAC - PROD BUNDLE"/>
    <s v="ISAAC - Prod"/>
    <s v="Canyonlands"/>
    <s v="IPA - FRONT END - PROD"/>
    <s v="IPA - Front End - EVC - Production"/>
    <s v="Production"/>
    <s v="DCB-PRD-APP05"/>
    <s v="DCB-PRD-APP05 - PROD"/>
    <s v="DCB-PRD-APP05.us.medsolutions.com"/>
    <s v="Unknown"/>
    <s v="N/A"/>
    <s v="N/A"/>
    <s v="POWEREDOFF"/>
    <s v="Former Bryce"/>
    <m/>
    <n v="556"/>
    <s v="42107bd7-e6c9-b576-1e49-add77cf69c92"/>
    <s v="00:50:56:90:0e:13"/>
    <s v="bwd_servers_1160"/>
    <s v="1160"/>
    <s v="Not in GH"/>
    <n v="143527"/>
    <n v="104766"/>
    <s v="DAL-GEN-DR"/>
    <s v="10.200.160.115"/>
    <s v="No"/>
    <s v="No"/>
    <s v="No"/>
    <s v="YES"/>
  </r>
  <r>
    <s v="vm-1057867"/>
    <s v="DCB-PRD-APP06"/>
    <m/>
    <x v="0"/>
    <x v="0"/>
    <x v="0"/>
    <x v="1"/>
    <s v="ISAAC - PROD BUNDLE"/>
    <s v="ISAAC - Prod"/>
    <s v="Canyonlands"/>
    <s v="ISAAC INTEGRATION BROKER - PROD"/>
    <s v="ISAAC Integration Broker - EVC - Production"/>
    <s v="Production"/>
    <s v="DCB-PRD-APP06"/>
    <s v="DCB-PRD-APP06 - PROD"/>
    <s v="DCB-PRD-APP06.us.medsolutions.com"/>
    <s v="Unknown"/>
    <s v="N/A"/>
    <s v="N/A"/>
    <s v="POWEREDOFF"/>
    <s v="Former Bryce"/>
    <m/>
    <n v="557"/>
    <s v="42107443-c8ca-96b7-d900-a7c5fc48f443"/>
    <s v="00:50:56:90:ef:1e"/>
    <s v="bwd_servers_1160"/>
    <s v="1160"/>
    <s v="Not in GH"/>
    <n v="143525"/>
    <n v="115369"/>
    <s v="DAL-GEN-DR"/>
    <s v="10.200.160.116"/>
    <s v="No"/>
    <s v="No"/>
    <s v="No"/>
    <s v="YES"/>
  </r>
  <r>
    <s v="vm-1057829"/>
    <s v="DCB-PRD-APP08"/>
    <m/>
    <x v="0"/>
    <x v="0"/>
    <x v="0"/>
    <x v="1"/>
    <s v="ISAAC - PROD BUNDLE"/>
    <s v="ISAAC - Prod"/>
    <s v="Canyonlands"/>
    <s v="IPA - FRONT END - PROD"/>
    <s v="IPA - Front End - EVC - Production"/>
    <s v="Production"/>
    <s v="DCB-PRD-APP08"/>
    <s v="DCB-PRD-APP08 - PROD"/>
    <s v="DCB-PRD-APP08.us.medsolutions.com"/>
    <s v="Unknown"/>
    <s v="N/A"/>
    <s v="N/A"/>
    <s v="POWEREDOFF"/>
    <s v="Former Bryce"/>
    <m/>
    <n v="559"/>
    <s v="4210eae7-97d6-d6da-0c91-db65717fc128"/>
    <s v="00:50:56:90:5a:68"/>
    <s v="bwd_servers_1160"/>
    <s v="1160"/>
    <s v="Not in GH"/>
    <n v="143523"/>
    <n v="112630"/>
    <s v="DAL-GEN-DR"/>
    <s v="10.200.160.132"/>
    <s v="No"/>
    <s v="No"/>
    <s v="No"/>
    <s v="YES"/>
  </r>
  <r>
    <s v="vm-1057851"/>
    <s v="DCB-PRD-APP09"/>
    <m/>
    <x v="0"/>
    <x v="0"/>
    <x v="0"/>
    <x v="1"/>
    <s v="ISAAC - PROD BUNDLE"/>
    <s v="ISAAC - Prod"/>
    <s v="Canyonlands"/>
    <s v="IPA - FRONT END - PROD"/>
    <s v="IPA - Front End - EVC - Production"/>
    <s v="Production"/>
    <s v="DCB-PRD-APP09"/>
    <s v="DCB-PRD-APP09 - PROD"/>
    <s v="DCB-PRD-APP09.us.medsolutions.com"/>
    <s v="Unknown"/>
    <s v="N/A"/>
    <s v="N/A"/>
    <s v="POWEREDOFF"/>
    <s v="Former Bryce"/>
    <m/>
    <n v="560"/>
    <s v="42105eb2-d522-9aec-7295-79f25b77a9a1"/>
    <s v="00:50:56:90:cd:6f"/>
    <s v="bwd_servers_1160"/>
    <s v="1160"/>
    <s v="Not in GH"/>
    <n v="143475"/>
    <n v="105543"/>
    <s v="DAL-GEN-DR"/>
    <s v="10.200.160.119"/>
    <s v="No"/>
    <s v="No"/>
    <s v="No"/>
    <s v="YES"/>
  </r>
  <r>
    <s v="vm-1057854"/>
    <s v="DCB-PRD-APP10"/>
    <m/>
    <x v="0"/>
    <x v="0"/>
    <x v="0"/>
    <x v="1"/>
    <s v="ISAAC - PROD BUNDLE"/>
    <s v="ISAAC - Prod"/>
    <s v="Canyonlands"/>
    <s v="IPA - FRONT END - PROD"/>
    <s v="IPA - Front End - EVC - Production"/>
    <s v="Production"/>
    <s v="DCB-PRD-APP10"/>
    <s v="DCB-PRD-APP10 - PROD"/>
    <s v="DCB-PRD-APP10.us.medsolutions.com"/>
    <s v="Unknown"/>
    <s v="N/A"/>
    <s v="N/A"/>
    <s v="POWEREDOFF"/>
    <s v="Former Bryce"/>
    <m/>
    <n v="561"/>
    <s v="42100a07-902c-df58-e086-96043951f5c6"/>
    <s v="00:50:56:90:92:80"/>
    <s v="bwd_servers_1160"/>
    <s v="1160"/>
    <s v="Not in GH"/>
    <n v="143547"/>
    <n v="112688"/>
    <s v="DAL-GEN-DR"/>
    <s v="10.200.160.120"/>
    <s v="No"/>
    <s v="No"/>
    <s v="No"/>
    <s v="YES"/>
  </r>
  <r>
    <s v="vm-1056826"/>
    <s v="DCB-PRD-IB01"/>
    <m/>
    <x v="0"/>
    <x v="0"/>
    <x v="0"/>
    <x v="1"/>
    <s v="ISAAC - PROD BUNDLE"/>
    <s v="ISAAC - Prod"/>
    <s v="Canyonlands"/>
    <s v="ISAAC INTEGRATION BROKER - PROD"/>
    <s v="ISAAC Integration Broker - EVC - Production"/>
    <s v="Production"/>
    <s v="DCB-PRD-IB01"/>
    <s v="DCB-PRD-IB01 - PROD"/>
    <s v="DCB-PRD-IB01.us.medsolutions.com"/>
    <s v="Unknown"/>
    <s v="N/A"/>
    <s v="N/A"/>
    <s v="POWEREDOFF"/>
    <s v="Former Bryce"/>
    <m/>
    <n v="563"/>
    <s v="42103ce0-ff8e-b02e-9a6d-56330ca3ff62"/>
    <s v="00:50:56:90:98:ac"/>
    <s v="bwd_servers_1160"/>
    <s v="1160"/>
    <s v="Not in GH"/>
    <n v="100515"/>
    <n v="88787"/>
    <s v="DAL-GEN-DR"/>
    <s v="10.200.160.121"/>
    <s v="No"/>
    <s v="No"/>
    <s v="No"/>
    <s v="YES"/>
  </r>
  <r>
    <s v="vm-1056943"/>
    <s v="DCB-PRD-IB02"/>
    <m/>
    <x v="0"/>
    <x v="0"/>
    <x v="0"/>
    <x v="1"/>
    <s v="ISAAC - PROD BUNDLE"/>
    <s v="ISAAC - Prod"/>
    <s v="Canyonlands"/>
    <s v="ISAAC INTEGRATION BROKER - PROD"/>
    <s v="ISAAC Integration Broker - EVC - Production"/>
    <s v="Production"/>
    <s v="DCB-PRD-IB02"/>
    <s v="DCB-PRD-IB02 - PROD"/>
    <s v="DCB-PRD-IB02.us.medsolutions.com"/>
    <s v="Unknown"/>
    <s v="N/A"/>
    <s v="N/A"/>
    <s v="POWEREDOFF"/>
    <s v="Former Bryce"/>
    <m/>
    <n v="564"/>
    <s v="42102b19-f644-6de5-aec7-6155e9e56aad"/>
    <s v="00:50:56:90:62:ee"/>
    <s v="bwd_servers_1160"/>
    <s v="1160"/>
    <s v="Not in GH"/>
    <n v="131182"/>
    <n v="126861"/>
    <s v="DAL-GEN-DR"/>
    <s v="10.200.160.122"/>
    <s v="No"/>
    <s v="No"/>
    <s v="No"/>
    <s v="YES"/>
  </r>
  <r>
    <s v="vm-1056824"/>
    <s v="DCB-PRD-IB03"/>
    <m/>
    <x v="0"/>
    <x v="0"/>
    <x v="0"/>
    <x v="1"/>
    <s v="ISAAC - PROD BUNDLE"/>
    <s v="ISAAC - Prod"/>
    <s v="Canyonlands"/>
    <s v="ISAAC INTEGRATION BROKER - PROD"/>
    <s v="ISAAC Integration Broker - EVC - Production"/>
    <s v="Production"/>
    <s v="DCB-PRD-IB03"/>
    <s v="DCB-PRD-IB03 - PROD"/>
    <s v="DCB-PRD-IB03.us.medsolutions.com"/>
    <s v="Unknown"/>
    <s v="N/A"/>
    <s v="N/A"/>
    <s v="POWEREDOFF"/>
    <s v="Former Bryce"/>
    <m/>
    <n v="565"/>
    <s v="42108d1f-7efa-5d71-b861-884e140ca24a"/>
    <s v="00:50:56:90:d9:21"/>
    <s v="bwd_servers_1160"/>
    <s v="1160"/>
    <s v="Not in GH"/>
    <n v="110706"/>
    <n v="104014"/>
    <s v="DAL-GEN-DR"/>
    <s v="10.200.160.123"/>
    <s v="No"/>
    <s v="No"/>
    <s v="No"/>
    <s v="YES"/>
  </r>
  <r>
    <s v="vm-1056941"/>
    <s v="DCB-PRD-IB04"/>
    <m/>
    <x v="0"/>
    <x v="0"/>
    <x v="0"/>
    <x v="1"/>
    <s v="ISAAC - PROD BUNDLE"/>
    <s v="ISAAC - Prod"/>
    <s v="Canyonlands"/>
    <s v="ISAAC INTEGRATION BROKER - PROD"/>
    <s v="ISAAC Integration Broker - EVC - Production"/>
    <s v="Production"/>
    <s v="DCB-PRD-IB04"/>
    <s v="DCB-PRD-IB04 - PROD"/>
    <s v="DCB-PRD-IB04.us.medsolutions.com"/>
    <s v="Unknown"/>
    <s v="N/A"/>
    <s v="N/A"/>
    <s v="POWEREDOFF"/>
    <s v="Former Bryce"/>
    <m/>
    <n v="566"/>
    <s v="4210c510-ecce-fb8f-b38a-6acd15d640dd"/>
    <s v="00:50:56:90:05:66"/>
    <s v="bwd_servers_1160"/>
    <s v="1160"/>
    <s v="Not in GH"/>
    <n v="110706"/>
    <n v="96320"/>
    <s v="DAL-GEN-DR"/>
    <s v="10.200.160.124"/>
    <s v="No"/>
    <s v="No"/>
    <s v="No"/>
    <s v="YES"/>
  </r>
  <r>
    <s v="vm-1062341"/>
    <s v="DCB-PRDPRPORT01"/>
    <m/>
    <x v="0"/>
    <x v="0"/>
    <x v="0"/>
    <x v="1"/>
    <s v="ISAAC - PROD BUNDLE"/>
    <s v="ISAAC - Prod"/>
    <s v="Canyonlands"/>
    <s v="EWS - PROD"/>
    <s v="EWS - EVC - Production"/>
    <s v="Production"/>
    <s v="DCB-PRDPRPORT01"/>
    <s v="DCB-PRDPRPORT01 - PROD"/>
    <s v="DCB-PRDPRPORT01.us.medsolutions.com"/>
    <s v="Windows"/>
    <s v="Microsoft Windows Server 2012 (64-bit)"/>
    <n v="2"/>
    <s v="POWEREDON"/>
    <s v="Former Bryce"/>
    <m/>
    <n v="574"/>
    <s v="421036b8-39ee-4914-cc3c-212ba0ba2c59"/>
    <s v="00:50:56:90:32:19"/>
    <s v="bwd_servers_1161"/>
    <s v="1161"/>
    <s v="Not in GH"/>
    <n v="118914"/>
    <n v="86266"/>
    <s v="DAL-GEN-DR"/>
    <s v="10.200.161.83"/>
    <s v="No"/>
    <s v="No"/>
    <s v="No"/>
    <s v="YES"/>
  </r>
  <r>
    <s v="vm-1062343"/>
    <s v="DCB-PRDPRPORT02"/>
    <m/>
    <x v="0"/>
    <x v="0"/>
    <x v="0"/>
    <x v="1"/>
    <s v="ISAAC - PROD BUNDLE"/>
    <s v="ISAAC - Prod"/>
    <s v="Canyonlands"/>
    <s v="EWS - PROD"/>
    <s v="EWS - EVC - Production"/>
    <s v="Production"/>
    <s v="DCB-PRDPRPORT02"/>
    <s v="DCB-PRDPRPORT02 - PROD"/>
    <s v="DCB-PRDPRPORT02.us.medsolutions.com"/>
    <s v="Windows"/>
    <s v="Microsoft Windows Server 2012 (64-bit)"/>
    <n v="2"/>
    <s v="POWEREDON"/>
    <s v="Former Bryce"/>
    <m/>
    <n v="575"/>
    <s v="4210e48c-ce9e-33a7-98fb-2465ed2c1a99"/>
    <s v="00:50:56:90:fd:2b"/>
    <s v="bwd_servers_1161"/>
    <s v="1161"/>
    <s v="Not in GH"/>
    <n v="118908"/>
    <n v="85543"/>
    <s v="DAL-GEN-DR"/>
    <s v="10.200.161.19"/>
    <s v="No"/>
    <s v="No"/>
    <s v="No"/>
    <s v="YES"/>
  </r>
  <r>
    <s v="vm-1062345"/>
    <s v="DCB-PRDPRPORT03"/>
    <m/>
    <x v="0"/>
    <x v="0"/>
    <x v="0"/>
    <x v="1"/>
    <s v="ISAAC - PROD BUNDLE"/>
    <s v="ISAAC - Prod"/>
    <s v="Canyonlands"/>
    <s v="EWS - PROD"/>
    <s v="EWS - EVC - Production"/>
    <s v="Production"/>
    <s v="DCB-PRDPRPORT03"/>
    <s v="DCB-PRDPRPORT03 - PROD"/>
    <s v="DCB-PRDPRPORT03.us.medsolutions.com"/>
    <s v="Windows"/>
    <s v="Microsoft Windows Server 2012 (64-bit)"/>
    <n v="2"/>
    <s v="POWEREDON"/>
    <s v="Former Bryce"/>
    <m/>
    <n v="576"/>
    <s v="4210fc35-dbaf-e77c-9898-58b39391ec5f"/>
    <s v="00:50:56:90:80:cb"/>
    <s v="bwd_servers_1161"/>
    <s v="1161"/>
    <s v="Not in GH"/>
    <n v="149652"/>
    <n v="123237"/>
    <s v="DAL-GEN-DR"/>
    <s v="10.200.161.15"/>
    <s v="No"/>
    <s v="No"/>
    <s v="No"/>
    <s v="YES"/>
  </r>
  <r>
    <s v="vm-1062347"/>
    <s v="DCB-PRDPRPORT04"/>
    <m/>
    <x v="0"/>
    <x v="0"/>
    <x v="0"/>
    <x v="1"/>
    <s v="ISAAC - PROD BUNDLE"/>
    <s v="ISAAC - Prod"/>
    <s v="Canyonlands"/>
    <s v="EWS - PROD"/>
    <s v="EWS - EVC - Production"/>
    <s v="Production"/>
    <s v="DCB-PRDPRPORT04"/>
    <s v="DCB-PRDPRPORT04 - PROD"/>
    <s v="DCB-PRDPRPORT04.us.medsolutions.com"/>
    <s v="Unknown"/>
    <s v="N/A"/>
    <s v="N/A"/>
    <s v="POWEREDOFF"/>
    <s v="Former Bryce"/>
    <m/>
    <n v="577"/>
    <s v="4210f378-f2e4-e34b-dd50-719a2cc22de1"/>
    <s v="00:50:56:90:08:25"/>
    <s v="bwd_servers_1161"/>
    <s v="1161"/>
    <s v="Not in GH"/>
    <n v="155853"/>
    <n v="96524"/>
    <s v="DAL-GEN-DR"/>
    <s v="10.200.161.17"/>
    <s v="No"/>
    <s v="No"/>
    <s v="No"/>
    <s v="YES"/>
  </r>
  <r>
    <s v="vm-1062349"/>
    <s v="DCB-PRDPRPORT05"/>
    <m/>
    <x v="0"/>
    <x v="0"/>
    <x v="0"/>
    <x v="1"/>
    <s v="ISAAC - PROD BUNDLE"/>
    <s v="ISAAC - Prod"/>
    <s v="Canyonlands"/>
    <s v="EWS - PROD"/>
    <s v="EWS - EVC - Production"/>
    <s v="Production"/>
    <s v="DCB-PRDPRPORT05"/>
    <s v="DCB-PRDPRPORT05 - PROD"/>
    <s v="DCB-PRDPRPORT05.us.medsolutions.com"/>
    <s v="Windows"/>
    <s v="Microsoft Windows Server 2012 (64-bit)"/>
    <n v="4"/>
    <s v="POWEREDON"/>
    <s v="Former Bryce"/>
    <m/>
    <n v="578"/>
    <s v="4210e08d-f11f-bbb3-74be-aa61e48bb156"/>
    <s v="00:50:56:90:00:2f"/>
    <s v="bwd_servers_1161"/>
    <s v="1161"/>
    <s v="Not in GH"/>
    <n v="109223"/>
    <n v="84874"/>
    <s v="DAL-GEN-DR"/>
    <s v="10.200.161.18"/>
    <s v="No"/>
    <s v="No"/>
    <s v="No"/>
    <s v="YES"/>
  </r>
  <r>
    <s v="vm-1062351"/>
    <s v="DCB-PRDPRPORT06"/>
    <m/>
    <x v="0"/>
    <x v="0"/>
    <x v="0"/>
    <x v="1"/>
    <s v="ISAAC - PROD BUNDLE"/>
    <s v="ISAAC - Prod"/>
    <s v="Canyonlands"/>
    <s v="EWS - PROD"/>
    <s v="EWS - EVC - Production"/>
    <s v="Production"/>
    <s v="DCB-PRDPRPORT06"/>
    <s v="DCB-PRDPRPORT06 - PROD"/>
    <s v="DCB-PRDPRPORT06.us.medsolutions.com"/>
    <s v="Unknown"/>
    <s v="N/A"/>
    <s v="N/A"/>
    <s v="POWEREDOFF"/>
    <s v="Former Bryce"/>
    <m/>
    <n v="579"/>
    <s v="42100a41-da97-840f-6b1e-84d9d0f007d9"/>
    <s v="00:50:56:90:d1:6c"/>
    <s v="bwd_servers_1161"/>
    <s v="1161"/>
    <s v="Not in GH"/>
    <n v="155852"/>
    <n v="102060"/>
    <s v="DAL-GEN-DR"/>
    <s v="10.200.161.21"/>
    <s v="No"/>
    <s v="No"/>
    <s v="No"/>
    <s v="YES"/>
  </r>
  <r>
    <s v="vm-1062353"/>
    <s v="DCB-PRDPRPORT07"/>
    <m/>
    <x v="0"/>
    <x v="0"/>
    <x v="0"/>
    <x v="1"/>
    <s v="ISAAC - PROD BUNDLE"/>
    <s v="ISAAC - Prod"/>
    <s v="Canyonlands"/>
    <s v="EWS - PROD"/>
    <s v="EWS - EVC - Production"/>
    <s v="Production"/>
    <s v="DCB-PRDPRPORT07"/>
    <s v="DCB-PRDPRPORT07 - PROD"/>
    <s v="DCB-PRDPRPORT07.us.medsolutions.com"/>
    <s v="Windows"/>
    <s v="Microsoft Windows Server 2012 (64-bit)"/>
    <n v="2"/>
    <s v="POWEREDON"/>
    <s v="Former Bryce"/>
    <m/>
    <n v="580"/>
    <s v="421010ae-6d18-08cf-c7e9-e9e4cc7fc455"/>
    <s v="00:50:56:90:3d:db"/>
    <s v="bwd_servers_1161"/>
    <s v="1161"/>
    <s v="Not in GH"/>
    <n v="108669"/>
    <n v="79910"/>
    <s v="DAL-GEN-DR"/>
    <s v="10.200.161.22"/>
    <s v="No"/>
    <s v="No"/>
    <s v="No"/>
    <s v="NO"/>
  </r>
  <r>
    <s v="vm-1062355"/>
    <s v="DCB-PRDPRPORT08"/>
    <m/>
    <x v="0"/>
    <x v="0"/>
    <x v="0"/>
    <x v="1"/>
    <s v="ISAAC - PROD BUNDLE"/>
    <s v="ISAAC - Prod"/>
    <s v="Canyonlands"/>
    <s v="EWS - PROD"/>
    <s v="EWS - EVC - Production"/>
    <s v="Production"/>
    <s v="DCB-PRDPRPORT08"/>
    <s v="DCB-PRDPRPORT08 - PROD"/>
    <s v="DCB-PRDPRPORT08.us.medsolutions.com"/>
    <s v="Windows"/>
    <s v="Microsoft Windows Server 2012 (64-bit)"/>
    <n v="2"/>
    <s v="POWEREDON"/>
    <s v="Former Bryce"/>
    <m/>
    <n v="581"/>
    <s v="4210f99f-0f9c-8d8e-546d-cf160fc9bc8a"/>
    <s v="00:50:56:90:6a:8e"/>
    <s v="bwd_servers_1161"/>
    <s v="1161"/>
    <s v="Not in GH"/>
    <n v="113775"/>
    <n v="85108"/>
    <s v="DAL-GEN-DR"/>
    <s v="10.200.161.24"/>
    <s v="No"/>
    <s v="No"/>
    <s v="No"/>
    <s v="NO"/>
  </r>
  <r>
    <s v="vm-1062357"/>
    <s v="DCB-PRDPRPORT13"/>
    <m/>
    <x v="0"/>
    <x v="0"/>
    <x v="0"/>
    <x v="1"/>
    <s v="ISAAC - PROD BUNDLE"/>
    <s v="ISAAC - Prod"/>
    <s v="Canyonlands"/>
    <s v="EWS - PROD"/>
    <s v="EWS - EVC - Production"/>
    <s v="Production"/>
    <s v="DCB-PRDPRPORT13"/>
    <s v="DCB-PRDPRPORT13 - PROD"/>
    <s v="DCB-PRDPRPORT13.us.medsolutions.com"/>
    <s v="Windows"/>
    <s v="Microsoft Windows Server 2012 (64-bit)"/>
    <n v="2"/>
    <s v="POWEREDON"/>
    <s v="Former Bryce"/>
    <m/>
    <n v="582"/>
    <s v="4210401a-169d-beaf-27c7-d0f3ddbafd51"/>
    <s v="00:50:56:90:b5:9c"/>
    <s v="bwd_servers_1161"/>
    <s v="1161"/>
    <s v="Not in GH"/>
    <n v="108674"/>
    <n v="83610"/>
    <s v="DAL-GEN-DR"/>
    <s v="10.200.161.32"/>
    <s v="No"/>
    <s v="No"/>
    <s v="No"/>
    <s v="NO"/>
  </r>
  <r>
    <s v="vm-1062359"/>
    <s v="DCB-PRDPRPORT14"/>
    <m/>
    <x v="0"/>
    <x v="0"/>
    <x v="0"/>
    <x v="1"/>
    <s v="ISAAC - PROD BUNDLE"/>
    <s v="ISAAC - Prod"/>
    <s v="Canyonlands"/>
    <s v="EWS - PROD"/>
    <s v="EWS - EVC - Production"/>
    <s v="Production"/>
    <s v="DCB-PRDPRPORT14"/>
    <s v="DCB-PRDPRPORT14 - PROD"/>
    <s v="DCB-PRDPRPORT14.us.medsolutions.com"/>
    <s v="Windows"/>
    <s v="Microsoft Windows Server 2012 (64-bit)"/>
    <n v="2"/>
    <s v="POWEREDON"/>
    <s v="Former Bryce"/>
    <m/>
    <n v="583"/>
    <s v="4210b9a8-9ee5-1f1b-0265-28cf411e6795"/>
    <s v="00:50:56:90:78:17"/>
    <s v="bwd_servers_1161"/>
    <s v="1161"/>
    <s v="Not in GH"/>
    <n v="108675"/>
    <n v="77722"/>
    <s v="DAL-GEN-DR"/>
    <s v="10.200.161.33"/>
    <s v="No"/>
    <s v="No"/>
    <s v="No"/>
    <s v="YES"/>
  </r>
  <r>
    <s v="vm-1069753"/>
    <s v="DCB-PRDPRPORT15"/>
    <m/>
    <x v="0"/>
    <x v="0"/>
    <x v="0"/>
    <x v="1"/>
    <s v="ISAAC - PROD BUNDLE"/>
    <s v="ISAAC - Prod"/>
    <s v="Canyonlands"/>
    <s v="EWS - PROD"/>
    <s v="EWS - EVC - Production"/>
    <s v="Production"/>
    <s v="DCB-PRDPRPORT15"/>
    <s v="DCB-PRDPRPORT15 - PROD"/>
    <s v="DCB-PRDPRPORT15.us.medsolutions.com"/>
    <s v="Windows"/>
    <s v="Microsoft Windows Server 2012 (64-bit)"/>
    <n v="2"/>
    <s v="POWEREDON"/>
    <s v="Former Bryce"/>
    <m/>
    <n v="584"/>
    <s v="4210483e-125c-aa2d-6e10-4dbc440c0f19"/>
    <s v="00:50:56:90:c2:bf"/>
    <s v="bwd_servers_1161"/>
    <s v="1161"/>
    <s v="Not in GH"/>
    <n v="108653"/>
    <n v="82961"/>
    <s v="DAL-GEN-DR"/>
    <s v="10.200.161.85"/>
    <s v="No"/>
    <s v="No"/>
    <s v="No"/>
    <s v="YES"/>
  </r>
  <r>
    <s v="vm-1062363"/>
    <s v="DCB-PRDPRPORT16"/>
    <m/>
    <x v="0"/>
    <x v="0"/>
    <x v="0"/>
    <x v="1"/>
    <s v="ISAAC - PROD BUNDLE"/>
    <s v="ISAAC - Prod"/>
    <s v="Canyonlands"/>
    <s v="EWS - PROD"/>
    <s v="EWS - EVC - Production"/>
    <s v="Production"/>
    <s v="DCB-PRDPRPORT16"/>
    <s v="DCB-PRDPRPORT16 - PROD"/>
    <s v="DCB-PRDPRPORT16.us.medsolutions.com"/>
    <s v="Windows"/>
    <s v="Microsoft Windows Server 2012 (64-bit)"/>
    <n v="2"/>
    <s v="POWEREDON"/>
    <s v="Former Bryce"/>
    <m/>
    <n v="585"/>
    <s v="4210b921-7f7b-a248-fbf5-788c8c983f8b"/>
    <s v="00:50:56:90:49:36"/>
    <s v="bwd_servers_1161"/>
    <s v="1161"/>
    <s v="Not in GH"/>
    <n v="124029"/>
    <n v="78487"/>
    <s v="DAL-GEN-DR"/>
    <s v="10.200.161.86"/>
    <s v="No"/>
    <s v="No"/>
    <s v="No"/>
    <s v="YES"/>
  </r>
  <r>
    <s v="vm-1062365"/>
    <s v="DCB-PRDPRPORT17"/>
    <m/>
    <x v="0"/>
    <x v="0"/>
    <x v="0"/>
    <x v="1"/>
    <s v="ISAAC - PROD BUNDLE"/>
    <s v="ISAAC - Prod"/>
    <s v="Canyonlands"/>
    <s v="EWS - PROD"/>
    <s v="EWS - EVC - Production"/>
    <s v="Production"/>
    <s v="DCB-PRDPRPORT17"/>
    <s v="DCB-PRDPRPORT17 - PROD"/>
    <s v="DCB-PRDPRPORT17.us.medsolutions.com"/>
    <s v="Windows"/>
    <s v="Microsoft Windows Server 2012 (64-bit)"/>
    <n v="2"/>
    <s v="POWEREDON"/>
    <s v="Former Bryce"/>
    <m/>
    <n v="586"/>
    <s v="4210971f-4653-7afe-5397-66f375ebf1b5"/>
    <s v="00:50:56:90:26:70"/>
    <s v="bwd_servers_1161"/>
    <s v="1161"/>
    <s v="Not in GH"/>
    <n v="118912"/>
    <n v="81941"/>
    <s v="DAL-GEN-DR"/>
    <s v="10.200.161.87"/>
    <s v="No"/>
    <s v="No"/>
    <s v="No"/>
    <s v="YES"/>
  </r>
  <r>
    <s v="vm-1062367"/>
    <s v="DCB-PRDPRPORT18"/>
    <m/>
    <x v="0"/>
    <x v="0"/>
    <x v="0"/>
    <x v="1"/>
    <s v="ISAAC - PROD BUNDLE"/>
    <s v="ISAAC - Prod"/>
    <s v="Canyonlands"/>
    <s v="EWS - PROD"/>
    <s v="EWS - EVC - Production"/>
    <s v="Production"/>
    <s v="DCB-PRDPRPORT18"/>
    <s v="DCB-PRDPRPORT18 - PROD"/>
    <s v="dcb-prdprport18.us.medsolutions.com"/>
    <s v="Windows"/>
    <s v="Microsoft Windows Server 2012 (64-bit)"/>
    <n v="2"/>
    <s v="POWEREDON"/>
    <s v="Former Bryce"/>
    <m/>
    <n v="587"/>
    <s v="4210fcbf-5763-1174-1c21-53e7b2ed6b2a"/>
    <s v="00:50:56:90:17:68"/>
    <s v="bwd_servers_1161"/>
    <s v="1161"/>
    <s v="Not in GH"/>
    <n v="113792"/>
    <n v="83027"/>
    <s v="DAL-GEN-DR"/>
    <s v="10.200.161.88"/>
    <s v="No"/>
    <s v="No"/>
    <s v="No"/>
    <s v="YES"/>
  </r>
  <r>
    <s v="vm-1072201"/>
    <s v="DCB-PRDPRPORT25"/>
    <m/>
    <x v="0"/>
    <x v="0"/>
    <x v="0"/>
    <x v="1"/>
    <s v="ISAAC - PROD BUNDLE"/>
    <s v="ISAAC - Prod"/>
    <s v="Canyonlands"/>
    <s v="EWS - PROD"/>
    <s v="EWS - EVC - Production"/>
    <s v="Production"/>
    <s v="DCB-PRDPRPORT25"/>
    <s v="DCB-PRDPRPORT25 - PROD"/>
    <s v="BLANK"/>
    <s v="Windows"/>
    <s v="Microsoft Windows Server 2008 R2 (64-bit)"/>
    <n v="2"/>
    <s v="POWEREDON"/>
    <s v="Former Bryce"/>
    <m/>
    <n v="590"/>
    <s v="4210939c-d16f-3d88-9e2c-7114385da56e"/>
    <s v="00:50:56:90:83:24"/>
    <s v="bwd_servers_1161"/>
    <s v="1161"/>
    <s v="Not in GH"/>
    <n v="77918"/>
    <n v="62666"/>
    <s v="DAL-GEN-DR"/>
    <s v="10.200.161.99"/>
    <s v="No"/>
    <s v="No"/>
    <s v="No"/>
    <s v="NO"/>
  </r>
  <r>
    <s v="vm-1056921"/>
    <s v="DCB-PRD-PS01"/>
    <m/>
    <x v="0"/>
    <x v="0"/>
    <x v="0"/>
    <x v="1"/>
    <s v="ISAAC - PROD BUNDLE"/>
    <s v="ISAAC - Prod"/>
    <s v="Canyonlands"/>
    <s v="IPA - FRONT END - PROD"/>
    <s v="IPA - Front End - EVC - Production"/>
    <s v="Production"/>
    <s v="DCB-PRD-PS01"/>
    <s v="DCB-PRD-PS01 - PROD"/>
    <s v="DCB-PRD-PS01.us.medsolutions.com"/>
    <s v="Unknown"/>
    <s v="N/A"/>
    <s v="N/A"/>
    <s v="POWEREDOFF"/>
    <s v="Former Bryce"/>
    <m/>
    <n v="591"/>
    <s v="4210f28f-6654-76a3-d8d5-4e24e364d254"/>
    <s v="00:50:56:90:91:bf"/>
    <s v="bwd_servers_1160"/>
    <s v="1160"/>
    <s v="Not in GH"/>
    <n v="120945"/>
    <n v="116834"/>
    <s v="DAL-GEN-DR"/>
    <s v="10.200.160.98"/>
    <s v="No"/>
    <s v="No"/>
    <s v="No"/>
    <s v="YES"/>
  </r>
  <r>
    <s v="vm-1056923"/>
    <s v="DCB-PRD-PS02"/>
    <m/>
    <x v="0"/>
    <x v="0"/>
    <x v="0"/>
    <x v="1"/>
    <s v="ISAAC - PROD BUNDLE"/>
    <s v="ISAAC - Prod"/>
    <s v="Canyonlands"/>
    <s v="IPA - FRONT END - PROD"/>
    <s v="IPA - Front End - EVC - Production"/>
    <s v="Production"/>
    <s v="DCB-PRD-PS02"/>
    <s v="DCB-PRD-PS02 - PROD"/>
    <s v="DCB-PRD-PS02.us.medsolutions.com"/>
    <s v="Unknown"/>
    <s v="N/A"/>
    <s v="N/A"/>
    <s v="POWEREDOFF"/>
    <s v="Former Bryce"/>
    <m/>
    <n v="592"/>
    <s v="42102ed9-afd6-68b0-3c18-0ab2b701d38b"/>
    <s v="00:50:56:90:c0:c0"/>
    <s v="bwd_servers_1160"/>
    <s v="1160"/>
    <s v="Not in GH"/>
    <n v="110705"/>
    <n v="104916"/>
    <s v="DAL-GEN-DR"/>
    <s v="10.200.160.99"/>
    <s v="No"/>
    <s v="No"/>
    <s v="No"/>
    <s v="YES"/>
  </r>
  <r>
    <s v="vm-420528"/>
    <s v="DCB-PRD-SQLODS1"/>
    <m/>
    <x v="0"/>
    <x v="0"/>
    <x v="0"/>
    <x v="1"/>
    <s v="ISAAC - PROD BUNDLE"/>
    <s v="ISAAC - Prod"/>
    <s v="Canyonlands"/>
    <s v="EWS - PROD"/>
    <s v="EWS - EVC - Production"/>
    <s v="Production"/>
    <s v="DCB-PRD-SQLODS1"/>
    <s v="DCB-PRD-SQLODS1 - PROD"/>
    <s v="DCB-PRD-SQLODS1.us.medsolutions.com"/>
    <s v="Windows"/>
    <s v="Microsoft Windows Server 2012 (64-bit)"/>
    <n v="8"/>
    <s v="POWEREDON"/>
    <s v="Former Bryce"/>
    <m/>
    <n v="597"/>
    <s v="422be438-ba39-1783-2e6a-a98065a80132"/>
    <s v="00:50:56:90:68:7A"/>
    <s v="bwd_servers_1161"/>
    <s v="1161"/>
    <s v="Not in GH"/>
    <n v="6389857"/>
    <n v="5783166"/>
    <s v="DAL-DC-ESXSQL01"/>
    <s v="10.200.161.60"/>
    <s v="No"/>
    <s v="MSSQL"/>
    <s v="No"/>
    <s v="YES"/>
  </r>
  <r>
    <s v="vm-420528"/>
    <s v="DCB-PRD-SQLODS1"/>
    <m/>
    <x v="0"/>
    <x v="0"/>
    <x v="0"/>
    <x v="1"/>
    <s v="ISAAC - PROD BUNDLE"/>
    <s v="ISAAC - Prod"/>
    <s v="Canyonlands"/>
    <s v="GATE KEEPER SERVICE - PROD"/>
    <s v="Gate Keeper Service - EVC - Production"/>
    <s v="Production"/>
    <s v="DCB-PRD-SQLODS1"/>
    <s v="DCB-PRD-SQLODS1 - PROD"/>
    <s v="DCB-PRD-SQLODS1.us.medsolutions.com"/>
    <s v="Windows"/>
    <s v="Microsoft Windows Server 2012 (64-bit)"/>
    <n v="8"/>
    <s v="POWEREDON"/>
    <s v="Former Bryce"/>
    <m/>
    <n v="597"/>
    <s v="422be438-ba39-1783-2e6a-a98065a80132"/>
    <s v="00:50:56:90:68:7A"/>
    <s v="bwd_servers_1161"/>
    <s v="1161"/>
    <s v="Not in GH"/>
    <n v="6389857"/>
    <n v="5783166"/>
    <s v="DAL-DC-ESXSQL01"/>
    <s v="10.200.161.60"/>
    <s v="No"/>
    <s v="MSSQL"/>
    <s v="No"/>
    <s v="YES"/>
  </r>
  <r>
    <s v="vm-420682"/>
    <s v="DCB-PRD-SQLRO"/>
    <m/>
    <x v="0"/>
    <x v="0"/>
    <x v="0"/>
    <x v="1"/>
    <s v="ISAAC - PROD BUNDLE"/>
    <s v="ISAAC - Prod"/>
    <s v="Canyonlands"/>
    <s v="IPA - FRONT END - PROD"/>
    <s v="IPA - Front End - EVC - Production"/>
    <s v="Production"/>
    <s v="DCB-PRD-SQLRO"/>
    <s v="DCB-PRD-SQLRO - PROD"/>
    <s v="DCB-PRD-SQLRO.us.medsolutions.com"/>
    <s v="Windows"/>
    <s v="Microsoft Windows Server 2012 (64-bit)"/>
    <n v="6"/>
    <s v="POWEREDON"/>
    <s v="Former Bryce"/>
    <m/>
    <n v="599"/>
    <s v="564d129a-c2d4-4445-3b45-a2c50a483e84"/>
    <s v="00:50:56:ab:3f:b3"/>
    <s v="prod_sql_1140"/>
    <s v="1140"/>
    <s v="Not in GH"/>
    <n v="7225434"/>
    <n v="6922388"/>
    <s v="DAL-DC-ESXSQL01"/>
    <s v="10.200.140.40"/>
    <s v="No"/>
    <s v="MSSQL"/>
    <s v="No"/>
    <s v="YES"/>
  </r>
  <r>
    <s v="vm-420682"/>
    <s v="DCB-PRD-SQLRO"/>
    <m/>
    <x v="0"/>
    <x v="0"/>
    <x v="0"/>
    <x v="1"/>
    <s v="ISAAC - PROD BUNDLE"/>
    <s v="ISAAC - Prod"/>
    <s v="Canyonlands"/>
    <s v="ISAAC INTEGRATION BROKER - PROD"/>
    <s v="ISAAC Integration Broker - EVC - Production"/>
    <s v="Production"/>
    <s v="DCB-PRD-SQLRO"/>
    <s v="DCB-PRD-SQLRO - PROD"/>
    <s v="DCB-PRD-SQLRO.us.medsolutions.com"/>
    <s v="Windows"/>
    <s v="Microsoft Windows Server 2012 (64-bit)"/>
    <n v="6"/>
    <s v="POWEREDON"/>
    <s v="Former Bryce"/>
    <m/>
    <n v="599"/>
    <s v="564d129a-c2d4-4445-3b45-a2c50a483e84"/>
    <s v="00:50:56:ab:3f:b3"/>
    <s v="prod_sql_1140"/>
    <s v="1140"/>
    <s v="Not in GH"/>
    <n v="7225434"/>
    <n v="6922388"/>
    <s v="DAL-DC-ESXSQL01"/>
    <s v="10.200.140.40"/>
    <s v="No"/>
    <s v="MSSQL"/>
    <s v="No"/>
    <s v="YES"/>
  </r>
  <r>
    <s v="vm-1056812"/>
    <s v="DCB-PRD-WEB01"/>
    <m/>
    <x v="0"/>
    <x v="0"/>
    <x v="0"/>
    <x v="1"/>
    <s v="ISAAC - PROD BUNDLE"/>
    <s v="ISAAC - Prod"/>
    <s v="Canyonlands"/>
    <s v="IPA - FRONT END - PROD"/>
    <s v="IPA - Front End - EVC - Production"/>
    <s v="Production"/>
    <s v="DCB-PRD-WEB01"/>
    <s v="DCB-PRD-WEB01 - PROD"/>
    <s v="DCB-PRD-WEB01.us.medsolutions.com"/>
    <s v="Unknown"/>
    <s v="N/A"/>
    <s v="N/A"/>
    <s v="POWEREDOFF"/>
    <s v="Former Bryce"/>
    <m/>
    <n v="600"/>
    <s v="42100a1e-7da1-ae2b-550a-e6a34b749527"/>
    <s v="00:50:56:90:0d:ab"/>
    <s v="bwd_servers_1160"/>
    <s v="1160"/>
    <s v="Not in GH"/>
    <n v="128193"/>
    <n v="123322"/>
    <s v="DAL-GEN-DR"/>
    <s v="10.200.160.101"/>
    <s v="No"/>
    <s v="No"/>
    <s v="No"/>
    <s v="YES"/>
  </r>
  <r>
    <s v="vm-1056814"/>
    <s v="DCB-PRD-WEB02"/>
    <m/>
    <x v="0"/>
    <x v="0"/>
    <x v="0"/>
    <x v="1"/>
    <s v="ISAAC - PROD BUNDLE"/>
    <s v="ISAAC - Prod"/>
    <s v="Canyonlands"/>
    <s v="IPA - FRONT END - PROD"/>
    <s v="IPA - Front End - EVC - Production"/>
    <s v="Production"/>
    <s v="DCB-PRD-WEB02"/>
    <s v="DCB-PRD-WEB02 - PROD"/>
    <s v="DCB-PRD-WEB02.us.medsolutions.com"/>
    <s v="Unknown"/>
    <s v="N/A"/>
    <s v="N/A"/>
    <s v="POWEREDOFF"/>
    <s v="Former Bryce"/>
    <m/>
    <n v="602"/>
    <s v="42109e74-1213-7030-627f-0ee60e595bb0"/>
    <s v="00:50:56:90:d9:dd"/>
    <s v="bwd_servers_1160"/>
    <s v="1160"/>
    <s v="Not in GH"/>
    <n v="123065"/>
    <n v="104305"/>
    <s v="DAL-GEN-DR"/>
    <s v="10.200.160.102"/>
    <s v="No"/>
    <s v="No"/>
    <s v="No"/>
    <s v="YES"/>
  </r>
  <r>
    <s v="vm-1056816"/>
    <s v="DCB-PRD-WEB03"/>
    <m/>
    <x v="0"/>
    <x v="0"/>
    <x v="0"/>
    <x v="1"/>
    <s v="ISAAC - PROD BUNDLE"/>
    <s v="ISAAC - Prod"/>
    <s v="Canyonlands"/>
    <s v="IPA - FRONT END - PROD"/>
    <s v="IPA - Front End - EVC - Production"/>
    <s v="Production"/>
    <s v="DCB-PRD-WEB03"/>
    <s v="DCB-PRD-WEB03 - PROD"/>
    <s v="DCB-PRD-WEB03.us.medsolutions.com"/>
    <s v="Unknown"/>
    <s v="N/A"/>
    <s v="N/A"/>
    <s v="POWEREDOFF"/>
    <s v="Former Bryce"/>
    <m/>
    <n v="603"/>
    <s v="4210705b-db3f-2cb6-c110-1cafea935a80"/>
    <s v="00:50:56:90:84:0e"/>
    <s v="bwd_servers_1160"/>
    <s v="1160"/>
    <s v="Not in GH"/>
    <n v="117922"/>
    <n v="105692"/>
    <s v="DAL-GEN-DR"/>
    <s v="10.200.160.103"/>
    <s v="No"/>
    <s v="No"/>
    <s v="No"/>
    <s v="YES"/>
  </r>
  <r>
    <s v="vm-1057859"/>
    <s v="DCB-PRD-WEB04"/>
    <m/>
    <x v="0"/>
    <x v="0"/>
    <x v="0"/>
    <x v="1"/>
    <s v="ISAAC - PROD BUNDLE"/>
    <s v="ISAAC - Prod"/>
    <s v="Canyonlands"/>
    <s v="ISAAC INTEGRATION BROKER - PROD"/>
    <s v="ISAAC Integration Broker - EVC - Production"/>
    <s v="Production"/>
    <s v="DCB-PRD-WEB04"/>
    <s v="DCB-PRD-WEB04 - PROD"/>
    <s v="DCB-PRD-WEB04.us.medsolutions.com"/>
    <s v="Unknown"/>
    <s v="N/A"/>
    <n v="4"/>
    <s v="POWEREDOFF"/>
    <s v="Former Bryce"/>
    <m/>
    <n v="604"/>
    <s v="421011e9-03e9-7f7b-8fb9-10ce12b2d291"/>
    <s v="00:50:56:90:2c:95"/>
    <s v="bwd_servers_1160"/>
    <s v="1160"/>
    <s v="Not in GH"/>
    <n v="112807"/>
    <n v="92182"/>
    <s v="DAL-GEN-DR"/>
    <s v="10.200.160.104"/>
    <s v="No"/>
    <s v="No"/>
    <s v="No"/>
    <s v="YES"/>
  </r>
  <r>
    <s v="vm-1056927"/>
    <s v="DCB-PRD-WEB05"/>
    <m/>
    <x v="0"/>
    <x v="0"/>
    <x v="0"/>
    <x v="1"/>
    <s v="ISAAC - PROD BUNDLE"/>
    <s v="ISAAC - Prod"/>
    <s v="Canyonlands"/>
    <s v="IPA - FRONT END - PROD"/>
    <s v="IPA - Front End - EVC - Production"/>
    <s v="Production"/>
    <s v="DCB-PRD-WEB05"/>
    <s v="DCB-PRD-WEB05 - PROD"/>
    <s v="DCB-PRD-WEB05.us.medsolutions.com"/>
    <s v="Unknown"/>
    <s v="N/A"/>
    <s v="N/A"/>
    <s v="POWEREDOFF"/>
    <s v="Former Bryce"/>
    <m/>
    <n v="605"/>
    <s v="4210e0f9-811b-74e0-5f7f-563575a2108d"/>
    <s v="00:50:56:90:98:2e"/>
    <s v="bwd_servers_1160"/>
    <s v="1160"/>
    <s v="Not in GH"/>
    <n v="117874"/>
    <n v="113907"/>
    <s v="DAL-GEN-DR"/>
    <s v="10.200.160.105"/>
    <s v="No"/>
    <s v="No"/>
    <s v="No"/>
    <s v="YES"/>
  </r>
  <r>
    <s v="vm-1057861"/>
    <s v="DCB-PRD-WEB06"/>
    <m/>
    <x v="0"/>
    <x v="0"/>
    <x v="0"/>
    <x v="1"/>
    <s v="ISAAC - PROD BUNDLE"/>
    <s v="ISAAC - Prod"/>
    <s v="Canyonlands"/>
    <s v="ISAAC INTEGRATION BROKER - PROD"/>
    <s v="ISAAC Integration Broker - EVC - Production"/>
    <s v="Production"/>
    <s v="DCB-PRD-WEB06"/>
    <s v="DCB-PRD-WEB06 - PROD"/>
    <s v="DCB-PRD-WEB06.us.medsolutions.com"/>
    <s v="Unknown"/>
    <s v="N/A"/>
    <s v="N/A"/>
    <s v="POWEREDOFF"/>
    <s v="Former Bryce"/>
    <m/>
    <n v="606"/>
    <s v="42106bc0-95cc-cdb0-b8fb-4b831650755f"/>
    <s v="00:50:56:90:94:e7"/>
    <s v="bwd_servers_1160"/>
    <s v="1160"/>
    <s v="Not in GH"/>
    <n v="112804"/>
    <n v="95653"/>
    <s v="DAL-GEN-DR"/>
    <s v="10.200.160.106"/>
    <s v="No"/>
    <s v="No"/>
    <s v="No"/>
    <s v="YES"/>
  </r>
  <r>
    <s v="vm-1056931"/>
    <s v="DCB-PRD-WEB07"/>
    <m/>
    <x v="0"/>
    <x v="0"/>
    <x v="0"/>
    <x v="1"/>
    <s v="ISAAC - PROD BUNDLE"/>
    <s v="ISAAC - Prod"/>
    <s v="Canyonlands"/>
    <s v="IPA - FRONT END - PROD"/>
    <s v="IPA - Front End - EVC - Production"/>
    <s v="Production"/>
    <s v="DCB-PRD-WEB07"/>
    <s v="DCB-PRD-WEB07 - PROD"/>
    <s v="DCB-PRD-WEB07.us.medsolutions.com"/>
    <s v="Unknown"/>
    <s v="N/A"/>
    <s v="N/A"/>
    <s v="POWEREDOFF"/>
    <s v="Former Bryce"/>
    <m/>
    <n v="607"/>
    <s v="42109498-57b2-9693-ce03-80cbe54320e5"/>
    <s v="00:50:56:90:4b:9d"/>
    <s v="bwd_servers_1160"/>
    <s v="1160"/>
    <s v="Not in GH"/>
    <n v="112824"/>
    <n v="110830"/>
    <s v="DAL-GEN-DR"/>
    <s v="10.200.160.107"/>
    <s v="No"/>
    <s v="No"/>
    <s v="No"/>
    <s v="YES"/>
  </r>
  <r>
    <s v="vm-1057807"/>
    <s v="DCB-PRD-WEB08"/>
    <m/>
    <x v="0"/>
    <x v="0"/>
    <x v="0"/>
    <x v="1"/>
    <s v="ISAAC - PROD BUNDLE"/>
    <s v="ISAAC - Prod"/>
    <s v="Canyonlands"/>
    <s v="IPA - FRONT END - PROD"/>
    <s v="IPA - Front End - EVC - Production"/>
    <s v="Production"/>
    <s v="DCB-PRD-WEB08"/>
    <s v="DCB-PRD-WEB08 - PROD"/>
    <s v="DCB-PRD-WEB08.us.medsolutions.com"/>
    <s v="Unknown"/>
    <s v="N/A"/>
    <s v="N/A"/>
    <s v="POWEREDOFF"/>
    <s v="Former Bryce"/>
    <m/>
    <n v="608"/>
    <s v="4210ad41-c58b-afc7-5882-0614540ba6b4"/>
    <s v="00:50:56:90:d7:3c"/>
    <s v="bwd_servers_1160"/>
    <s v="1160"/>
    <s v="Not in GH"/>
    <n v="112804"/>
    <n v="110778"/>
    <s v="DAL-GEN-DR"/>
    <s v="10.200.160.150"/>
    <s v="No"/>
    <s v="No"/>
    <s v="No"/>
    <s v="YES"/>
  </r>
  <r>
    <s v="vm-1057809"/>
    <s v="DCB-PRD-WEB09"/>
    <m/>
    <x v="0"/>
    <x v="0"/>
    <x v="0"/>
    <x v="1"/>
    <s v="ISAAC - PROD BUNDLE"/>
    <s v="ISAAC - Prod"/>
    <s v="Canyonlands"/>
    <s v="IPA - FRONT END - PROD"/>
    <s v="IPA - Front End - EVC - Production"/>
    <s v="Production"/>
    <s v="DCB-PRD-WEB09"/>
    <s v="DCB-PRD-WEB09 - PROD"/>
    <s v="DCB-PRD-WEB09.us.medsolutions.com"/>
    <s v="Unknown"/>
    <s v="N/A"/>
    <s v="N/A"/>
    <s v="POWEREDOFF"/>
    <s v="Former Bryce"/>
    <m/>
    <n v="609"/>
    <s v="4210905f-5e3d-3937-0c77-0efe553aeebc"/>
    <s v="00:50:56:90:a5:f5"/>
    <s v="bwd_servers_1160"/>
    <s v="1160"/>
    <s v="Not in GH"/>
    <n v="133282"/>
    <n v="132863"/>
    <s v="DAL-GEN-DR"/>
    <s v="10.200.160.108"/>
    <s v="No"/>
    <s v="No"/>
    <s v="No"/>
    <s v="YES"/>
  </r>
  <r>
    <s v="vm-1057815"/>
    <s v="DCB-PRD-WEB10"/>
    <m/>
    <x v="0"/>
    <x v="0"/>
    <x v="0"/>
    <x v="1"/>
    <s v="ISAAC - PROD BUNDLE"/>
    <s v="ISAAC - Prod"/>
    <s v="Canyonlands"/>
    <s v="IPA - FRONT END - PROD"/>
    <s v="IPA - Front End - EVC - Production"/>
    <s v="Production"/>
    <s v="DCB-PRD-WEB10"/>
    <s v="DCB-PRD-WEB10 - PROD"/>
    <s v="DCB-PRD-WEB10.us.medsolutions.com"/>
    <s v="Unknown"/>
    <s v="N/A"/>
    <s v="N/A"/>
    <s v="POWEREDOFF"/>
    <s v="Former Bryce"/>
    <m/>
    <n v="610"/>
    <s v="4210ef0e-a458-19ab-4df2-8fca58fe1dce"/>
    <s v="00:50:56:90:af:b3"/>
    <s v="bwd_servers_1160"/>
    <s v="1160"/>
    <s v="Not in GH"/>
    <n v="148639"/>
    <n v="120451"/>
    <s v="DAL-GEN-DR"/>
    <s v="10.200.160.110"/>
    <s v="No"/>
    <s v="No"/>
    <s v="No"/>
    <s v="YES"/>
  </r>
  <r>
    <s v="vm-420698"/>
    <s v="DCB-PORTAL-APP1"/>
    <m/>
    <x v="0"/>
    <x v="0"/>
    <x v="0"/>
    <x v="2"/>
    <s v="PAC-PORTAL - PROD BUNDLE  (MUST MIGRATE WITH PORTAL2 ISAAC)"/>
    <s v="ISAAC - Prod"/>
    <s v="Canyonlands"/>
    <s v="PAC-PORTAL - PRODUCTION"/>
    <s v="PAC-PORTAL - EVC - PRODUCTION"/>
    <s v="Production"/>
    <s v="DCB-PORTAL-APP1"/>
    <s v="DCB-PORTAL-APP1 - PROD"/>
    <s v="DCB-PORTAL-APP1.us.medsolutions.com"/>
    <m/>
    <m/>
    <m/>
    <m/>
    <s v="Former Bryce"/>
    <m/>
    <n v="540"/>
    <s v="564d0978-70ad-6867-da40-2621a333ef92"/>
    <s v="00:50:56:90:5e:35"/>
    <s v="bwd_servers_1161"/>
    <s v="1161"/>
    <s v="Not in GH"/>
    <n v="367223"/>
    <n v="344224"/>
    <s v="DAL-GEN-DR"/>
    <s v="10.200.161.79"/>
    <s v="No"/>
    <s v="No"/>
    <s v="No"/>
    <s v="YES"/>
  </r>
  <r>
    <s v="vm-420624"/>
    <s v="DCB-PORTAL-APP2"/>
    <m/>
    <x v="0"/>
    <x v="0"/>
    <x v="0"/>
    <x v="2"/>
    <s v="PAC-PORTAL - PROD BUNDLE  (MUST MIGRATE WITH PORTAL2 ISAAC)"/>
    <s v="ISAAC - Prod"/>
    <s v="Canyonlands"/>
    <s v="PAC-PORTAL - PRODUCTION"/>
    <s v="PAC-PORTAL - EVC - PRODUCTION"/>
    <s v="Production"/>
    <s v="DCB-PORTAL-APP2"/>
    <s v="DCB-PORTAL-APP2 - PROD"/>
    <s v="DCB-PORTAL-APP2.us.medsolutions.com"/>
    <m/>
    <m/>
    <m/>
    <m/>
    <s v="Former Bryce"/>
    <m/>
    <n v="541"/>
    <s v="564d9893-31f1-7aaf-79ff-3a63961f0625"/>
    <s v="00:50:56:ab:34:8d"/>
    <s v="bwd_servers_1161"/>
    <s v="1161"/>
    <s v="Not in GH"/>
    <n v="223668"/>
    <n v="193363"/>
    <s v="DAL-GEN-DR"/>
    <s v="10.200.161.80"/>
    <s v="No"/>
    <s v="No"/>
    <s v="No"/>
    <s v="YES"/>
  </r>
  <r>
    <s v="vm-1098354"/>
    <s v="ehdalpd1prapp01"/>
    <m/>
    <x v="0"/>
    <x v="0"/>
    <x v="0"/>
    <x v="2"/>
    <s v="PAC-PORTAL - PROD BUNDLE  (MUST MIGRATE WITH PORTAL2 ISAAC)"/>
    <s v="ISAAC - Prod"/>
    <s v="Canyonlands"/>
    <s v="PAC-PORTAL - PRODUCTION"/>
    <s v="PAC-PORTAL - EVC - PRODUCTION"/>
    <s v="Production"/>
    <s v="EHDALPD1PRAPP01"/>
    <s v="EHDALPD1PRAPP01 - PROD"/>
    <s v="EHDALPD1PRAPP01.us.medsolutions.com"/>
    <m/>
    <m/>
    <m/>
    <m/>
    <s v="Former Bryce"/>
    <m/>
    <n v="2003"/>
    <s v="421061f4-51e2-7ff6-bfa2-d1f9236c4f4f"/>
    <s v="00:50:56:90:5b:28"/>
    <s v="bwd_servers_1161"/>
    <s v="1161"/>
    <s v="Not in GH"/>
    <n v="340073"/>
    <n v="78028"/>
    <s v="DAL-DC-GEN"/>
    <s v="10.200.161.98"/>
    <s v="No"/>
    <s v="No"/>
    <s v="No"/>
    <s v="NO"/>
  </r>
  <r>
    <s v="vm-420698"/>
    <s v="DCB-PORTAL-APP1"/>
    <m/>
    <x v="0"/>
    <x v="0"/>
    <x v="0"/>
    <x v="3"/>
    <s v="Portal - PROD Bundle"/>
    <m/>
    <s v="Canyonlands"/>
    <s v="PORTAL - PROD"/>
    <s v="Portal - EVC - Production"/>
    <s v="Production"/>
    <s v="DCB-PORTAL-APP1"/>
    <s v="DCB-PORTAL-APP1 - PROD"/>
    <s v="DCB-PORTAL-APP1.us.medsolutions.com"/>
    <s v="Windows"/>
    <s v="Microsoft Windows Server 2008 R2 (64-bit)"/>
    <n v="8"/>
    <s v="POWEREDON"/>
    <s v="Former Canyonlands"/>
    <m/>
    <n v="540"/>
    <s v="564d0978-70ad-6867-da40-2621a333ef92"/>
    <s v="00:50:56:90:5e:35"/>
    <s v="bwd_servers_1161"/>
    <s v="1161"/>
    <s v="Not in GH"/>
    <n v="367223"/>
    <n v="344224"/>
    <s v="DAL-GEN-DR"/>
    <s v="10.200.161.79"/>
    <s v="No"/>
    <s v="No"/>
    <s v="No"/>
    <s v="YES"/>
  </r>
  <r>
    <s v="vm-420698"/>
    <s v="DCB-PORTAL-APP1"/>
    <m/>
    <x v="0"/>
    <x v="0"/>
    <x v="0"/>
    <x v="3"/>
    <s v="Portal - PROD Bundle"/>
    <m/>
    <s v="Canyonlands"/>
    <s v="PORTAL - PROD"/>
    <s v="Portal - EVC - Production"/>
    <s v="Production"/>
    <s v="DCB-PORTAL-APP1"/>
    <s v="DCB-PORTAL-APP1 - PROD"/>
    <s v="DCB-PORTAL-APP1.us.medsolutions.com"/>
    <s v="Windows"/>
    <s v="Microsoft Windows Server 2008 R2 (64-bit)"/>
    <n v="8"/>
    <s v="POWEREDON"/>
    <s v="Former Canyonlands"/>
    <m/>
    <n v="540"/>
    <s v="564d0978-70ad-6867-da40-2621a333ef92"/>
    <s v="00:50:56:90:5e:35"/>
    <s v="bwd_servers_1161"/>
    <s v="1161"/>
    <s v="Not in GH"/>
    <n v="367223"/>
    <n v="344224"/>
    <s v="DAL-GEN-DR"/>
    <s v="10.200.161.79"/>
    <s v="No"/>
    <s v="No"/>
    <s v="No"/>
    <s v="YES"/>
  </r>
  <r>
    <s v="vm-420698"/>
    <s v="DCB-PORTAL-APP1"/>
    <m/>
    <x v="0"/>
    <x v="0"/>
    <x v="0"/>
    <x v="3"/>
    <s v="Portal - PROD Bundle"/>
    <m/>
    <s v="Canyonlands"/>
    <s v="PORTAL - PROD"/>
    <s v="Portal - EVC - Production"/>
    <s v="Production"/>
    <s v="DCB-PORTAL-APP1"/>
    <s v="DCB-PORTAL-APP1 - PROD"/>
    <s v="DCB-PORTAL-APP1.us.medsolutions.com"/>
    <s v="Windows"/>
    <s v="Microsoft Windows Server 2008 R2 (64-bit)"/>
    <n v="8"/>
    <s v="POWEREDON"/>
    <s v="Former Canyonlands"/>
    <m/>
    <n v="540"/>
    <s v="564d0978-70ad-6867-da40-2621a333ef92"/>
    <s v="00:50:56:90:5e:35"/>
    <s v="bwd_servers_1161"/>
    <s v="1161"/>
    <s v="Not in GH"/>
    <n v="367223"/>
    <n v="344224"/>
    <s v="DAL-GEN-DR"/>
    <s v="10.200.161.79"/>
    <s v="No"/>
    <s v="No"/>
    <s v="No"/>
    <s v="YES"/>
  </r>
  <r>
    <s v="vm-1680709"/>
    <s v="dcb-portal-app1_Upgrade"/>
    <m/>
    <x v="0"/>
    <x v="0"/>
    <x v="0"/>
    <x v="3"/>
    <s v="Portal - PROD Bundle"/>
    <m/>
    <s v="Canyonlands"/>
    <s v="PORTAL - PROD"/>
    <s v="Portal - EVC - Production"/>
    <s v="Production"/>
    <s v="EHDALPD1PRAPP03"/>
    <s v="EHDALPD1PRAPP03 - PROD"/>
    <s v="EHDALPD1PRAPP03.us.medsolutions.com"/>
    <m/>
    <m/>
    <m/>
    <m/>
    <s v="Former Canyonlands"/>
    <m/>
    <n v="2005"/>
    <s v=""/>
    <s v=""/>
    <s v=""/>
    <s v=""/>
    <e v="#N/A"/>
    <n v="360595"/>
    <n v="290473"/>
    <s v="DAL-DC-GEN"/>
    <s v="10.200.161.81"/>
    <s v="No"/>
    <s v="No"/>
    <s v="No"/>
    <s v="NO"/>
  </r>
  <r>
    <s v="vm-420624"/>
    <s v="DCB-PORTAL-APP2"/>
    <m/>
    <x v="0"/>
    <x v="0"/>
    <x v="0"/>
    <x v="3"/>
    <s v="Portal - PROD Bundle"/>
    <m/>
    <s v="Canyonlands"/>
    <s v="PORTAL - PROD"/>
    <s v="Portal - EVC - Production"/>
    <s v="Production"/>
    <s v="DCB-PORTAL-APP2"/>
    <s v="DCB-PORTAL-APP2 - PROD"/>
    <s v="DCB-PORTAL-APP2.us.medsolutions.com"/>
    <s v="Windows"/>
    <s v="Microsoft Windows Server 2008 R2 (64-bit)"/>
    <n v="8"/>
    <s v="POWEREDON"/>
    <s v="Former Canyonlands"/>
    <m/>
    <n v="541"/>
    <s v="564d9893-31f1-7aaf-79ff-3a63961f0625"/>
    <s v="00:50:56:ab:34:8d"/>
    <s v="bwd_servers_1161"/>
    <s v="1161"/>
    <s v="Not in GH"/>
    <n v="223668"/>
    <n v="193363"/>
    <s v="DAL-GEN-DR"/>
    <s v="10.200.161.80"/>
    <s v="No"/>
    <s v="No"/>
    <s v="No"/>
    <s v="YES"/>
  </r>
  <r>
    <s v="vm-420624"/>
    <s v="DCB-PORTAL-APP2"/>
    <m/>
    <x v="0"/>
    <x v="0"/>
    <x v="0"/>
    <x v="3"/>
    <s v="Portal - PROD Bundle"/>
    <m/>
    <s v="Canyonlands"/>
    <s v="PORTAL - PROD"/>
    <s v="Portal - EVC - Production"/>
    <s v="Production"/>
    <s v="DCB-PORTAL-APP2"/>
    <s v="DCB-PORTAL-APP2 - PROD"/>
    <s v="DCB-PORTAL-APP2.us.medsolutions.com"/>
    <s v="Windows"/>
    <s v="Microsoft Windows Server 2008 R2 (64-bit)"/>
    <n v="8"/>
    <s v="POWEREDON"/>
    <s v="Former Canyonlands"/>
    <m/>
    <n v="541"/>
    <s v="564d9893-31f1-7aaf-79ff-3a63961f0625"/>
    <s v="00:50:56:ab:34:8d"/>
    <s v="bwd_servers_1161"/>
    <s v="1161"/>
    <s v="Not in GH"/>
    <n v="223668"/>
    <n v="193363"/>
    <s v="DAL-GEN-DR"/>
    <s v="10.200.161.80"/>
    <s v="No"/>
    <s v="No"/>
    <s v="No"/>
    <s v="YES"/>
  </r>
  <r>
    <s v="vm-420624"/>
    <s v="DCB-PORTAL-APP2"/>
    <m/>
    <x v="0"/>
    <x v="0"/>
    <x v="0"/>
    <x v="3"/>
    <s v="Portal - PROD Bundle"/>
    <m/>
    <s v="Canyonlands"/>
    <s v="PORTAL - PROD"/>
    <s v="Portal - EVC - Production"/>
    <s v="Production"/>
    <s v="DCB-PORTAL-APP2"/>
    <s v="DCB-PORTAL-APP2 - PROD"/>
    <s v="DCB-PORTAL-APP2.us.medsolutions.com"/>
    <s v="Windows"/>
    <s v="Microsoft Windows Server 2008 R2 (64-bit)"/>
    <n v="8"/>
    <s v="POWEREDON"/>
    <s v="Former Canyonlands"/>
    <m/>
    <n v="541"/>
    <s v="564d9893-31f1-7aaf-79ff-3a63961f0625"/>
    <s v="00:50:56:ab:34:8d"/>
    <s v="bwd_servers_1161"/>
    <s v="1161"/>
    <s v="Not in GH"/>
    <n v="223668"/>
    <n v="193363"/>
    <s v="DAL-GEN-DR"/>
    <s v="10.200.161.80"/>
    <s v="No"/>
    <s v="No"/>
    <s v="No"/>
    <s v="YES"/>
  </r>
  <r>
    <s v="vm-1062377"/>
    <s v="DCB-PORTAL-APP3"/>
    <m/>
    <x v="0"/>
    <x v="0"/>
    <x v="0"/>
    <x v="3"/>
    <s v="Portal - PROD Bundle"/>
    <m/>
    <s v="Canyonlands"/>
    <s v="SCHEDULE CASE SERVICE - PROD"/>
    <s v="Schedule Case Service - EVC - Production"/>
    <s v="Production"/>
    <s v="DCB-PORTAL-APP3"/>
    <s v="DCB-PORTAL-APP3 - PROD"/>
    <s v="DCB-PORTAL-APP3.us.medsolutions.com"/>
    <s v="Windows"/>
    <s v="Microsoft Windows Server 2012 (64-bit)"/>
    <n v="2"/>
    <s v="POWEREDON"/>
    <s v="Former Canyonlands"/>
    <m/>
    <n v="542"/>
    <s v="4210ae8a-ac60-38c9-7ba8-84a8adb1c3a1"/>
    <s v="00:50:56:90:56:a4"/>
    <s v="bwd_servers_1161"/>
    <s v="1161"/>
    <s v="Not in GH"/>
    <n v="206988"/>
    <n v="206598"/>
    <s v="DAL-GEN-DR"/>
    <s v="10.200.161.61"/>
    <s v="No"/>
    <s v="No"/>
    <s v="No"/>
    <s v="YES"/>
  </r>
  <r>
    <s v="vm-1062379"/>
    <s v="DCB-PORTAL-APP4"/>
    <m/>
    <x v="0"/>
    <x v="0"/>
    <x v="0"/>
    <x v="3"/>
    <s v="Portal - PROD Bundle"/>
    <m/>
    <s v="Canyonlands"/>
    <s v="NOTES AND ATTACH SERVICE - PROD"/>
    <s v="Notes and Attachment Service - EVC - Production"/>
    <s v="Production"/>
    <s v="DCB-PORTAL-APP4"/>
    <s v="DCB-PORTAL-APP4 - PROD"/>
    <s v="DCB-PORTAL-APP4.us.medsolutions.com"/>
    <s v="Windows"/>
    <s v="Microsoft Windows Server 2012 (64-bit)"/>
    <n v="2"/>
    <s v="POWEREDON"/>
    <s v="Former Canyonlands"/>
    <m/>
    <n v="543"/>
    <s v="4210c355-fa6a-6757-5ca5-5ae032175a87"/>
    <s v="00:50:56:90:b1:ba"/>
    <s v="bwd_servers_1161"/>
    <s v="1161"/>
    <s v="Not in GH"/>
    <n v="217207"/>
    <n v="216030"/>
    <s v="DAL-GEN-DR"/>
    <s v="10.200.161.62"/>
    <s v="No"/>
    <s v="No"/>
    <s v="No"/>
    <s v="YES"/>
  </r>
  <r>
    <s v="vm-1062379"/>
    <s v="DCB-PORTAL-APP4"/>
    <m/>
    <x v="0"/>
    <x v="0"/>
    <x v="0"/>
    <x v="3"/>
    <s v="Portal - PROD Bundle"/>
    <m/>
    <s v="Canyonlands"/>
    <s v="SCHEDULE CASE SERVICE - PROD"/>
    <s v="Schedule Case Service - EVC - Production"/>
    <s v="Production"/>
    <s v="DCB-PORTAL-APP4"/>
    <s v="DCB-PORTAL-APP4 - PROD"/>
    <s v="DCB-PORTAL-APP4.us.medsolutions.com"/>
    <s v="Windows"/>
    <s v="Microsoft Windows Server 2012 (64-bit)"/>
    <n v="2"/>
    <s v="POWEREDON"/>
    <s v="Former Canyonlands"/>
    <m/>
    <n v="543"/>
    <s v="4210c355-fa6a-6757-5ca5-5ae032175a87"/>
    <s v="00:50:56:90:b1:ba"/>
    <s v="bwd_servers_1161"/>
    <s v="1161"/>
    <s v="Not in GH"/>
    <n v="217207"/>
    <n v="216030"/>
    <s v="DAL-GEN-DR"/>
    <s v="10.200.161.62"/>
    <s v="No"/>
    <s v="No"/>
    <s v="No"/>
    <s v="YES"/>
  </r>
  <r>
    <s v="vm-1062341"/>
    <s v="DCB-PRDPRPORT01"/>
    <m/>
    <x v="0"/>
    <x v="0"/>
    <x v="0"/>
    <x v="3"/>
    <s v="Portal - PROD Bundle"/>
    <m/>
    <s v="Canyonlands"/>
    <s v="RT CASEMANAGEMENT - PROD"/>
    <s v="RT CaseManagement - EVC - Production"/>
    <s v="Production"/>
    <s v="DCB-PRDPRPORT01"/>
    <s v="DCB-PRDPRPORT01 - PROD"/>
    <s v="DCB-PRDPRPORT01.us.medsolutions.com"/>
    <s v="Windows"/>
    <s v="Microsoft Windows Server 2012 (64-bit)"/>
    <n v="2"/>
    <s v="POWEREDON"/>
    <s v="Former Canyonlands"/>
    <m/>
    <n v="574"/>
    <s v="421036b8-39ee-4914-cc3c-212ba0ba2c59"/>
    <s v="00:50:56:90:32:19"/>
    <s v="bwd_servers_1161"/>
    <s v="1161"/>
    <s v="Not in GH"/>
    <n v="118914"/>
    <n v="86266"/>
    <s v="DAL-GEN-DR"/>
    <s v="10.200.161.83"/>
    <s v="No"/>
    <s v="No"/>
    <s v="No"/>
    <s v="YES"/>
  </r>
  <r>
    <s v="vm-1062343"/>
    <s v="DCB-PRDPRPORT02"/>
    <m/>
    <x v="0"/>
    <x v="0"/>
    <x v="0"/>
    <x v="3"/>
    <s v="Portal - PROD Bundle"/>
    <m/>
    <s v="Canyonlands"/>
    <s v="RT CASEMANAGEMENT - PROD"/>
    <s v="RT CaseManagement - EVC - Production"/>
    <s v="Production"/>
    <s v="DCB-PRDPRPORT02"/>
    <s v="DCB-PRDPRPORT02 - PROD"/>
    <s v="DCB-PRDPRPORT02.us.medsolutions.com"/>
    <s v="Windows"/>
    <s v="Microsoft Windows Server 2012 (64-bit)"/>
    <n v="2"/>
    <s v="POWEREDON"/>
    <s v="Former Canyonlands"/>
    <m/>
    <n v="575"/>
    <s v="4210e48c-ce9e-33a7-98fb-2465ed2c1a99"/>
    <s v="00:50:56:90:fd:2b"/>
    <s v="bwd_servers_1161"/>
    <s v="1161"/>
    <s v="Not in GH"/>
    <n v="118908"/>
    <n v="85543"/>
    <s v="DAL-GEN-DR"/>
    <s v="10.200.161.19"/>
    <s v="No"/>
    <s v="No"/>
    <s v="No"/>
    <s v="YES"/>
  </r>
  <r>
    <s v="vm-1062345"/>
    <s v="DCB-PRDPRPORT03"/>
    <m/>
    <x v="0"/>
    <x v="0"/>
    <x v="0"/>
    <x v="3"/>
    <s v="Portal - PROD Bundle"/>
    <m/>
    <s v="Canyonlands"/>
    <s v="RT CASEMANAGEMENT - PROD"/>
    <s v="RT CaseManagement - EVC - Production"/>
    <s v="Production"/>
    <s v="DCB-PRDPRPORT03"/>
    <s v="DCB-PRDPRPORT03 - PROD"/>
    <s v="DCB-PRDPRPORT03.us.medsolutions.com"/>
    <s v="Windows"/>
    <s v="Microsoft Windows Server 2012 (64-bit)"/>
    <n v="2"/>
    <s v="POWEREDON"/>
    <s v="Former Canyonlands"/>
    <m/>
    <n v="576"/>
    <s v="4210fc35-dbaf-e77c-9898-58b39391ec5f"/>
    <s v="00:50:56:90:80:cb"/>
    <s v="bwd_servers_1161"/>
    <s v="1161"/>
    <s v="Not in GH"/>
    <n v="149652"/>
    <n v="123237"/>
    <s v="DAL-GEN-DR"/>
    <s v="10.200.161.15"/>
    <s v="No"/>
    <s v="No"/>
    <s v="No"/>
    <s v="YES"/>
  </r>
  <r>
    <s v="vm-1062347"/>
    <s v="DCB-PRDPRPORT04"/>
    <m/>
    <x v="0"/>
    <x v="0"/>
    <x v="0"/>
    <x v="3"/>
    <s v="Portal - PROD Bundle"/>
    <m/>
    <s v="Canyonlands"/>
    <s v="RT CASEMANAGEMENT - PROD"/>
    <s v="RT CaseManagement - EVC - Production"/>
    <s v="Production"/>
    <s v="DCB-PRDPRPORT04"/>
    <s v="DCB-PRDPRPORT04 - PROD"/>
    <s v="DCB-PRDPRPORT04.us.medsolutions.com"/>
    <s v="Unknown"/>
    <s v="N/A"/>
    <s v="N/A"/>
    <s v="POWEREDOFF"/>
    <s v="Former Canyonlands"/>
    <m/>
    <n v="577"/>
    <s v="4210f378-f2e4-e34b-dd50-719a2cc22de1"/>
    <s v="00:50:56:90:08:25"/>
    <s v="bwd_servers_1161"/>
    <s v="1161"/>
    <s v="Not in GH"/>
    <n v="155853"/>
    <n v="96524"/>
    <s v="DAL-GEN-DR"/>
    <s v="10.200.161.17"/>
    <s v="No"/>
    <s v="No"/>
    <s v="No"/>
    <s v="YES"/>
  </r>
  <r>
    <s v="vm-1062349"/>
    <s v="DCB-PRDPRPORT05"/>
    <m/>
    <x v="0"/>
    <x v="0"/>
    <x v="0"/>
    <x v="3"/>
    <s v="Portal - PROD Bundle"/>
    <m/>
    <s v="Canyonlands"/>
    <s v="RT CASEMANAGEMENT - PROD"/>
    <s v="RT CaseManagement - EVC - Production"/>
    <s v="Production"/>
    <s v="DCB-PRDPRPORT05"/>
    <s v="DCB-PRDPRPORT05 - PROD"/>
    <s v="DCB-PRDPRPORT05.us.medsolutions.com"/>
    <s v="Windows"/>
    <s v="Microsoft Windows Server 2012 (64-bit)"/>
    <n v="4"/>
    <s v="POWEREDON"/>
    <s v="Former Canyonlands"/>
    <m/>
    <n v="578"/>
    <s v="4210e08d-f11f-bbb3-74be-aa61e48bb156"/>
    <s v="00:50:56:90:00:2f"/>
    <s v="bwd_servers_1161"/>
    <s v="1161"/>
    <s v="Not in GH"/>
    <n v="109223"/>
    <n v="84874"/>
    <s v="DAL-GEN-DR"/>
    <s v="10.200.161.18"/>
    <s v="No"/>
    <s v="No"/>
    <s v="No"/>
    <s v="YES"/>
  </r>
  <r>
    <s v="vm-1062351"/>
    <s v="DCB-PRDPRPORT06"/>
    <m/>
    <x v="0"/>
    <x v="0"/>
    <x v="0"/>
    <x v="3"/>
    <s v="Portal - PROD Bundle"/>
    <m/>
    <s v="Canyonlands"/>
    <s v="RT CASEMANAGEMENT - PROD"/>
    <s v="RT CaseManagement - EVC - Production"/>
    <s v="Production"/>
    <s v="DCB-PRDPRPORT06"/>
    <s v="DCB-PRDPRPORT06 - PROD"/>
    <s v="DCB-PRDPRPORT06.us.medsolutions.com"/>
    <s v="Unknown"/>
    <s v="N/A"/>
    <s v="N/A"/>
    <s v="POWEREDOFF"/>
    <s v="Former Canyonlands"/>
    <m/>
    <n v="579"/>
    <s v="42100a41-da97-840f-6b1e-84d9d0f007d9"/>
    <s v="00:50:56:90:d1:6c"/>
    <s v="bwd_servers_1161"/>
    <s v="1161"/>
    <s v="Not in GH"/>
    <n v="155852"/>
    <n v="102060"/>
    <s v="DAL-GEN-DR"/>
    <s v="10.200.161.21"/>
    <s v="No"/>
    <s v="No"/>
    <s v="No"/>
    <s v="YES"/>
  </r>
  <r>
    <s v="vm-1062353"/>
    <s v="DCB-PRDPRPORT07"/>
    <m/>
    <x v="0"/>
    <x v="0"/>
    <x v="0"/>
    <x v="3"/>
    <s v="Portal - PROD Bundle"/>
    <m/>
    <s v="Canyonlands"/>
    <s v="RT CASEMANAGEMENT - PROD"/>
    <s v="RT CaseManagement - EVC - Production"/>
    <s v="Production"/>
    <s v="DCB-PRDPRPORT07"/>
    <s v="DCB-PRDPRPORT07 - PROD"/>
    <s v="DCB-PRDPRPORT07.us.medsolutions.com"/>
    <s v="Windows"/>
    <s v="Microsoft Windows Server 2012 (64-bit)"/>
    <n v="2"/>
    <s v="POWEREDON"/>
    <s v="Former Canyonlands"/>
    <m/>
    <n v="580"/>
    <s v="421010ae-6d18-08cf-c7e9-e9e4cc7fc455"/>
    <s v="00:50:56:90:3d:db"/>
    <s v="bwd_servers_1161"/>
    <s v="1161"/>
    <s v="Not in GH"/>
    <n v="108669"/>
    <n v="79910"/>
    <s v="DAL-GEN-DR"/>
    <s v="10.200.161.22"/>
    <s v="No"/>
    <s v="No"/>
    <s v="No"/>
    <s v="NO"/>
  </r>
  <r>
    <s v="vm-1062355"/>
    <s v="DCB-PRDPRPORT08"/>
    <m/>
    <x v="0"/>
    <x v="0"/>
    <x v="0"/>
    <x v="3"/>
    <s v="Portal - PROD Bundle"/>
    <m/>
    <s v="Canyonlands"/>
    <s v="RT CASEMANAGEMENT - PROD"/>
    <s v="RT CaseManagement - EVC - Production"/>
    <s v="Production"/>
    <s v="DCB-PRDPRPORT08"/>
    <s v="DCB-PRDPRPORT08 - PROD"/>
    <s v="DCB-PRDPRPORT08.us.medsolutions.com"/>
    <s v="Windows"/>
    <s v="Microsoft Windows Server 2012 (64-bit)"/>
    <n v="2"/>
    <s v="POWEREDON"/>
    <s v="Former Canyonlands"/>
    <m/>
    <n v="581"/>
    <s v="4210f99f-0f9c-8d8e-546d-cf160fc9bc8a"/>
    <s v="00:50:56:90:6a:8e"/>
    <s v="bwd_servers_1161"/>
    <s v="1161"/>
    <s v="Not in GH"/>
    <n v="113775"/>
    <n v="85108"/>
    <s v="DAL-GEN-DR"/>
    <s v="10.200.161.24"/>
    <s v="No"/>
    <s v="No"/>
    <s v="No"/>
    <s v="NO"/>
  </r>
  <r>
    <s v="vm-1062357"/>
    <s v="DCB-PRDPRPORT13"/>
    <m/>
    <x v="0"/>
    <x v="0"/>
    <x v="0"/>
    <x v="3"/>
    <s v="Portal - PROD Bundle"/>
    <m/>
    <s v="Canyonlands"/>
    <s v="RT CASEMANAGEMENT - PROD"/>
    <s v="RT CaseManagement - EVC - Production"/>
    <s v="Production"/>
    <s v="DCB-PRDPRPORT13"/>
    <s v="DCB-PRDPRPORT13 - PROD"/>
    <s v="DCB-PRDPRPORT13.us.medsolutions.com"/>
    <s v="Windows"/>
    <s v="Microsoft Windows Server 2012 (64-bit)"/>
    <n v="2"/>
    <s v="POWEREDON"/>
    <s v="Former Canyonlands"/>
    <m/>
    <n v="582"/>
    <s v="4210401a-169d-beaf-27c7-d0f3ddbafd51"/>
    <s v="00:50:56:90:b5:9c"/>
    <s v="bwd_servers_1161"/>
    <s v="1161"/>
    <s v="Not in GH"/>
    <n v="108674"/>
    <n v="83610"/>
    <s v="DAL-GEN-DR"/>
    <s v="10.200.161.32"/>
    <s v="No"/>
    <s v="No"/>
    <s v="No"/>
    <s v="NO"/>
  </r>
  <r>
    <s v="vm-1062359"/>
    <s v="DCB-PRDPRPORT14"/>
    <m/>
    <x v="0"/>
    <x v="0"/>
    <x v="0"/>
    <x v="3"/>
    <s v="Portal - PROD Bundle"/>
    <m/>
    <s v="Canyonlands"/>
    <s v="RT CASEMANAGEMENT - PROD"/>
    <s v="RT CaseManagement - EVC - Production"/>
    <s v="Production"/>
    <s v="DCB-PRDPRPORT14"/>
    <s v="DCB-PRDPRPORT14 - PROD"/>
    <s v="DCB-PRDPRPORT14.us.medsolutions.com"/>
    <s v="Windows"/>
    <s v="Microsoft Windows Server 2012 (64-bit)"/>
    <n v="2"/>
    <s v="POWEREDON"/>
    <s v="Former Canyonlands"/>
    <m/>
    <n v="583"/>
    <s v="4210b9a8-9ee5-1f1b-0265-28cf411e6795"/>
    <s v="00:50:56:90:78:17"/>
    <s v="bwd_servers_1161"/>
    <s v="1161"/>
    <s v="Not in GH"/>
    <n v="108675"/>
    <n v="77722"/>
    <s v="DAL-GEN-DR"/>
    <s v="10.200.161.33"/>
    <s v="No"/>
    <s v="No"/>
    <s v="No"/>
    <s v="YES"/>
  </r>
  <r>
    <s v="vm-1069753"/>
    <s v="DCB-PRDPRPORT15"/>
    <m/>
    <x v="0"/>
    <x v="0"/>
    <x v="0"/>
    <x v="3"/>
    <s v="Portal - PROD Bundle"/>
    <m/>
    <s v="Canyonlands"/>
    <s v="RT CASEMANAGEMENT - PROD"/>
    <s v="RT CaseManagement - EVC - Production"/>
    <s v="Production"/>
    <s v="DCB-PRDPRPORT15"/>
    <s v="DCB-PRDPRPORT15 - PROD"/>
    <s v="DCB-PRDPRPORT15.us.medsolutions.com"/>
    <s v="Windows"/>
    <s v="Microsoft Windows Server 2012 (64-bit)"/>
    <n v="2"/>
    <s v="POWEREDON"/>
    <s v="Former Canyonlands"/>
    <m/>
    <n v="584"/>
    <s v="4210483e-125c-aa2d-6e10-4dbc440c0f19"/>
    <s v="00:50:56:90:c2:bf"/>
    <s v="bwd_servers_1161"/>
    <s v="1161"/>
    <s v="Not in GH"/>
    <n v="108653"/>
    <n v="82961"/>
    <s v="DAL-GEN-DR"/>
    <s v="10.200.161.85"/>
    <s v="No"/>
    <s v="No"/>
    <s v="No"/>
    <s v="YES"/>
  </r>
  <r>
    <s v="vm-1062363"/>
    <s v="DCB-PRDPRPORT16"/>
    <m/>
    <x v="0"/>
    <x v="0"/>
    <x v="0"/>
    <x v="3"/>
    <s v="Portal - PROD Bundle"/>
    <m/>
    <s v="Canyonlands"/>
    <s v="RT CASEMANAGEMENT - PROD"/>
    <s v="RT CaseManagement - EVC - Production"/>
    <s v="Production"/>
    <s v="DCB-PRDPRPORT16"/>
    <s v="DCB-PRDPRPORT16 - PROD"/>
    <s v="DCB-PRDPRPORT16.us.medsolutions.com"/>
    <s v="Windows"/>
    <s v="Microsoft Windows Server 2012 (64-bit)"/>
    <n v="2"/>
    <s v="POWEREDON"/>
    <s v="Former Canyonlands"/>
    <m/>
    <n v="585"/>
    <s v="4210b921-7f7b-a248-fbf5-788c8c983f8b"/>
    <s v="00:50:56:90:49:36"/>
    <s v="bwd_servers_1161"/>
    <s v="1161"/>
    <s v="Not in GH"/>
    <n v="124029"/>
    <n v="78487"/>
    <s v="DAL-GEN-DR"/>
    <s v="10.200.161.86"/>
    <s v="No"/>
    <s v="No"/>
    <s v="No"/>
    <s v="YES"/>
  </r>
  <r>
    <s v="vm-1062365"/>
    <s v="DCB-PRDPRPORT17"/>
    <m/>
    <x v="0"/>
    <x v="0"/>
    <x v="0"/>
    <x v="3"/>
    <s v="Portal - PROD Bundle"/>
    <m/>
    <s v="Canyonlands"/>
    <s v="RT CASEMANAGEMENT - PROD"/>
    <s v="RT CaseManagement - EVC - Production"/>
    <s v="Production"/>
    <s v="DCB-PRDPRPORT17"/>
    <s v="DCB-PRDPRPORT17 - PROD"/>
    <s v="DCB-PRDPRPORT17.us.medsolutions.com"/>
    <s v="Windows"/>
    <s v="Microsoft Windows Server 2012 (64-bit)"/>
    <n v="2"/>
    <s v="POWEREDON"/>
    <s v="Former Canyonlands"/>
    <m/>
    <n v="586"/>
    <s v="4210971f-4653-7afe-5397-66f375ebf1b5"/>
    <s v="00:50:56:90:26:70"/>
    <s v="bwd_servers_1161"/>
    <s v="1161"/>
    <s v="Not in GH"/>
    <n v="118912"/>
    <n v="81941"/>
    <s v="DAL-GEN-DR"/>
    <s v="10.200.161.87"/>
    <s v="No"/>
    <s v="No"/>
    <s v="No"/>
    <s v="YES"/>
  </r>
  <r>
    <s v="vm-1062367"/>
    <s v="DCB-PRDPRPORT18"/>
    <m/>
    <x v="0"/>
    <x v="0"/>
    <x v="0"/>
    <x v="3"/>
    <s v="Portal - PROD Bundle"/>
    <m/>
    <s v="Canyonlands"/>
    <s v="RT CASEMANAGEMENT - PROD"/>
    <s v="RT CaseManagement - EVC - Production"/>
    <s v="Production"/>
    <s v="DCB-PRDPRPORT18"/>
    <s v="DCB-PRDPRPORT18 - PROD"/>
    <s v="dcb-prdprport18.us.medsolutions.com"/>
    <s v="Windows"/>
    <s v="Microsoft Windows Server 2012 (64-bit)"/>
    <n v="2"/>
    <s v="POWEREDON"/>
    <s v="Former Canyonlands"/>
    <m/>
    <n v="587"/>
    <s v="4210fcbf-5763-1174-1c21-53e7b2ed6b2a"/>
    <s v="00:50:56:90:17:68"/>
    <s v="bwd_servers_1161"/>
    <s v="1161"/>
    <s v="Not in GH"/>
    <n v="113792"/>
    <n v="83027"/>
    <s v="DAL-GEN-DR"/>
    <s v="10.200.161.88"/>
    <s v="No"/>
    <s v="No"/>
    <s v="No"/>
    <s v="YES"/>
  </r>
  <r>
    <s v="vm-1072201"/>
    <s v="DCB-PRDPRPORT25"/>
    <m/>
    <x v="0"/>
    <x v="0"/>
    <x v="0"/>
    <x v="3"/>
    <s v="Portal - PROD Bundle"/>
    <m/>
    <s v="Canyonlands"/>
    <s v="RT CASEMANAGEMENT - PROD"/>
    <s v="RT CaseManagement - EVC - Production"/>
    <s v="Production"/>
    <s v="DCB-PRDPRPORT25"/>
    <s v="DCB-PRDPRPORT25 - PROD"/>
    <s v="BLANK"/>
    <s v="Windows"/>
    <s v="Microsoft Windows Server 2008 R2 (64-bit)"/>
    <n v="2"/>
    <s v="POWEREDON"/>
    <s v="Former Canyonlands"/>
    <m/>
    <n v="590"/>
    <s v="4210939c-d16f-3d88-9e2c-7114385da56e"/>
    <s v="00:50:56:90:83:24"/>
    <s v="bwd_servers_1161"/>
    <s v="1161"/>
    <s v="Not in GH"/>
    <n v="77918"/>
    <n v="62666"/>
    <s v="DAL-GEN-DR"/>
    <s v="10.200.161.99"/>
    <s v="No"/>
    <s v="No"/>
    <s v="No"/>
    <s v="NO"/>
  </r>
  <r>
    <s v="vm-420546"/>
    <s v="DCB-PRD-SQLMISC"/>
    <m/>
    <x v="0"/>
    <x v="0"/>
    <x v="0"/>
    <x v="3"/>
    <s v="Portal - PROD Bundle"/>
    <m/>
    <s v="Canyonlands"/>
    <s v="PORTAL - PROD"/>
    <s v="Portal - EVC - Production"/>
    <s v="Production"/>
    <s v="DCB-PRD-SQLMISC"/>
    <s v="DCB-PRD-SQLMISC - PROD"/>
    <s v="DCB-PRD-SQLMISC.us.medsolutions.com"/>
    <s v="Unknown"/>
    <s v="N/A"/>
    <s v="N/A"/>
    <s v="POWEREDOFF"/>
    <s v="Former Canyonlands"/>
    <m/>
    <n v="596"/>
    <s v="564d9278-8f24-22fd-0edc-6774839abd5d"/>
    <s v="00:50:56:ab:4b:36"/>
    <s v="bwd_servers_1161"/>
    <s v="1161"/>
    <s v="Not in GH"/>
    <n v="3813473"/>
    <n v="3557630"/>
    <s v="DAL-DC-ESXSQL01"/>
    <s v="10.200.161.78"/>
    <s v="No"/>
    <s v="MSSQL"/>
    <s v="No"/>
    <s v="YES"/>
  </r>
  <r>
    <s v="vm-420546"/>
    <s v="DCB-PRD-SQLMISC"/>
    <m/>
    <x v="0"/>
    <x v="0"/>
    <x v="0"/>
    <x v="3"/>
    <s v="Portal - PROD Bundle"/>
    <m/>
    <s v="Canyonlands"/>
    <s v="PORTAL - PROD"/>
    <s v="Portal - EVC - Production"/>
    <s v="Production"/>
    <s v="DCB-PRD-SQLMISC"/>
    <s v="DCB-PRD-SQLMISC - PROD"/>
    <s v="DCB-PRD-SQLMISC.us.medsolutions.com"/>
    <s v="Unknown"/>
    <s v="N/A"/>
    <s v="N/A"/>
    <s v="POWEREDOFF"/>
    <s v="Former Canyonlands"/>
    <m/>
    <n v="596"/>
    <s v="564d9278-8f24-22fd-0edc-6774839abd5d"/>
    <s v="00:50:56:ab:4b:36"/>
    <s v="bwd_servers_1161"/>
    <s v="1161"/>
    <s v="Not in GH"/>
    <n v="3813473"/>
    <n v="3557630"/>
    <s v="DAL-DC-ESXSQL01"/>
    <s v="10.200.161.78"/>
    <s v="No"/>
    <s v="MSSQL"/>
    <s v="No"/>
    <s v="YES"/>
  </r>
  <r>
    <s v="vm-420546"/>
    <s v="DCB-PRD-SQLMISC"/>
    <m/>
    <x v="0"/>
    <x v="0"/>
    <x v="0"/>
    <x v="3"/>
    <s v="Portal - PROD Bundle"/>
    <m/>
    <s v="Canyonlands"/>
    <s v="PORTAL - PROD"/>
    <s v="Portal - EVC - Production"/>
    <s v="Production"/>
    <s v="DCB-PRD-SQLMISC"/>
    <s v="DCB-PRD-SQLMISC - PROD"/>
    <s v="DCB-PRD-SQLMISC.us.medsolutions.com"/>
    <s v="Unknown"/>
    <s v="N/A"/>
    <s v="N/A"/>
    <s v="POWEREDOFF"/>
    <s v="Former Canyonlands"/>
    <m/>
    <n v="596"/>
    <s v="564d9278-8f24-22fd-0edc-6774839abd5d"/>
    <s v="00:50:56:ab:4b:36"/>
    <s v="bwd_servers_1161"/>
    <s v="1161"/>
    <s v="Not in GH"/>
    <n v="3813473"/>
    <n v="3557630"/>
    <s v="DAL-DC-ESXSQL01"/>
    <s v="10.200.161.78"/>
    <s v="No"/>
    <s v="MSSQL"/>
    <s v="No"/>
    <s v="YES"/>
  </r>
  <r>
    <s v="vm-420528"/>
    <s v="DCB-PRD-SQLODS1"/>
    <m/>
    <x v="0"/>
    <x v="0"/>
    <x v="0"/>
    <x v="3"/>
    <s v="Portal - PROD Bundle"/>
    <m/>
    <s v="Canyonlands"/>
    <s v="PORTAL - PROD"/>
    <s v="Portal - EVC - Production"/>
    <s v="Production"/>
    <s v="DCB-PRD-SQLODS1"/>
    <s v="DCB-PRD-SQLODS1 - PROD"/>
    <s v="DCB-PRD-SQLODS1.us.medsolutions.com"/>
    <s v="Windows"/>
    <s v="Microsoft Windows Server 2012 (64-bit)"/>
    <n v="8"/>
    <s v="POWEREDON"/>
    <s v="Former Canyonlands"/>
    <m/>
    <n v="597"/>
    <s v="422be438-ba39-1783-2e6a-a98065a80132"/>
    <s v="00:50:56:90:68:7A"/>
    <s v="bwd_servers_1161"/>
    <s v="1161"/>
    <s v="Not in GH"/>
    <n v="6389857"/>
    <n v="5783166"/>
    <s v="DAL-DC-ESXSQL01"/>
    <s v="10.200.161.60"/>
    <s v="No"/>
    <s v="MSSQL"/>
    <s v="No"/>
    <s v="YES"/>
  </r>
  <r>
    <s v="vm-420528"/>
    <s v="DCB-PRD-SQLODS1"/>
    <m/>
    <x v="0"/>
    <x v="0"/>
    <x v="0"/>
    <x v="3"/>
    <s v="Portal - PROD Bundle"/>
    <m/>
    <s v="Canyonlands"/>
    <s v="PORTAL - PROD"/>
    <s v="Portal - EVC - Production"/>
    <s v="Production"/>
    <s v="DCB-PRD-SQLODS1"/>
    <s v="DCB-PRD-SQLODS1 - PROD"/>
    <s v="DCB-PRD-SQLODS1.us.medsolutions.com"/>
    <s v="Windows"/>
    <s v="Microsoft Windows Server 2012 (64-bit)"/>
    <n v="8"/>
    <s v="POWEREDON"/>
    <s v="Former Canyonlands"/>
    <m/>
    <n v="597"/>
    <s v="422be438-ba39-1783-2e6a-a98065a80132"/>
    <s v="00:50:56:90:68:7A"/>
    <s v="bwd_servers_1161"/>
    <s v="1161"/>
    <s v="Not in GH"/>
    <n v="6389857"/>
    <n v="5783166"/>
    <s v="DAL-DC-ESXSQL01"/>
    <s v="10.200.161.60"/>
    <s v="No"/>
    <s v="MSSQL"/>
    <s v="No"/>
    <s v="YES"/>
  </r>
  <r>
    <s v="vm-420528"/>
    <s v="DCB-PRD-SQLODS1"/>
    <m/>
    <x v="0"/>
    <x v="0"/>
    <x v="0"/>
    <x v="3"/>
    <s v="Portal - PROD Bundle"/>
    <m/>
    <s v="Canyonlands"/>
    <s v="PORTAL - PROD"/>
    <s v="Portal - EVC - Production"/>
    <s v="Production"/>
    <s v="DCB-PRD-SQLODS1"/>
    <s v="DCB-PRD-SQLODS1 - PROD"/>
    <s v="DCB-PRD-SQLODS1.us.medsolutions.com"/>
    <s v="Windows"/>
    <s v="Microsoft Windows Server 2012 (64-bit)"/>
    <n v="8"/>
    <s v="POWEREDON"/>
    <s v="Former Canyonlands"/>
    <m/>
    <n v="597"/>
    <s v="422be438-ba39-1783-2e6a-a98065a80132"/>
    <s v="00:50:56:90:68:7A"/>
    <s v="bwd_servers_1161"/>
    <s v="1161"/>
    <s v="Not in GH"/>
    <n v="6389857"/>
    <n v="5783166"/>
    <s v="DAL-DC-ESXSQL01"/>
    <s v="10.200.161.60"/>
    <s v="No"/>
    <s v="MSSQL"/>
    <s v="No"/>
    <s v="YES"/>
  </r>
  <r>
    <s v="vm-420528"/>
    <s v="DCB-PRD-SQLODS1"/>
    <m/>
    <x v="0"/>
    <x v="0"/>
    <x v="0"/>
    <x v="3"/>
    <s v="Portal - PROD Bundle"/>
    <m/>
    <s v="Canyonlands"/>
    <s v="NOTES AND ATTACH SERVICE - PROD"/>
    <s v="Notes and Attachment Service - EVC - Production"/>
    <s v="Production"/>
    <s v="DCB-PRD-SQLODS1"/>
    <s v="DCB-PRD-SQLODS1 - PROD"/>
    <s v="DCB-PRD-SQLODS1.us.medsolutions.com"/>
    <s v="Windows"/>
    <s v="Microsoft Windows Server 2012 (64-bit)"/>
    <n v="8"/>
    <s v="POWEREDON"/>
    <s v="Former Canyonlands"/>
    <m/>
    <n v="597"/>
    <s v="422be438-ba39-1783-2e6a-a98065a80132"/>
    <s v="00:50:56:90:68:7A"/>
    <s v="bwd_servers_1161"/>
    <s v="1161"/>
    <s v="Not in GH"/>
    <n v="6389857"/>
    <n v="5783166"/>
    <s v="DAL-DC-ESXSQL01"/>
    <s v="10.200.161.60"/>
    <s v="No"/>
    <s v="MSSQL"/>
    <s v="No"/>
    <s v="YES"/>
  </r>
  <r>
    <s v="vm-420528"/>
    <s v="DCB-PRD-SQLODS1"/>
    <m/>
    <x v="0"/>
    <x v="0"/>
    <x v="0"/>
    <x v="3"/>
    <s v="Portal - PROD Bundle"/>
    <m/>
    <s v="Canyonlands"/>
    <s v="RT CASEMANAGEMENT - PROD"/>
    <s v="RT CaseManagement - EVC - Production"/>
    <s v="Production"/>
    <s v="DCB-PRD-SQLODS1"/>
    <s v="DCB-PRD-SQLODS1 - PROD"/>
    <s v="DCB-PRD-SQLODS1.us.medsolutions.com"/>
    <s v="Windows"/>
    <s v="Microsoft Windows Server 2012 (64-bit)"/>
    <n v="8"/>
    <s v="POWEREDON"/>
    <s v="Former Canyonlands"/>
    <m/>
    <n v="597"/>
    <s v="422be438-ba39-1783-2e6a-a98065a80132"/>
    <s v="00:50:56:90:68:7A"/>
    <s v="bwd_servers_1161"/>
    <s v="1161"/>
    <s v="Not in GH"/>
    <n v="6389857"/>
    <n v="5783166"/>
    <s v="DAL-DC-ESXSQL01"/>
    <s v="10.200.161.60"/>
    <s v="No"/>
    <s v="MSSQL"/>
    <s v="No"/>
    <s v="YES"/>
  </r>
  <r>
    <s v="vm-420528"/>
    <s v="DCB-PRD-SQLODS1"/>
    <m/>
    <x v="0"/>
    <x v="0"/>
    <x v="0"/>
    <x v="3"/>
    <s v="Portal - PROD Bundle"/>
    <m/>
    <s v="Canyonlands"/>
    <s v="SCHEDULE CASE SERVICE - PROD"/>
    <s v="Schedule Case Service - EVC - Production"/>
    <s v="Production"/>
    <s v="DCB-PRD-SQLODS1"/>
    <s v="DCB-PRD-SQLODS1 - PROD"/>
    <s v="DCB-PRD-SQLODS1.us.medsolutions.com"/>
    <s v="Windows"/>
    <s v="Microsoft Windows Server 2012 (64-bit)"/>
    <n v="8"/>
    <s v="POWEREDON"/>
    <s v="Former Canyonlands"/>
    <m/>
    <n v="597"/>
    <s v="422be438-ba39-1783-2e6a-a98065a80132"/>
    <s v="00:50:56:90:68:7A"/>
    <s v="bwd_servers_1161"/>
    <s v="1161"/>
    <s v="Not in GH"/>
    <n v="6389857"/>
    <n v="5783166"/>
    <s v="DAL-DC-ESXSQL01"/>
    <s v="10.200.161.60"/>
    <s v="No"/>
    <s v="MSSQL"/>
    <s v="No"/>
    <s v="YES"/>
  </r>
  <r>
    <s v="vm-1098354"/>
    <s v="ehdalpd1prapp01"/>
    <m/>
    <x v="0"/>
    <x v="0"/>
    <x v="0"/>
    <x v="3"/>
    <s v="Portal - PROD Bundle"/>
    <m/>
    <s v="Canyonlands"/>
    <s v="PORTAL - PROD"/>
    <s v="Portal - EVC - Production"/>
    <s v="Production"/>
    <s v="EHDALPD1PRAPP01"/>
    <s v="EHDALPD1PRAPP01 - PROD"/>
    <s v="EHDALPD1PRAPP01.us.medsolutions.com"/>
    <s v="Windows"/>
    <s v="Microsoft Windows Server 2016 or later (64-bit)"/>
    <n v="8"/>
    <s v="POWEREDON"/>
    <s v="Former Canyonlands"/>
    <m/>
    <n v="2003"/>
    <s v="421061f4-51e2-7ff6-bfa2-d1f9236c4f4f"/>
    <s v="00:50:56:90:5b:28"/>
    <s v="bwd_servers_1161"/>
    <s v="1161"/>
    <s v="Not in GH"/>
    <n v="340073"/>
    <n v="78028"/>
    <s v="DAL-DC-GEN"/>
    <s v="10.200.161.98"/>
    <s v="No"/>
    <s v="No"/>
    <s v="No"/>
    <s v="NO"/>
  </r>
  <r>
    <s v="vm-1098354"/>
    <s v="ehdalpd1prapp01"/>
    <m/>
    <x v="0"/>
    <x v="0"/>
    <x v="0"/>
    <x v="3"/>
    <s v="Portal - PROD Bundle"/>
    <m/>
    <s v="Canyonlands"/>
    <s v="PORTAL - PROD"/>
    <s v="Portal - EVC - Production"/>
    <s v="Production"/>
    <s v="EHDALPD1PRAPP01"/>
    <s v="EHDALPD1PRAPP01 - PROD"/>
    <s v="EHDALPD1PRAPP01.us.medsolutions.com"/>
    <s v="Windows"/>
    <s v="Microsoft Windows Server 2016 or later (64-bit)"/>
    <n v="8"/>
    <s v="POWEREDON"/>
    <s v="Former Canyonlands"/>
    <m/>
    <n v="2003"/>
    <s v="421061f4-51e2-7ff6-bfa2-d1f9236c4f4f"/>
    <s v="00:50:56:90:5b:28"/>
    <s v="bwd_servers_1161"/>
    <s v="1161"/>
    <s v="Not in GH"/>
    <n v="340073"/>
    <n v="78028"/>
    <s v="DAL-DC-GEN"/>
    <s v="10.200.161.98"/>
    <s v="No"/>
    <s v="No"/>
    <s v="No"/>
    <s v="NO"/>
  </r>
  <r>
    <s v="vm-1098354"/>
    <s v="ehdalpd1prapp01"/>
    <m/>
    <x v="0"/>
    <x v="0"/>
    <x v="0"/>
    <x v="3"/>
    <s v="Portal - PROD Bundle"/>
    <m/>
    <s v="Canyonlands"/>
    <s v="PORTAL - PROD"/>
    <s v="Portal - EVC - Production"/>
    <s v="Production"/>
    <s v="EHDALPD1PRAPP01"/>
    <s v="EHDALPD1PRAPP01 - PROD"/>
    <s v="EHDALPD1PRAPP01.us.medsolutions.com"/>
    <s v="Windows"/>
    <s v="Microsoft Windows Server 2016 or later (64-bit)"/>
    <n v="8"/>
    <s v="POWEREDON"/>
    <s v="Former Canyonlands"/>
    <m/>
    <n v="2003"/>
    <s v="421061f4-51e2-7ff6-bfa2-d1f9236c4f4f"/>
    <s v="00:50:56:90:5b:28"/>
    <s v="bwd_servers_1161"/>
    <s v="1161"/>
    <s v="Not in GH"/>
    <n v="340073"/>
    <n v="78028"/>
    <s v="DAL-DC-GEN"/>
    <s v="10.200.161.98"/>
    <s v="No"/>
    <s v="No"/>
    <s v="No"/>
    <s v="NO"/>
  </r>
  <r>
    <s v="vm-1667269"/>
    <s v="EHDALPD1PRAPP02"/>
    <m/>
    <x v="0"/>
    <x v="0"/>
    <x v="0"/>
    <x v="3"/>
    <s v="Portal - PROD Bundle"/>
    <m/>
    <s v="Canyonlands"/>
    <s v="PORTAL - PROD"/>
    <s v="Portal - EVC - Production"/>
    <s v="Production"/>
    <s v="EHDALPD1PRAPP02"/>
    <s v="EHDALPD1PRAPP02 - PROD"/>
    <s v="EHDALPD1PRAPP02.us.medsolutions.com"/>
    <m/>
    <m/>
    <m/>
    <m/>
    <s v="Former Canyonlands"/>
    <m/>
    <n v="2004"/>
    <s v="42104cec-56f6-ccbc-20bd-6743fcf56d33"/>
    <s v="00:50:56:90:d6:38"/>
    <s v="bwd_servers_1161"/>
    <s v="1161"/>
    <s v="Not in GH"/>
    <n v="340073"/>
    <n v="75633"/>
    <s v="DAL-DC-GEN"/>
    <s v="10.200.161.97"/>
    <s v="No"/>
    <s v="No"/>
    <s v="No"/>
    <s v="NO"/>
  </r>
  <r>
    <s v="vm-1314272"/>
    <s v="NJOUTREACH01"/>
    <m/>
    <x v="1"/>
    <x v="1"/>
    <x v="1"/>
    <x v="4"/>
    <s v="CCN RC+Admin - PROD BUNDLE"/>
    <s v="CCN Common Web - Prod"/>
    <s v="Canyonlands"/>
    <s v="CCN RCadmin - PROD"/>
    <s v="CCN RCadmin - EVC - Production"/>
    <s v="Production"/>
    <s v="NJOUTREACH01"/>
    <s v="NJOUTREACH01 - PROD"/>
    <s v="NJOUTREACH01.carecorenational.com"/>
    <s v="NO DATA"/>
    <s v="NO DATA"/>
    <s v="NO DATA"/>
    <s v="POWEREDOFF"/>
    <s v="Former Bryce"/>
    <m/>
    <n v="2391"/>
    <s v="421089cb-e0e6-48da-820c-1bcd80e72aba"/>
    <s v="00:50:56:90:3c:47"/>
    <s v="legacy_servers_7"/>
    <s v="7"/>
    <s v="Not in GH"/>
    <n v="79971"/>
    <n v="61505"/>
    <s v="DAL-GEN-DR"/>
    <s v="10.0.7.153"/>
    <s v="No"/>
    <s v="No"/>
    <s v="No"/>
    <s v="YES"/>
  </r>
  <r>
    <s v="vm-1314271"/>
    <s v="NJOUTREACH02"/>
    <m/>
    <x v="1"/>
    <x v="1"/>
    <x v="1"/>
    <x v="4"/>
    <s v="CCN RC+Admin - PROD BUNDLE"/>
    <s v="CCN Common Web - Prod"/>
    <s v="Canyonlands"/>
    <s v="CCN RCadmin - PROD"/>
    <s v="CCN RCadmin - EVC - Production"/>
    <s v="Production"/>
    <s v="NJOUTREACH02"/>
    <s v="NJOUTREACH02 - PROD"/>
    <s v="NJOUTREACH02.carecorenational.com"/>
    <s v="NO DATA"/>
    <s v="NO DATA"/>
    <s v="NO DATA"/>
    <s v="POWEREDOFF"/>
    <s v="Former Bryce"/>
    <m/>
    <n v="2394"/>
    <s v="421053dd-08e6-75c4-ae7b-57106a8c629f"/>
    <s v="00:50:56:90:48:8c"/>
    <s v="legacy_servers_7"/>
    <s v="7"/>
    <s v="Not in GH"/>
    <n v="79999"/>
    <n v="46964"/>
    <s v="DAL-GEN-DR"/>
    <s v="10.0.7.154"/>
    <s v="No"/>
    <s v="No"/>
    <s v="No"/>
    <s v="YES"/>
  </r>
  <r>
    <s v="vm-1067990"/>
    <s v="EHDALPD1CSERV01"/>
    <m/>
    <x v="1"/>
    <x v="1"/>
    <x v="1"/>
    <x v="5"/>
    <s v="CCNServices - Carriers Web - PROD BUNDLE"/>
    <s v="CCN Common Web - Prod"/>
    <s v="Canyonlands"/>
    <s v="CCNSERVICES - CARRIER WEB - PROD"/>
    <s v="CCNServices - Carriers Web - EVC - Production"/>
    <s v="Production"/>
    <s v="EHDALPD1CSERV01"/>
    <s v="EHDALPD1CSERV01 - PROD"/>
    <s v="EHDALPD1CSERV01.carecorenational.com"/>
    <s v="NO DATA"/>
    <s v="NO DATA"/>
    <s v="NO DATA"/>
    <s v="POWEREDOFF"/>
    <s v="Former Bryce"/>
    <m/>
    <n v="1820"/>
    <s v="421026f5-5d50-770e-7cd2-7116a67098c8"/>
    <s v="00:50:56:90:4b:a0"/>
    <s v="servers_76"/>
    <s v="76"/>
    <s v="Not in GH"/>
    <n v="139398"/>
    <n v="124886"/>
    <s v="DAL-GEN-DR"/>
    <s v="10.210.76.66"/>
    <s v="No"/>
    <s v="No"/>
    <s v="No"/>
    <s v="YES"/>
  </r>
  <r>
    <s v="vm-1067992"/>
    <s v="EHDALPD1CSERV02"/>
    <m/>
    <x v="1"/>
    <x v="1"/>
    <x v="1"/>
    <x v="5"/>
    <s v="CCNServices - Carriers Web - PROD BUNDLE"/>
    <s v="CCN Common Web - Prod"/>
    <s v="Canyonlands"/>
    <s v="CCNSERVICES - CARRIER WEB - PROD"/>
    <s v="CCNServices - Carriers Web - EVC - Production"/>
    <s v="Production"/>
    <s v="EHDALPD1CSERV02"/>
    <s v="EHDALPD1CSERV02 - PROD"/>
    <s v="EHDALPD1CSERV02.carecorenational.com"/>
    <s v="Windows"/>
    <s v="Microsoft Windows Server 2016 or later (64-bit)"/>
    <n v="4"/>
    <s v="POWEREDOFF"/>
    <s v="Former Bryce"/>
    <m/>
    <n v="1821"/>
    <s v="421012c5-69c6-b9b2-b9e3-d31bb017c7bb"/>
    <s v="00:50:56:90:c5:65"/>
    <s v="servers_76"/>
    <s v="76"/>
    <s v="Not in GH"/>
    <n v="134274"/>
    <n v="121067"/>
    <s v="DAL-GEN-DR"/>
    <s v="10.210.76.67"/>
    <s v="No"/>
    <s v="No"/>
    <s v="No"/>
    <s v="YES"/>
  </r>
  <r>
    <s v="vm-1090688"/>
    <s v="EHDALPD1CSERV03"/>
    <m/>
    <x v="1"/>
    <x v="1"/>
    <x v="1"/>
    <x v="5"/>
    <s v="CCNServices - Carriers Web - PROD BUNDLE"/>
    <s v="CCN Common Web - Prod"/>
    <s v="Canyonlands"/>
    <s v="CCNSERVICES - CARRIER WEB - PROD"/>
    <s v="CCNServices - Carriers Web - EVC - Production"/>
    <s v="Production"/>
    <s v="EHDALPD1CSERV03"/>
    <s v="EHDALPD1CSERV03 - PROD"/>
    <s v="EHDALPD1CSERV03.carecorenational.com"/>
    <s v="Windows"/>
    <s v="Microsoft Windows Server 2016 or later (64-bit)"/>
    <n v="4"/>
    <s v="POWEREDOFF"/>
    <s v="Former Bryce"/>
    <m/>
    <n v="1822"/>
    <s v="42107ede-2f66-22bc-726a-9cd4c45fbd12"/>
    <s v="00:50:56:90:f0:9f"/>
    <s v="servers_76"/>
    <s v="76"/>
    <s v="Not in GH"/>
    <n v="134310"/>
    <n v="119673"/>
    <s v="DAL-GEN-DR"/>
    <s v="10.210.76.119"/>
    <s v="No"/>
    <s v="No"/>
    <s v="No"/>
    <s v="YES"/>
  </r>
  <r>
    <s v="vm-1090690"/>
    <s v="EHDALPD1CSERV04"/>
    <m/>
    <x v="1"/>
    <x v="1"/>
    <x v="1"/>
    <x v="5"/>
    <s v="CCNServices - Carriers Web - PROD BUNDLE"/>
    <s v="CCN Common Web - Prod"/>
    <s v="Canyonlands"/>
    <s v="CCNSERVICES - CARRIER WEB - PROD"/>
    <s v="CCNServices - Carriers Web - EVC - Production"/>
    <s v="Production"/>
    <s v="EHDALPD1CSERV04"/>
    <s v="EHDALPD1CSERV04 - PROD"/>
    <s v="EHDALPD1CSERV04.carecorenational.com"/>
    <s v="NO DATA"/>
    <s v="NO DATA"/>
    <s v="NO DATA"/>
    <s v="POWEREDOFF"/>
    <s v="Former Bryce"/>
    <m/>
    <n v="1823"/>
    <s v="421019c4-908a-16c1-8992-900f30a2b607"/>
    <s v="00:50:56:90:f4:40"/>
    <s v="servers_76"/>
    <s v="76"/>
    <s v="Not in GH"/>
    <n v="124038"/>
    <n v="111672"/>
    <s v="DAL-GEN-DR"/>
    <s v="10.210.76.120"/>
    <s v="No"/>
    <s v="No"/>
    <s v="No"/>
    <s v="YES"/>
  </r>
  <r>
    <s v="vm-1090692"/>
    <s v="EHDALPD1CSERV05"/>
    <m/>
    <x v="1"/>
    <x v="1"/>
    <x v="1"/>
    <x v="5"/>
    <s v="CCNServices - Carriers Web - PROD BUNDLE"/>
    <s v="CCN Common Web - Prod"/>
    <s v="Canyonlands"/>
    <s v="CCNSERVICES - CARRIER WEB - PROD"/>
    <s v="CCNServices - Carriers Web - EVC - Production"/>
    <s v="Production"/>
    <s v="EHDALPD1CSERV05"/>
    <s v="EHDALPD1CSERV05 - PROD"/>
    <s v="EHDALPD1CSERV05.carecorenational.com"/>
    <s v="NO DATA"/>
    <s v="NO DATA"/>
    <s v="NO DATA"/>
    <s v="POWEREDOFF"/>
    <s v="Former Bryce"/>
    <m/>
    <n v="1824"/>
    <s v="42106c0d-7773-6919-0df1-a28518da54a9"/>
    <s v="00:50:56:90:95:c5"/>
    <s v="servers_76"/>
    <s v="76"/>
    <s v="Not in GH"/>
    <n v="134311"/>
    <n v="120160"/>
    <s v="DAL-GEN-DR"/>
    <s v="10.210.76.121"/>
    <s v="No"/>
    <s v="No"/>
    <s v="No"/>
    <s v="YES"/>
  </r>
  <r>
    <s v="vm-1090694"/>
    <s v="EHDALPD1CSERV06"/>
    <m/>
    <x v="1"/>
    <x v="1"/>
    <x v="1"/>
    <x v="5"/>
    <s v="CCNServices - Carriers Web - PROD BUNDLE"/>
    <s v="CCN Common Web - Prod"/>
    <s v="Canyonlands"/>
    <s v="CCNSERVICES - CARRIER WEB - PROD"/>
    <s v="CCNServices - Carriers Web - EVC - Production"/>
    <s v="Production"/>
    <s v="EHDALPD1CSERV06"/>
    <s v="EHDALPD1CSERV06 - PROD"/>
    <s v="EHDALPD1CSERV06.carecorenational.com"/>
    <s v="NO DATA"/>
    <s v="NO DATA"/>
    <s v="NO DATA"/>
    <s v="POWEREDOFF"/>
    <s v="Former Bryce"/>
    <m/>
    <n v="1825"/>
    <s v="42103ad5-f5d3-53f5-721f-25f01801bf44"/>
    <s v="00:50:56:90:89:2b"/>
    <s v="servers_76"/>
    <s v="76"/>
    <s v="Not in GH"/>
    <n v="144550"/>
    <n v="132147"/>
    <s v="DAL-GEN-DR"/>
    <s v="10.210.76.122"/>
    <s v="No"/>
    <s v="No"/>
    <s v="No"/>
    <s v="YES"/>
  </r>
  <r>
    <s v="vm-1456947"/>
    <s v="CCNIDCUCSIONE10"/>
    <m/>
    <x v="1"/>
    <x v="1"/>
    <x v="1"/>
    <x v="6"/>
    <s v="B2B GateWay - Prod Bundle"/>
    <s v="ImageOne - Prod"/>
    <s v="Canyonlands"/>
    <s v="B2B GATEWAY - PROD"/>
    <s v="B2B Gateway - EVC - Production"/>
    <s v="Production"/>
    <s v="CCNIDCUCSIONE10"/>
    <s v="CCNIDCUCSIONE10 - PROD"/>
    <s v="CCNIDCUCSIONE10.carecorenational.com"/>
    <s v="NO DATA"/>
    <s v="NO DATA"/>
    <s v="NO DATA"/>
    <s v="POWEREDOFF"/>
    <s v="Former Canyonlands"/>
    <m/>
    <n v="171"/>
    <s v="4210b882-64f3-2c17-a338-96ec61d91e6f"/>
    <s v="00:50:56:90:3f:02"/>
    <s v="legacy_servers_7"/>
    <s v="7"/>
    <s v="Not in GH"/>
    <n v="144480"/>
    <n v="125753"/>
    <s v="DAL-GEN-DR"/>
    <s v="10.0.7.138"/>
    <s v="No"/>
    <s v="No"/>
    <s v="No"/>
    <s v="YES"/>
  </r>
  <r>
    <s v="vm-1456947"/>
    <s v="CCNIDCUCSIONE10"/>
    <m/>
    <x v="1"/>
    <x v="1"/>
    <x v="1"/>
    <x v="6"/>
    <s v="CCNServices - PROD BUNDLE"/>
    <s v="ImageOne - Prod"/>
    <s v="Canyonlands"/>
    <s v="CCNSERVICES - PROD"/>
    <s v="CCNServices - EVC - Production"/>
    <s v="Production"/>
    <s v="CCNIDCUCSIONE10"/>
    <s v="CCNIDCUCSIONE10 - PROD"/>
    <s v="CCNIDCUCSIONE10.carecorenational.com"/>
    <s v="NO DATA"/>
    <s v="NO DATA"/>
    <s v="NO DATA"/>
    <s v="POWEREDOFF"/>
    <s v="Former Canyonlands"/>
    <m/>
    <n v="171"/>
    <s v="4210b882-64f3-2c17-a338-96ec61d91e6f"/>
    <s v="00:50:56:90:3f:02"/>
    <s v="legacy_servers_7"/>
    <s v="7"/>
    <s v="Not in GH"/>
    <n v="144480"/>
    <n v="125753"/>
    <s v="DAL-GEN-DR"/>
    <s v="10.0.7.138"/>
    <s v="No"/>
    <s v="No"/>
    <s v="No"/>
    <s v="YES"/>
  </r>
  <r>
    <s v="vm-1456947"/>
    <s v="CCNIDCUCSIONE10"/>
    <m/>
    <x v="1"/>
    <x v="1"/>
    <x v="1"/>
    <x v="6"/>
    <s v="CDP - PROD BUNDLE"/>
    <s v="ImageOne - Prod"/>
    <s v="Canyonlands"/>
    <s v="CDP - PROD"/>
    <s v="CDP - EVC - Production"/>
    <s v="Production"/>
    <s v="CCNIDCUCSIONE10"/>
    <s v="CCNIDCUCSIONE10 - PROD"/>
    <s v="CCNIDCUCSIONE10.carecorenational.com"/>
    <s v="NO DATA"/>
    <s v="NO DATA"/>
    <s v="NO DATA"/>
    <s v="POWEREDOFF"/>
    <s v="Former Canyonlands"/>
    <m/>
    <n v="171"/>
    <s v="4210b882-64f3-2c17-a338-96ec61d91e6f"/>
    <s v="00:50:56:90:3f:02"/>
    <s v="legacy_servers_7"/>
    <s v="7"/>
    <s v="Not in GH"/>
    <n v="144480"/>
    <n v="125753"/>
    <s v="DAL-GEN-DR"/>
    <s v="10.0.7.138"/>
    <s v="No"/>
    <s v="No"/>
    <s v="No"/>
    <s v="YES"/>
  </r>
  <r>
    <s v="vm-1456947"/>
    <s v="CCNIDCUCSIONE10"/>
    <m/>
    <x v="1"/>
    <x v="1"/>
    <x v="1"/>
    <x v="6"/>
    <s v="CDP - PROD BUNDLE"/>
    <s v="ImageOne - Prod"/>
    <s v="Canyonlands"/>
    <s v="CDP CASE MANAGEMENT SRC - PROD"/>
    <s v="CDP Case Management Services - EVC - Production"/>
    <s v="Production"/>
    <s v="CCNIDCUCSIONE10"/>
    <s v="CCNIDCUCSIONE10 - PROD"/>
    <s v="CCNIDCUCSIONE10.carecorenational.com"/>
    <s v="NO DATA"/>
    <s v="NO DATA"/>
    <s v="NO DATA"/>
    <s v="POWEREDOFF"/>
    <s v="Former Canyonlands"/>
    <m/>
    <n v="171"/>
    <s v="4210b882-64f3-2c17-a338-96ec61d91e6f"/>
    <s v="00:50:56:90:3f:02"/>
    <s v="legacy_servers_7"/>
    <s v="7"/>
    <s v="Not in GH"/>
    <n v="144480"/>
    <n v="125753"/>
    <s v="DAL-GEN-DR"/>
    <s v="10.0.7.138"/>
    <s v="No"/>
    <s v="No"/>
    <s v="No"/>
    <s v="YES"/>
  </r>
  <r>
    <s v="vm-1456947"/>
    <s v="CCNIDCUCSIONE10"/>
    <m/>
    <x v="1"/>
    <x v="1"/>
    <x v="1"/>
    <x v="6"/>
    <s v="CSW - PROD BUNDLE"/>
    <s v="ImageOne - Prod"/>
    <s v="Canyonlands"/>
    <s v="CSW - PROD"/>
    <s v="CSW - EVC - Production"/>
    <s v="Production"/>
    <s v="CCNIDCUCSIONE10"/>
    <s v="CCNIDCUCSIONE10 - PROD"/>
    <s v="CCNIDCUCSIONE10.carecorenational.com"/>
    <s v="NO DATA"/>
    <s v="NO DATA"/>
    <s v="NO DATA"/>
    <s v="POWEREDOFF"/>
    <s v="Former Canyonlands"/>
    <m/>
    <n v="171"/>
    <s v="4210b882-64f3-2c17-a338-96ec61d91e6f"/>
    <s v="00:50:56:90:3f:02"/>
    <s v="legacy_servers_7"/>
    <s v="7"/>
    <s v="Not in GH"/>
    <n v="144480"/>
    <n v="125753"/>
    <s v="DAL-GEN-DR"/>
    <s v="10.0.7.138"/>
    <s v="No"/>
    <s v="No"/>
    <s v="No"/>
    <s v="YES"/>
  </r>
  <r>
    <s v="vm-1456947"/>
    <s v="CCNIDCUCSIONE10"/>
    <m/>
    <x v="1"/>
    <x v="1"/>
    <x v="1"/>
    <x v="6"/>
    <s v="Exception Management - PROD BUNDLE"/>
    <s v="ImageOne - Prod"/>
    <s v="Canyonlands"/>
    <s v="EXCEPTION MANAGEMENT - PROD"/>
    <s v="Exception Management - EVC - Production"/>
    <s v="Production"/>
    <s v="CCNIDCUCSIONE10"/>
    <s v="CCNIDCUCSIONE10 - PROD"/>
    <s v="CCNIDCUCSIONE10.carecorenational.com"/>
    <s v="NO DATA"/>
    <s v="NO DATA"/>
    <s v="NO DATA"/>
    <s v="POWEREDOFF"/>
    <s v="Former Canyonlands"/>
    <m/>
    <n v="171"/>
    <s v="4210b882-64f3-2c17-a338-96ec61d91e6f"/>
    <s v="00:50:56:90:3f:02"/>
    <s v="legacy_servers_7"/>
    <s v="7"/>
    <s v="Not in GH"/>
    <n v="144480"/>
    <n v="125753"/>
    <s v="DAL-GEN-DR"/>
    <s v="10.0.7.138"/>
    <s v="No"/>
    <s v="No"/>
    <s v="No"/>
    <s v="YES"/>
  </r>
  <r>
    <s v="vm-1456947"/>
    <s v="CCNIDCUCSIONE10"/>
    <m/>
    <x v="1"/>
    <x v="1"/>
    <x v="1"/>
    <x v="6"/>
    <s v="IONE - PROD BUNDLE"/>
    <s v="ImageOne - Prod"/>
    <s v="Canyonlands"/>
    <s v="IONE - PROD"/>
    <s v="IONE - EVC - Production"/>
    <s v="Production"/>
    <s v="CCNIDCUCSIONE10"/>
    <s v="CCNIDCUCSIONE10 - PROD"/>
    <s v="CCNIDCUCSIONE10.carecorenational.com"/>
    <s v="NO DATA"/>
    <s v="NO DATA"/>
    <s v="NO DATA"/>
    <s v="POWEREDOFF"/>
    <s v="Former Canyonlands"/>
    <m/>
    <n v="171"/>
    <s v="4210b882-64f3-2c17-a338-96ec61d91e6f"/>
    <s v="00:50:56:90:3f:02"/>
    <s v="legacy_servers_7"/>
    <s v="7"/>
    <s v="Not in GH"/>
    <n v="144480"/>
    <n v="125753"/>
    <s v="DAL-GEN-DR"/>
    <s v="10.0.7.138"/>
    <s v="No"/>
    <s v="No"/>
    <s v="No"/>
    <s v="YES"/>
  </r>
  <r>
    <s v="vm-1456947"/>
    <s v="CCNIDCUCSIONE10"/>
    <m/>
    <x v="1"/>
    <x v="1"/>
    <x v="1"/>
    <x v="6"/>
    <s v="Medical Oncology Services/ MedOnce Portal - PROD BUNDLE"/>
    <s v="ImageOne - Prod"/>
    <s v="Canyonlands"/>
    <s v="MEDICAL ONCOLOGY SERVICES - PROD"/>
    <s v="Medical Oncology Services - EVC - Production"/>
    <s v="Production"/>
    <s v="CCNIDCUCSIONE10"/>
    <s v="CCNIDCUCSIONE10 - PROD"/>
    <s v="CCNIDCUCSIONE10.carecorenational.com"/>
    <s v="NO DATA"/>
    <s v="NO DATA"/>
    <s v="NO DATA"/>
    <s v="POWEREDOFF"/>
    <s v="Former Canyonlands"/>
    <m/>
    <n v="171"/>
    <s v="4210b882-64f3-2c17-a338-96ec61d91e6f"/>
    <s v="00:50:56:90:3f:02"/>
    <s v="legacy_servers_7"/>
    <s v="7"/>
    <s v="Not in GH"/>
    <n v="144480"/>
    <n v="125753"/>
    <s v="DAL-GEN-DR"/>
    <s v="10.0.7.138"/>
    <s v="No"/>
    <s v="No"/>
    <s v="No"/>
    <s v="YES"/>
  </r>
  <r>
    <s v="vm-1456947"/>
    <s v="CCNIDCUCSIONE10"/>
    <m/>
    <x v="1"/>
    <x v="1"/>
    <x v="1"/>
    <x v="6"/>
    <s v="Medical Oncology Services/ MedOnce Portal - PROD BUNDLE"/>
    <s v="ImageOne - Prod"/>
    <s v="Canyonlands"/>
    <s v="MEDONC PORTAL - PROD"/>
    <s v="MedOnc Portal - EVC - Production"/>
    <s v="Production"/>
    <s v="CCNIDCUCSIONE10"/>
    <s v="CCNIDCUCSIONE10 - PROD"/>
    <s v="CCNIDCUCSIONE10.carecorenational.com"/>
    <s v="NO DATA"/>
    <s v="NO DATA"/>
    <s v="NO DATA"/>
    <s v="POWEREDOFF"/>
    <s v="Former Canyonlands"/>
    <m/>
    <n v="171"/>
    <s v="4210b882-64f3-2c17-a338-96ec61d91e6f"/>
    <s v="00:50:56:90:3f:02"/>
    <s v="legacy_servers_7"/>
    <s v="7"/>
    <s v="Not in GH"/>
    <n v="144480"/>
    <n v="125753"/>
    <s v="DAL-GEN-DR"/>
    <s v="10.0.7.138"/>
    <s v="No"/>
    <s v="No"/>
    <s v="No"/>
    <s v="YES"/>
  </r>
  <r>
    <s v="vm-1456947"/>
    <s v="CCNIDCUCSIONE10"/>
    <m/>
    <x v="1"/>
    <x v="1"/>
    <x v="1"/>
    <x v="6"/>
    <s v="Predictive Intelligence Service - PROD BUNDLE"/>
    <s v="ImageOne - Prod"/>
    <s v="Canyonlands"/>
    <s v="PREDICTIVE INTELL SRC - PROD"/>
    <s v="Predictive Intelligence Service - EVC - Production"/>
    <s v="Production"/>
    <s v="CCNIDCUCSIONE10"/>
    <s v="CCNIDCUCSIONE10 - PROD"/>
    <s v="CCNIDCUCSIONE10.carecorenational.com"/>
    <s v="NO DATA"/>
    <s v="NO DATA"/>
    <s v="NO DATA"/>
    <s v="POWEREDOFF"/>
    <s v="Former Canyonlands"/>
    <m/>
    <n v="171"/>
    <s v="4210b882-64f3-2c17-a338-96ec61d91e6f"/>
    <s v="00:50:56:90:3f:02"/>
    <s v="legacy_servers_7"/>
    <s v="7"/>
    <s v="Not in GH"/>
    <n v="144480"/>
    <n v="125753"/>
    <s v="DAL-GEN-DR"/>
    <s v="10.0.7.138"/>
    <s v="No"/>
    <s v="No"/>
    <s v="No"/>
    <s v="YES"/>
  </r>
  <r>
    <s v="vm-1456947"/>
    <s v="CCNIDCUCSIONE10"/>
    <m/>
    <x v="1"/>
    <x v="1"/>
    <x v="1"/>
    <x v="6"/>
    <s v="RADCARE - PROD BUNDLE"/>
    <s v="ImageOne - Prod"/>
    <s v="Canyonlands"/>
    <s v="RADCARE - PROD"/>
    <s v="Radcare - EVC - Production"/>
    <s v="Production"/>
    <s v="CCNIDCUCSIONE10"/>
    <s v="CCNIDCUCSIONE10 - PROD"/>
    <s v="CCNIDCUCSIONE10.carecorenational.com"/>
    <s v="NO DATA"/>
    <s v="NO DATA"/>
    <s v="NO DATA"/>
    <s v="POWEREDOFF"/>
    <s v="Former Canyonlands"/>
    <m/>
    <n v="171"/>
    <s v="4210b882-64f3-2c17-a338-96ec61d91e6f"/>
    <s v="00:50:56:90:3f:02"/>
    <s v="legacy_servers_7"/>
    <s v="7"/>
    <s v="Not in GH"/>
    <n v="144480"/>
    <n v="125753"/>
    <s v="DAL-GEN-DR"/>
    <s v="10.0.7.138"/>
    <s v="No"/>
    <s v="No"/>
    <s v="No"/>
    <s v="YES"/>
  </r>
  <r>
    <s v="vm-1456947"/>
    <s v="CCNIDCUCSIONE10"/>
    <m/>
    <x v="1"/>
    <x v="1"/>
    <x v="1"/>
    <x v="6"/>
    <s v="UPADS Plugins - PROD BUNDLE"/>
    <s v="ImageOne - Prod"/>
    <s v="Canyonlands"/>
    <s v="UPADS PLUGINS - PROD"/>
    <s v="Upads Plugins - EVC - Production"/>
    <s v="Production"/>
    <s v="CCNIDCUCSIONE10"/>
    <s v="CCNIDCUCSIONE10 - PROD"/>
    <s v="CCNIDCUCSIONE10.carecorenational.com"/>
    <s v="NO DATA"/>
    <s v="NO DATA"/>
    <s v="NO DATA"/>
    <s v="POWEREDOFF"/>
    <s v="Former Canyonlands"/>
    <m/>
    <n v="171"/>
    <s v="4210b882-64f3-2c17-a338-96ec61d91e6f"/>
    <s v="00:50:56:90:3f:02"/>
    <s v="legacy_servers_7"/>
    <s v="7"/>
    <s v="Not in GH"/>
    <n v="144480"/>
    <n v="125753"/>
    <s v="DAL-GEN-DR"/>
    <s v="10.0.7.138"/>
    <s v="No"/>
    <s v="No"/>
    <s v="No"/>
    <s v="YES"/>
  </r>
  <r>
    <s v="vm-1456947"/>
    <s v="CCNIDCUCSIONE10"/>
    <m/>
    <x v="1"/>
    <x v="1"/>
    <x v="1"/>
    <x v="6"/>
    <s v="UPADS WEb - PROD BUNDLE"/>
    <s v="ImageOne - Prod"/>
    <s v="Canyonlands"/>
    <s v="UPADS WEB - PROD"/>
    <s v="Upads Web - EVC - Production"/>
    <s v="Production"/>
    <s v="CCNIDCUCSIONE10"/>
    <s v="CCNIDCUCSIONE10 - PROD"/>
    <s v="CCNIDCUCSIONE10.carecorenational.com"/>
    <s v="NO DATA"/>
    <s v="NO DATA"/>
    <s v="NO DATA"/>
    <s v="POWEREDOFF"/>
    <s v="Former Canyonlands"/>
    <m/>
    <n v="171"/>
    <s v="4210b882-64f3-2c17-a338-96ec61d91e6f"/>
    <s v="00:50:56:90:3f:02"/>
    <s v="legacy_servers_7"/>
    <s v="7"/>
    <s v="Not in GH"/>
    <n v="144480"/>
    <n v="125753"/>
    <s v="DAL-GEN-DR"/>
    <s v="10.0.7.138"/>
    <s v="No"/>
    <s v="No"/>
    <s v="No"/>
    <s v="YES"/>
  </r>
  <r>
    <s v="vm-1425641"/>
    <s v="CCNIDCUCSIONE11"/>
    <m/>
    <x v="1"/>
    <x v="1"/>
    <x v="1"/>
    <x v="6"/>
    <s v="B2B GateWay - Prod Bundle"/>
    <s v="ImageOne - Prod"/>
    <s v="Canyonlands"/>
    <s v="B2B GATEWAY - PROD"/>
    <s v="B2B Gateway - EVC - Production"/>
    <s v="Production"/>
    <s v="CCNIDCUCSIONE11"/>
    <s v="CCNIDCUCSIONE11 - PROD"/>
    <s v="CCNIDCUCSIONE11.carecorenational.com"/>
    <s v="NO DATA"/>
    <s v="NO DATA"/>
    <n v="4"/>
    <s v="POWEREDOFF"/>
    <s v="Former Canyonlands"/>
    <m/>
    <n v="173"/>
    <s v="421096a5-dff8-b011-eb2b-69446a7cce64"/>
    <s v="00:50:56:90:cc:32"/>
    <s v="legacy_servers_7"/>
    <s v="7"/>
    <s v="Not in GH"/>
    <n v="124124"/>
    <n v="91944"/>
    <s v="DAL-DC-GEN"/>
    <n v="0"/>
    <s v="No"/>
    <s v="No"/>
    <s v="No"/>
    <s v="NO"/>
  </r>
  <r>
    <s v="vm-1425641"/>
    <s v="CCNIDCUCSIONE11"/>
    <m/>
    <x v="1"/>
    <x v="1"/>
    <x v="1"/>
    <x v="6"/>
    <s v="CCNServices - PROD BUNDLE"/>
    <s v="ImageOne - Prod"/>
    <s v="Canyonlands"/>
    <s v="CCNSERVICES - PROD"/>
    <s v="CCNServices - EVC - Production"/>
    <s v="Production"/>
    <s v="CCNIDCUCSIONE11"/>
    <s v="CCNIDCUCSIONE11 - PROD"/>
    <s v="CCNIDCUCSIONE11.carecorenational.com"/>
    <s v="NO DATA"/>
    <s v="NO DATA"/>
    <n v="4"/>
    <s v="POWEREDOFF"/>
    <s v="Former Canyonlands"/>
    <m/>
    <n v="173"/>
    <s v="421096a5-dff8-b011-eb2b-69446a7cce64"/>
    <s v="00:50:56:90:cc:32"/>
    <s v="legacy_servers_7"/>
    <s v="7"/>
    <s v="Not in GH"/>
    <n v="124124"/>
    <n v="91944"/>
    <s v="DAL-DC-GEN"/>
    <n v="0"/>
    <s v="No"/>
    <s v="No"/>
    <s v="No"/>
    <s v="NO"/>
  </r>
  <r>
    <s v="vm-1425641"/>
    <s v="CCNIDCUCSIONE11"/>
    <m/>
    <x v="1"/>
    <x v="1"/>
    <x v="1"/>
    <x v="6"/>
    <s v="CDP - PROD BUNDLE"/>
    <s v="ImageOne - Prod"/>
    <s v="Canyonlands"/>
    <s v="CDP - PROD"/>
    <s v="CDP - EVC - Production"/>
    <s v="Production"/>
    <s v="CCNIDCUCSIONE11"/>
    <s v="CCNIDCUCSIONE11 - PROD"/>
    <s v="CCNIDCUCSIONE11.carecorenational.com"/>
    <s v="NO DATA"/>
    <s v="NO DATA"/>
    <n v="4"/>
    <s v="POWEREDOFF"/>
    <s v="Former Canyonlands"/>
    <m/>
    <n v="173"/>
    <s v="421096a5-dff8-b011-eb2b-69446a7cce64"/>
    <s v="00:50:56:90:cc:32"/>
    <s v="legacy_servers_7"/>
    <s v="7"/>
    <s v="Not in GH"/>
    <n v="124124"/>
    <n v="91944"/>
    <s v="DAL-DC-GEN"/>
    <n v="0"/>
    <s v="No"/>
    <s v="No"/>
    <s v="No"/>
    <s v="NO"/>
  </r>
  <r>
    <s v="vm-1425641"/>
    <s v="CCNIDCUCSIONE11"/>
    <m/>
    <x v="1"/>
    <x v="1"/>
    <x v="1"/>
    <x v="6"/>
    <s v="CDP - PROD BUNDLE"/>
    <s v="ImageOne - Prod"/>
    <s v="Canyonlands"/>
    <s v="CDP CASE MANAGEMENT SRC - PROD"/>
    <s v="CDP Case Management Services - EVC - Production"/>
    <s v="Production"/>
    <s v="CCNIDCUCSIONE11"/>
    <s v="CCNIDCUCSIONE11 - PROD"/>
    <s v="CCNIDCUCSIONE11.carecorenational.com"/>
    <s v="NO DATA"/>
    <s v="NO DATA"/>
    <n v="4"/>
    <s v="POWEREDOFF"/>
    <s v="Former Canyonlands"/>
    <m/>
    <n v="173"/>
    <s v="421096a5-dff8-b011-eb2b-69446a7cce64"/>
    <s v="00:50:56:90:cc:32"/>
    <s v="legacy_servers_7"/>
    <s v="7"/>
    <s v="Not in GH"/>
    <n v="124124"/>
    <n v="91944"/>
    <s v="DAL-DC-GEN"/>
    <n v="0"/>
    <s v="No"/>
    <s v="No"/>
    <s v="No"/>
    <s v="NO"/>
  </r>
  <r>
    <s v="vm-1425641"/>
    <s v="CCNIDCUCSIONE11"/>
    <m/>
    <x v="1"/>
    <x v="1"/>
    <x v="1"/>
    <x v="6"/>
    <s v="CSW - PROD BUNDLE"/>
    <s v="ImageOne - Prod"/>
    <s v="Canyonlands"/>
    <s v="CSW - PROD"/>
    <s v="CSW - EVC - Production"/>
    <s v="Production"/>
    <s v="CCNIDCUCSIONE11"/>
    <s v="CCNIDCUCSIONE11 - PROD"/>
    <s v="CCNIDCUCSIONE11.carecorenational.com"/>
    <s v="NO DATA"/>
    <s v="NO DATA"/>
    <n v="4"/>
    <s v="POWEREDOFF"/>
    <s v="Former Canyonlands"/>
    <m/>
    <n v="173"/>
    <s v="421096a5-dff8-b011-eb2b-69446a7cce64"/>
    <s v="00:50:56:90:cc:32"/>
    <s v="legacy_servers_7"/>
    <s v="7"/>
    <s v="Not in GH"/>
    <n v="124124"/>
    <n v="91944"/>
    <s v="DAL-DC-GEN"/>
    <n v="0"/>
    <s v="No"/>
    <s v="No"/>
    <s v="No"/>
    <s v="NO"/>
  </r>
  <r>
    <s v="vm-1425641"/>
    <s v="CCNIDCUCSIONE11"/>
    <m/>
    <x v="1"/>
    <x v="1"/>
    <x v="1"/>
    <x v="6"/>
    <s v="Exception Management - PROD BUNDLE"/>
    <s v="ImageOne - Prod"/>
    <s v="Canyonlands"/>
    <s v="EXCEPTION MANAGEMENT - PROD"/>
    <s v="Exception Management - EVC - Production"/>
    <s v="Production"/>
    <s v="CCNIDCUCSIONE11"/>
    <s v="CCNIDCUCSIONE11 - PROD"/>
    <s v="CCNIDCUCSIONE11.carecorenational.com"/>
    <s v="NO DATA"/>
    <s v="NO DATA"/>
    <n v="4"/>
    <s v="POWEREDOFF"/>
    <s v="Former Canyonlands"/>
    <m/>
    <n v="173"/>
    <s v="421096a5-dff8-b011-eb2b-69446a7cce64"/>
    <s v="00:50:56:90:cc:32"/>
    <s v="legacy_servers_7"/>
    <s v="7"/>
    <s v="Not in GH"/>
    <n v="124124"/>
    <n v="91944"/>
    <s v="DAL-DC-GEN"/>
    <n v="0"/>
    <s v="No"/>
    <s v="No"/>
    <s v="No"/>
    <s v="NO"/>
  </r>
  <r>
    <s v="vm-1425641"/>
    <s v="CCNIDCUCSIONE11"/>
    <m/>
    <x v="1"/>
    <x v="1"/>
    <x v="1"/>
    <x v="6"/>
    <s v="IONE - PROD BUNDLE"/>
    <s v="ImageOne - Prod"/>
    <s v="Canyonlands"/>
    <s v="IONE - PROD"/>
    <s v="IONE - EVC - Production"/>
    <s v="Production"/>
    <s v="CCNIDCUCSIONE11"/>
    <s v="CCNIDCUCSIONE11 - PROD"/>
    <s v="CCNIDCUCSIONE11.carecorenational.com"/>
    <s v="NO DATA"/>
    <s v="NO DATA"/>
    <n v="4"/>
    <s v="POWEREDOFF"/>
    <s v="Former Canyonlands"/>
    <m/>
    <n v="173"/>
    <s v="421096a5-dff8-b011-eb2b-69446a7cce64"/>
    <s v="00:50:56:90:cc:32"/>
    <s v="legacy_servers_7"/>
    <s v="7"/>
    <s v="Not in GH"/>
    <n v="124124"/>
    <n v="91944"/>
    <s v="DAL-DC-GEN"/>
    <n v="0"/>
    <s v="No"/>
    <s v="No"/>
    <s v="No"/>
    <s v="NO"/>
  </r>
  <r>
    <s v="vm-1425641"/>
    <s v="CCNIDCUCSIONE11"/>
    <m/>
    <x v="1"/>
    <x v="1"/>
    <x v="1"/>
    <x v="6"/>
    <s v="Medical Oncology Services/ MedOnce Portal - PROD BUNDLE"/>
    <s v="ImageOne - Prod"/>
    <s v="Canyonlands"/>
    <s v="MEDICAL ONCOLOGY SERVICES - PROD"/>
    <s v="Medical Oncology Services - EVC - Production"/>
    <s v="Production"/>
    <s v="CCNIDCUCSIONE11"/>
    <s v="CCNIDCUCSIONE11 - PROD"/>
    <s v="CCNIDCUCSIONE11.carecorenational.com"/>
    <s v="NO DATA"/>
    <s v="NO DATA"/>
    <n v="4"/>
    <s v="POWEREDOFF"/>
    <s v="Former Canyonlands"/>
    <m/>
    <n v="173"/>
    <s v="421096a5-dff8-b011-eb2b-69446a7cce64"/>
    <s v="00:50:56:90:cc:32"/>
    <s v="legacy_servers_7"/>
    <s v="7"/>
    <s v="Not in GH"/>
    <n v="124124"/>
    <n v="91944"/>
    <s v="DAL-DC-GEN"/>
    <n v="0"/>
    <s v="No"/>
    <s v="No"/>
    <s v="No"/>
    <s v="NO"/>
  </r>
  <r>
    <s v="vm-1425641"/>
    <s v="CCNIDCUCSIONE11"/>
    <m/>
    <x v="1"/>
    <x v="1"/>
    <x v="1"/>
    <x v="6"/>
    <s v="Medical Oncology Services/ MedOnce Portal - PROD BUNDLE"/>
    <s v="ImageOne - Prod"/>
    <s v="Canyonlands"/>
    <s v="MEDONC PORTAL - PROD"/>
    <s v="MedOnc Portal - EVC - Production"/>
    <s v="Production"/>
    <s v="CCNIDCUCSIONE11"/>
    <s v="CCNIDCUCSIONE11 - PROD"/>
    <s v="CCNIDCUCSIONE11.carecorenational.com"/>
    <s v="NO DATA"/>
    <s v="NO DATA"/>
    <n v="4"/>
    <s v="POWEREDOFF"/>
    <s v="Former Canyonlands"/>
    <m/>
    <n v="173"/>
    <s v="421096a5-dff8-b011-eb2b-69446a7cce64"/>
    <s v="00:50:56:90:cc:32"/>
    <s v="legacy_servers_7"/>
    <s v="7"/>
    <s v="Not in GH"/>
    <n v="124124"/>
    <n v="91944"/>
    <s v="DAL-DC-GEN"/>
    <n v="0"/>
    <s v="No"/>
    <s v="No"/>
    <s v="No"/>
    <s v="NO"/>
  </r>
  <r>
    <s v="vm-1425641"/>
    <s v="CCNIDCUCSIONE11"/>
    <m/>
    <x v="1"/>
    <x v="1"/>
    <x v="1"/>
    <x v="6"/>
    <s v="Predictive Intelligence Service - PROD BUNDLE"/>
    <s v="ImageOne - Prod"/>
    <s v="Canyonlands"/>
    <s v="PREDICTIVE INTELL SRC - PROD"/>
    <s v="Predictive Intelligence Service - EVC - Production"/>
    <s v="Production"/>
    <s v="CCNIDCUCSIONE11"/>
    <s v="CCNIDCUCSIONE11 - PROD"/>
    <s v="CCNIDCUCSIONE11.carecorenational.com"/>
    <s v="NO DATA"/>
    <s v="NO DATA"/>
    <n v="4"/>
    <s v="POWEREDOFF"/>
    <s v="Former Canyonlands"/>
    <m/>
    <n v="173"/>
    <s v="421096a5-dff8-b011-eb2b-69446a7cce64"/>
    <s v="00:50:56:90:cc:32"/>
    <s v="legacy_servers_7"/>
    <s v="7"/>
    <s v="Not in GH"/>
    <n v="124124"/>
    <n v="91944"/>
    <s v="DAL-DC-GEN"/>
    <n v="0"/>
    <s v="No"/>
    <s v="No"/>
    <s v="No"/>
    <s v="NO"/>
  </r>
  <r>
    <s v="vm-1425641"/>
    <s v="CCNIDCUCSIONE11"/>
    <m/>
    <x v="1"/>
    <x v="1"/>
    <x v="1"/>
    <x v="6"/>
    <s v="RADCARE - PROD BUNDLE"/>
    <s v="ImageOne - Prod"/>
    <s v="Canyonlands"/>
    <s v="RADCARE - PROD"/>
    <s v="Radcare - EVC - Production"/>
    <s v="Production"/>
    <s v="CCNIDCUCSIONE11"/>
    <s v="CCNIDCUCSIONE11 - PROD"/>
    <s v="CCNIDCUCSIONE11.carecorenational.com"/>
    <s v="NO DATA"/>
    <s v="NO DATA"/>
    <n v="4"/>
    <s v="POWEREDOFF"/>
    <s v="Former Canyonlands"/>
    <m/>
    <n v="173"/>
    <s v="421096a5-dff8-b011-eb2b-69446a7cce64"/>
    <s v="00:50:56:90:cc:32"/>
    <s v="legacy_servers_7"/>
    <s v="7"/>
    <s v="Not in GH"/>
    <n v="124124"/>
    <n v="91944"/>
    <s v="DAL-DC-GEN"/>
    <n v="0"/>
    <s v="No"/>
    <s v="No"/>
    <s v="No"/>
    <s v="NO"/>
  </r>
  <r>
    <s v="vm-1425641"/>
    <s v="CCNIDCUCSIONE11"/>
    <m/>
    <x v="1"/>
    <x v="1"/>
    <x v="1"/>
    <x v="6"/>
    <s v="UPADS Plugins - PROD BUNDLE"/>
    <s v="ImageOne - Prod"/>
    <s v="Canyonlands"/>
    <s v="UPADS PLUGINS - PROD"/>
    <s v="Upads Plugins - EVC - Production"/>
    <s v="Production"/>
    <s v="CCNIDCUCSIONE11"/>
    <s v="CCNIDCUCSIONE11 - PROD"/>
    <s v="CCNIDCUCSIONE11.carecorenational.com"/>
    <s v="NO DATA"/>
    <s v="NO DATA"/>
    <n v="4"/>
    <s v="POWEREDOFF"/>
    <s v="Former Canyonlands"/>
    <m/>
    <n v="173"/>
    <s v="421096a5-dff8-b011-eb2b-69446a7cce64"/>
    <s v="00:50:56:90:cc:32"/>
    <s v="legacy_servers_7"/>
    <s v="7"/>
    <s v="Not in GH"/>
    <n v="124124"/>
    <n v="91944"/>
    <s v="DAL-DC-GEN"/>
    <n v="0"/>
    <s v="No"/>
    <s v="No"/>
    <s v="No"/>
    <s v="NO"/>
  </r>
  <r>
    <s v="vm-1425641"/>
    <s v="CCNIDCUCSIONE11"/>
    <m/>
    <x v="1"/>
    <x v="1"/>
    <x v="1"/>
    <x v="6"/>
    <s v="UPADS WEb - PROD BUNDLE"/>
    <s v="ImageOne - Prod"/>
    <s v="Canyonlands"/>
    <s v="UPADS WEB - PROD"/>
    <s v="Upads Web - EVC - Production"/>
    <s v="Production"/>
    <s v="CCNIDCUCSIONE11"/>
    <s v="CCNIDCUCSIONE11 - PROD"/>
    <s v="CCNIDCUCSIONE11.carecorenational.com"/>
    <s v="NO DATA"/>
    <s v="NO DATA"/>
    <n v="4"/>
    <s v="POWEREDOFF"/>
    <s v="Former Canyonlands"/>
    <m/>
    <n v="173"/>
    <s v="421096a5-dff8-b011-eb2b-69446a7cce64"/>
    <s v="00:50:56:90:cc:32"/>
    <s v="legacy_servers_7"/>
    <s v="7"/>
    <s v="Not in GH"/>
    <n v="124124"/>
    <n v="91944"/>
    <s v="DAL-DC-GEN"/>
    <n v="0"/>
    <s v="No"/>
    <s v="No"/>
    <s v="No"/>
    <s v="NO"/>
  </r>
  <r>
    <s v="vm-1425642"/>
    <s v="CCNIDCUCSIONE12"/>
    <m/>
    <x v="1"/>
    <x v="1"/>
    <x v="1"/>
    <x v="6"/>
    <s v="B2B GateWay - Prod Bundle"/>
    <s v="ImageOne - Prod"/>
    <s v="Canyonlands"/>
    <s v="B2B GATEWAY - PROD"/>
    <s v="B2B Gateway - EVC - Production"/>
    <s v="Production"/>
    <s v="CCNIDCUCSIONE12"/>
    <s v="CCNIDCUCSIONE12 - PROD"/>
    <s v="CCNIDCUCSIONE12.carecorenational.com"/>
    <s v="Windows"/>
    <s v="Microsoft Windows Server 2016 or later (64-bit)"/>
    <n v="4"/>
    <s v="POWEREDON"/>
    <s v="Former Canyonlands"/>
    <m/>
    <n v="175"/>
    <s v="4210a1a6-6f46-4987-7996-4d4192d30b98"/>
    <s v="00:50:56:90:84:1b"/>
    <s v="legacy_servers_7"/>
    <s v="7"/>
    <s v="Not in GH"/>
    <n v="124123"/>
    <n v="93499"/>
    <s v="DAL-DC-GEN"/>
    <n v="0"/>
    <s v="No"/>
    <s v="No"/>
    <s v="No"/>
    <s v="NO"/>
  </r>
  <r>
    <s v="vm-1425642"/>
    <s v="CCNIDCUCSIONE12"/>
    <m/>
    <x v="1"/>
    <x v="1"/>
    <x v="1"/>
    <x v="6"/>
    <s v="CCNServices - PROD BUNDLE"/>
    <s v="ImageOne - Prod"/>
    <s v="Canyonlands"/>
    <s v="CCNSERVICES - PROD"/>
    <s v="CCNServices - EVC - Production"/>
    <s v="Production"/>
    <s v="CCNIDCUCSIONE12"/>
    <s v="CCNIDCUCSIONE12 - PROD"/>
    <s v="CCNIDCUCSIONE12.carecorenational.com"/>
    <s v="Windows"/>
    <s v="Microsoft Windows Server 2016 or later (64-bit)"/>
    <n v="4"/>
    <s v="POWEREDON"/>
    <s v="Former Canyonlands"/>
    <m/>
    <n v="175"/>
    <s v="4210a1a6-6f46-4987-7996-4d4192d30b98"/>
    <s v="00:50:56:90:84:1b"/>
    <s v="legacy_servers_7"/>
    <s v="7"/>
    <s v="Not in GH"/>
    <n v="124123"/>
    <n v="93499"/>
    <s v="DAL-DC-GEN"/>
    <n v="0"/>
    <s v="No"/>
    <s v="No"/>
    <s v="No"/>
    <s v="NO"/>
  </r>
  <r>
    <s v="vm-1425642"/>
    <s v="CCNIDCUCSIONE12"/>
    <m/>
    <x v="1"/>
    <x v="1"/>
    <x v="1"/>
    <x v="6"/>
    <s v="CDP - PROD BUNDLE"/>
    <s v="ImageOne - Prod"/>
    <s v="Canyonlands"/>
    <s v="CDP - PROD"/>
    <s v="CDP - EVC - Production"/>
    <s v="Production"/>
    <s v="CCNIDCUCSIONE12"/>
    <s v="CCNIDCUCSIONE12 - PROD"/>
    <s v="CCNIDCUCSIONE12.carecorenational.com"/>
    <s v="Windows"/>
    <s v="Microsoft Windows Server 2016 or later (64-bit)"/>
    <n v="4"/>
    <s v="POWEREDON"/>
    <s v="Former Canyonlands"/>
    <m/>
    <n v="175"/>
    <s v="4210a1a6-6f46-4987-7996-4d4192d30b98"/>
    <s v="00:50:56:90:84:1b"/>
    <s v="legacy_servers_7"/>
    <s v="7"/>
    <s v="Not in GH"/>
    <n v="124123"/>
    <n v="93499"/>
    <s v="DAL-DC-GEN"/>
    <n v="0"/>
    <s v="No"/>
    <s v="No"/>
    <s v="No"/>
    <s v="NO"/>
  </r>
  <r>
    <s v="vm-1425642"/>
    <s v="CCNIDCUCSIONE12"/>
    <m/>
    <x v="1"/>
    <x v="1"/>
    <x v="1"/>
    <x v="6"/>
    <s v="CDP - PROD BUNDLE"/>
    <s v="ImageOne - Prod"/>
    <s v="Canyonlands"/>
    <s v="CDP CASE MANAGEMENT SRC - PROD"/>
    <s v="CDP Case Management Services - EVC - Production"/>
    <s v="Production"/>
    <s v="CCNIDCUCSIONE12"/>
    <s v="CCNIDCUCSIONE12 - PROD"/>
    <s v="CCNIDCUCSIONE12.carecorenational.com"/>
    <s v="Windows"/>
    <s v="Microsoft Windows Server 2016 or later (64-bit)"/>
    <n v="4"/>
    <s v="POWEREDON"/>
    <s v="Former Canyonlands"/>
    <m/>
    <n v="175"/>
    <s v="4210a1a6-6f46-4987-7996-4d4192d30b98"/>
    <s v="00:50:56:90:84:1b"/>
    <s v="legacy_servers_7"/>
    <s v="7"/>
    <s v="Not in GH"/>
    <n v="124123"/>
    <n v="93499"/>
    <s v="DAL-DC-GEN"/>
    <n v="0"/>
    <s v="No"/>
    <s v="No"/>
    <s v="No"/>
    <s v="NO"/>
  </r>
  <r>
    <s v="vm-1425642"/>
    <s v="CCNIDCUCSIONE12"/>
    <m/>
    <x v="1"/>
    <x v="1"/>
    <x v="1"/>
    <x v="6"/>
    <s v="CSW - PROD BUNDLE"/>
    <s v="ImageOne - Prod"/>
    <s v="Canyonlands"/>
    <s v="CSW - PROD"/>
    <s v="CSW - EVC - Production"/>
    <s v="Production"/>
    <s v="CCNIDCUCSIONE12"/>
    <s v="CCNIDCUCSIONE12 - PROD"/>
    <s v="CCNIDCUCSIONE12.carecorenational.com"/>
    <s v="Windows"/>
    <s v="Microsoft Windows Server 2016 or later (64-bit)"/>
    <n v="4"/>
    <s v="POWEREDON"/>
    <s v="Former Canyonlands"/>
    <m/>
    <n v="175"/>
    <s v="4210a1a6-6f46-4987-7996-4d4192d30b98"/>
    <s v="00:50:56:90:84:1b"/>
    <s v="legacy_servers_7"/>
    <s v="7"/>
    <s v="Not in GH"/>
    <n v="124123"/>
    <n v="93499"/>
    <s v="DAL-DC-GEN"/>
    <n v="0"/>
    <s v="No"/>
    <s v="No"/>
    <s v="No"/>
    <s v="NO"/>
  </r>
  <r>
    <s v="vm-1425642"/>
    <s v="CCNIDCUCSIONE12"/>
    <m/>
    <x v="1"/>
    <x v="1"/>
    <x v="1"/>
    <x v="6"/>
    <s v="Exception Management - PROD BUNDLE"/>
    <s v="ImageOne - Prod"/>
    <s v="Canyonlands"/>
    <s v="EXCEPTION MANAGEMENT - PROD"/>
    <s v="Exception Management - EVC - Production"/>
    <s v="Production"/>
    <s v="CCNIDCUCSIONE12"/>
    <s v="CCNIDCUCSIONE12 - PROD"/>
    <s v="CCNIDCUCSIONE12.carecorenational.com"/>
    <s v="Windows"/>
    <s v="Microsoft Windows Server 2016 or later (64-bit)"/>
    <n v="4"/>
    <s v="POWEREDON"/>
    <s v="Former Canyonlands"/>
    <m/>
    <n v="175"/>
    <s v="4210a1a6-6f46-4987-7996-4d4192d30b98"/>
    <s v="00:50:56:90:84:1b"/>
    <s v="legacy_servers_7"/>
    <s v="7"/>
    <s v="Not in GH"/>
    <n v="124123"/>
    <n v="93499"/>
    <s v="DAL-DC-GEN"/>
    <n v="0"/>
    <s v="No"/>
    <s v="No"/>
    <s v="No"/>
    <s v="NO"/>
  </r>
  <r>
    <s v="vm-1425642"/>
    <s v="CCNIDCUCSIONE12"/>
    <m/>
    <x v="1"/>
    <x v="1"/>
    <x v="1"/>
    <x v="6"/>
    <s v="IONE - PROD BUNDLE"/>
    <s v="ImageOne - Prod"/>
    <s v="Canyonlands"/>
    <s v="IONE - PROD"/>
    <s v="IONE - EVC - Production"/>
    <s v="Production"/>
    <s v="CCNIDCUCSIONE12"/>
    <s v="CCNIDCUCSIONE12 - PROD"/>
    <s v="CCNIDCUCSIONE12.carecorenational.com"/>
    <s v="Windows"/>
    <s v="Microsoft Windows Server 2016 or later (64-bit)"/>
    <n v="4"/>
    <s v="POWEREDON"/>
    <s v="Former Canyonlands"/>
    <m/>
    <n v="175"/>
    <s v="4210a1a6-6f46-4987-7996-4d4192d30b98"/>
    <s v="00:50:56:90:84:1b"/>
    <s v="legacy_servers_7"/>
    <s v="7"/>
    <s v="Not in GH"/>
    <n v="124123"/>
    <n v="93499"/>
    <s v="DAL-DC-GEN"/>
    <n v="0"/>
    <s v="No"/>
    <s v="No"/>
    <s v="No"/>
    <s v="NO"/>
  </r>
  <r>
    <s v="vm-1425642"/>
    <s v="CCNIDCUCSIONE12"/>
    <m/>
    <x v="1"/>
    <x v="1"/>
    <x v="1"/>
    <x v="6"/>
    <s v="Medical Oncology Services/ MedOnce Portal - PROD BUNDLE"/>
    <s v="ImageOne - Prod"/>
    <s v="Canyonlands"/>
    <s v="MEDICAL ONCOLOGY SERVICES - PROD"/>
    <s v="Medical Oncology Services - EVC - Production"/>
    <s v="Production"/>
    <s v="CCNIDCUCSIONE12"/>
    <s v="CCNIDCUCSIONE12 - PROD"/>
    <s v="CCNIDCUCSIONE12.carecorenational.com"/>
    <s v="Windows"/>
    <s v="Microsoft Windows Server 2016 or later (64-bit)"/>
    <n v="4"/>
    <s v="POWEREDON"/>
    <s v="Former Canyonlands"/>
    <m/>
    <n v="175"/>
    <s v="4210a1a6-6f46-4987-7996-4d4192d30b98"/>
    <s v="00:50:56:90:84:1b"/>
    <s v="legacy_servers_7"/>
    <s v="7"/>
    <s v="Not in GH"/>
    <n v="124123"/>
    <n v="93499"/>
    <s v="DAL-DC-GEN"/>
    <n v="0"/>
    <s v="No"/>
    <s v="No"/>
    <s v="No"/>
    <s v="NO"/>
  </r>
  <r>
    <s v="vm-1425642"/>
    <s v="CCNIDCUCSIONE12"/>
    <m/>
    <x v="1"/>
    <x v="1"/>
    <x v="1"/>
    <x v="6"/>
    <s v="Medical Oncology Services/ MedOnce Portal - PROD BUNDLE"/>
    <s v="ImageOne - Prod"/>
    <s v="Canyonlands"/>
    <s v="MEDONC PORTAL - PROD"/>
    <s v="MedOnc Portal - EVC - Production"/>
    <s v="Production"/>
    <s v="CCNIDCUCSIONE12"/>
    <s v="CCNIDCUCSIONE12 - PROD"/>
    <s v="CCNIDCUCSIONE12.carecorenational.com"/>
    <s v="Windows"/>
    <s v="Microsoft Windows Server 2016 or later (64-bit)"/>
    <n v="4"/>
    <s v="POWEREDON"/>
    <s v="Former Canyonlands"/>
    <m/>
    <n v="175"/>
    <s v="4210a1a6-6f46-4987-7996-4d4192d30b98"/>
    <s v="00:50:56:90:84:1b"/>
    <s v="legacy_servers_7"/>
    <s v="7"/>
    <s v="Not in GH"/>
    <n v="124123"/>
    <n v="93499"/>
    <s v="DAL-DC-GEN"/>
    <n v="0"/>
    <s v="No"/>
    <s v="No"/>
    <s v="No"/>
    <s v="NO"/>
  </r>
  <r>
    <s v="vm-1425642"/>
    <s v="CCNIDCUCSIONE12"/>
    <m/>
    <x v="1"/>
    <x v="1"/>
    <x v="1"/>
    <x v="6"/>
    <s v="Predictive Intelligence Service - PROD BUNDLE"/>
    <s v="ImageOne - Prod"/>
    <s v="Canyonlands"/>
    <s v="PREDICTIVE INTELL SRC - PROD"/>
    <s v="Predictive Intelligence Service - EVC - Production"/>
    <s v="Production"/>
    <s v="CCNIDCUCSIONE12"/>
    <s v="CCNIDCUCSIONE12 - PROD"/>
    <s v="CCNIDCUCSIONE12.carecorenational.com"/>
    <s v="Windows"/>
    <s v="Microsoft Windows Server 2016 or later (64-bit)"/>
    <n v="4"/>
    <s v="POWEREDON"/>
    <s v="Former Canyonlands"/>
    <m/>
    <n v="175"/>
    <s v="4210a1a6-6f46-4987-7996-4d4192d30b98"/>
    <s v="00:50:56:90:84:1b"/>
    <s v="legacy_servers_7"/>
    <s v="7"/>
    <s v="Not in GH"/>
    <n v="124123"/>
    <n v="93499"/>
    <s v="DAL-DC-GEN"/>
    <n v="0"/>
    <s v="No"/>
    <s v="No"/>
    <s v="No"/>
    <s v="NO"/>
  </r>
  <r>
    <s v="vm-1425642"/>
    <s v="CCNIDCUCSIONE12"/>
    <m/>
    <x v="1"/>
    <x v="1"/>
    <x v="1"/>
    <x v="6"/>
    <s v="RADCARE - PROD BUNDLE"/>
    <s v="ImageOne - Prod"/>
    <s v="Canyonlands"/>
    <s v="RADCARE - PROD"/>
    <s v="Radcare - EVC - Production"/>
    <s v="Production"/>
    <s v="CCNIDCUCSIONE12"/>
    <s v="CCNIDCUCSIONE12 - PROD"/>
    <s v="CCNIDCUCSIONE12.carecorenational.com"/>
    <s v="Windows"/>
    <s v="Microsoft Windows Server 2016 or later (64-bit)"/>
    <n v="4"/>
    <s v="POWEREDON"/>
    <s v="Former Canyonlands"/>
    <m/>
    <n v="175"/>
    <s v="4210a1a6-6f46-4987-7996-4d4192d30b98"/>
    <s v="00:50:56:90:84:1b"/>
    <s v="legacy_servers_7"/>
    <s v="7"/>
    <s v="Not in GH"/>
    <n v="124123"/>
    <n v="93499"/>
    <s v="DAL-DC-GEN"/>
    <n v="0"/>
    <s v="No"/>
    <s v="No"/>
    <s v="No"/>
    <s v="NO"/>
  </r>
  <r>
    <s v="vm-1425642"/>
    <s v="CCNIDCUCSIONE12"/>
    <m/>
    <x v="1"/>
    <x v="1"/>
    <x v="1"/>
    <x v="6"/>
    <s v="UPADS Plugins - PROD BUNDLE"/>
    <s v="ImageOne - Prod"/>
    <s v="Canyonlands"/>
    <s v="UPADS PLUGINS - PROD"/>
    <s v="Upads Plugins - EVC - Production"/>
    <s v="Production"/>
    <s v="CCNIDCUCSIONE12"/>
    <s v="CCNIDCUCSIONE12 - PROD"/>
    <s v="CCNIDCUCSIONE12.carecorenational.com"/>
    <s v="Windows"/>
    <s v="Microsoft Windows Server 2016 or later (64-bit)"/>
    <n v="4"/>
    <s v="POWEREDON"/>
    <s v="Former Canyonlands"/>
    <m/>
    <n v="175"/>
    <s v="4210a1a6-6f46-4987-7996-4d4192d30b98"/>
    <s v="00:50:56:90:84:1b"/>
    <s v="legacy_servers_7"/>
    <s v="7"/>
    <s v="Not in GH"/>
    <n v="124123"/>
    <n v="93499"/>
    <s v="DAL-DC-GEN"/>
    <n v="0"/>
    <s v="No"/>
    <s v="No"/>
    <s v="No"/>
    <s v="NO"/>
  </r>
  <r>
    <s v="vm-1425642"/>
    <s v="CCNIDCUCSIONE12"/>
    <m/>
    <x v="1"/>
    <x v="1"/>
    <x v="1"/>
    <x v="6"/>
    <s v="UPADS WEb - PROD BUNDLE"/>
    <s v="ImageOne - Prod"/>
    <s v="Canyonlands"/>
    <s v="UPADS WEB - PROD"/>
    <s v="Upads Web - EVC - Production"/>
    <s v="Production"/>
    <s v="CCNIDCUCSIONE12"/>
    <s v="CCNIDCUCSIONE12 - PROD"/>
    <s v="CCNIDCUCSIONE12.carecorenational.com"/>
    <s v="Windows"/>
    <s v="Microsoft Windows Server 2016 or later (64-bit)"/>
    <n v="4"/>
    <s v="POWEREDON"/>
    <s v="Former Canyonlands"/>
    <m/>
    <n v="175"/>
    <s v="4210a1a6-6f46-4987-7996-4d4192d30b98"/>
    <s v="00:50:56:90:84:1b"/>
    <s v="legacy_servers_7"/>
    <s v="7"/>
    <s v="Not in GH"/>
    <n v="124123"/>
    <n v="93499"/>
    <s v="DAL-DC-GEN"/>
    <n v="0"/>
    <s v="No"/>
    <s v="No"/>
    <s v="No"/>
    <s v="NO"/>
  </r>
  <r>
    <s v="vm-1425643"/>
    <s v="CCNIDCUCSIONE13"/>
    <m/>
    <x v="1"/>
    <x v="1"/>
    <x v="1"/>
    <x v="6"/>
    <s v="B2B GateWay - Prod Bundle"/>
    <s v="ImageOne - Prod"/>
    <s v="Canyonlands"/>
    <s v="B2B GATEWAY - PROD"/>
    <s v="B2B Gateway - EVC - Production"/>
    <s v="Production"/>
    <s v="CCNIDCUCSIONE13"/>
    <s v="CCNIDCUCSIONE13 - PROD"/>
    <s v="CCNIDCUCSIONE13.carecorenational.com"/>
    <s v="Windows"/>
    <s v="Microsoft Windows Server 2016 or later (64-bit)"/>
    <n v="4"/>
    <s v="POWEREDON"/>
    <s v="Former Canyonlands"/>
    <m/>
    <n v="177"/>
    <s v="421044ce-6bee-6865-95e7-48acd5cbdf41"/>
    <s v="00:50:56:90:76:ce"/>
    <s v="legacy_servers_7"/>
    <s v="7"/>
    <s v="Not in GH"/>
    <n v="124123"/>
    <n v="93340"/>
    <s v="DAL-DC-GEN"/>
    <n v="0"/>
    <s v="No"/>
    <s v="No"/>
    <s v="No"/>
    <s v="NO"/>
  </r>
  <r>
    <s v="vm-1425643"/>
    <s v="CCNIDCUCSIONE13"/>
    <m/>
    <x v="1"/>
    <x v="1"/>
    <x v="1"/>
    <x v="6"/>
    <s v="CCNServices - PROD BUNDLE"/>
    <s v="ImageOne - Prod"/>
    <s v="Canyonlands"/>
    <s v="CCNSERVICES - PROD"/>
    <s v="CCNServices - EVC - Production"/>
    <s v="Production"/>
    <s v="CCNIDCUCSIONE13"/>
    <s v="CCNIDCUCSIONE13 - PROD"/>
    <s v="CCNIDCUCSIONE13.carecorenational.com"/>
    <s v="Windows"/>
    <s v="Microsoft Windows Server 2016 or later (64-bit)"/>
    <n v="4"/>
    <s v="POWEREDON"/>
    <s v="Former Canyonlands"/>
    <m/>
    <n v="177"/>
    <s v="421044ce-6bee-6865-95e7-48acd5cbdf41"/>
    <s v="00:50:56:90:76:ce"/>
    <s v="legacy_servers_7"/>
    <s v="7"/>
    <s v="Not in GH"/>
    <n v="124123"/>
    <n v="93340"/>
    <s v="DAL-DC-GEN"/>
    <n v="0"/>
    <s v="No"/>
    <s v="No"/>
    <s v="No"/>
    <s v="NO"/>
  </r>
  <r>
    <s v="vm-1425643"/>
    <s v="CCNIDCUCSIONE13"/>
    <m/>
    <x v="1"/>
    <x v="1"/>
    <x v="1"/>
    <x v="6"/>
    <s v="CDP - PROD BUNDLE"/>
    <s v="ImageOne - Prod"/>
    <s v="Canyonlands"/>
    <s v="CDP - PROD"/>
    <s v="CDP - EVC - Production"/>
    <s v="Production"/>
    <s v="CCNIDCUCSIONE13"/>
    <s v="CCNIDCUCSIONE13 - PROD"/>
    <s v="CCNIDCUCSIONE13.carecorenational.com"/>
    <s v="Windows"/>
    <s v="Microsoft Windows Server 2016 or later (64-bit)"/>
    <n v="4"/>
    <s v="POWEREDON"/>
    <s v="Former Canyonlands"/>
    <m/>
    <n v="177"/>
    <s v="421044ce-6bee-6865-95e7-48acd5cbdf41"/>
    <s v="00:50:56:90:76:ce"/>
    <s v="legacy_servers_7"/>
    <s v="7"/>
    <s v="Not in GH"/>
    <n v="124123"/>
    <n v="93340"/>
    <s v="DAL-DC-GEN"/>
    <n v="0"/>
    <s v="No"/>
    <s v="No"/>
    <s v="No"/>
    <s v="NO"/>
  </r>
  <r>
    <s v="vm-1425643"/>
    <s v="CCNIDCUCSIONE13"/>
    <m/>
    <x v="1"/>
    <x v="1"/>
    <x v="1"/>
    <x v="6"/>
    <s v="CDP - PROD BUNDLE"/>
    <s v="ImageOne - Prod"/>
    <s v="Canyonlands"/>
    <s v="CDP CASE MANAGEMENT SRC - PROD"/>
    <s v="CDP Case Management Services - EVC - Production"/>
    <s v="Production"/>
    <s v="CCNIDCUCSIONE13"/>
    <s v="CCNIDCUCSIONE13 - PROD"/>
    <s v="CCNIDCUCSIONE13.carecorenational.com"/>
    <s v="Windows"/>
    <s v="Microsoft Windows Server 2016 or later (64-bit)"/>
    <n v="4"/>
    <s v="POWEREDON"/>
    <s v="Former Canyonlands"/>
    <m/>
    <n v="177"/>
    <s v="421044ce-6bee-6865-95e7-48acd5cbdf41"/>
    <s v="00:50:56:90:76:ce"/>
    <s v="legacy_servers_7"/>
    <s v="7"/>
    <s v="Not in GH"/>
    <n v="124123"/>
    <n v="93340"/>
    <s v="DAL-DC-GEN"/>
    <n v="0"/>
    <s v="No"/>
    <s v="No"/>
    <s v="No"/>
    <s v="NO"/>
  </r>
  <r>
    <s v="vm-1425643"/>
    <s v="CCNIDCUCSIONE13"/>
    <m/>
    <x v="1"/>
    <x v="1"/>
    <x v="1"/>
    <x v="6"/>
    <s v="CSW - PROD BUNDLE"/>
    <s v="ImageOne - Prod"/>
    <s v="Canyonlands"/>
    <s v="CSW - PROD"/>
    <s v="CSW - EVC - Production"/>
    <s v="Production"/>
    <s v="CCNIDCUCSIONE13"/>
    <s v="CCNIDCUCSIONE13 - PROD"/>
    <s v="CCNIDCUCSIONE13.carecorenational.com"/>
    <s v="Windows"/>
    <s v="Microsoft Windows Server 2016 or later (64-bit)"/>
    <n v="4"/>
    <s v="POWEREDON"/>
    <s v="Former Canyonlands"/>
    <m/>
    <n v="177"/>
    <s v="421044ce-6bee-6865-95e7-48acd5cbdf41"/>
    <s v="00:50:56:90:76:ce"/>
    <s v="legacy_servers_7"/>
    <s v="7"/>
    <s v="Not in GH"/>
    <n v="124123"/>
    <n v="93340"/>
    <s v="DAL-DC-GEN"/>
    <n v="0"/>
    <s v="No"/>
    <s v="No"/>
    <s v="No"/>
    <s v="NO"/>
  </r>
  <r>
    <s v="vm-1425643"/>
    <s v="CCNIDCUCSIONE13"/>
    <m/>
    <x v="1"/>
    <x v="1"/>
    <x v="1"/>
    <x v="6"/>
    <s v="Exception Management - PROD BUNDLE"/>
    <s v="ImageOne - Prod"/>
    <s v="Canyonlands"/>
    <s v="EXCEPTION MANAGEMENT - PROD"/>
    <s v="Exception Management - EVC - Production"/>
    <s v="Production"/>
    <s v="CCNIDCUCSIONE13"/>
    <s v="CCNIDCUCSIONE13 - PROD"/>
    <s v="CCNIDCUCSIONE13.carecorenational.com"/>
    <s v="Windows"/>
    <s v="Microsoft Windows Server 2016 or later (64-bit)"/>
    <n v="4"/>
    <s v="POWEREDON"/>
    <s v="Former Canyonlands"/>
    <m/>
    <n v="177"/>
    <s v="421044ce-6bee-6865-95e7-48acd5cbdf41"/>
    <s v="00:50:56:90:76:ce"/>
    <s v="legacy_servers_7"/>
    <s v="7"/>
    <s v="Not in GH"/>
    <n v="124123"/>
    <n v="93340"/>
    <s v="DAL-DC-GEN"/>
    <n v="0"/>
    <s v="No"/>
    <s v="No"/>
    <s v="No"/>
    <s v="NO"/>
  </r>
  <r>
    <s v="vm-1425643"/>
    <s v="CCNIDCUCSIONE13"/>
    <m/>
    <x v="1"/>
    <x v="1"/>
    <x v="1"/>
    <x v="6"/>
    <s v="IONE - PROD BUNDLE"/>
    <s v="ImageOne - Prod"/>
    <s v="Canyonlands"/>
    <s v="IONE - PROD"/>
    <s v="IONE - EVC - Production"/>
    <s v="Production"/>
    <s v="CCNIDCUCSIONE13"/>
    <s v="CCNIDCUCSIONE13 - PROD"/>
    <s v="CCNIDCUCSIONE13.carecorenational.com"/>
    <s v="Windows"/>
    <s v="Microsoft Windows Server 2016 or later (64-bit)"/>
    <n v="4"/>
    <s v="POWEREDON"/>
    <s v="Former Canyonlands"/>
    <m/>
    <n v="177"/>
    <s v="421044ce-6bee-6865-95e7-48acd5cbdf41"/>
    <s v="00:50:56:90:76:ce"/>
    <s v="legacy_servers_7"/>
    <s v="7"/>
    <s v="Not in GH"/>
    <n v="124123"/>
    <n v="93340"/>
    <s v="DAL-DC-GEN"/>
    <n v="0"/>
    <s v="No"/>
    <s v="No"/>
    <s v="No"/>
    <s v="NO"/>
  </r>
  <r>
    <s v="vm-1425643"/>
    <s v="CCNIDCUCSIONE13"/>
    <m/>
    <x v="1"/>
    <x v="1"/>
    <x v="1"/>
    <x v="6"/>
    <s v="Medical Oncology Services/ MedOnce Portal - PROD BUNDLE"/>
    <s v="ImageOne - Prod"/>
    <s v="Canyonlands"/>
    <s v="MEDICAL ONCOLOGY SERVICES - PROD"/>
    <s v="Medical Oncology Services - EVC - Production"/>
    <s v="Production"/>
    <s v="CCNIDCUCSIONE13"/>
    <s v="CCNIDCUCSIONE13 - PROD"/>
    <s v="CCNIDCUCSIONE13.carecorenational.com"/>
    <s v="Windows"/>
    <s v="Microsoft Windows Server 2016 or later (64-bit)"/>
    <n v="4"/>
    <s v="POWEREDON"/>
    <s v="Former Canyonlands"/>
    <m/>
    <n v="177"/>
    <s v="421044ce-6bee-6865-95e7-48acd5cbdf41"/>
    <s v="00:50:56:90:76:ce"/>
    <s v="legacy_servers_7"/>
    <s v="7"/>
    <s v="Not in GH"/>
    <n v="124123"/>
    <n v="93340"/>
    <s v="DAL-DC-GEN"/>
    <n v="0"/>
    <s v="No"/>
    <s v="No"/>
    <s v="No"/>
    <s v="NO"/>
  </r>
  <r>
    <s v="vm-1425643"/>
    <s v="CCNIDCUCSIONE13"/>
    <m/>
    <x v="1"/>
    <x v="1"/>
    <x v="1"/>
    <x v="6"/>
    <s v="Medical Oncology Services/ MedOnce Portal - PROD BUNDLE"/>
    <s v="ImageOne - Prod"/>
    <s v="Canyonlands"/>
    <s v="MEDONC PORTAL - PROD"/>
    <s v="MedOnc Portal - EVC - Production"/>
    <s v="Production"/>
    <s v="CCNIDCUCSIONE13"/>
    <s v="CCNIDCUCSIONE13 - PROD"/>
    <s v="CCNIDCUCSIONE13.carecorenational.com"/>
    <s v="Windows"/>
    <s v="Microsoft Windows Server 2016 or later (64-bit)"/>
    <n v="4"/>
    <s v="POWEREDON"/>
    <s v="Former Canyonlands"/>
    <m/>
    <n v="177"/>
    <s v="421044ce-6bee-6865-95e7-48acd5cbdf41"/>
    <s v="00:50:56:90:76:ce"/>
    <s v="legacy_servers_7"/>
    <s v="7"/>
    <s v="Not in GH"/>
    <n v="124123"/>
    <n v="93340"/>
    <s v="DAL-DC-GEN"/>
    <n v="0"/>
    <s v="No"/>
    <s v="No"/>
    <s v="No"/>
    <s v="NO"/>
  </r>
  <r>
    <s v="vm-1425643"/>
    <s v="CCNIDCUCSIONE13"/>
    <m/>
    <x v="1"/>
    <x v="1"/>
    <x v="1"/>
    <x v="6"/>
    <s v="Predictive Intelligence Service - PROD BUNDLE"/>
    <s v="ImageOne - Prod"/>
    <s v="Canyonlands"/>
    <s v="PREDICTIVE INTELL SRC - PROD"/>
    <s v="Predictive Intelligence Service - EVC - Production"/>
    <s v="Production"/>
    <s v="CCNIDCUCSIONE13"/>
    <s v="CCNIDCUCSIONE13 - PROD"/>
    <s v="CCNIDCUCSIONE13.carecorenational.com"/>
    <s v="Windows"/>
    <s v="Microsoft Windows Server 2016 or later (64-bit)"/>
    <n v="4"/>
    <s v="POWEREDON"/>
    <s v="Former Canyonlands"/>
    <m/>
    <n v="177"/>
    <s v="421044ce-6bee-6865-95e7-48acd5cbdf41"/>
    <s v="00:50:56:90:76:ce"/>
    <s v="legacy_servers_7"/>
    <s v="7"/>
    <s v="Not in GH"/>
    <n v="124123"/>
    <n v="93340"/>
    <s v="DAL-DC-GEN"/>
    <n v="0"/>
    <s v="No"/>
    <s v="No"/>
    <s v="No"/>
    <s v="NO"/>
  </r>
  <r>
    <s v="vm-1425643"/>
    <s v="CCNIDCUCSIONE13"/>
    <m/>
    <x v="1"/>
    <x v="1"/>
    <x v="1"/>
    <x v="6"/>
    <s v="RADCARE - PROD BUNDLE"/>
    <s v="ImageOne - Prod"/>
    <s v="Canyonlands"/>
    <s v="RADCARE - PROD"/>
    <s v="Radcare - EVC - Production"/>
    <s v="Production"/>
    <s v="CCNIDCUCSIONE13"/>
    <s v="CCNIDCUCSIONE13 - PROD"/>
    <s v="CCNIDCUCSIONE13.carecorenational.com"/>
    <s v="Windows"/>
    <s v="Microsoft Windows Server 2016 or later (64-bit)"/>
    <n v="4"/>
    <s v="POWEREDON"/>
    <s v="Former Canyonlands"/>
    <m/>
    <n v="177"/>
    <s v="421044ce-6bee-6865-95e7-48acd5cbdf41"/>
    <s v="00:50:56:90:76:ce"/>
    <s v="legacy_servers_7"/>
    <s v="7"/>
    <s v="Not in GH"/>
    <n v="124123"/>
    <n v="93340"/>
    <s v="DAL-DC-GEN"/>
    <n v="0"/>
    <s v="No"/>
    <s v="No"/>
    <s v="No"/>
    <s v="NO"/>
  </r>
  <r>
    <s v="vm-1425643"/>
    <s v="CCNIDCUCSIONE13"/>
    <m/>
    <x v="1"/>
    <x v="1"/>
    <x v="1"/>
    <x v="6"/>
    <s v="UPADS Plugins - PROD BUNDLE"/>
    <s v="ImageOne - Prod"/>
    <s v="Canyonlands"/>
    <s v="UPADS PLUGINS - PROD"/>
    <s v="Upads Plugins - EVC - Production"/>
    <s v="Production"/>
    <s v="CCNIDCUCSIONE13"/>
    <s v="CCNIDCUCSIONE13 - PROD"/>
    <s v="CCNIDCUCSIONE13.carecorenational.com"/>
    <s v="Windows"/>
    <s v="Microsoft Windows Server 2016 or later (64-bit)"/>
    <n v="4"/>
    <s v="POWEREDON"/>
    <s v="Former Canyonlands"/>
    <m/>
    <n v="177"/>
    <s v="421044ce-6bee-6865-95e7-48acd5cbdf41"/>
    <s v="00:50:56:90:76:ce"/>
    <s v="legacy_servers_7"/>
    <s v="7"/>
    <s v="Not in GH"/>
    <n v="124123"/>
    <n v="93340"/>
    <s v="DAL-DC-GEN"/>
    <n v="0"/>
    <s v="No"/>
    <s v="No"/>
    <s v="No"/>
    <s v="NO"/>
  </r>
  <r>
    <s v="vm-1425643"/>
    <s v="CCNIDCUCSIONE13"/>
    <m/>
    <x v="1"/>
    <x v="1"/>
    <x v="1"/>
    <x v="6"/>
    <s v="UPADS WEb - PROD BUNDLE"/>
    <s v="ImageOne - Prod"/>
    <s v="Canyonlands"/>
    <s v="UPADS WEB - PROD"/>
    <s v="Upads Web - EVC - Production"/>
    <s v="Production"/>
    <s v="CCNIDCUCSIONE13"/>
    <s v="CCNIDCUCSIONE13 - PROD"/>
    <s v="CCNIDCUCSIONE13.carecorenational.com"/>
    <s v="Windows"/>
    <s v="Microsoft Windows Server 2016 or later (64-bit)"/>
    <n v="4"/>
    <s v="POWEREDON"/>
    <s v="Former Canyonlands"/>
    <m/>
    <n v="177"/>
    <s v="421044ce-6bee-6865-95e7-48acd5cbdf41"/>
    <s v="00:50:56:90:76:ce"/>
    <s v="legacy_servers_7"/>
    <s v="7"/>
    <s v="Not in GH"/>
    <n v="124123"/>
    <n v="93340"/>
    <s v="DAL-DC-GEN"/>
    <n v="0"/>
    <s v="No"/>
    <s v="No"/>
    <s v="No"/>
    <s v="NO"/>
  </r>
  <r>
    <s v="vm-1425644"/>
    <s v="CCNIDCUCSIONE14"/>
    <m/>
    <x v="1"/>
    <x v="1"/>
    <x v="1"/>
    <x v="6"/>
    <s v="B2B GateWay - Prod Bundle"/>
    <s v="ImageOne - Prod"/>
    <s v="Canyonlands"/>
    <s v="B2B GATEWAY - PROD"/>
    <s v="B2B Gateway - EVC - Production"/>
    <s v="Production"/>
    <s v="CCNIDCUCSIONE14"/>
    <s v="CCNIDCUCSIONE14 - PROD"/>
    <s v="CCNIDCUCSIONE14.carecorenational.com"/>
    <s v="Windows"/>
    <s v="Microsoft Windows Server 2016 or later (64-bit)"/>
    <n v="4"/>
    <s v="POWEREDON"/>
    <s v="Former Canyonlands"/>
    <m/>
    <n v="179"/>
    <s v="4210c7ec-eb7e-7fd0-c1c1-9d4f0eddede2"/>
    <s v="00:50:56:90:fd:35"/>
    <s v="legacy_servers_7"/>
    <s v="7"/>
    <s v="Not in GH"/>
    <n v="124121"/>
    <n v="93319"/>
    <s v="DAL-DC-GEN"/>
    <n v="0"/>
    <s v="No"/>
    <s v="No"/>
    <s v="No"/>
    <s v="NO"/>
  </r>
  <r>
    <s v="vm-1425644"/>
    <s v="CCNIDCUCSIONE14"/>
    <m/>
    <x v="1"/>
    <x v="1"/>
    <x v="1"/>
    <x v="6"/>
    <s v="CCNServices - PROD BUNDLE"/>
    <s v="ImageOne - Prod"/>
    <s v="Canyonlands"/>
    <s v="CCNSERVICES - PROD"/>
    <s v="CCNServices - EVC - Production"/>
    <s v="Production"/>
    <s v="CCNIDCUCSIONE14"/>
    <s v="CCNIDCUCSIONE14 - PROD"/>
    <s v="CCNIDCUCSIONE14.carecorenational.com"/>
    <s v="Windows"/>
    <s v="Microsoft Windows Server 2016 or later (64-bit)"/>
    <n v="4"/>
    <s v="POWEREDON"/>
    <s v="Former Canyonlands"/>
    <m/>
    <n v="179"/>
    <s v="4210c7ec-eb7e-7fd0-c1c1-9d4f0eddede2"/>
    <s v="00:50:56:90:fd:35"/>
    <s v="legacy_servers_7"/>
    <s v="7"/>
    <s v="Not in GH"/>
    <n v="124121"/>
    <n v="93319"/>
    <s v="DAL-DC-GEN"/>
    <n v="0"/>
    <s v="No"/>
    <s v="No"/>
    <s v="No"/>
    <s v="NO"/>
  </r>
  <r>
    <s v="vm-1425644"/>
    <s v="CCNIDCUCSIONE14"/>
    <m/>
    <x v="1"/>
    <x v="1"/>
    <x v="1"/>
    <x v="6"/>
    <s v="CDP - PROD BUNDLE"/>
    <s v="ImageOne - Prod"/>
    <s v="Canyonlands"/>
    <s v="CDP - PROD"/>
    <s v="CDP - EVC - Production"/>
    <s v="Production"/>
    <s v="CCNIDCUCSIONE14"/>
    <s v="CCNIDCUCSIONE14 - PROD"/>
    <s v="CCNIDCUCSIONE14.carecorenational.com"/>
    <s v="Windows"/>
    <s v="Microsoft Windows Server 2016 or later (64-bit)"/>
    <n v="4"/>
    <s v="POWEREDON"/>
    <s v="Former Canyonlands"/>
    <m/>
    <n v="179"/>
    <s v="4210c7ec-eb7e-7fd0-c1c1-9d4f0eddede2"/>
    <s v="00:50:56:90:fd:35"/>
    <s v="legacy_servers_7"/>
    <s v="7"/>
    <s v="Not in GH"/>
    <n v="124121"/>
    <n v="93319"/>
    <s v="DAL-DC-GEN"/>
    <n v="0"/>
    <s v="No"/>
    <s v="No"/>
    <s v="No"/>
    <s v="NO"/>
  </r>
  <r>
    <s v="vm-1425644"/>
    <s v="CCNIDCUCSIONE14"/>
    <m/>
    <x v="1"/>
    <x v="1"/>
    <x v="1"/>
    <x v="6"/>
    <s v="CDP - PROD BUNDLE"/>
    <s v="ImageOne - Prod"/>
    <s v="Canyonlands"/>
    <s v="CDP CASE MANAGEMENT SRC - PROD"/>
    <s v="CDP Case Management Services - EVC - Production"/>
    <s v="Production"/>
    <s v="CCNIDCUCSIONE14"/>
    <s v="CCNIDCUCSIONE14 - PROD"/>
    <s v="CCNIDCUCSIONE14.carecorenational.com"/>
    <s v="Windows"/>
    <s v="Microsoft Windows Server 2016 or later (64-bit)"/>
    <n v="4"/>
    <s v="POWEREDON"/>
    <s v="Former Canyonlands"/>
    <m/>
    <n v="179"/>
    <s v="4210c7ec-eb7e-7fd0-c1c1-9d4f0eddede2"/>
    <s v="00:50:56:90:fd:35"/>
    <s v="legacy_servers_7"/>
    <s v="7"/>
    <s v="Not in GH"/>
    <n v="124121"/>
    <n v="93319"/>
    <s v="DAL-DC-GEN"/>
    <n v="0"/>
    <s v="No"/>
    <s v="No"/>
    <s v="No"/>
    <s v="NO"/>
  </r>
  <r>
    <s v="vm-1425644"/>
    <s v="CCNIDCUCSIONE14"/>
    <m/>
    <x v="1"/>
    <x v="1"/>
    <x v="1"/>
    <x v="6"/>
    <s v="CSW - PROD BUNDLE"/>
    <s v="ImageOne - Prod"/>
    <s v="Canyonlands"/>
    <s v="CSW - PROD"/>
    <s v="CSW - EVC - Production"/>
    <s v="Production"/>
    <s v="CCNIDCUCSIONE14"/>
    <s v="CCNIDCUCSIONE14 - PROD"/>
    <s v="CCNIDCUCSIONE14.carecorenational.com"/>
    <s v="Windows"/>
    <s v="Microsoft Windows Server 2016 or later (64-bit)"/>
    <n v="4"/>
    <s v="POWEREDON"/>
    <s v="Former Canyonlands"/>
    <m/>
    <n v="179"/>
    <s v="4210c7ec-eb7e-7fd0-c1c1-9d4f0eddede2"/>
    <s v="00:50:56:90:fd:35"/>
    <s v="legacy_servers_7"/>
    <s v="7"/>
    <s v="Not in GH"/>
    <n v="124121"/>
    <n v="93319"/>
    <s v="DAL-DC-GEN"/>
    <n v="0"/>
    <s v="No"/>
    <s v="No"/>
    <s v="No"/>
    <s v="NO"/>
  </r>
  <r>
    <s v="vm-1425644"/>
    <s v="CCNIDCUCSIONE14"/>
    <m/>
    <x v="1"/>
    <x v="1"/>
    <x v="1"/>
    <x v="6"/>
    <s v="Exception Management - PROD BUNDLE"/>
    <s v="ImageOne - Prod"/>
    <s v="Canyonlands"/>
    <s v="EXCEPTION MANAGEMENT - PROD"/>
    <s v="Exception Management - EVC - Production"/>
    <s v="Production"/>
    <s v="CCNIDCUCSIONE14"/>
    <s v="CCNIDCUCSIONE14 - PROD"/>
    <s v="CCNIDCUCSIONE14.carecorenational.com"/>
    <s v="Windows"/>
    <s v="Microsoft Windows Server 2016 or later (64-bit)"/>
    <n v="4"/>
    <s v="POWEREDON"/>
    <s v="Former Canyonlands"/>
    <m/>
    <n v="179"/>
    <s v="4210c7ec-eb7e-7fd0-c1c1-9d4f0eddede2"/>
    <s v="00:50:56:90:fd:35"/>
    <s v="legacy_servers_7"/>
    <s v="7"/>
    <s v="Not in GH"/>
    <n v="124121"/>
    <n v="93319"/>
    <s v="DAL-DC-GEN"/>
    <n v="0"/>
    <s v="No"/>
    <s v="No"/>
    <s v="No"/>
    <s v="NO"/>
  </r>
  <r>
    <s v="vm-1425644"/>
    <s v="CCNIDCUCSIONE14"/>
    <m/>
    <x v="1"/>
    <x v="1"/>
    <x v="1"/>
    <x v="6"/>
    <s v="IONE - PROD BUNDLE"/>
    <s v="ImageOne - Prod"/>
    <s v="Canyonlands"/>
    <s v="IONE - PROD"/>
    <s v="IONE - EVC - Production"/>
    <s v="Production"/>
    <s v="CCNIDCUCSIONE14"/>
    <s v="CCNIDCUCSIONE14 - PROD"/>
    <s v="CCNIDCUCSIONE14.carecorenational.com"/>
    <s v="Windows"/>
    <s v="Microsoft Windows Server 2016 or later (64-bit)"/>
    <n v="4"/>
    <s v="POWEREDON"/>
    <s v="Former Canyonlands"/>
    <m/>
    <n v="179"/>
    <s v="4210c7ec-eb7e-7fd0-c1c1-9d4f0eddede2"/>
    <s v="00:50:56:90:fd:35"/>
    <s v="legacy_servers_7"/>
    <s v="7"/>
    <s v="Not in GH"/>
    <n v="124121"/>
    <n v="93319"/>
    <s v="DAL-DC-GEN"/>
    <n v="0"/>
    <s v="No"/>
    <s v="No"/>
    <s v="No"/>
    <s v="NO"/>
  </r>
  <r>
    <s v="vm-1425644"/>
    <s v="CCNIDCUCSIONE14"/>
    <m/>
    <x v="1"/>
    <x v="1"/>
    <x v="1"/>
    <x v="6"/>
    <s v="Medical Oncology Services/ MedOnce Portal - PROD BUNDLE"/>
    <s v="ImageOne - Prod"/>
    <s v="Canyonlands"/>
    <s v="MEDICAL ONCOLOGY SERVICES - PROD"/>
    <s v="Medical Oncology Services - EVC - Production"/>
    <s v="Production"/>
    <s v="CCNIDCUCSIONE14"/>
    <s v="CCNIDCUCSIONE14 - PROD"/>
    <s v="CCNIDCUCSIONE14.carecorenational.com"/>
    <s v="Windows"/>
    <s v="Microsoft Windows Server 2016 or later (64-bit)"/>
    <n v="4"/>
    <s v="POWEREDON"/>
    <s v="Former Canyonlands"/>
    <m/>
    <n v="179"/>
    <s v="4210c7ec-eb7e-7fd0-c1c1-9d4f0eddede2"/>
    <s v="00:50:56:90:fd:35"/>
    <s v="legacy_servers_7"/>
    <s v="7"/>
    <s v="Not in GH"/>
    <n v="124121"/>
    <n v="93319"/>
    <s v="DAL-DC-GEN"/>
    <n v="0"/>
    <s v="No"/>
    <s v="No"/>
    <s v="No"/>
    <s v="NO"/>
  </r>
  <r>
    <s v="vm-1425644"/>
    <s v="CCNIDCUCSIONE14"/>
    <m/>
    <x v="1"/>
    <x v="1"/>
    <x v="1"/>
    <x v="6"/>
    <s v="Medical Oncology Services/ MedOnce Portal - PROD BUNDLE"/>
    <s v="ImageOne - Prod"/>
    <s v="Canyonlands"/>
    <s v="MEDONC PORTAL - PROD"/>
    <s v="MedOnc Portal - EVC - Production"/>
    <s v="Production"/>
    <s v="CCNIDCUCSIONE14"/>
    <s v="CCNIDCUCSIONE14 - PROD"/>
    <s v="CCNIDCUCSIONE14.carecorenational.com"/>
    <s v="Windows"/>
    <s v="Microsoft Windows Server 2016 or later (64-bit)"/>
    <n v="4"/>
    <s v="POWEREDON"/>
    <s v="Former Canyonlands"/>
    <m/>
    <n v="179"/>
    <s v="4210c7ec-eb7e-7fd0-c1c1-9d4f0eddede2"/>
    <s v="00:50:56:90:fd:35"/>
    <s v="legacy_servers_7"/>
    <s v="7"/>
    <s v="Not in GH"/>
    <n v="124121"/>
    <n v="93319"/>
    <s v="DAL-DC-GEN"/>
    <n v="0"/>
    <s v="No"/>
    <s v="No"/>
    <s v="No"/>
    <s v="NO"/>
  </r>
  <r>
    <s v="vm-1425644"/>
    <s v="CCNIDCUCSIONE14"/>
    <m/>
    <x v="1"/>
    <x v="1"/>
    <x v="1"/>
    <x v="6"/>
    <s v="Predictive Intelligence Service - PROD BUNDLE"/>
    <s v="ImageOne - Prod"/>
    <s v="Canyonlands"/>
    <s v="PREDICTIVE INTELL SRC - PROD"/>
    <s v="Predictive Intelligence Service - EVC - Production"/>
    <s v="Production"/>
    <s v="CCNIDCUCSIONE14"/>
    <s v="CCNIDCUCSIONE14 - PROD"/>
    <s v="CCNIDCUCSIONE14.carecorenational.com"/>
    <s v="Windows"/>
    <s v="Microsoft Windows Server 2016 or later (64-bit)"/>
    <n v="4"/>
    <s v="POWEREDON"/>
    <s v="Former Canyonlands"/>
    <m/>
    <n v="179"/>
    <s v="4210c7ec-eb7e-7fd0-c1c1-9d4f0eddede2"/>
    <s v="00:50:56:90:fd:35"/>
    <s v="legacy_servers_7"/>
    <s v="7"/>
    <s v="Not in GH"/>
    <n v="124121"/>
    <n v="93319"/>
    <s v="DAL-DC-GEN"/>
    <n v="0"/>
    <s v="No"/>
    <s v="No"/>
    <s v="No"/>
    <s v="NO"/>
  </r>
  <r>
    <s v="vm-1425644"/>
    <s v="CCNIDCUCSIONE14"/>
    <m/>
    <x v="1"/>
    <x v="1"/>
    <x v="1"/>
    <x v="6"/>
    <s v="RADCARE - PROD BUNDLE"/>
    <s v="ImageOne - Prod"/>
    <s v="Canyonlands"/>
    <s v="RADCARE - PROD"/>
    <s v="Radcare - EVC - Production"/>
    <s v="Production"/>
    <s v="CCNIDCUCSIONE14"/>
    <s v="CCNIDCUCSIONE14 - PROD"/>
    <s v="CCNIDCUCSIONE14.carecorenational.com"/>
    <s v="Windows"/>
    <s v="Microsoft Windows Server 2016 or later (64-bit)"/>
    <n v="4"/>
    <s v="POWEREDON"/>
    <s v="Former Canyonlands"/>
    <m/>
    <n v="179"/>
    <s v="4210c7ec-eb7e-7fd0-c1c1-9d4f0eddede2"/>
    <s v="00:50:56:90:fd:35"/>
    <s v="legacy_servers_7"/>
    <s v="7"/>
    <s v="Not in GH"/>
    <n v="124121"/>
    <n v="93319"/>
    <s v="DAL-DC-GEN"/>
    <n v="0"/>
    <s v="No"/>
    <s v="No"/>
    <s v="No"/>
    <s v="NO"/>
  </r>
  <r>
    <s v="vm-1425644"/>
    <s v="CCNIDCUCSIONE14"/>
    <m/>
    <x v="1"/>
    <x v="1"/>
    <x v="1"/>
    <x v="6"/>
    <s v="UPADS Plugins - PROD BUNDLE"/>
    <s v="ImageOne - Prod"/>
    <s v="Canyonlands"/>
    <s v="UPADS PLUGINS - PROD"/>
    <s v="Upads Plugins - EVC - Production"/>
    <s v="Production"/>
    <s v="CCNIDCUCSIONE14"/>
    <s v="CCNIDCUCSIONE14 - PROD"/>
    <s v="CCNIDCUCSIONE14.carecorenational.com"/>
    <s v="Windows"/>
    <s v="Microsoft Windows Server 2016 or later (64-bit)"/>
    <n v="4"/>
    <s v="POWEREDON"/>
    <s v="Former Canyonlands"/>
    <m/>
    <n v="179"/>
    <s v="4210c7ec-eb7e-7fd0-c1c1-9d4f0eddede2"/>
    <s v="00:50:56:90:fd:35"/>
    <s v="legacy_servers_7"/>
    <s v="7"/>
    <s v="Not in GH"/>
    <n v="124121"/>
    <n v="93319"/>
    <s v="DAL-DC-GEN"/>
    <n v="0"/>
    <s v="No"/>
    <s v="No"/>
    <s v="No"/>
    <s v="NO"/>
  </r>
  <r>
    <s v="vm-1425644"/>
    <s v="CCNIDCUCSIONE14"/>
    <m/>
    <x v="1"/>
    <x v="1"/>
    <x v="1"/>
    <x v="6"/>
    <s v="UPADS WEb - PROD BUNDLE"/>
    <s v="ImageOne - Prod"/>
    <s v="Canyonlands"/>
    <s v="UPADS WEB - PROD"/>
    <s v="Upads Web - EVC - Production"/>
    <s v="Production"/>
    <s v="CCNIDCUCSIONE14"/>
    <s v="CCNIDCUCSIONE14 - PROD"/>
    <s v="CCNIDCUCSIONE14.carecorenational.com"/>
    <s v="Windows"/>
    <s v="Microsoft Windows Server 2016 or later (64-bit)"/>
    <n v="4"/>
    <s v="POWEREDON"/>
    <s v="Former Canyonlands"/>
    <m/>
    <n v="179"/>
    <s v="4210c7ec-eb7e-7fd0-c1c1-9d4f0eddede2"/>
    <s v="00:50:56:90:fd:35"/>
    <s v="legacy_servers_7"/>
    <s v="7"/>
    <s v="Not in GH"/>
    <n v="124121"/>
    <n v="93319"/>
    <s v="DAL-DC-GEN"/>
    <n v="0"/>
    <s v="No"/>
    <s v="No"/>
    <s v="No"/>
    <s v="NO"/>
  </r>
  <r>
    <s v="vm-1425645"/>
    <s v="CCNIDCUCSIONE15"/>
    <m/>
    <x v="1"/>
    <x v="1"/>
    <x v="1"/>
    <x v="6"/>
    <s v="B2B GateWay - Prod Bundle"/>
    <s v="ImageOne - Prod"/>
    <s v="Canyonlands"/>
    <s v="B2B GATEWAY - PROD"/>
    <s v="B2B Gateway - EVC - Production"/>
    <s v="Production"/>
    <s v="CCNIDCUCSIONE15"/>
    <s v="CCNIDCUCSIONE15 - PROD"/>
    <s v="CCNIDCUCSIONE15.carecorenational.com"/>
    <s v="Windows"/>
    <s v="Microsoft Windows Server 2016 or later (64-bit)"/>
    <n v="4"/>
    <s v="POWEREDON"/>
    <s v="Former Canyonlands"/>
    <m/>
    <n v="181"/>
    <s v="4210cfe1-661c-2752-d3f6-514fa9885ae8"/>
    <s v="00:50:56:90:96:1b"/>
    <s v="legacy_servers_7"/>
    <s v="7"/>
    <s v="Not in GH"/>
    <n v="124121"/>
    <n v="93322"/>
    <s v="DAL-DC-GEN"/>
    <n v="0"/>
    <s v="No"/>
    <s v="No"/>
    <s v="No"/>
    <s v="NO"/>
  </r>
  <r>
    <s v="vm-1425645"/>
    <s v="CCNIDCUCSIONE15"/>
    <m/>
    <x v="1"/>
    <x v="1"/>
    <x v="1"/>
    <x v="6"/>
    <s v="CCNServices - PROD BUNDLE"/>
    <s v="ImageOne - Prod"/>
    <s v="Canyonlands"/>
    <s v="CCNSERVICES - PROD"/>
    <s v="CCNServices - EVC - Production"/>
    <s v="Production"/>
    <s v="CCNIDCUCSIONE15"/>
    <s v="CCNIDCUCSIONE15 - PROD"/>
    <s v="CCNIDCUCSIONE15.carecorenational.com"/>
    <s v="Windows"/>
    <s v="Microsoft Windows Server 2016 or later (64-bit)"/>
    <n v="4"/>
    <s v="POWEREDON"/>
    <s v="Former Canyonlands"/>
    <m/>
    <n v="181"/>
    <s v="4210cfe1-661c-2752-d3f6-514fa9885ae8"/>
    <s v="00:50:56:90:96:1b"/>
    <s v="legacy_servers_7"/>
    <s v="7"/>
    <s v="Not in GH"/>
    <n v="124121"/>
    <n v="93322"/>
    <s v="DAL-DC-GEN"/>
    <n v="0"/>
    <s v="No"/>
    <s v="No"/>
    <s v="No"/>
    <s v="NO"/>
  </r>
  <r>
    <s v="vm-1425645"/>
    <s v="CCNIDCUCSIONE15"/>
    <m/>
    <x v="1"/>
    <x v="1"/>
    <x v="1"/>
    <x v="6"/>
    <s v="CDP - PROD BUNDLE"/>
    <s v="ImageOne - Prod"/>
    <s v="Canyonlands"/>
    <s v="CDP - PROD"/>
    <s v="CDP - EVC - Production"/>
    <s v="Production"/>
    <s v="CCNIDCUCSIONE15"/>
    <s v="CCNIDCUCSIONE15 - PROD"/>
    <s v="CCNIDCUCSIONE15.carecorenational.com"/>
    <s v="Windows"/>
    <s v="Microsoft Windows Server 2016 or later (64-bit)"/>
    <n v="4"/>
    <s v="POWEREDON"/>
    <s v="Former Canyonlands"/>
    <m/>
    <n v="181"/>
    <s v="4210cfe1-661c-2752-d3f6-514fa9885ae8"/>
    <s v="00:50:56:90:96:1b"/>
    <s v="legacy_servers_7"/>
    <s v="7"/>
    <s v="Not in GH"/>
    <n v="124121"/>
    <n v="93322"/>
    <s v="DAL-DC-GEN"/>
    <n v="0"/>
    <s v="No"/>
    <s v="No"/>
    <s v="No"/>
    <s v="NO"/>
  </r>
  <r>
    <s v="vm-1425645"/>
    <s v="CCNIDCUCSIONE15"/>
    <m/>
    <x v="1"/>
    <x v="1"/>
    <x v="1"/>
    <x v="6"/>
    <s v="CDP - PROD BUNDLE"/>
    <s v="ImageOne - Prod"/>
    <s v="Canyonlands"/>
    <s v="CDP CASE MANAGEMENT SRC - PROD"/>
    <s v="CDP Case Management Services - EVC - Production"/>
    <s v="Production"/>
    <s v="CCNIDCUCSIONE15"/>
    <s v="CCNIDCUCSIONE15 - PROD"/>
    <s v="CCNIDCUCSIONE15.carecorenational.com"/>
    <s v="Windows"/>
    <s v="Microsoft Windows Server 2016 or later (64-bit)"/>
    <n v="4"/>
    <s v="POWEREDON"/>
    <s v="Former Canyonlands"/>
    <m/>
    <n v="181"/>
    <s v="4210cfe1-661c-2752-d3f6-514fa9885ae8"/>
    <s v="00:50:56:90:96:1b"/>
    <s v="legacy_servers_7"/>
    <s v="7"/>
    <s v="Not in GH"/>
    <n v="124121"/>
    <n v="93322"/>
    <s v="DAL-DC-GEN"/>
    <n v="0"/>
    <s v="No"/>
    <s v="No"/>
    <s v="No"/>
    <s v="NO"/>
  </r>
  <r>
    <s v="vm-1425645"/>
    <s v="CCNIDCUCSIONE15"/>
    <m/>
    <x v="1"/>
    <x v="1"/>
    <x v="1"/>
    <x v="6"/>
    <s v="CSW - PROD BUNDLE"/>
    <s v="ImageOne - Prod"/>
    <s v="Canyonlands"/>
    <s v="CSW - PROD"/>
    <s v="CSW - EVC - Production"/>
    <s v="Production"/>
    <s v="CCNIDCUCSIONE15"/>
    <s v="CCNIDCUCSIONE15 - PROD"/>
    <s v="CCNIDCUCSIONE15.carecorenational.com"/>
    <s v="Windows"/>
    <s v="Microsoft Windows Server 2016 or later (64-bit)"/>
    <n v="4"/>
    <s v="POWEREDON"/>
    <s v="Former Canyonlands"/>
    <m/>
    <n v="181"/>
    <s v="4210cfe1-661c-2752-d3f6-514fa9885ae8"/>
    <s v="00:50:56:90:96:1b"/>
    <s v="legacy_servers_7"/>
    <s v="7"/>
    <s v="Not in GH"/>
    <n v="124121"/>
    <n v="93322"/>
    <s v="DAL-DC-GEN"/>
    <n v="0"/>
    <s v="No"/>
    <s v="No"/>
    <s v="No"/>
    <s v="NO"/>
  </r>
  <r>
    <s v="vm-1425645"/>
    <s v="CCNIDCUCSIONE15"/>
    <m/>
    <x v="1"/>
    <x v="1"/>
    <x v="1"/>
    <x v="6"/>
    <s v="Exception Management - PROD BUNDLE"/>
    <s v="ImageOne - Prod"/>
    <s v="Canyonlands"/>
    <s v="EXCEPTION MANAGEMENT - PROD"/>
    <s v="Exception Management - EVC - Production"/>
    <s v="Production"/>
    <s v="CCNIDCUCSIONE15"/>
    <s v="CCNIDCUCSIONE15 - PROD"/>
    <s v="CCNIDCUCSIONE15.carecorenational.com"/>
    <s v="Windows"/>
    <s v="Microsoft Windows Server 2016 or later (64-bit)"/>
    <n v="4"/>
    <s v="POWEREDON"/>
    <s v="Former Canyonlands"/>
    <m/>
    <n v="181"/>
    <s v="4210cfe1-661c-2752-d3f6-514fa9885ae8"/>
    <s v="00:50:56:90:96:1b"/>
    <s v="legacy_servers_7"/>
    <s v="7"/>
    <s v="Not in GH"/>
    <n v="124121"/>
    <n v="93322"/>
    <s v="DAL-DC-GEN"/>
    <n v="0"/>
    <s v="No"/>
    <s v="No"/>
    <s v="No"/>
    <s v="NO"/>
  </r>
  <r>
    <s v="vm-1425645"/>
    <s v="CCNIDCUCSIONE15"/>
    <m/>
    <x v="1"/>
    <x v="1"/>
    <x v="1"/>
    <x v="6"/>
    <s v="IONE - PROD BUNDLE"/>
    <s v="ImageOne - Prod"/>
    <s v="Canyonlands"/>
    <s v="IONE - PROD"/>
    <s v="IONE - EVC - Production"/>
    <s v="Production"/>
    <s v="CCNIDCUCSIONE15"/>
    <s v="CCNIDCUCSIONE15 - PROD"/>
    <s v="CCNIDCUCSIONE15.carecorenational.com"/>
    <s v="Windows"/>
    <s v="Microsoft Windows Server 2016 or later (64-bit)"/>
    <n v="4"/>
    <s v="POWEREDON"/>
    <s v="Former Canyonlands"/>
    <m/>
    <n v="181"/>
    <s v="4210cfe1-661c-2752-d3f6-514fa9885ae8"/>
    <s v="00:50:56:90:96:1b"/>
    <s v="legacy_servers_7"/>
    <s v="7"/>
    <s v="Not in GH"/>
    <n v="124121"/>
    <n v="93322"/>
    <s v="DAL-DC-GEN"/>
    <n v="0"/>
    <s v="No"/>
    <s v="No"/>
    <s v="No"/>
    <s v="NO"/>
  </r>
  <r>
    <s v="vm-1425645"/>
    <s v="CCNIDCUCSIONE15"/>
    <m/>
    <x v="1"/>
    <x v="1"/>
    <x v="1"/>
    <x v="6"/>
    <s v="Medical Oncology Services/ MedOnce Portal - PROD BUNDLE"/>
    <s v="ImageOne - Prod"/>
    <s v="Canyonlands"/>
    <s v="MEDICAL ONCOLOGY SERVICES - PROD"/>
    <s v="Medical Oncology Services - EVC - Production"/>
    <s v="Production"/>
    <s v="CCNIDCUCSIONE15"/>
    <s v="CCNIDCUCSIONE15 - PROD"/>
    <s v="CCNIDCUCSIONE15.carecorenational.com"/>
    <s v="Windows"/>
    <s v="Microsoft Windows Server 2016 or later (64-bit)"/>
    <n v="4"/>
    <s v="POWEREDON"/>
    <s v="Former Canyonlands"/>
    <m/>
    <n v="181"/>
    <s v="4210cfe1-661c-2752-d3f6-514fa9885ae8"/>
    <s v="00:50:56:90:96:1b"/>
    <s v="legacy_servers_7"/>
    <s v="7"/>
    <s v="Not in GH"/>
    <n v="124121"/>
    <n v="93322"/>
    <s v="DAL-DC-GEN"/>
    <n v="0"/>
    <s v="No"/>
    <s v="No"/>
    <s v="No"/>
    <s v="NO"/>
  </r>
  <r>
    <s v="vm-1425645"/>
    <s v="CCNIDCUCSIONE15"/>
    <m/>
    <x v="1"/>
    <x v="1"/>
    <x v="1"/>
    <x v="6"/>
    <s v="Medical Oncology Services/ MedOnce Portal - PROD BUNDLE"/>
    <s v="ImageOne - Prod"/>
    <s v="Canyonlands"/>
    <s v="MEDONC PORTAL - PROD"/>
    <s v="MedOnc Portal - EVC - Production"/>
    <s v="Production"/>
    <s v="CCNIDCUCSIONE15"/>
    <s v="CCNIDCUCSIONE15 - PROD"/>
    <s v="CCNIDCUCSIONE15.carecorenational.com"/>
    <s v="Windows"/>
    <s v="Microsoft Windows Server 2016 or later (64-bit)"/>
    <n v="4"/>
    <s v="POWEREDON"/>
    <s v="Former Canyonlands"/>
    <m/>
    <n v="181"/>
    <s v="4210cfe1-661c-2752-d3f6-514fa9885ae8"/>
    <s v="00:50:56:90:96:1b"/>
    <s v="legacy_servers_7"/>
    <s v="7"/>
    <s v="Not in GH"/>
    <n v="124121"/>
    <n v="93322"/>
    <s v="DAL-DC-GEN"/>
    <n v="0"/>
    <s v="No"/>
    <s v="No"/>
    <s v="No"/>
    <s v="NO"/>
  </r>
  <r>
    <s v="vm-1425645"/>
    <s v="CCNIDCUCSIONE15"/>
    <m/>
    <x v="1"/>
    <x v="1"/>
    <x v="1"/>
    <x v="6"/>
    <s v="Predictive Intelligence Service - PROD BUNDLE"/>
    <s v="ImageOne - Prod"/>
    <s v="Canyonlands"/>
    <s v="PREDICTIVE INTELL SRC - PROD"/>
    <s v="Predictive Intelligence Service - EVC - Production"/>
    <s v="Production"/>
    <s v="CCNIDCUCSIONE15"/>
    <s v="CCNIDCUCSIONE15 - PROD"/>
    <s v="CCNIDCUCSIONE15.carecorenational.com"/>
    <s v="Windows"/>
    <s v="Microsoft Windows Server 2016 or later (64-bit)"/>
    <n v="4"/>
    <s v="POWEREDON"/>
    <s v="Former Canyonlands"/>
    <m/>
    <n v="181"/>
    <s v="4210cfe1-661c-2752-d3f6-514fa9885ae8"/>
    <s v="00:50:56:90:96:1b"/>
    <s v="legacy_servers_7"/>
    <s v="7"/>
    <s v="Not in GH"/>
    <n v="124121"/>
    <n v="93322"/>
    <s v="DAL-DC-GEN"/>
    <n v="0"/>
    <s v="No"/>
    <s v="No"/>
    <s v="No"/>
    <s v="NO"/>
  </r>
  <r>
    <s v="vm-1425645"/>
    <s v="CCNIDCUCSIONE15"/>
    <m/>
    <x v="1"/>
    <x v="1"/>
    <x v="1"/>
    <x v="6"/>
    <s v="RADCARE - PROD BUNDLE"/>
    <s v="ImageOne - Prod"/>
    <s v="Canyonlands"/>
    <s v="RADCARE - PROD"/>
    <s v="Radcare - EVC - Production"/>
    <s v="Production"/>
    <s v="CCNIDCUCSIONE15"/>
    <s v="CCNIDCUCSIONE15 - PROD"/>
    <s v="CCNIDCUCSIONE15.carecorenational.com"/>
    <s v="Windows"/>
    <s v="Microsoft Windows Server 2016 or later (64-bit)"/>
    <n v="4"/>
    <s v="POWEREDON"/>
    <s v="Former Canyonlands"/>
    <m/>
    <n v="181"/>
    <s v="4210cfe1-661c-2752-d3f6-514fa9885ae8"/>
    <s v="00:50:56:90:96:1b"/>
    <s v="legacy_servers_7"/>
    <s v="7"/>
    <s v="Not in GH"/>
    <n v="124121"/>
    <n v="93322"/>
    <s v="DAL-DC-GEN"/>
    <n v="0"/>
    <s v="No"/>
    <s v="No"/>
    <s v="No"/>
    <s v="NO"/>
  </r>
  <r>
    <s v="vm-1425645"/>
    <s v="CCNIDCUCSIONE15"/>
    <m/>
    <x v="1"/>
    <x v="1"/>
    <x v="1"/>
    <x v="6"/>
    <s v="UPADS Plugins - PROD BUNDLE"/>
    <s v="ImageOne - Prod"/>
    <s v="Canyonlands"/>
    <s v="UPADS PLUGINS - PROD"/>
    <s v="Upads Plugins - EVC - Production"/>
    <s v="Production"/>
    <s v="CCNIDCUCSIONE15"/>
    <s v="CCNIDCUCSIONE15 - PROD"/>
    <s v="CCNIDCUCSIONE15.carecorenational.com"/>
    <s v="Windows"/>
    <s v="Microsoft Windows Server 2016 or later (64-bit)"/>
    <n v="4"/>
    <s v="POWEREDON"/>
    <s v="Former Canyonlands"/>
    <m/>
    <n v="181"/>
    <s v="4210cfe1-661c-2752-d3f6-514fa9885ae8"/>
    <s v="00:50:56:90:96:1b"/>
    <s v="legacy_servers_7"/>
    <s v="7"/>
    <s v="Not in GH"/>
    <n v="124121"/>
    <n v="93322"/>
    <s v="DAL-DC-GEN"/>
    <n v="0"/>
    <s v="No"/>
    <s v="No"/>
    <s v="No"/>
    <s v="NO"/>
  </r>
  <r>
    <s v="vm-1425645"/>
    <s v="CCNIDCUCSIONE15"/>
    <m/>
    <x v="1"/>
    <x v="1"/>
    <x v="1"/>
    <x v="6"/>
    <s v="UPADS WEb - PROD BUNDLE"/>
    <s v="ImageOne - Prod"/>
    <s v="Canyonlands"/>
    <s v="UPADS WEB - PROD"/>
    <s v="Upads Web - EVC - Production"/>
    <s v="Production"/>
    <s v="CCNIDCUCSIONE15"/>
    <s v="CCNIDCUCSIONE15 - PROD"/>
    <s v="CCNIDCUCSIONE15.carecorenational.com"/>
    <s v="Windows"/>
    <s v="Microsoft Windows Server 2016 or later (64-bit)"/>
    <n v="4"/>
    <s v="POWEREDON"/>
    <s v="Former Canyonlands"/>
    <m/>
    <n v="181"/>
    <s v="4210cfe1-661c-2752-d3f6-514fa9885ae8"/>
    <s v="00:50:56:90:96:1b"/>
    <s v="legacy_servers_7"/>
    <s v="7"/>
    <s v="Not in GH"/>
    <n v="124121"/>
    <n v="93322"/>
    <s v="DAL-DC-GEN"/>
    <n v="0"/>
    <s v="No"/>
    <s v="No"/>
    <s v="No"/>
    <s v="NO"/>
  </r>
  <r>
    <s v="vm-1425646"/>
    <s v="CCNIDCUCSIONE16"/>
    <m/>
    <x v="1"/>
    <x v="1"/>
    <x v="1"/>
    <x v="6"/>
    <s v="B2B GateWay - Prod Bundle"/>
    <s v="ImageOne - Prod"/>
    <s v="Canyonlands"/>
    <s v="B2B GATEWAY - PROD"/>
    <s v="B2B Gateway - EVC - Production"/>
    <s v="Production"/>
    <s v="CCNIDCUCSIONE16"/>
    <s v="CCNIDCUCSIONE16 - PROD"/>
    <s v="CCNIDCUCSIONE16.carecorenational.com"/>
    <s v="Windows"/>
    <s v="Microsoft Windows Server 2016 or later (64-bit)"/>
    <n v="4"/>
    <s v="POWEREDON"/>
    <s v="Former Canyonlands"/>
    <m/>
    <n v="183"/>
    <s v="42102a91-d41d-09f2-12df-4c9f59529c90"/>
    <s v="00:50:56:90:46:24"/>
    <s v="legacy_servers_7"/>
    <s v="7"/>
    <s v="Not in GH"/>
    <n v="124122"/>
    <n v="93333"/>
    <s v="DAL-DC-GEN"/>
    <n v="0"/>
    <s v="No"/>
    <s v="No"/>
    <s v="No"/>
    <s v="NO"/>
  </r>
  <r>
    <s v="vm-1425646"/>
    <s v="CCNIDCUCSIONE16"/>
    <m/>
    <x v="1"/>
    <x v="1"/>
    <x v="1"/>
    <x v="6"/>
    <s v="CCNServices - PROD BUNDLE"/>
    <s v="ImageOne - Prod"/>
    <s v="Canyonlands"/>
    <s v="CCNSERVICES - PROD"/>
    <s v="CCNServices - EVC - Production"/>
    <s v="Production"/>
    <s v="CCNIDCUCSIONE16"/>
    <s v="CCNIDCUCSIONE16 - PROD"/>
    <s v="CCNIDCUCSIONE16.carecorenational.com"/>
    <s v="Windows"/>
    <s v="Microsoft Windows Server 2016 or later (64-bit)"/>
    <n v="4"/>
    <s v="POWEREDON"/>
    <s v="Former Canyonlands"/>
    <m/>
    <n v="183"/>
    <s v="42102a91-d41d-09f2-12df-4c9f59529c90"/>
    <s v="00:50:56:90:46:24"/>
    <s v="legacy_servers_7"/>
    <s v="7"/>
    <s v="Not in GH"/>
    <n v="124122"/>
    <n v="93333"/>
    <s v="DAL-DC-GEN"/>
    <n v="0"/>
    <s v="No"/>
    <s v="No"/>
    <s v="No"/>
    <s v="NO"/>
  </r>
  <r>
    <s v="vm-1425646"/>
    <s v="CCNIDCUCSIONE16"/>
    <m/>
    <x v="1"/>
    <x v="1"/>
    <x v="1"/>
    <x v="6"/>
    <s v="CDP - PROD BUNDLE"/>
    <s v="ImageOne - Prod"/>
    <s v="Canyonlands"/>
    <s v="CDP - PROD"/>
    <s v="CDP - EVC - Production"/>
    <s v="Production"/>
    <s v="CCNIDCUCSIONE16"/>
    <s v="CCNIDCUCSIONE16 - PROD"/>
    <s v="CCNIDCUCSIONE16.carecorenational.com"/>
    <s v="Windows"/>
    <s v="Microsoft Windows Server 2016 or later (64-bit)"/>
    <n v="4"/>
    <s v="POWEREDON"/>
    <s v="Former Canyonlands"/>
    <m/>
    <n v="183"/>
    <s v="42102a91-d41d-09f2-12df-4c9f59529c90"/>
    <s v="00:50:56:90:46:24"/>
    <s v="legacy_servers_7"/>
    <s v="7"/>
    <s v="Not in GH"/>
    <n v="124122"/>
    <n v="93333"/>
    <s v="DAL-DC-GEN"/>
    <n v="0"/>
    <s v="No"/>
    <s v="No"/>
    <s v="No"/>
    <s v="NO"/>
  </r>
  <r>
    <s v="vm-1425646"/>
    <s v="CCNIDCUCSIONE16"/>
    <m/>
    <x v="1"/>
    <x v="1"/>
    <x v="1"/>
    <x v="6"/>
    <s v="CDP - PROD BUNDLE"/>
    <s v="ImageOne - Prod"/>
    <s v="Canyonlands"/>
    <s v="CDP CASE MANAGEMENT SRC - PROD"/>
    <s v="CDP Case Management Services - EVC - Production"/>
    <s v="Production"/>
    <s v="CCNIDCUCSIONE16"/>
    <s v="CCNIDCUCSIONE16 - PROD"/>
    <s v="CCNIDCUCSIONE16.carecorenational.com"/>
    <s v="Windows"/>
    <s v="Microsoft Windows Server 2016 or later (64-bit)"/>
    <n v="4"/>
    <s v="POWEREDON"/>
    <s v="Former Canyonlands"/>
    <m/>
    <n v="183"/>
    <s v="42102a91-d41d-09f2-12df-4c9f59529c90"/>
    <s v="00:50:56:90:46:24"/>
    <s v="legacy_servers_7"/>
    <s v="7"/>
    <s v="Not in GH"/>
    <n v="124122"/>
    <n v="93333"/>
    <s v="DAL-DC-GEN"/>
    <n v="0"/>
    <s v="No"/>
    <s v="No"/>
    <s v="No"/>
    <s v="NO"/>
  </r>
  <r>
    <s v="vm-1425646"/>
    <s v="CCNIDCUCSIONE16"/>
    <m/>
    <x v="1"/>
    <x v="1"/>
    <x v="1"/>
    <x v="6"/>
    <s v="CSW - PROD BUNDLE"/>
    <s v="ImageOne - Prod"/>
    <s v="Canyonlands"/>
    <s v="CSW - PROD"/>
    <s v="CSW - EVC - Production"/>
    <s v="Production"/>
    <s v="CCNIDCUCSIONE16"/>
    <s v="CCNIDCUCSIONE16 - PROD"/>
    <s v="CCNIDCUCSIONE16.carecorenational.com"/>
    <s v="Windows"/>
    <s v="Microsoft Windows Server 2016 or later (64-bit)"/>
    <n v="4"/>
    <s v="POWEREDON"/>
    <s v="Former Canyonlands"/>
    <m/>
    <n v="183"/>
    <s v="42102a91-d41d-09f2-12df-4c9f59529c90"/>
    <s v="00:50:56:90:46:24"/>
    <s v="legacy_servers_7"/>
    <s v="7"/>
    <s v="Not in GH"/>
    <n v="124122"/>
    <n v="93333"/>
    <s v="DAL-DC-GEN"/>
    <n v="0"/>
    <s v="No"/>
    <s v="No"/>
    <s v="No"/>
    <s v="NO"/>
  </r>
  <r>
    <s v="vm-1425646"/>
    <s v="CCNIDCUCSIONE16"/>
    <m/>
    <x v="1"/>
    <x v="1"/>
    <x v="1"/>
    <x v="6"/>
    <s v="Exception Management - PROD BUNDLE"/>
    <s v="ImageOne - Prod"/>
    <s v="Canyonlands"/>
    <s v="EXCEPTION MANAGEMENT - PROD"/>
    <s v="Exception Management - EVC - Production"/>
    <s v="Production"/>
    <s v="CCNIDCUCSIONE16"/>
    <s v="CCNIDCUCSIONE16 - PROD"/>
    <s v="CCNIDCUCSIONE16.carecorenational.com"/>
    <s v="Windows"/>
    <s v="Microsoft Windows Server 2016 or later (64-bit)"/>
    <n v="4"/>
    <s v="POWEREDON"/>
    <s v="Former Canyonlands"/>
    <m/>
    <n v="183"/>
    <s v="42102a91-d41d-09f2-12df-4c9f59529c90"/>
    <s v="00:50:56:90:46:24"/>
    <s v="legacy_servers_7"/>
    <s v="7"/>
    <s v="Not in GH"/>
    <n v="124122"/>
    <n v="93333"/>
    <s v="DAL-DC-GEN"/>
    <n v="0"/>
    <s v="No"/>
    <s v="No"/>
    <s v="No"/>
    <s v="NO"/>
  </r>
  <r>
    <s v="vm-1425646"/>
    <s v="CCNIDCUCSIONE16"/>
    <m/>
    <x v="1"/>
    <x v="1"/>
    <x v="1"/>
    <x v="6"/>
    <s v="IONE - PROD BUNDLE"/>
    <s v="ImageOne - Prod"/>
    <s v="Canyonlands"/>
    <s v="IONE - PROD"/>
    <s v="IONE - EVC - Production"/>
    <s v="Production"/>
    <s v="CCNIDCUCSIONE16"/>
    <s v="CCNIDCUCSIONE16 - PROD"/>
    <s v="CCNIDCUCSIONE16.carecorenational.com"/>
    <s v="Windows"/>
    <s v="Microsoft Windows Server 2016 or later (64-bit)"/>
    <n v="4"/>
    <s v="POWEREDON"/>
    <s v="Former Canyonlands"/>
    <m/>
    <n v="183"/>
    <s v="42102a91-d41d-09f2-12df-4c9f59529c90"/>
    <s v="00:50:56:90:46:24"/>
    <s v="legacy_servers_7"/>
    <s v="7"/>
    <s v="Not in GH"/>
    <n v="124122"/>
    <n v="93333"/>
    <s v="DAL-DC-GEN"/>
    <n v="0"/>
    <s v="No"/>
    <s v="No"/>
    <s v="No"/>
    <s v="NO"/>
  </r>
  <r>
    <s v="vm-1425646"/>
    <s v="CCNIDCUCSIONE16"/>
    <m/>
    <x v="1"/>
    <x v="1"/>
    <x v="1"/>
    <x v="6"/>
    <s v="Medical Oncology Services/ MedOnce Portal - PROD BUNDLE"/>
    <s v="ImageOne - Prod"/>
    <s v="Canyonlands"/>
    <s v="MEDICAL ONCOLOGY SERVICES - PROD"/>
    <s v="Medical Oncology Services - EVC - Production"/>
    <s v="Production"/>
    <s v="CCNIDCUCSIONE16"/>
    <s v="CCNIDCUCSIONE16 - PROD"/>
    <s v="CCNIDCUCSIONE16.carecorenational.com"/>
    <s v="Windows"/>
    <s v="Microsoft Windows Server 2016 or later (64-bit)"/>
    <n v="4"/>
    <s v="POWEREDON"/>
    <s v="Former Canyonlands"/>
    <m/>
    <n v="183"/>
    <s v="42102a91-d41d-09f2-12df-4c9f59529c90"/>
    <s v="00:50:56:90:46:24"/>
    <s v="legacy_servers_7"/>
    <s v="7"/>
    <s v="Not in GH"/>
    <n v="124122"/>
    <n v="93333"/>
    <s v="DAL-DC-GEN"/>
    <n v="0"/>
    <s v="No"/>
    <s v="No"/>
    <s v="No"/>
    <s v="NO"/>
  </r>
  <r>
    <s v="vm-1425646"/>
    <s v="CCNIDCUCSIONE16"/>
    <m/>
    <x v="1"/>
    <x v="1"/>
    <x v="1"/>
    <x v="6"/>
    <s v="Medical Oncology Services/ MedOnce Portal - PROD BUNDLE"/>
    <s v="ImageOne - Prod"/>
    <s v="Canyonlands"/>
    <s v="MEDONC PORTAL - PROD"/>
    <s v="MedOnc Portal - EVC - Production"/>
    <s v="Production"/>
    <s v="CCNIDCUCSIONE16"/>
    <s v="CCNIDCUCSIONE16 - PROD"/>
    <s v="CCNIDCUCSIONE16.carecorenational.com"/>
    <s v="Windows"/>
    <s v="Microsoft Windows Server 2016 or later (64-bit)"/>
    <n v="4"/>
    <s v="POWEREDON"/>
    <s v="Former Canyonlands"/>
    <m/>
    <n v="183"/>
    <s v="42102a91-d41d-09f2-12df-4c9f59529c90"/>
    <s v="00:50:56:90:46:24"/>
    <s v="legacy_servers_7"/>
    <s v="7"/>
    <s v="Not in GH"/>
    <n v="124122"/>
    <n v="93333"/>
    <s v="DAL-DC-GEN"/>
    <n v="0"/>
    <s v="No"/>
    <s v="No"/>
    <s v="No"/>
    <s v="NO"/>
  </r>
  <r>
    <s v="vm-1425646"/>
    <s v="CCNIDCUCSIONE16"/>
    <m/>
    <x v="1"/>
    <x v="1"/>
    <x v="1"/>
    <x v="6"/>
    <s v="Predictive Intelligence Service - PROD BUNDLE"/>
    <s v="ImageOne - Prod"/>
    <s v="Canyonlands"/>
    <s v="PREDICTIVE INTELL SRC - PROD"/>
    <s v="Predictive Intelligence Service - EVC - Production"/>
    <s v="Production"/>
    <s v="CCNIDCUCSIONE16"/>
    <s v="CCNIDCUCSIONE16 - PROD"/>
    <s v="CCNIDCUCSIONE16.carecorenational.com"/>
    <s v="Windows"/>
    <s v="Microsoft Windows Server 2016 or later (64-bit)"/>
    <n v="4"/>
    <s v="POWEREDON"/>
    <s v="Former Canyonlands"/>
    <m/>
    <n v="183"/>
    <s v="42102a91-d41d-09f2-12df-4c9f59529c90"/>
    <s v="00:50:56:90:46:24"/>
    <s v="legacy_servers_7"/>
    <s v="7"/>
    <s v="Not in GH"/>
    <n v="124122"/>
    <n v="93333"/>
    <s v="DAL-DC-GEN"/>
    <n v="0"/>
    <s v="No"/>
    <s v="No"/>
    <s v="No"/>
    <s v="NO"/>
  </r>
  <r>
    <s v="vm-1425646"/>
    <s v="CCNIDCUCSIONE16"/>
    <m/>
    <x v="1"/>
    <x v="1"/>
    <x v="1"/>
    <x v="6"/>
    <s v="RADCARE - PROD BUNDLE"/>
    <s v="ImageOne - Prod"/>
    <s v="Canyonlands"/>
    <s v="RADCARE - PROD"/>
    <s v="Radcare - EVC - Production"/>
    <s v="Production"/>
    <s v="CCNIDCUCSIONE16"/>
    <s v="CCNIDCUCSIONE16 - PROD"/>
    <s v="CCNIDCUCSIONE16.carecorenational.com"/>
    <s v="Windows"/>
    <s v="Microsoft Windows Server 2016 or later (64-bit)"/>
    <n v="4"/>
    <s v="POWEREDON"/>
    <s v="Former Canyonlands"/>
    <m/>
    <n v="183"/>
    <s v="42102a91-d41d-09f2-12df-4c9f59529c90"/>
    <s v="00:50:56:90:46:24"/>
    <s v="legacy_servers_7"/>
    <s v="7"/>
    <s v="Not in GH"/>
    <n v="124122"/>
    <n v="93333"/>
    <s v="DAL-DC-GEN"/>
    <n v="0"/>
    <s v="No"/>
    <s v="No"/>
    <s v="No"/>
    <s v="NO"/>
  </r>
  <r>
    <s v="vm-1425646"/>
    <s v="CCNIDCUCSIONE16"/>
    <m/>
    <x v="1"/>
    <x v="1"/>
    <x v="1"/>
    <x v="6"/>
    <s v="UPADS Plugins - PROD BUNDLE"/>
    <s v="ImageOne - Prod"/>
    <s v="Canyonlands"/>
    <s v="UPADS PLUGINS - PROD"/>
    <s v="Upads Plugins - EVC - Production"/>
    <s v="Production"/>
    <s v="CCNIDCUCSIONE16"/>
    <s v="CCNIDCUCSIONE16 - PROD"/>
    <s v="CCNIDCUCSIONE16.carecorenational.com"/>
    <s v="Windows"/>
    <s v="Microsoft Windows Server 2016 or later (64-bit)"/>
    <n v="4"/>
    <s v="POWEREDON"/>
    <s v="Former Canyonlands"/>
    <m/>
    <n v="183"/>
    <s v="42102a91-d41d-09f2-12df-4c9f59529c90"/>
    <s v="00:50:56:90:46:24"/>
    <s v="legacy_servers_7"/>
    <s v="7"/>
    <s v="Not in GH"/>
    <n v="124122"/>
    <n v="93333"/>
    <s v="DAL-DC-GEN"/>
    <n v="0"/>
    <s v="No"/>
    <s v="No"/>
    <s v="No"/>
    <s v="NO"/>
  </r>
  <r>
    <s v="vm-1425646"/>
    <s v="CCNIDCUCSIONE16"/>
    <m/>
    <x v="1"/>
    <x v="1"/>
    <x v="1"/>
    <x v="6"/>
    <s v="UPADS WEb - PROD BUNDLE"/>
    <s v="ImageOne - Prod"/>
    <s v="Canyonlands"/>
    <s v="UPADS WEB - PROD"/>
    <s v="Upads Web - EVC - Production"/>
    <s v="Production"/>
    <s v="CCNIDCUCSIONE16"/>
    <s v="CCNIDCUCSIONE16 - PROD"/>
    <s v="CCNIDCUCSIONE16.carecorenational.com"/>
    <s v="Windows"/>
    <s v="Microsoft Windows Server 2016 or later (64-bit)"/>
    <n v="4"/>
    <s v="POWEREDON"/>
    <s v="Former Canyonlands"/>
    <m/>
    <n v="183"/>
    <s v="42102a91-d41d-09f2-12df-4c9f59529c90"/>
    <s v="00:50:56:90:46:24"/>
    <s v="legacy_servers_7"/>
    <s v="7"/>
    <s v="Not in GH"/>
    <n v="124122"/>
    <n v="93333"/>
    <s v="DAL-DC-GEN"/>
    <n v="0"/>
    <s v="No"/>
    <s v="No"/>
    <s v="No"/>
    <s v="NO"/>
  </r>
  <r>
    <s v="vm-1425647"/>
    <s v="CCNIDCUCSIONE17"/>
    <m/>
    <x v="1"/>
    <x v="1"/>
    <x v="1"/>
    <x v="6"/>
    <s v="B2B GateWay - Prod Bundle"/>
    <s v="ImageOne - Prod"/>
    <s v="Canyonlands"/>
    <s v="B2B GATEWAY - PROD"/>
    <s v="B2B Gateway - EVC - Production"/>
    <s v="Production"/>
    <s v="CCNIDCUCSIONE17"/>
    <s v="CCNIDCUCSIONE17 - PROD"/>
    <s v="CCNIDCUCSIONE17.carecorenational.com"/>
    <s v="Windows"/>
    <s v="Microsoft Windows Server 2016 or later (64-bit)"/>
    <n v="4"/>
    <s v="POWEREDON"/>
    <s v="Former Canyonlands"/>
    <m/>
    <n v="185"/>
    <s v="421010dd-af15-b644-a3e6-a1a26c64f201"/>
    <s v="00:50:56:90:76:96"/>
    <s v="legacy_servers_7"/>
    <s v="7"/>
    <s v="Not in GH"/>
    <n v="124121"/>
    <n v="93306"/>
    <s v="DAL-DC-GEN"/>
    <n v="0"/>
    <s v="No"/>
    <s v="No"/>
    <s v="No"/>
    <s v="NO"/>
  </r>
  <r>
    <s v="vm-1425647"/>
    <s v="CCNIDCUCSIONE17"/>
    <m/>
    <x v="1"/>
    <x v="1"/>
    <x v="1"/>
    <x v="6"/>
    <s v="CCNServices - PROD BUNDLE"/>
    <s v="ImageOne - Prod"/>
    <s v="Canyonlands"/>
    <s v="CCNSERVICES - PROD"/>
    <s v="CCNServices - EVC - Production"/>
    <s v="Production"/>
    <s v="CCNIDCUCSIONE17"/>
    <s v="CCNIDCUCSIONE17 - PROD"/>
    <s v="CCNIDCUCSIONE17.carecorenational.com"/>
    <s v="Windows"/>
    <s v="Microsoft Windows Server 2016 or later (64-bit)"/>
    <n v="4"/>
    <s v="POWEREDON"/>
    <s v="Former Canyonlands"/>
    <m/>
    <n v="185"/>
    <s v="421010dd-af15-b644-a3e6-a1a26c64f201"/>
    <s v="00:50:56:90:76:96"/>
    <s v="legacy_servers_7"/>
    <s v="7"/>
    <s v="Not in GH"/>
    <n v="124121"/>
    <n v="93306"/>
    <s v="DAL-DC-GEN"/>
    <n v="0"/>
    <s v="No"/>
    <s v="No"/>
    <s v="No"/>
    <s v="NO"/>
  </r>
  <r>
    <s v="vm-1425647"/>
    <s v="CCNIDCUCSIONE17"/>
    <m/>
    <x v="1"/>
    <x v="1"/>
    <x v="1"/>
    <x v="6"/>
    <s v="CDP - PROD BUNDLE"/>
    <s v="ImageOne - Prod"/>
    <s v="Canyonlands"/>
    <s v="CDP - PROD"/>
    <s v="CDP - EVC - Production"/>
    <s v="Production"/>
    <s v="CCNIDCUCSIONE17"/>
    <s v="CCNIDCUCSIONE17 - PROD"/>
    <s v="CCNIDCUCSIONE17.carecorenational.com"/>
    <s v="Windows"/>
    <s v="Microsoft Windows Server 2016 or later (64-bit)"/>
    <n v="4"/>
    <s v="POWEREDON"/>
    <s v="Former Canyonlands"/>
    <m/>
    <n v="185"/>
    <s v="421010dd-af15-b644-a3e6-a1a26c64f201"/>
    <s v="00:50:56:90:76:96"/>
    <s v="legacy_servers_7"/>
    <s v="7"/>
    <s v="Not in GH"/>
    <n v="124121"/>
    <n v="93306"/>
    <s v="DAL-DC-GEN"/>
    <n v="0"/>
    <s v="No"/>
    <s v="No"/>
    <s v="No"/>
    <s v="NO"/>
  </r>
  <r>
    <s v="vm-1425647"/>
    <s v="CCNIDCUCSIONE17"/>
    <m/>
    <x v="1"/>
    <x v="1"/>
    <x v="1"/>
    <x v="6"/>
    <s v="CDP - PROD BUNDLE"/>
    <s v="ImageOne - Prod"/>
    <s v="Canyonlands"/>
    <s v="CDP CASE MANAGEMENT SRC - PROD"/>
    <s v="CDP Case Management Services - EVC - Production"/>
    <s v="Production"/>
    <s v="CCNIDCUCSIONE17"/>
    <s v="CCNIDCUCSIONE17 - PROD"/>
    <s v="CCNIDCUCSIONE17.carecorenational.com"/>
    <s v="Windows"/>
    <s v="Microsoft Windows Server 2016 or later (64-bit)"/>
    <n v="4"/>
    <s v="POWEREDON"/>
    <s v="Former Canyonlands"/>
    <m/>
    <n v="185"/>
    <s v="421010dd-af15-b644-a3e6-a1a26c64f201"/>
    <s v="00:50:56:90:76:96"/>
    <s v="legacy_servers_7"/>
    <s v="7"/>
    <s v="Not in GH"/>
    <n v="124121"/>
    <n v="93306"/>
    <s v="DAL-DC-GEN"/>
    <n v="0"/>
    <s v="No"/>
    <s v="No"/>
    <s v="No"/>
    <s v="NO"/>
  </r>
  <r>
    <s v="vm-1425647"/>
    <s v="CCNIDCUCSIONE17"/>
    <m/>
    <x v="1"/>
    <x v="1"/>
    <x v="1"/>
    <x v="6"/>
    <s v="CSW - PROD BUNDLE"/>
    <s v="ImageOne - Prod"/>
    <s v="Canyonlands"/>
    <s v="CSW - PROD"/>
    <s v="CSW - EVC - Production"/>
    <s v="Production"/>
    <s v="CCNIDCUCSIONE17"/>
    <s v="CCNIDCUCSIONE17 - PROD"/>
    <s v="CCNIDCUCSIONE17.carecorenational.com"/>
    <s v="Windows"/>
    <s v="Microsoft Windows Server 2016 or later (64-bit)"/>
    <n v="4"/>
    <s v="POWEREDON"/>
    <s v="Former Canyonlands"/>
    <m/>
    <n v="185"/>
    <s v="421010dd-af15-b644-a3e6-a1a26c64f201"/>
    <s v="00:50:56:90:76:96"/>
    <s v="legacy_servers_7"/>
    <s v="7"/>
    <s v="Not in GH"/>
    <n v="124121"/>
    <n v="93306"/>
    <s v="DAL-DC-GEN"/>
    <n v="0"/>
    <s v="No"/>
    <s v="No"/>
    <s v="No"/>
    <s v="NO"/>
  </r>
  <r>
    <s v="vm-1425647"/>
    <s v="CCNIDCUCSIONE17"/>
    <m/>
    <x v="1"/>
    <x v="1"/>
    <x v="1"/>
    <x v="6"/>
    <s v="Exception Management - PROD BUNDLE"/>
    <s v="ImageOne - Prod"/>
    <s v="Canyonlands"/>
    <s v="EXCEPTION MANAGEMENT - PROD"/>
    <s v="Exception Management - EVC - Production"/>
    <s v="Production"/>
    <s v="CCNIDCUCSIONE17"/>
    <s v="CCNIDCUCSIONE17 - PROD"/>
    <s v="CCNIDCUCSIONE17.carecorenational.com"/>
    <s v="Windows"/>
    <s v="Microsoft Windows Server 2016 or later (64-bit)"/>
    <n v="4"/>
    <s v="POWEREDON"/>
    <s v="Former Canyonlands"/>
    <m/>
    <n v="185"/>
    <s v="421010dd-af15-b644-a3e6-a1a26c64f201"/>
    <s v="00:50:56:90:76:96"/>
    <s v="legacy_servers_7"/>
    <s v="7"/>
    <s v="Not in GH"/>
    <n v="124121"/>
    <n v="93306"/>
    <s v="DAL-DC-GEN"/>
    <n v="0"/>
    <s v="No"/>
    <s v="No"/>
    <s v="No"/>
    <s v="NO"/>
  </r>
  <r>
    <s v="vm-1425647"/>
    <s v="CCNIDCUCSIONE17"/>
    <m/>
    <x v="1"/>
    <x v="1"/>
    <x v="1"/>
    <x v="6"/>
    <s v="IONE - PROD BUNDLE"/>
    <s v="ImageOne - Prod"/>
    <s v="Canyonlands"/>
    <s v="IONE - PROD"/>
    <s v="IONE - EVC - Production"/>
    <s v="Production"/>
    <s v="CCNIDCUCSIONE17"/>
    <s v="CCNIDCUCSIONE17 - PROD"/>
    <s v="CCNIDCUCSIONE17.carecorenational.com"/>
    <s v="Windows"/>
    <s v="Microsoft Windows Server 2016 or later (64-bit)"/>
    <n v="4"/>
    <s v="POWEREDON"/>
    <s v="Former Canyonlands"/>
    <m/>
    <n v="185"/>
    <s v="421010dd-af15-b644-a3e6-a1a26c64f201"/>
    <s v="00:50:56:90:76:96"/>
    <s v="legacy_servers_7"/>
    <s v="7"/>
    <s v="Not in GH"/>
    <n v="124121"/>
    <n v="93306"/>
    <s v="DAL-DC-GEN"/>
    <n v="0"/>
    <s v="No"/>
    <s v="No"/>
    <s v="No"/>
    <s v="NO"/>
  </r>
  <r>
    <s v="vm-1425647"/>
    <s v="CCNIDCUCSIONE17"/>
    <m/>
    <x v="1"/>
    <x v="1"/>
    <x v="1"/>
    <x v="6"/>
    <s v="Medical Oncology Services/ MedOnce Portal - PROD BUNDLE"/>
    <s v="ImageOne - Prod"/>
    <s v="Canyonlands"/>
    <s v="MEDICAL ONCOLOGY SERVICES - PROD"/>
    <s v="Medical Oncology Services - EVC - Production"/>
    <s v="Production"/>
    <s v="CCNIDCUCSIONE17"/>
    <s v="CCNIDCUCSIONE17 - PROD"/>
    <s v="CCNIDCUCSIONE17.carecorenational.com"/>
    <s v="Windows"/>
    <s v="Microsoft Windows Server 2016 or later (64-bit)"/>
    <n v="4"/>
    <s v="POWEREDON"/>
    <s v="Former Canyonlands"/>
    <m/>
    <n v="185"/>
    <s v="421010dd-af15-b644-a3e6-a1a26c64f201"/>
    <s v="00:50:56:90:76:96"/>
    <s v="legacy_servers_7"/>
    <s v="7"/>
    <s v="Not in GH"/>
    <n v="124121"/>
    <n v="93306"/>
    <s v="DAL-DC-GEN"/>
    <n v="0"/>
    <s v="No"/>
    <s v="No"/>
    <s v="No"/>
    <s v="NO"/>
  </r>
  <r>
    <s v="vm-1425647"/>
    <s v="CCNIDCUCSIONE17"/>
    <m/>
    <x v="1"/>
    <x v="1"/>
    <x v="1"/>
    <x v="6"/>
    <s v="Medical Oncology Services/ MedOnce Portal - PROD BUNDLE"/>
    <s v="ImageOne - Prod"/>
    <s v="Canyonlands"/>
    <s v="MEDONC PORTAL - PROD"/>
    <s v="MedOnc Portal - EVC - Production"/>
    <s v="Production"/>
    <s v="CCNIDCUCSIONE17"/>
    <s v="CCNIDCUCSIONE17 - PROD"/>
    <s v="CCNIDCUCSIONE17.carecorenational.com"/>
    <s v="Windows"/>
    <s v="Microsoft Windows Server 2016 or later (64-bit)"/>
    <n v="4"/>
    <s v="POWEREDON"/>
    <s v="Former Canyonlands"/>
    <m/>
    <n v="185"/>
    <s v="421010dd-af15-b644-a3e6-a1a26c64f201"/>
    <s v="00:50:56:90:76:96"/>
    <s v="legacy_servers_7"/>
    <s v="7"/>
    <s v="Not in GH"/>
    <n v="124121"/>
    <n v="93306"/>
    <s v="DAL-DC-GEN"/>
    <n v="0"/>
    <s v="No"/>
    <s v="No"/>
    <s v="No"/>
    <s v="NO"/>
  </r>
  <r>
    <s v="vm-1425647"/>
    <s v="CCNIDCUCSIONE17"/>
    <m/>
    <x v="1"/>
    <x v="1"/>
    <x v="1"/>
    <x v="6"/>
    <s v="Predictive Intelligence Service - PROD BUNDLE"/>
    <s v="ImageOne - Prod"/>
    <s v="Canyonlands"/>
    <s v="PREDICTIVE INTELL SRC - PROD"/>
    <s v="Predictive Intelligence Service - EVC - Production"/>
    <s v="Production"/>
    <s v="CCNIDCUCSIONE17"/>
    <s v="CCNIDCUCSIONE17 - PROD"/>
    <s v="CCNIDCUCSIONE17.carecorenational.com"/>
    <s v="Windows"/>
    <s v="Microsoft Windows Server 2016 or later (64-bit)"/>
    <n v="4"/>
    <s v="POWEREDON"/>
    <s v="Former Canyonlands"/>
    <m/>
    <n v="185"/>
    <s v="421010dd-af15-b644-a3e6-a1a26c64f201"/>
    <s v="00:50:56:90:76:96"/>
    <s v="legacy_servers_7"/>
    <s v="7"/>
    <s v="Not in GH"/>
    <n v="124121"/>
    <n v="93306"/>
    <s v="DAL-DC-GEN"/>
    <n v="0"/>
    <s v="No"/>
    <s v="No"/>
    <s v="No"/>
    <s v="NO"/>
  </r>
  <r>
    <s v="vm-1425647"/>
    <s v="CCNIDCUCSIONE17"/>
    <m/>
    <x v="1"/>
    <x v="1"/>
    <x v="1"/>
    <x v="6"/>
    <s v="RADCARE - PROD BUNDLE"/>
    <s v="ImageOne - Prod"/>
    <s v="Canyonlands"/>
    <s v="RADCARE - PROD"/>
    <s v="Radcare - EVC - Production"/>
    <s v="Production"/>
    <s v="CCNIDCUCSIONE17"/>
    <s v="CCNIDCUCSIONE17 - PROD"/>
    <s v="CCNIDCUCSIONE17.carecorenational.com"/>
    <s v="Windows"/>
    <s v="Microsoft Windows Server 2016 or later (64-bit)"/>
    <n v="4"/>
    <s v="POWEREDON"/>
    <s v="Former Canyonlands"/>
    <m/>
    <n v="185"/>
    <s v="421010dd-af15-b644-a3e6-a1a26c64f201"/>
    <s v="00:50:56:90:76:96"/>
    <s v="legacy_servers_7"/>
    <s v="7"/>
    <s v="Not in GH"/>
    <n v="124121"/>
    <n v="93306"/>
    <s v="DAL-DC-GEN"/>
    <n v="0"/>
    <s v="No"/>
    <s v="No"/>
    <s v="No"/>
    <s v="NO"/>
  </r>
  <r>
    <s v="vm-1425647"/>
    <s v="CCNIDCUCSIONE17"/>
    <m/>
    <x v="1"/>
    <x v="1"/>
    <x v="1"/>
    <x v="6"/>
    <s v="UPADS Plugins - PROD BUNDLE"/>
    <s v="ImageOne - Prod"/>
    <s v="Canyonlands"/>
    <s v="UPADS PLUGINS - PROD"/>
    <s v="Upads Plugins - EVC - Production"/>
    <s v="Production"/>
    <s v="CCNIDCUCSIONE17"/>
    <s v="CCNIDCUCSIONE17 - PROD"/>
    <s v="CCNIDCUCSIONE17.carecorenational.com"/>
    <s v="Windows"/>
    <s v="Microsoft Windows Server 2016 or later (64-bit)"/>
    <n v="4"/>
    <s v="POWEREDON"/>
    <s v="Former Canyonlands"/>
    <m/>
    <n v="185"/>
    <s v="421010dd-af15-b644-a3e6-a1a26c64f201"/>
    <s v="00:50:56:90:76:96"/>
    <s v="legacy_servers_7"/>
    <s v="7"/>
    <s v="Not in GH"/>
    <n v="124121"/>
    <n v="93306"/>
    <s v="DAL-DC-GEN"/>
    <n v="0"/>
    <s v="No"/>
    <s v="No"/>
    <s v="No"/>
    <s v="NO"/>
  </r>
  <r>
    <s v="vm-1425647"/>
    <s v="CCNIDCUCSIONE17"/>
    <m/>
    <x v="1"/>
    <x v="1"/>
    <x v="1"/>
    <x v="6"/>
    <s v="UPADS WEb - PROD BUNDLE"/>
    <s v="ImageOne - Prod"/>
    <s v="Canyonlands"/>
    <s v="UPADS WEB - PROD"/>
    <s v="Upads Web - EVC - Production"/>
    <s v="Production"/>
    <s v="CCNIDCUCSIONE17"/>
    <s v="CCNIDCUCSIONE17 - PROD"/>
    <s v="CCNIDCUCSIONE17.carecorenational.com"/>
    <s v="Windows"/>
    <s v="Microsoft Windows Server 2016 or later (64-bit)"/>
    <n v="4"/>
    <s v="POWEREDON"/>
    <s v="Former Canyonlands"/>
    <m/>
    <n v="185"/>
    <s v="421010dd-af15-b644-a3e6-a1a26c64f201"/>
    <s v="00:50:56:90:76:96"/>
    <s v="legacy_servers_7"/>
    <s v="7"/>
    <s v="Not in GH"/>
    <n v="124121"/>
    <n v="93306"/>
    <s v="DAL-DC-GEN"/>
    <n v="0"/>
    <s v="No"/>
    <s v="No"/>
    <s v="No"/>
    <s v="NO"/>
  </r>
  <r>
    <s v="vm-1425648"/>
    <s v="CCNIDCUCSIONE18"/>
    <m/>
    <x v="1"/>
    <x v="1"/>
    <x v="1"/>
    <x v="6"/>
    <s v="B2B GateWay - Prod Bundle"/>
    <s v="ImageOne - Prod"/>
    <s v="Canyonlands"/>
    <s v="B2B GATEWAY - PROD"/>
    <s v="B2B Gateway - EVC - Production"/>
    <s v="Production"/>
    <s v="CCNIDCUCSIONE18"/>
    <s v="CCNIDCUCSIONE18 - PROD"/>
    <s v="CCNIDCUCSIONE18.carecorenational.com"/>
    <s v="Windows"/>
    <s v="Microsoft Windows Server 2016 or later (64-bit)"/>
    <n v="4"/>
    <s v="POWEREDON"/>
    <s v="Former Canyonlands"/>
    <m/>
    <n v="187"/>
    <s v="4210f244-09c8-a87a-a176-85686dc94545"/>
    <s v="00:50:56:90:8f:6c"/>
    <s v="legacy_servers_7"/>
    <s v="7"/>
    <s v="Not in GH"/>
    <n v="124123"/>
    <n v="93315"/>
    <s v="DAL-DC-GEN"/>
    <n v="0"/>
    <s v="No"/>
    <s v="No"/>
    <s v="No"/>
    <s v="NO"/>
  </r>
  <r>
    <s v="vm-1425648"/>
    <s v="CCNIDCUCSIONE18"/>
    <m/>
    <x v="1"/>
    <x v="1"/>
    <x v="1"/>
    <x v="6"/>
    <s v="CCNServices - PROD BUNDLE"/>
    <s v="ImageOne - Prod"/>
    <s v="Canyonlands"/>
    <s v="CCNSERVICES - PROD"/>
    <s v="CCNServices - EVC - Production"/>
    <s v="Production"/>
    <s v="CCNIDCUCSIONE18"/>
    <s v="CCNIDCUCSIONE18 - PROD"/>
    <s v="CCNIDCUCSIONE18.carecorenational.com"/>
    <s v="Windows"/>
    <s v="Microsoft Windows Server 2016 or later (64-bit)"/>
    <n v="4"/>
    <s v="POWEREDON"/>
    <s v="Former Canyonlands"/>
    <m/>
    <n v="187"/>
    <s v="4210f244-09c8-a87a-a176-85686dc94545"/>
    <s v="00:50:56:90:8f:6c"/>
    <s v="legacy_servers_7"/>
    <s v="7"/>
    <s v="Not in GH"/>
    <n v="124123"/>
    <n v="93315"/>
    <s v="DAL-DC-GEN"/>
    <n v="0"/>
    <s v="No"/>
    <s v="No"/>
    <s v="No"/>
    <s v="NO"/>
  </r>
  <r>
    <s v="vm-1425648"/>
    <s v="CCNIDCUCSIONE18"/>
    <m/>
    <x v="1"/>
    <x v="1"/>
    <x v="1"/>
    <x v="6"/>
    <s v="CDP - PROD BUNDLE"/>
    <s v="ImageOne - Prod"/>
    <s v="Canyonlands"/>
    <s v="CDP - PROD"/>
    <s v="CDP - EVC - Production"/>
    <s v="Production"/>
    <s v="CCNIDCUCSIONE18"/>
    <s v="CCNIDCUCSIONE18 - PROD"/>
    <s v="CCNIDCUCSIONE18.carecorenational.com"/>
    <s v="Windows"/>
    <s v="Microsoft Windows Server 2016 or later (64-bit)"/>
    <n v="4"/>
    <s v="POWEREDON"/>
    <s v="Former Canyonlands"/>
    <m/>
    <n v="187"/>
    <s v="4210f244-09c8-a87a-a176-85686dc94545"/>
    <s v="00:50:56:90:8f:6c"/>
    <s v="legacy_servers_7"/>
    <s v="7"/>
    <s v="Not in GH"/>
    <n v="124123"/>
    <n v="93315"/>
    <s v="DAL-DC-GEN"/>
    <n v="0"/>
    <s v="No"/>
    <s v="No"/>
    <s v="No"/>
    <s v="NO"/>
  </r>
  <r>
    <s v="vm-1425648"/>
    <s v="CCNIDCUCSIONE18"/>
    <m/>
    <x v="1"/>
    <x v="1"/>
    <x v="1"/>
    <x v="6"/>
    <s v="CDP - PROD BUNDLE"/>
    <s v="ImageOne - Prod"/>
    <s v="Canyonlands"/>
    <s v="CDP CASE MANAGEMENT SRC - PROD"/>
    <s v="CDP Case Management Services - EVC - Production"/>
    <s v="Production"/>
    <s v="CCNIDCUCSIONE18"/>
    <s v="CCNIDCUCSIONE18 - PROD"/>
    <s v="CCNIDCUCSIONE18.carecorenational.com"/>
    <s v="Windows"/>
    <s v="Microsoft Windows Server 2016 or later (64-bit)"/>
    <n v="4"/>
    <s v="POWEREDON"/>
    <s v="Former Canyonlands"/>
    <m/>
    <n v="187"/>
    <s v="4210f244-09c8-a87a-a176-85686dc94545"/>
    <s v="00:50:56:90:8f:6c"/>
    <s v="legacy_servers_7"/>
    <s v="7"/>
    <s v="Not in GH"/>
    <n v="124123"/>
    <n v="93315"/>
    <s v="DAL-DC-GEN"/>
    <n v="0"/>
    <s v="No"/>
    <s v="No"/>
    <s v="No"/>
    <s v="NO"/>
  </r>
  <r>
    <s v="vm-1425648"/>
    <s v="CCNIDCUCSIONE18"/>
    <m/>
    <x v="1"/>
    <x v="1"/>
    <x v="1"/>
    <x v="6"/>
    <s v="CSW - PROD BUNDLE"/>
    <s v="ImageOne - Prod"/>
    <s v="Canyonlands"/>
    <s v="CSW - PROD"/>
    <s v="CSW - EVC - Production"/>
    <s v="Production"/>
    <s v="CCNIDCUCSIONE18"/>
    <s v="CCNIDCUCSIONE18 - PROD"/>
    <s v="CCNIDCUCSIONE18.carecorenational.com"/>
    <s v="Windows"/>
    <s v="Microsoft Windows Server 2016 or later (64-bit)"/>
    <n v="4"/>
    <s v="POWEREDON"/>
    <s v="Former Canyonlands"/>
    <m/>
    <n v="187"/>
    <s v="4210f244-09c8-a87a-a176-85686dc94545"/>
    <s v="00:50:56:90:8f:6c"/>
    <s v="legacy_servers_7"/>
    <s v="7"/>
    <s v="Not in GH"/>
    <n v="124123"/>
    <n v="93315"/>
    <s v="DAL-DC-GEN"/>
    <n v="0"/>
    <s v="No"/>
    <s v="No"/>
    <s v="No"/>
    <s v="NO"/>
  </r>
  <r>
    <s v="vm-1425648"/>
    <s v="CCNIDCUCSIONE18"/>
    <m/>
    <x v="1"/>
    <x v="1"/>
    <x v="1"/>
    <x v="6"/>
    <s v="Exception Management - PROD BUNDLE"/>
    <s v="ImageOne - Prod"/>
    <s v="Canyonlands"/>
    <s v="EXCEPTION MANAGEMENT - PROD"/>
    <s v="Exception Management - EVC - Production"/>
    <s v="Production"/>
    <s v="CCNIDCUCSIONE18"/>
    <s v="CCNIDCUCSIONE18 - PROD"/>
    <s v="CCNIDCUCSIONE18.carecorenational.com"/>
    <s v="Windows"/>
    <s v="Microsoft Windows Server 2016 or later (64-bit)"/>
    <n v="4"/>
    <s v="POWEREDON"/>
    <s v="Former Canyonlands"/>
    <m/>
    <n v="187"/>
    <s v="4210f244-09c8-a87a-a176-85686dc94545"/>
    <s v="00:50:56:90:8f:6c"/>
    <s v="legacy_servers_7"/>
    <s v="7"/>
    <s v="Not in GH"/>
    <n v="124123"/>
    <n v="93315"/>
    <s v="DAL-DC-GEN"/>
    <n v="0"/>
    <s v="No"/>
    <s v="No"/>
    <s v="No"/>
    <s v="NO"/>
  </r>
  <r>
    <s v="vm-1425648"/>
    <s v="CCNIDCUCSIONE18"/>
    <m/>
    <x v="1"/>
    <x v="1"/>
    <x v="1"/>
    <x v="6"/>
    <s v="IONE - PROD BUNDLE"/>
    <s v="ImageOne - Prod"/>
    <s v="Canyonlands"/>
    <s v="IONE - PROD"/>
    <s v="IONE - EVC - Production"/>
    <s v="Production"/>
    <s v="CCNIDCUCSIONE18"/>
    <s v="CCNIDCUCSIONE18 - PROD"/>
    <s v="CCNIDCUCSIONE18.carecorenational.com"/>
    <s v="Windows"/>
    <s v="Microsoft Windows Server 2016 or later (64-bit)"/>
    <n v="4"/>
    <s v="POWEREDON"/>
    <s v="Former Canyonlands"/>
    <m/>
    <n v="187"/>
    <s v="4210f244-09c8-a87a-a176-85686dc94545"/>
    <s v="00:50:56:90:8f:6c"/>
    <s v="legacy_servers_7"/>
    <s v="7"/>
    <s v="Not in GH"/>
    <n v="124123"/>
    <n v="93315"/>
    <s v="DAL-DC-GEN"/>
    <n v="0"/>
    <s v="No"/>
    <s v="No"/>
    <s v="No"/>
    <s v="NO"/>
  </r>
  <r>
    <s v="vm-1425648"/>
    <s v="CCNIDCUCSIONE18"/>
    <m/>
    <x v="1"/>
    <x v="1"/>
    <x v="1"/>
    <x v="6"/>
    <s v="Medical Oncology Services/ MedOnce Portal - PROD BUNDLE"/>
    <s v="ImageOne - Prod"/>
    <s v="Canyonlands"/>
    <s v="MEDICAL ONCOLOGY SERVICES - PROD"/>
    <s v="Medical Oncology Services - EVC - Production"/>
    <s v="Production"/>
    <s v="CCNIDCUCSIONE18"/>
    <s v="CCNIDCUCSIONE18 - PROD"/>
    <s v="CCNIDCUCSIONE18.carecorenational.com"/>
    <s v="Windows"/>
    <s v="Microsoft Windows Server 2016 or later (64-bit)"/>
    <n v="4"/>
    <s v="POWEREDON"/>
    <s v="Former Canyonlands"/>
    <m/>
    <n v="187"/>
    <s v="4210f244-09c8-a87a-a176-85686dc94545"/>
    <s v="00:50:56:90:8f:6c"/>
    <s v="legacy_servers_7"/>
    <s v="7"/>
    <s v="Not in GH"/>
    <n v="124123"/>
    <n v="93315"/>
    <s v="DAL-DC-GEN"/>
    <n v="0"/>
    <s v="No"/>
    <s v="No"/>
    <s v="No"/>
    <s v="NO"/>
  </r>
  <r>
    <s v="vm-1425648"/>
    <s v="CCNIDCUCSIONE18"/>
    <m/>
    <x v="1"/>
    <x v="1"/>
    <x v="1"/>
    <x v="6"/>
    <s v="Medical Oncology Services/ MedOnce Portal - PROD BUNDLE"/>
    <s v="ImageOne - Prod"/>
    <s v="Canyonlands"/>
    <s v="MEDONC PORTAL - PROD"/>
    <s v="MedOnc Portal - EVC - Production"/>
    <s v="Production"/>
    <s v="CCNIDCUCSIONE18"/>
    <s v="CCNIDCUCSIONE18 - PROD"/>
    <s v="CCNIDCUCSIONE18.carecorenational.com"/>
    <s v="Windows"/>
    <s v="Microsoft Windows Server 2016 or later (64-bit)"/>
    <n v="4"/>
    <s v="POWEREDON"/>
    <s v="Former Canyonlands"/>
    <m/>
    <n v="187"/>
    <s v="4210f244-09c8-a87a-a176-85686dc94545"/>
    <s v="00:50:56:90:8f:6c"/>
    <s v="legacy_servers_7"/>
    <s v="7"/>
    <s v="Not in GH"/>
    <n v="124123"/>
    <n v="93315"/>
    <s v="DAL-DC-GEN"/>
    <n v="0"/>
    <s v="No"/>
    <s v="No"/>
    <s v="No"/>
    <s v="NO"/>
  </r>
  <r>
    <s v="vm-1425648"/>
    <s v="CCNIDCUCSIONE18"/>
    <m/>
    <x v="1"/>
    <x v="1"/>
    <x v="1"/>
    <x v="6"/>
    <s v="Predictive Intelligence Service - PROD BUNDLE"/>
    <s v="ImageOne - Prod"/>
    <s v="Canyonlands"/>
    <s v="PREDICTIVE INTELL SRC - PROD"/>
    <s v="Predictive Intelligence Service - EVC - Production"/>
    <s v="Production"/>
    <s v="CCNIDCUCSIONE18"/>
    <s v="CCNIDCUCSIONE18 - PROD"/>
    <s v="CCNIDCUCSIONE18.carecorenational.com"/>
    <s v="Windows"/>
    <s v="Microsoft Windows Server 2016 or later (64-bit)"/>
    <n v="4"/>
    <s v="POWEREDON"/>
    <s v="Former Canyonlands"/>
    <m/>
    <n v="187"/>
    <s v="4210f244-09c8-a87a-a176-85686dc94545"/>
    <s v="00:50:56:90:8f:6c"/>
    <s v="legacy_servers_7"/>
    <s v="7"/>
    <s v="Not in GH"/>
    <n v="124123"/>
    <n v="93315"/>
    <s v="DAL-DC-GEN"/>
    <n v="0"/>
    <s v="No"/>
    <s v="No"/>
    <s v="No"/>
    <s v="NO"/>
  </r>
  <r>
    <s v="vm-1425648"/>
    <s v="CCNIDCUCSIONE18"/>
    <m/>
    <x v="1"/>
    <x v="1"/>
    <x v="1"/>
    <x v="6"/>
    <s v="RADCARE - PROD BUNDLE"/>
    <s v="ImageOne - Prod"/>
    <s v="Canyonlands"/>
    <s v="RADCARE - PROD"/>
    <s v="Radcare - EVC - Production"/>
    <s v="Production"/>
    <s v="CCNIDCUCSIONE18"/>
    <s v="CCNIDCUCSIONE18 - PROD"/>
    <s v="CCNIDCUCSIONE18.carecorenational.com"/>
    <s v="Windows"/>
    <s v="Microsoft Windows Server 2016 or later (64-bit)"/>
    <n v="4"/>
    <s v="POWEREDON"/>
    <s v="Former Canyonlands"/>
    <m/>
    <n v="187"/>
    <s v="4210f244-09c8-a87a-a176-85686dc94545"/>
    <s v="00:50:56:90:8f:6c"/>
    <s v="legacy_servers_7"/>
    <s v="7"/>
    <s v="Not in GH"/>
    <n v="124123"/>
    <n v="93315"/>
    <s v="DAL-DC-GEN"/>
    <n v="0"/>
    <s v="No"/>
    <s v="No"/>
    <s v="No"/>
    <s v="NO"/>
  </r>
  <r>
    <s v="vm-1425648"/>
    <s v="CCNIDCUCSIONE18"/>
    <m/>
    <x v="1"/>
    <x v="1"/>
    <x v="1"/>
    <x v="6"/>
    <s v="UPADS Plugins - PROD BUNDLE"/>
    <s v="ImageOne - Prod"/>
    <s v="Canyonlands"/>
    <s v="UPADS PLUGINS - PROD"/>
    <s v="Upads Plugins - EVC - Production"/>
    <s v="Production"/>
    <s v="CCNIDCUCSIONE18"/>
    <s v="CCNIDCUCSIONE18 - PROD"/>
    <s v="CCNIDCUCSIONE18.carecorenational.com"/>
    <s v="Windows"/>
    <s v="Microsoft Windows Server 2016 or later (64-bit)"/>
    <n v="4"/>
    <s v="POWEREDON"/>
    <s v="Former Canyonlands"/>
    <m/>
    <n v="187"/>
    <s v="4210f244-09c8-a87a-a176-85686dc94545"/>
    <s v="00:50:56:90:8f:6c"/>
    <s v="legacy_servers_7"/>
    <s v="7"/>
    <s v="Not in GH"/>
    <n v="124123"/>
    <n v="93315"/>
    <s v="DAL-DC-GEN"/>
    <n v="0"/>
    <s v="No"/>
    <s v="No"/>
    <s v="No"/>
    <s v="NO"/>
  </r>
  <r>
    <s v="vm-1425648"/>
    <s v="CCNIDCUCSIONE18"/>
    <m/>
    <x v="1"/>
    <x v="1"/>
    <x v="1"/>
    <x v="6"/>
    <s v="UPADS WEb - PROD BUNDLE"/>
    <s v="ImageOne - Prod"/>
    <s v="Canyonlands"/>
    <s v="UPADS WEB - PROD"/>
    <s v="Upads Web - EVC - Production"/>
    <s v="Production"/>
    <s v="CCNIDCUCSIONE18"/>
    <s v="CCNIDCUCSIONE18 - PROD"/>
    <s v="CCNIDCUCSIONE18.carecorenational.com"/>
    <s v="Windows"/>
    <s v="Microsoft Windows Server 2016 or later (64-bit)"/>
    <n v="4"/>
    <s v="POWEREDON"/>
    <s v="Former Canyonlands"/>
    <m/>
    <n v="187"/>
    <s v="4210f244-09c8-a87a-a176-85686dc94545"/>
    <s v="00:50:56:90:8f:6c"/>
    <s v="legacy_servers_7"/>
    <s v="7"/>
    <s v="Not in GH"/>
    <n v="124123"/>
    <n v="93315"/>
    <s v="DAL-DC-GEN"/>
    <n v="0"/>
    <s v="No"/>
    <s v="No"/>
    <s v="No"/>
    <s v="NO"/>
  </r>
  <r>
    <s v="vm-1425649"/>
    <s v="CCNIDCUCSIONE19"/>
    <m/>
    <x v="1"/>
    <x v="1"/>
    <x v="1"/>
    <x v="6"/>
    <s v="B2B GateWay - Prod Bundle"/>
    <s v="ImageOne - Prod"/>
    <s v="Canyonlands"/>
    <s v="B2B GATEWAY - PROD"/>
    <s v="B2B Gateway - EVC - Production"/>
    <s v="Production"/>
    <s v="CCNIDCUCSIONE19"/>
    <s v="CCNIDCUCSIONE19 - PROD"/>
    <s v="CCNIDCUCSIONE19.carecorenational.com"/>
    <s v="Windows"/>
    <s v="Microsoft Windows Server 2016 or later (64-bit)"/>
    <n v="4"/>
    <s v="POWEREDON"/>
    <s v="Former Canyonlands"/>
    <m/>
    <n v="189"/>
    <s v="42102e98-e4f5-9573-b681-355dbc63b98c"/>
    <s v="00:50:56:90:b0:88"/>
    <s v="legacy_servers_7"/>
    <s v="7"/>
    <s v="Not in GH"/>
    <n v="124122"/>
    <n v="93311"/>
    <s v="DAL-DC-GEN"/>
    <n v="0"/>
    <s v="No"/>
    <s v="No"/>
    <s v="No"/>
    <s v="NO"/>
  </r>
  <r>
    <s v="vm-1425649"/>
    <s v="CCNIDCUCSIONE19"/>
    <m/>
    <x v="1"/>
    <x v="1"/>
    <x v="1"/>
    <x v="6"/>
    <s v="CCNServices - PROD BUNDLE"/>
    <s v="ImageOne - Prod"/>
    <s v="Canyonlands"/>
    <s v="CCNSERVICES - PROD"/>
    <s v="CCNServices - EVC - Production"/>
    <s v="Production"/>
    <s v="CCNIDCUCSIONE19"/>
    <s v="CCNIDCUCSIONE19 - PROD"/>
    <s v="CCNIDCUCSIONE19.carecorenational.com"/>
    <s v="Windows"/>
    <s v="Microsoft Windows Server 2016 or later (64-bit)"/>
    <n v="4"/>
    <s v="POWEREDON"/>
    <s v="Former Canyonlands"/>
    <m/>
    <n v="189"/>
    <s v="42102e98-e4f5-9573-b681-355dbc63b98c"/>
    <s v="00:50:56:90:b0:88"/>
    <s v="legacy_servers_7"/>
    <s v="7"/>
    <s v="Not in GH"/>
    <n v="124122"/>
    <n v="93311"/>
    <s v="DAL-DC-GEN"/>
    <n v="0"/>
    <s v="No"/>
    <s v="No"/>
    <s v="No"/>
    <s v="NO"/>
  </r>
  <r>
    <s v="vm-1425649"/>
    <s v="CCNIDCUCSIONE19"/>
    <m/>
    <x v="1"/>
    <x v="1"/>
    <x v="1"/>
    <x v="6"/>
    <s v="CDP - PROD BUNDLE"/>
    <s v="ImageOne - Prod"/>
    <s v="Canyonlands"/>
    <s v="CDP - PROD"/>
    <s v="CDP - EVC - Production"/>
    <s v="Production"/>
    <s v="CCNIDCUCSIONE19"/>
    <s v="CCNIDCUCSIONE19 - PROD"/>
    <s v="CCNIDCUCSIONE19.carecorenational.com"/>
    <s v="Windows"/>
    <s v="Microsoft Windows Server 2016 or later (64-bit)"/>
    <n v="4"/>
    <s v="POWEREDON"/>
    <s v="Former Canyonlands"/>
    <m/>
    <n v="189"/>
    <s v="42102e98-e4f5-9573-b681-355dbc63b98c"/>
    <s v="00:50:56:90:b0:88"/>
    <s v="legacy_servers_7"/>
    <s v="7"/>
    <s v="Not in GH"/>
    <n v="124122"/>
    <n v="93311"/>
    <s v="DAL-DC-GEN"/>
    <n v="0"/>
    <s v="No"/>
    <s v="No"/>
    <s v="No"/>
    <s v="NO"/>
  </r>
  <r>
    <s v="vm-1425649"/>
    <s v="CCNIDCUCSIONE19"/>
    <m/>
    <x v="1"/>
    <x v="1"/>
    <x v="1"/>
    <x v="6"/>
    <s v="CDP - PROD BUNDLE"/>
    <s v="ImageOne - Prod"/>
    <s v="Canyonlands"/>
    <s v="CDP CASE MANAGEMENT SRC - PROD"/>
    <s v="CDP Case Management Services - EVC - Production"/>
    <s v="Production"/>
    <s v="CCNIDCUCSIONE19"/>
    <s v="CCNIDCUCSIONE19 - PROD"/>
    <s v="CCNIDCUCSIONE19.carecorenational.com"/>
    <s v="Windows"/>
    <s v="Microsoft Windows Server 2016 or later (64-bit)"/>
    <n v="4"/>
    <s v="POWEREDON"/>
    <s v="Former Canyonlands"/>
    <m/>
    <n v="189"/>
    <s v="42102e98-e4f5-9573-b681-355dbc63b98c"/>
    <s v="00:50:56:90:b0:88"/>
    <s v="legacy_servers_7"/>
    <s v="7"/>
    <s v="Not in GH"/>
    <n v="124122"/>
    <n v="93311"/>
    <s v="DAL-DC-GEN"/>
    <n v="0"/>
    <s v="No"/>
    <s v="No"/>
    <s v="No"/>
    <s v="NO"/>
  </r>
  <r>
    <s v="vm-1425649"/>
    <s v="CCNIDCUCSIONE19"/>
    <m/>
    <x v="1"/>
    <x v="1"/>
    <x v="1"/>
    <x v="6"/>
    <s v="CSW - PROD BUNDLE"/>
    <s v="ImageOne - Prod"/>
    <s v="Canyonlands"/>
    <s v="CSW - PROD"/>
    <s v="CSW - EVC - Production"/>
    <s v="Production"/>
    <s v="CCNIDCUCSIONE19"/>
    <s v="CCNIDCUCSIONE19 - PROD"/>
    <s v="CCNIDCUCSIONE19.carecorenational.com"/>
    <s v="Windows"/>
    <s v="Microsoft Windows Server 2016 or later (64-bit)"/>
    <n v="4"/>
    <s v="POWEREDON"/>
    <s v="Former Canyonlands"/>
    <m/>
    <n v="189"/>
    <s v="42102e98-e4f5-9573-b681-355dbc63b98c"/>
    <s v="00:50:56:90:b0:88"/>
    <s v="legacy_servers_7"/>
    <s v="7"/>
    <s v="Not in GH"/>
    <n v="124122"/>
    <n v="93311"/>
    <s v="DAL-DC-GEN"/>
    <n v="0"/>
    <s v="No"/>
    <s v="No"/>
    <s v="No"/>
    <s v="NO"/>
  </r>
  <r>
    <s v="vm-1425649"/>
    <s v="CCNIDCUCSIONE19"/>
    <m/>
    <x v="1"/>
    <x v="1"/>
    <x v="1"/>
    <x v="6"/>
    <s v="Exception Management - PROD BUNDLE"/>
    <s v="ImageOne - Prod"/>
    <s v="Canyonlands"/>
    <s v="EXCEPTION MANAGEMENT - PROD"/>
    <s v="Exception Management - EVC - Production"/>
    <s v="Production"/>
    <s v="CCNIDCUCSIONE19"/>
    <s v="CCNIDCUCSIONE19 - PROD"/>
    <s v="CCNIDCUCSIONE19.carecorenational.com"/>
    <s v="Windows"/>
    <s v="Microsoft Windows Server 2016 or later (64-bit)"/>
    <n v="4"/>
    <s v="POWEREDON"/>
    <s v="Former Canyonlands"/>
    <m/>
    <n v="189"/>
    <s v="42102e98-e4f5-9573-b681-355dbc63b98c"/>
    <s v="00:50:56:90:b0:88"/>
    <s v="legacy_servers_7"/>
    <s v="7"/>
    <s v="Not in GH"/>
    <n v="124122"/>
    <n v="93311"/>
    <s v="DAL-DC-GEN"/>
    <n v="0"/>
    <s v="No"/>
    <s v="No"/>
    <s v="No"/>
    <s v="NO"/>
  </r>
  <r>
    <s v="vm-1425649"/>
    <s v="CCNIDCUCSIONE19"/>
    <m/>
    <x v="1"/>
    <x v="1"/>
    <x v="1"/>
    <x v="6"/>
    <s v="IONE - PROD BUNDLE"/>
    <s v="ImageOne - Prod"/>
    <s v="Canyonlands"/>
    <s v="IONE - PROD"/>
    <s v="IONE - EVC - Production"/>
    <s v="Production"/>
    <s v="CCNIDCUCSIONE19"/>
    <s v="CCNIDCUCSIONE19 - PROD"/>
    <s v="CCNIDCUCSIONE19.carecorenational.com"/>
    <s v="Windows"/>
    <s v="Microsoft Windows Server 2016 or later (64-bit)"/>
    <n v="4"/>
    <s v="POWEREDON"/>
    <s v="Former Canyonlands"/>
    <m/>
    <n v="189"/>
    <s v="42102e98-e4f5-9573-b681-355dbc63b98c"/>
    <s v="00:50:56:90:b0:88"/>
    <s v="legacy_servers_7"/>
    <s v="7"/>
    <s v="Not in GH"/>
    <n v="124122"/>
    <n v="93311"/>
    <s v="DAL-DC-GEN"/>
    <n v="0"/>
    <s v="No"/>
    <s v="No"/>
    <s v="No"/>
    <s v="NO"/>
  </r>
  <r>
    <s v="vm-1425649"/>
    <s v="CCNIDCUCSIONE19"/>
    <m/>
    <x v="1"/>
    <x v="1"/>
    <x v="1"/>
    <x v="6"/>
    <s v="Medical Oncology Services/ MedOnce Portal - PROD BUNDLE"/>
    <s v="ImageOne - Prod"/>
    <s v="Canyonlands"/>
    <s v="MEDICAL ONCOLOGY SERVICES - PROD"/>
    <s v="Medical Oncology Services - EVC - Production"/>
    <s v="Production"/>
    <s v="CCNIDCUCSIONE19"/>
    <s v="CCNIDCUCSIONE19 - PROD"/>
    <s v="CCNIDCUCSIONE19.carecorenational.com"/>
    <s v="Windows"/>
    <s v="Microsoft Windows Server 2016 or later (64-bit)"/>
    <n v="4"/>
    <s v="POWEREDON"/>
    <s v="Former Canyonlands"/>
    <m/>
    <n v="189"/>
    <s v="42102e98-e4f5-9573-b681-355dbc63b98c"/>
    <s v="00:50:56:90:b0:88"/>
    <s v="legacy_servers_7"/>
    <s v="7"/>
    <s v="Not in GH"/>
    <n v="124122"/>
    <n v="93311"/>
    <s v="DAL-DC-GEN"/>
    <n v="0"/>
    <s v="No"/>
    <s v="No"/>
    <s v="No"/>
    <s v="NO"/>
  </r>
  <r>
    <s v="vm-1425649"/>
    <s v="CCNIDCUCSIONE19"/>
    <m/>
    <x v="1"/>
    <x v="1"/>
    <x v="1"/>
    <x v="6"/>
    <s v="Medical Oncology Services/ MedOnce Portal - PROD BUNDLE"/>
    <s v="ImageOne - Prod"/>
    <s v="Canyonlands"/>
    <s v="MEDONC PORTAL - PROD"/>
    <s v="MedOnc Portal - EVC - Production"/>
    <s v="Production"/>
    <s v="CCNIDCUCSIONE19"/>
    <s v="CCNIDCUCSIONE19 - PROD"/>
    <s v="CCNIDCUCSIONE19.carecorenational.com"/>
    <s v="Windows"/>
    <s v="Microsoft Windows Server 2016 or later (64-bit)"/>
    <n v="4"/>
    <s v="POWEREDON"/>
    <s v="Former Canyonlands"/>
    <m/>
    <n v="189"/>
    <s v="42102e98-e4f5-9573-b681-355dbc63b98c"/>
    <s v="00:50:56:90:b0:88"/>
    <s v="legacy_servers_7"/>
    <s v="7"/>
    <s v="Not in GH"/>
    <n v="124122"/>
    <n v="93311"/>
    <s v="DAL-DC-GEN"/>
    <n v="0"/>
    <s v="No"/>
    <s v="No"/>
    <s v="No"/>
    <s v="NO"/>
  </r>
  <r>
    <s v="vm-1425649"/>
    <s v="CCNIDCUCSIONE19"/>
    <m/>
    <x v="1"/>
    <x v="1"/>
    <x v="1"/>
    <x v="6"/>
    <s v="Predictive Intelligence Service - PROD BUNDLE"/>
    <s v="ImageOne - Prod"/>
    <s v="Canyonlands"/>
    <s v="PREDICTIVE INTELL SRC - PROD"/>
    <s v="Predictive Intelligence Service - EVC - Production"/>
    <s v="Production"/>
    <s v="CCNIDCUCSIONE19"/>
    <s v="CCNIDCUCSIONE19 - PROD"/>
    <s v="CCNIDCUCSIONE19.carecorenational.com"/>
    <s v="Windows"/>
    <s v="Microsoft Windows Server 2016 or later (64-bit)"/>
    <n v="4"/>
    <s v="POWEREDON"/>
    <s v="Former Canyonlands"/>
    <m/>
    <n v="189"/>
    <s v="42102e98-e4f5-9573-b681-355dbc63b98c"/>
    <s v="00:50:56:90:b0:88"/>
    <s v="legacy_servers_7"/>
    <s v="7"/>
    <s v="Not in GH"/>
    <n v="124122"/>
    <n v="93311"/>
    <s v="DAL-DC-GEN"/>
    <n v="0"/>
    <s v="No"/>
    <s v="No"/>
    <s v="No"/>
    <s v="NO"/>
  </r>
  <r>
    <s v="vm-1425649"/>
    <s v="CCNIDCUCSIONE19"/>
    <m/>
    <x v="1"/>
    <x v="1"/>
    <x v="1"/>
    <x v="6"/>
    <s v="RADCARE - PROD BUNDLE"/>
    <s v="ImageOne - Prod"/>
    <s v="Canyonlands"/>
    <s v="RADCARE - PROD"/>
    <s v="Radcare - EVC - Production"/>
    <s v="Production"/>
    <s v="CCNIDCUCSIONE19"/>
    <s v="CCNIDCUCSIONE19 - PROD"/>
    <s v="CCNIDCUCSIONE19.carecorenational.com"/>
    <s v="Windows"/>
    <s v="Microsoft Windows Server 2016 or later (64-bit)"/>
    <n v="4"/>
    <s v="POWEREDON"/>
    <s v="Former Canyonlands"/>
    <m/>
    <n v="189"/>
    <s v="42102e98-e4f5-9573-b681-355dbc63b98c"/>
    <s v="00:50:56:90:b0:88"/>
    <s v="legacy_servers_7"/>
    <s v="7"/>
    <s v="Not in GH"/>
    <n v="124122"/>
    <n v="93311"/>
    <s v="DAL-DC-GEN"/>
    <n v="0"/>
    <s v="No"/>
    <s v="No"/>
    <s v="No"/>
    <s v="NO"/>
  </r>
  <r>
    <s v="vm-1425649"/>
    <s v="CCNIDCUCSIONE19"/>
    <m/>
    <x v="1"/>
    <x v="1"/>
    <x v="1"/>
    <x v="6"/>
    <s v="UPADS Plugins - PROD BUNDLE"/>
    <s v="ImageOne - Prod"/>
    <s v="Canyonlands"/>
    <s v="UPADS PLUGINS - PROD"/>
    <s v="Upads Plugins - EVC - Production"/>
    <s v="Production"/>
    <s v="CCNIDCUCSIONE19"/>
    <s v="CCNIDCUCSIONE19 - PROD"/>
    <s v="CCNIDCUCSIONE19.carecorenational.com"/>
    <s v="Windows"/>
    <s v="Microsoft Windows Server 2016 or later (64-bit)"/>
    <n v="4"/>
    <s v="POWEREDON"/>
    <s v="Former Canyonlands"/>
    <m/>
    <n v="189"/>
    <s v="42102e98-e4f5-9573-b681-355dbc63b98c"/>
    <s v="00:50:56:90:b0:88"/>
    <s v="legacy_servers_7"/>
    <s v="7"/>
    <s v="Not in GH"/>
    <n v="124122"/>
    <n v="93311"/>
    <s v="DAL-DC-GEN"/>
    <n v="0"/>
    <s v="No"/>
    <s v="No"/>
    <s v="No"/>
    <s v="NO"/>
  </r>
  <r>
    <s v="vm-1425649"/>
    <s v="CCNIDCUCSIONE19"/>
    <m/>
    <x v="1"/>
    <x v="1"/>
    <x v="1"/>
    <x v="6"/>
    <s v="UPADS WEb - PROD BUNDLE"/>
    <s v="ImageOne - Prod"/>
    <s v="Canyonlands"/>
    <s v="UPADS WEB - PROD"/>
    <s v="Upads Web - EVC - Production"/>
    <s v="Production"/>
    <s v="CCNIDCUCSIONE19"/>
    <s v="CCNIDCUCSIONE19 - PROD"/>
    <s v="CCNIDCUCSIONE19.carecorenational.com"/>
    <s v="Windows"/>
    <s v="Microsoft Windows Server 2016 or later (64-bit)"/>
    <n v="4"/>
    <s v="POWEREDON"/>
    <s v="Former Canyonlands"/>
    <m/>
    <n v="189"/>
    <s v="42102e98-e4f5-9573-b681-355dbc63b98c"/>
    <s v="00:50:56:90:b0:88"/>
    <s v="legacy_servers_7"/>
    <s v="7"/>
    <s v="Not in GH"/>
    <n v="124122"/>
    <n v="93311"/>
    <s v="DAL-DC-GEN"/>
    <n v="0"/>
    <s v="No"/>
    <s v="No"/>
    <s v="No"/>
    <s v="NO"/>
  </r>
  <r>
    <s v="vm-1425650"/>
    <s v="CCNIDCUCSIONE20"/>
    <m/>
    <x v="1"/>
    <x v="1"/>
    <x v="1"/>
    <x v="6"/>
    <s v="B2B GateWay - Prod Bundle"/>
    <s v="ImageOne - Prod"/>
    <s v="Canyonlands"/>
    <s v="B2B GATEWAY - PROD"/>
    <s v="B2B Gateway - EVC - Production"/>
    <s v="Production"/>
    <s v="CCNIDCUCSIONE20"/>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CCNServices - PROD BUNDLE"/>
    <s v="ImageOne - Prod"/>
    <s v="Canyonlands"/>
    <s v="CCNSERVICES - PROD"/>
    <s v="CCNServices - EVC - Production"/>
    <s v="Production"/>
    <s v="CCNIDCUCSIONE20"/>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CDP - PROD BUNDLE"/>
    <s v="ImageOne - Prod"/>
    <s v="Canyonlands"/>
    <s v="CDP - PROD"/>
    <s v="CDP - EVC - Production"/>
    <s v="Production"/>
    <s v="CCNIDCUCSIONE20"/>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CDP - PROD BUNDLE"/>
    <s v="ImageOne - Prod"/>
    <s v="Canyonlands"/>
    <s v="CDP CASE MANAGEMENT SRC - PROD"/>
    <s v="CDP Case Management Services - EVC - Production"/>
    <s v="Production"/>
    <s v="CCNIDCUCSIONE20"/>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CSW - PROD BUNDLE"/>
    <s v="ImageOne - Prod"/>
    <s v="Canyonlands"/>
    <s v="CSW - PROD"/>
    <s v="CSW - EVC - Production"/>
    <s v="Production"/>
    <s v="CCNIDCUCSIONE20"/>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Exception Management - PROD BUNDLE"/>
    <s v="ImageOne - Prod"/>
    <s v="Canyonlands"/>
    <s v="EXCEPTION MANAGEMENT - PROD"/>
    <s v="Exception Management - EVC - Production"/>
    <s v="Production"/>
    <s v="CCNIDCUCSIONE20"/>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IONE - PROD BUNDLE"/>
    <s v="ImageOne - Prod"/>
    <s v="Canyonlands"/>
    <s v="IONE - PROD"/>
    <s v="IONE - EVC - Production"/>
    <s v="Production"/>
    <s v="CCNIDCUCSIONE20"/>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Medical Oncology Services/ MedOnce Portal - PROD BUNDLE"/>
    <s v="ImageOne - Prod"/>
    <s v="Canyonlands"/>
    <s v="MEDICAL ONCOLOGY SERVICES - PROD"/>
    <s v="Medical Oncology Services - EVC - Production"/>
    <s v="Production"/>
    <s v="CCNIDCUCSIONE20"/>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Medical Oncology Services/ MedOnce Portal - PROD BUNDLE"/>
    <s v="ImageOne - Prod"/>
    <s v="Canyonlands"/>
    <s v="MEDONC PORTAL - PROD"/>
    <s v="MedOnc Portal - EVC - Production"/>
    <s v="Production"/>
    <s v="CCNIDCUCSIONE20"/>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Predictive Intelligence Service - PROD BUNDLE"/>
    <s v="ImageOne - Prod"/>
    <s v="Canyonlands"/>
    <s v="PREDICTIVE INTELL SRC - PROD"/>
    <s v="Predictive Intelligence Service - EVC - Production"/>
    <s v="Production"/>
    <s v="CCNIDCUCSIONE20"/>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RADCARE - PROD BUNDLE"/>
    <s v="ImageOne - Prod"/>
    <s v="Canyonlands"/>
    <s v="RADCARE - PROD"/>
    <s v="Radcare - EVC - Production"/>
    <s v="Production"/>
    <s v="CCNIDCUCSIONE20"/>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UPADS Plugins - PROD BUNDLE"/>
    <s v="ImageOne - Prod"/>
    <s v="Canyonlands"/>
    <s v="UPADS PLUGINS - PROD"/>
    <s v="Upads Plugins - EVC - Production"/>
    <s v="Production"/>
    <s v="CCNIDCUCSIONE20"/>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UPADS WEb - PROD BUNDLE"/>
    <s v="ImageOne - Prod"/>
    <s v="Canyonlands"/>
    <s v="UPADS WEB - PROD"/>
    <s v="Upads Web - EVC - Production"/>
    <s v="Production"/>
    <s v="CCNIDCUCSIONE20"/>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B2B GateWay - Prod Bundle"/>
    <s v="ImageOne - Prod"/>
    <s v="Canyonlands"/>
    <s v="B2B GATEWAY - PROD"/>
    <s v="B2B Gateway - EVC - Production"/>
    <s v="Production"/>
    <s v="CCNIDCUCSIONE21"/>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0"/>
    <s v="CCNIDCUCSIONE20"/>
    <m/>
    <x v="1"/>
    <x v="1"/>
    <x v="1"/>
    <x v="6"/>
    <s v="B2B GateWay - Prod Bundle"/>
    <s v="ImageOne - Prod"/>
    <s v="Canyonlands"/>
    <s v="B2B GATEWAY - PROD"/>
    <s v="B2B Gateway - EVC - Production"/>
    <s v="Production"/>
    <s v="CCNIDCUCSIONE22"/>
    <s v="CCNIDCUCSIONE20 - PROD"/>
    <s v="CCNIDCUCSIONE20.carecorenational.com"/>
    <s v="Windows"/>
    <s v="Microsoft Windows Server 2016 or later (64-bit)"/>
    <n v="4"/>
    <s v="POWEREDON"/>
    <s v="Former Canyonlands"/>
    <m/>
    <n v="193"/>
    <s v="4210f495-f6e6-c07d-c6f0-095b044124e1"/>
    <s v="00:50:56:90:c9:4f"/>
    <s v="legacy_servers_7"/>
    <s v="7"/>
    <s v="Not in GH"/>
    <n v="124121"/>
    <n v="93324"/>
    <s v="DAL-DC-GEN"/>
    <n v="0"/>
    <s v="No"/>
    <s v="No"/>
    <s v="No"/>
    <s v="NO"/>
  </r>
  <r>
    <s v="vm-1425652"/>
    <s v="CCNIDCUCSIONE22"/>
    <m/>
    <x v="1"/>
    <x v="1"/>
    <x v="1"/>
    <x v="6"/>
    <s v="CCNServices - PROD BUNDLE"/>
    <s v="ImageOne - Prod"/>
    <s v="Canyonlands"/>
    <s v="CCNSERVICES - PROD"/>
    <s v="CCNServices - EVC - Production"/>
    <s v="Production"/>
    <s v="CCNIDCUCSIONE22"/>
    <s v="CCNIDCUCSIONE22 - PROD"/>
    <s v="CCNIDCUCSIONE22.carecorenational.com"/>
    <s v="Windows"/>
    <s v="Microsoft Windows Server 2016 or later (64-bit)"/>
    <n v="4"/>
    <s v="POWEREDON"/>
    <s v="Former Canyonlands"/>
    <m/>
    <n v="195"/>
    <s v="4210d1bf-936e-d374-539f-6ebffd42a692"/>
    <s v="00:50:56:90:0c:68"/>
    <s v="legacy_servers_7"/>
    <s v="7"/>
    <s v="Not in GH"/>
    <n v="124122"/>
    <n v="92371"/>
    <s v="DAL-DC-GEN"/>
    <n v="0"/>
    <s v="No"/>
    <s v="No"/>
    <s v="No"/>
    <s v="NO"/>
  </r>
  <r>
    <s v="vm-1425652"/>
    <s v="CCNIDCUCSIONE22"/>
    <m/>
    <x v="1"/>
    <x v="1"/>
    <x v="1"/>
    <x v="6"/>
    <s v="CDP - PROD BUNDLE"/>
    <s v="ImageOne - Prod"/>
    <s v="Canyonlands"/>
    <s v="CDP - PROD"/>
    <s v="CDP - EVC - Production"/>
    <s v="Production"/>
    <s v="CCNIDCUCSIONE22"/>
    <s v="CCNIDCUCSIONE22 - PROD"/>
    <s v="CCNIDCUCSIONE22.carecorenational.com"/>
    <s v="Windows"/>
    <s v="Microsoft Windows Server 2016 or later (64-bit)"/>
    <n v="4"/>
    <s v="POWEREDON"/>
    <s v="Former Canyonlands"/>
    <m/>
    <n v="195"/>
    <s v="4210d1bf-936e-d374-539f-6ebffd42a692"/>
    <s v="00:50:56:90:0c:68"/>
    <s v="legacy_servers_7"/>
    <s v="7"/>
    <s v="Not in GH"/>
    <n v="124122"/>
    <n v="92371"/>
    <s v="DAL-DC-GEN"/>
    <n v="0"/>
    <s v="No"/>
    <s v="No"/>
    <s v="No"/>
    <s v="NO"/>
  </r>
  <r>
    <s v="vm-1425652"/>
    <s v="CCNIDCUCSIONE22"/>
    <m/>
    <x v="1"/>
    <x v="1"/>
    <x v="1"/>
    <x v="6"/>
    <s v="CDP - PROD BUNDLE"/>
    <s v="ImageOne - Prod"/>
    <s v="Canyonlands"/>
    <s v="CDP CASE MANAGEMENT SRC - PROD"/>
    <s v="CDP Case Management Services - EVC - Production"/>
    <s v="Production"/>
    <s v="CCNIDCUCSIONE22"/>
    <s v="CCNIDCUCSIONE22 - PROD"/>
    <s v="CCNIDCUCSIONE22.carecorenational.com"/>
    <s v="Windows"/>
    <s v="Microsoft Windows Server 2016 or later (64-bit)"/>
    <n v="4"/>
    <s v="POWEREDON"/>
    <s v="Former Canyonlands"/>
    <m/>
    <n v="195"/>
    <s v="4210d1bf-936e-d374-539f-6ebffd42a692"/>
    <s v="00:50:56:90:0c:68"/>
    <s v="legacy_servers_7"/>
    <s v="7"/>
    <s v="Not in GH"/>
    <n v="124122"/>
    <n v="92371"/>
    <s v="DAL-DC-GEN"/>
    <n v="0"/>
    <s v="No"/>
    <s v="No"/>
    <s v="No"/>
    <s v="NO"/>
  </r>
  <r>
    <s v="vm-1425652"/>
    <s v="CCNIDCUCSIONE22"/>
    <m/>
    <x v="1"/>
    <x v="1"/>
    <x v="1"/>
    <x v="6"/>
    <s v="CSW - PROD BUNDLE"/>
    <s v="ImageOne - Prod"/>
    <s v="Canyonlands"/>
    <s v="CSW - PROD"/>
    <s v="CSW - EVC - Production"/>
    <s v="Production"/>
    <s v="CCNIDCUCSIONE22"/>
    <s v="CCNIDCUCSIONE22 - PROD"/>
    <s v="CCNIDCUCSIONE22.carecorenational.com"/>
    <s v="Windows"/>
    <s v="Microsoft Windows Server 2016 or later (64-bit)"/>
    <n v="4"/>
    <s v="POWEREDON"/>
    <s v="Former Canyonlands"/>
    <m/>
    <n v="195"/>
    <s v="4210d1bf-936e-d374-539f-6ebffd42a692"/>
    <s v="00:50:56:90:0c:68"/>
    <s v="legacy_servers_7"/>
    <s v="7"/>
    <s v="Not in GH"/>
    <n v="124122"/>
    <n v="92371"/>
    <s v="DAL-DC-GEN"/>
    <n v="0"/>
    <s v="No"/>
    <s v="No"/>
    <s v="No"/>
    <s v="NO"/>
  </r>
  <r>
    <s v="vm-1425652"/>
    <s v="CCNIDCUCSIONE22"/>
    <m/>
    <x v="1"/>
    <x v="1"/>
    <x v="1"/>
    <x v="6"/>
    <s v="Exception Management - PROD BUNDLE"/>
    <s v="ImageOne - Prod"/>
    <s v="Canyonlands"/>
    <s v="EXCEPTION MANAGEMENT - PROD"/>
    <s v="Exception Management - EVC - Production"/>
    <s v="Production"/>
    <s v="CCNIDCUCSIONE22"/>
    <s v="CCNIDCUCSIONE22 - PROD"/>
    <s v="CCNIDCUCSIONE22.carecorenational.com"/>
    <s v="Windows"/>
    <s v="Microsoft Windows Server 2016 or later (64-bit)"/>
    <n v="4"/>
    <s v="POWEREDON"/>
    <s v="Former Canyonlands"/>
    <m/>
    <n v="195"/>
    <s v="4210d1bf-936e-d374-539f-6ebffd42a692"/>
    <s v="00:50:56:90:0c:68"/>
    <s v="legacy_servers_7"/>
    <s v="7"/>
    <s v="Not in GH"/>
    <n v="124122"/>
    <n v="92371"/>
    <s v="DAL-DC-GEN"/>
    <n v="0"/>
    <s v="No"/>
    <s v="No"/>
    <s v="No"/>
    <s v="NO"/>
  </r>
  <r>
    <s v="vm-1425652"/>
    <s v="CCNIDCUCSIONE22"/>
    <m/>
    <x v="1"/>
    <x v="1"/>
    <x v="1"/>
    <x v="6"/>
    <s v="IONE - PROD BUNDLE"/>
    <s v="ImageOne - Prod"/>
    <s v="Canyonlands"/>
    <s v="IONE - PROD"/>
    <s v="IONE - EVC - Production"/>
    <s v="Production"/>
    <s v="CCNIDCUCSIONE22"/>
    <s v="CCNIDCUCSIONE22 - PROD"/>
    <s v="CCNIDCUCSIONE22.carecorenational.com"/>
    <s v="NO DATA"/>
    <s v="NO DATA"/>
    <n v="4"/>
    <s v="POWEREDOFF"/>
    <s v="Former Canyonlands"/>
    <m/>
    <n v="195"/>
    <s v="4210d1bf-936e-d374-539f-6ebffd42a692"/>
    <s v="00:50:56:90:0c:68"/>
    <s v="legacy_servers_7"/>
    <s v="7"/>
    <s v="Not in GH"/>
    <n v="124122"/>
    <n v="92371"/>
    <s v="DAL-DC-GEN"/>
    <n v="0"/>
    <s v="No"/>
    <s v="No"/>
    <s v="No"/>
    <s v="NO"/>
  </r>
  <r>
    <s v="vm-1425652"/>
    <s v="CCNIDCUCSIONE22"/>
    <m/>
    <x v="1"/>
    <x v="1"/>
    <x v="1"/>
    <x v="6"/>
    <s v="Medical Oncology Services/ MedOnce Portal - PROD BUNDLE"/>
    <s v="ImageOne - Prod"/>
    <s v="Canyonlands"/>
    <s v="MEDICAL ONCOLOGY SERVICES - PROD"/>
    <s v="Medical Oncology Services - EVC - Production"/>
    <s v="Production"/>
    <s v="CCNIDCUCSIONE22"/>
    <s v="CCNIDCUCSIONE22 - PROD"/>
    <s v="CCNIDCUCSIONE22.carecorenational.com"/>
    <s v="NO DATA"/>
    <s v="NO DATA"/>
    <n v="4"/>
    <s v="POWEREDOFF"/>
    <s v="Former Canyonlands"/>
    <m/>
    <n v="195"/>
    <s v="4210d1bf-936e-d374-539f-6ebffd42a692"/>
    <s v="00:50:56:90:0c:68"/>
    <s v="legacy_servers_7"/>
    <s v="7"/>
    <s v="Not in GH"/>
    <n v="124122"/>
    <n v="92371"/>
    <s v="DAL-DC-GEN"/>
    <n v="0"/>
    <s v="No"/>
    <s v="No"/>
    <s v="No"/>
    <s v="NO"/>
  </r>
  <r>
    <s v="vm-1425652"/>
    <s v="CCNIDCUCSIONE22"/>
    <m/>
    <x v="1"/>
    <x v="1"/>
    <x v="1"/>
    <x v="6"/>
    <s v="Medical Oncology Services/ MedOnce Portal - PROD BUNDLE"/>
    <s v="ImageOne - Prod"/>
    <s v="Canyonlands"/>
    <s v="MEDONC PORTAL - PROD"/>
    <s v="MedOnc Portal - EVC - Production"/>
    <s v="Production"/>
    <s v="CCNIDCUCSIONE22"/>
    <s v="CCNIDCUCSIONE22 - PROD"/>
    <s v="CCNIDCUCSIONE22.carecorenational.com"/>
    <s v="NO DATA"/>
    <s v="NO DATA"/>
    <n v="4"/>
    <s v="POWEREDOFF"/>
    <s v="Former Canyonlands"/>
    <m/>
    <n v="195"/>
    <s v="4210d1bf-936e-d374-539f-6ebffd42a692"/>
    <s v="00:50:56:90:0c:68"/>
    <s v="legacy_servers_7"/>
    <s v="7"/>
    <s v="Not in GH"/>
    <n v="124122"/>
    <n v="92371"/>
    <s v="DAL-DC-GEN"/>
    <n v="0"/>
    <s v="No"/>
    <s v="No"/>
    <s v="No"/>
    <s v="NO"/>
  </r>
  <r>
    <s v="vm-1425652"/>
    <s v="CCNIDCUCSIONE22"/>
    <m/>
    <x v="1"/>
    <x v="1"/>
    <x v="1"/>
    <x v="6"/>
    <s v="Predictive Intelligence Service - PROD BUNDLE"/>
    <s v="ImageOne - Prod"/>
    <s v="Canyonlands"/>
    <s v="PREDICTIVE INTELL SRC - PROD"/>
    <s v="Predictive Intelligence Service - EVC - Production"/>
    <s v="Production"/>
    <s v="CCNIDCUCSIONE22"/>
    <s v="CCNIDCUCSIONE22 - PROD"/>
    <s v="CCNIDCUCSIONE22.carecorenational.com"/>
    <s v="NO DATA"/>
    <s v="NO DATA"/>
    <n v="4"/>
    <s v="POWEREDOFF"/>
    <s v="Former Canyonlands"/>
    <m/>
    <n v="195"/>
    <s v="4210d1bf-936e-d374-539f-6ebffd42a692"/>
    <s v="00:50:56:90:0c:68"/>
    <s v="legacy_servers_7"/>
    <s v="7"/>
    <s v="Not in GH"/>
    <n v="124122"/>
    <n v="92371"/>
    <s v="DAL-DC-GEN"/>
    <n v="0"/>
    <s v="No"/>
    <s v="No"/>
    <s v="No"/>
    <s v="NO"/>
  </r>
  <r>
    <s v="vm-1425652"/>
    <s v="CCNIDCUCSIONE22"/>
    <m/>
    <x v="1"/>
    <x v="1"/>
    <x v="1"/>
    <x v="6"/>
    <s v="RADCARE - PROD BUNDLE"/>
    <s v="ImageOne - Prod"/>
    <s v="Canyonlands"/>
    <s v="RADCARE - PROD"/>
    <s v="Radcare - EVC - Production"/>
    <s v="Production"/>
    <s v="CCNIDCUCSIONE22"/>
    <s v="CCNIDCUCSIONE22 - PROD"/>
    <s v="CCNIDCUCSIONE22.carecorenational.com"/>
    <s v="NO DATA"/>
    <s v="NO DATA"/>
    <n v="4"/>
    <s v="POWEREDOFF"/>
    <s v="Former Canyonlands"/>
    <m/>
    <n v="195"/>
    <s v="4210d1bf-936e-d374-539f-6ebffd42a692"/>
    <s v="00:50:56:90:0c:68"/>
    <s v="legacy_servers_7"/>
    <s v="7"/>
    <s v="Not in GH"/>
    <n v="124122"/>
    <n v="92371"/>
    <s v="DAL-DC-GEN"/>
    <n v="0"/>
    <s v="No"/>
    <s v="No"/>
    <s v="No"/>
    <s v="NO"/>
  </r>
  <r>
    <s v="vm-1425652"/>
    <s v="CCNIDCUCSIONE22"/>
    <m/>
    <x v="1"/>
    <x v="1"/>
    <x v="1"/>
    <x v="6"/>
    <s v="UPADS Plugins - PROD BUNDLE"/>
    <s v="ImageOne - Prod"/>
    <s v="Canyonlands"/>
    <s v="UPADS PLUGINS - PROD"/>
    <s v="Upads Plugins - EVC - Production"/>
    <s v="Production"/>
    <s v="CCNIDCUCSIONE22"/>
    <s v="CCNIDCUCSIONE22 - PROD"/>
    <s v="CCNIDCUCSIONE22.carecorenational.com"/>
    <s v="NO DATA"/>
    <s v="NO DATA"/>
    <n v="4"/>
    <s v="POWEREDOFF"/>
    <s v="Former Canyonlands"/>
    <m/>
    <n v="195"/>
    <s v="4210d1bf-936e-d374-539f-6ebffd42a692"/>
    <s v="00:50:56:90:0c:68"/>
    <s v="legacy_servers_7"/>
    <s v="7"/>
    <s v="Not in GH"/>
    <n v="124122"/>
    <n v="92371"/>
    <s v="DAL-DC-GEN"/>
    <n v="0"/>
    <s v="No"/>
    <s v="No"/>
    <s v="No"/>
    <s v="NO"/>
  </r>
  <r>
    <s v="vm-1425652"/>
    <s v="CCNIDCUCSIONE22"/>
    <m/>
    <x v="1"/>
    <x v="1"/>
    <x v="1"/>
    <x v="6"/>
    <s v="UPADS WEb - PROD BUNDLE"/>
    <s v="ImageOne - Prod"/>
    <s v="Canyonlands"/>
    <s v="UPADS WEB - PROD"/>
    <s v="Upads Plugins - EVC - Production"/>
    <s v="Production"/>
    <s v="CCNIDCUCSIONE22"/>
    <s v="CCNIDCUCSIONE22 - PROD"/>
    <s v="CCNIDCUCSIONE22.carecorenational.com"/>
    <s v="NO DATA"/>
    <s v="NO DATA"/>
    <n v="4"/>
    <s v="POWEREDOFF"/>
    <s v="Former Canyonlands"/>
    <m/>
    <n v="195"/>
    <s v="4210d1bf-936e-d374-539f-6ebffd42a692"/>
    <s v="00:50:56:90:0c:68"/>
    <s v="legacy_servers_7"/>
    <s v="7"/>
    <s v="Not in GH"/>
    <n v="124122"/>
    <n v="92371"/>
    <s v="DAL-DC-GEN"/>
    <n v="0"/>
    <s v="No"/>
    <s v="No"/>
    <s v="No"/>
    <s v="NO"/>
  </r>
  <r>
    <s v="vm-1456940"/>
    <s v="CCNIDCUCSIONE3"/>
    <m/>
    <x v="1"/>
    <x v="1"/>
    <x v="1"/>
    <x v="6"/>
    <s v="B2B GateWay - Prod Bundle"/>
    <s v="ImageOne - Prod"/>
    <s v="Canyonlands"/>
    <s v="B2B GATEWAY - PROD"/>
    <s v="B2B Gateway - EVC - Production"/>
    <s v="Production"/>
    <s v="CCNIDCUCSIONE3"/>
    <s v="CCNIDCUCSIONE3 - PROD"/>
    <s v="CCNIDCUCSIONE3.carecorenational.com"/>
    <s v="Windows"/>
    <s v="Microsoft Windows Server 2016 or later (64-bit)"/>
    <n v="4"/>
    <s v="POWEREDON"/>
    <s v="Former Canyonlands"/>
    <m/>
    <n v="198"/>
    <s v="4210ead6-a45d-cca2-1f67-d7ab2a272c95"/>
    <s v="00:50:56:90:e7:0b"/>
    <s v="legacy_servers_7"/>
    <s v="7"/>
    <s v="Not in GH"/>
    <n v="144499"/>
    <n v="124636"/>
    <s v="DAL-GEN-DR"/>
    <s v="10.0.7.131"/>
    <s v="No"/>
    <s v="No"/>
    <s v="No"/>
    <s v="YES"/>
  </r>
  <r>
    <s v="vm-1456940"/>
    <s v="CCNIDCUCSIONE3"/>
    <m/>
    <x v="1"/>
    <x v="1"/>
    <x v="1"/>
    <x v="6"/>
    <s v="CCNServices - PROD BUNDLE"/>
    <s v="ImageOne - Prod"/>
    <s v="Canyonlands"/>
    <s v="CCNSERVICES - PROD"/>
    <s v="CCNServices - EVC - Production"/>
    <s v="Production"/>
    <s v="CCNIDCUCSIONE3"/>
    <s v="CCNIDCUCSIONE3 - PROD"/>
    <s v="CCNIDCUCSIONE3.carecorenational.com"/>
    <s v="Windows"/>
    <s v="Microsoft Windows Server 2016 or later (64-bit)"/>
    <n v="4"/>
    <s v="POWEREDON"/>
    <s v="Former Canyonlands"/>
    <m/>
    <n v="198"/>
    <s v="4210ead6-a45d-cca2-1f67-d7ab2a272c95"/>
    <s v="00:50:56:90:e7:0b"/>
    <s v="legacy_servers_7"/>
    <s v="7"/>
    <s v="Not in GH"/>
    <n v="144499"/>
    <n v="124636"/>
    <s v="DAL-GEN-DR"/>
    <s v="10.0.7.131"/>
    <s v="No"/>
    <s v="No"/>
    <s v="No"/>
    <s v="YES"/>
  </r>
  <r>
    <s v="vm-1456940"/>
    <s v="CCNIDCUCSIONE3"/>
    <m/>
    <x v="1"/>
    <x v="1"/>
    <x v="1"/>
    <x v="6"/>
    <s v="CDP - PROD BUNDLE"/>
    <s v="ImageOne - Prod"/>
    <s v="Canyonlands"/>
    <s v="CDP - PROD"/>
    <s v="CDP - EVC - Production"/>
    <s v="Production"/>
    <s v="CCNIDCUCSIONE3"/>
    <s v="CCNIDCUCSIONE3 - PROD"/>
    <s v="CCNIDCUCSIONE3.carecorenational.com"/>
    <s v="Windows"/>
    <s v="Microsoft Windows Server 2016 or later (64-bit)"/>
    <n v="4"/>
    <s v="POWEREDON"/>
    <s v="Former Canyonlands"/>
    <m/>
    <n v="198"/>
    <s v="4210ead6-a45d-cca2-1f67-d7ab2a272c95"/>
    <s v="00:50:56:90:e7:0b"/>
    <s v="legacy_servers_7"/>
    <s v="7"/>
    <s v="Not in GH"/>
    <n v="144499"/>
    <n v="124636"/>
    <s v="DAL-GEN-DR"/>
    <s v="10.0.7.131"/>
    <s v="No"/>
    <s v="No"/>
    <s v="No"/>
    <s v="YES"/>
  </r>
  <r>
    <s v="vm-1456940"/>
    <s v="CCNIDCUCSIONE3"/>
    <m/>
    <x v="1"/>
    <x v="1"/>
    <x v="1"/>
    <x v="6"/>
    <s v="CDP - PROD BUNDLE"/>
    <s v="ImageOne - Prod"/>
    <s v="Canyonlands"/>
    <s v="CDP CASE MANAGEMENT SRC - PROD"/>
    <s v="CDP Case Management Services - EVC - Production"/>
    <s v="Production"/>
    <s v="CCNIDCUCSIONE3"/>
    <s v="CCNIDCUCSIONE3 - PROD"/>
    <s v="CCNIDCUCSIONE3.carecorenational.com"/>
    <s v="Windows"/>
    <s v="Microsoft Windows Server 2016 or later (64-bit)"/>
    <n v="4"/>
    <s v="POWEREDON"/>
    <s v="Former Canyonlands"/>
    <m/>
    <n v="198"/>
    <s v="4210ead6-a45d-cca2-1f67-d7ab2a272c95"/>
    <s v="00:50:56:90:e7:0b"/>
    <s v="legacy_servers_7"/>
    <s v="7"/>
    <s v="Not in GH"/>
    <n v="144499"/>
    <n v="124636"/>
    <s v="DAL-GEN-DR"/>
    <s v="10.0.7.131"/>
    <s v="No"/>
    <s v="No"/>
    <s v="No"/>
    <s v="YES"/>
  </r>
  <r>
    <s v="vm-1456940"/>
    <s v="CCNIDCUCSIONE3"/>
    <m/>
    <x v="1"/>
    <x v="1"/>
    <x v="1"/>
    <x v="6"/>
    <s v="CSW - PROD BUNDLE"/>
    <s v="ImageOne - Prod"/>
    <s v="Canyonlands"/>
    <s v="CSW - PROD"/>
    <s v="CSW - EVC - Production"/>
    <s v="Production"/>
    <s v="CCNIDCUCSIONE3"/>
    <s v="CCNIDCUCSIONE3 - PROD"/>
    <s v="CCNIDCUCSIONE3.carecorenational.com"/>
    <s v="Windows"/>
    <s v="Microsoft Windows Server 2016 or later (64-bit)"/>
    <n v="4"/>
    <s v="POWEREDON"/>
    <s v="Former Canyonlands"/>
    <m/>
    <n v="198"/>
    <s v="4210ead6-a45d-cca2-1f67-d7ab2a272c95"/>
    <s v="00:50:56:90:e7:0b"/>
    <s v="legacy_servers_7"/>
    <s v="7"/>
    <s v="Not in GH"/>
    <n v="144499"/>
    <n v="124636"/>
    <s v="DAL-GEN-DR"/>
    <s v="10.0.7.131"/>
    <s v="No"/>
    <s v="No"/>
    <s v="No"/>
    <s v="YES"/>
  </r>
  <r>
    <s v="vm-1456940"/>
    <s v="CCNIDCUCSIONE3"/>
    <m/>
    <x v="1"/>
    <x v="1"/>
    <x v="1"/>
    <x v="6"/>
    <s v="Exception Management - PROD BUNDLE"/>
    <s v="ImageOne - Prod"/>
    <s v="Canyonlands"/>
    <s v="EXCEPTION MANAGEMENT - PROD"/>
    <s v="Exception Management - EVC - Production"/>
    <s v="Production"/>
    <s v="CCNIDCUCSIONE3"/>
    <s v="CCNIDCUCSIONE3 - PROD"/>
    <s v="CCNIDCUCSIONE3.carecorenational.com"/>
    <s v="Windows"/>
    <s v="Microsoft Windows Server 2016 or later (64-bit)"/>
    <n v="4"/>
    <s v="POWEREDON"/>
    <s v="Former Canyonlands"/>
    <m/>
    <n v="198"/>
    <s v="4210ead6-a45d-cca2-1f67-d7ab2a272c95"/>
    <s v="00:50:56:90:e7:0b"/>
    <s v="legacy_servers_7"/>
    <s v="7"/>
    <s v="Not in GH"/>
    <n v="144499"/>
    <n v="124636"/>
    <s v="DAL-GEN-DR"/>
    <s v="10.0.7.131"/>
    <s v="No"/>
    <s v="No"/>
    <s v="No"/>
    <s v="YES"/>
  </r>
  <r>
    <s v="vm-1456940"/>
    <s v="CCNIDCUCSIONE3"/>
    <m/>
    <x v="1"/>
    <x v="1"/>
    <x v="1"/>
    <x v="6"/>
    <s v="IONE - PROD BUNDLE"/>
    <s v="ImageOne - Prod"/>
    <s v="Canyonlands"/>
    <s v="IONE - PROD"/>
    <s v="IONE - EVC - Production"/>
    <s v="Production"/>
    <s v="CCNIDCUCSIONE3"/>
    <s v="CCNIDCUCSIONE3 - PROD"/>
    <s v="CCNIDCUCSIONE3.carecorenational.com"/>
    <s v="Windows"/>
    <s v="Microsoft Windows Server 2016 or later (64-bit)"/>
    <n v="4"/>
    <s v="POWEREDON"/>
    <s v="Former Canyonlands"/>
    <m/>
    <n v="198"/>
    <s v="4210ead6-a45d-cca2-1f67-d7ab2a272c95"/>
    <s v="00:50:56:90:e7:0b"/>
    <s v="legacy_servers_7"/>
    <s v="7"/>
    <s v="Not in GH"/>
    <n v="144499"/>
    <n v="124636"/>
    <s v="DAL-GEN-DR"/>
    <s v="10.0.7.131"/>
    <s v="No"/>
    <s v="No"/>
    <s v="No"/>
    <s v="YES"/>
  </r>
  <r>
    <s v="vm-1456940"/>
    <s v="CCNIDCUCSIONE3"/>
    <m/>
    <x v="1"/>
    <x v="1"/>
    <x v="1"/>
    <x v="6"/>
    <s v="Medical Oncology Services/ MedOnce Portal - PROD BUNDLE"/>
    <s v="ImageOne - Prod"/>
    <s v="Canyonlands"/>
    <s v="MEDICAL ONCOLOGY SERVICES - PROD"/>
    <s v="Medical Oncology Services - EVC - Production"/>
    <s v="Production"/>
    <s v="CCNIDCUCSIONE3"/>
    <s v="CCNIDCUCSIONE3 - PROD"/>
    <s v="CCNIDCUCSIONE3.carecorenational.com"/>
    <s v="Windows"/>
    <s v="Microsoft Windows Server 2016 or later (64-bit)"/>
    <n v="4"/>
    <s v="POWEREDON"/>
    <s v="Former Canyonlands"/>
    <m/>
    <n v="198"/>
    <s v="4210ead6-a45d-cca2-1f67-d7ab2a272c95"/>
    <s v="00:50:56:90:e7:0b"/>
    <s v="legacy_servers_7"/>
    <s v="7"/>
    <s v="Not in GH"/>
    <n v="144499"/>
    <n v="124636"/>
    <s v="DAL-GEN-DR"/>
    <s v="10.0.7.131"/>
    <s v="No"/>
    <s v="No"/>
    <s v="No"/>
    <s v="YES"/>
  </r>
  <r>
    <s v="vm-1456940"/>
    <s v="CCNIDCUCSIONE3"/>
    <m/>
    <x v="1"/>
    <x v="1"/>
    <x v="1"/>
    <x v="6"/>
    <s v="Medical Oncology Services/ MedOnce Portal - PROD BUNDLE"/>
    <s v="ImageOne - Prod"/>
    <s v="Canyonlands"/>
    <s v="MEDONC PORTAL - PROD"/>
    <s v="MedOnc Portal - EVC - Production"/>
    <s v="Production"/>
    <s v="CCNIDCUCSIONE3"/>
    <s v="CCNIDCUCSIONE3 - PROD"/>
    <s v="CCNIDCUCSIONE3.carecorenational.com"/>
    <s v="Windows"/>
    <s v="Microsoft Windows Server 2016 or later (64-bit)"/>
    <n v="4"/>
    <s v="POWEREDON"/>
    <s v="Former Canyonlands"/>
    <m/>
    <n v="198"/>
    <s v="4210ead6-a45d-cca2-1f67-d7ab2a272c95"/>
    <s v="00:50:56:90:e7:0b"/>
    <s v="legacy_servers_7"/>
    <s v="7"/>
    <s v="Not in GH"/>
    <n v="144499"/>
    <n v="124636"/>
    <s v="DAL-GEN-DR"/>
    <s v="10.0.7.131"/>
    <s v="No"/>
    <s v="No"/>
    <s v="No"/>
    <s v="YES"/>
  </r>
  <r>
    <s v="vm-1456940"/>
    <s v="CCNIDCUCSIONE3"/>
    <m/>
    <x v="1"/>
    <x v="1"/>
    <x v="1"/>
    <x v="6"/>
    <s v="Predictive Intelligence Service - PROD BUNDLE"/>
    <s v="ImageOne - Prod"/>
    <s v="Canyonlands"/>
    <s v="PREDICTIVE INTELL SRC - PROD"/>
    <s v="Predictive Intelligence Service - EVC - Production"/>
    <s v="Production"/>
    <s v="CCNIDCUCSIONE3"/>
    <s v="CCNIDCUCSIONE3 - PROD"/>
    <s v="CCNIDCUCSIONE3.carecorenational.com"/>
    <s v="Windows"/>
    <s v="Microsoft Windows Server 2016 or later (64-bit)"/>
    <n v="4"/>
    <s v="POWEREDON"/>
    <s v="Former Canyonlands"/>
    <m/>
    <n v="198"/>
    <s v="4210ead6-a45d-cca2-1f67-d7ab2a272c95"/>
    <s v="00:50:56:90:e7:0b"/>
    <s v="legacy_servers_7"/>
    <s v="7"/>
    <s v="Not in GH"/>
    <n v="144499"/>
    <n v="124636"/>
    <s v="DAL-GEN-DR"/>
    <s v="10.0.7.131"/>
    <s v="No"/>
    <s v="No"/>
    <s v="No"/>
    <s v="YES"/>
  </r>
  <r>
    <s v="vm-1456940"/>
    <s v="CCNIDCUCSIONE3"/>
    <m/>
    <x v="1"/>
    <x v="1"/>
    <x v="1"/>
    <x v="6"/>
    <s v="RADCARE - PROD BUNDLE"/>
    <s v="ImageOne - Prod"/>
    <s v="Canyonlands"/>
    <s v="RADCARE - PROD"/>
    <s v="Radcare - EVC - Production"/>
    <s v="Production"/>
    <s v="CCNIDCUCSIONE3"/>
    <s v="CCNIDCUCSIONE3 - PROD"/>
    <s v="CCNIDCUCSIONE3.carecorenational.com"/>
    <s v="Windows"/>
    <s v="Microsoft Windows Server 2016 or later (64-bit)"/>
    <n v="4"/>
    <s v="POWEREDON"/>
    <s v="Former Canyonlands"/>
    <m/>
    <n v="198"/>
    <s v="4210ead6-a45d-cca2-1f67-d7ab2a272c95"/>
    <s v="00:50:56:90:e7:0b"/>
    <s v="legacy_servers_7"/>
    <s v="7"/>
    <s v="Not in GH"/>
    <n v="144499"/>
    <n v="124636"/>
    <s v="DAL-GEN-DR"/>
    <s v="10.0.7.131"/>
    <s v="No"/>
    <s v="No"/>
    <s v="No"/>
    <s v="YES"/>
  </r>
  <r>
    <s v="vm-1456940"/>
    <s v="CCNIDCUCSIONE3"/>
    <m/>
    <x v="1"/>
    <x v="1"/>
    <x v="1"/>
    <x v="6"/>
    <s v="UPADS Plugins - PROD BUNDLE"/>
    <s v="ImageOne - Prod"/>
    <s v="Canyonlands"/>
    <s v="UPADS PLUGINS - PROD"/>
    <s v="Upads Plugins - EVC - Production"/>
    <s v="Production"/>
    <s v="CCNIDCUCSIONE3"/>
    <s v="CCNIDCUCSIONE3 - PROD"/>
    <s v="CCNIDCUCSIONE3.carecorenational.com"/>
    <s v="Windows"/>
    <s v="Microsoft Windows Server 2016 or later (64-bit)"/>
    <n v="4"/>
    <s v="POWEREDON"/>
    <s v="Former Canyonlands"/>
    <m/>
    <n v="198"/>
    <s v="4210ead6-a45d-cca2-1f67-d7ab2a272c95"/>
    <s v="00:50:56:90:e7:0b"/>
    <s v="legacy_servers_7"/>
    <s v="7"/>
    <s v="Not in GH"/>
    <n v="144499"/>
    <n v="124636"/>
    <s v="DAL-GEN-DR"/>
    <s v="10.0.7.131"/>
    <s v="No"/>
    <s v="No"/>
    <s v="No"/>
    <s v="YES"/>
  </r>
  <r>
    <s v="vm-1456940"/>
    <s v="CCNIDCUCSIONE3"/>
    <m/>
    <x v="1"/>
    <x v="1"/>
    <x v="1"/>
    <x v="6"/>
    <s v="UPADS WEb - PROD BUNDLE"/>
    <s v="ImageOne - Prod"/>
    <s v="Canyonlands"/>
    <s v="UPADS WEB - PROD"/>
    <s v="Upads Web - EVC - Production"/>
    <s v="Production"/>
    <s v="CCNIDCUCSIONE3"/>
    <s v="CCNIDCUCSIONE3 - PROD"/>
    <s v="CCNIDCUCSIONE3.carecorenational.com"/>
    <s v="Windows"/>
    <s v="Microsoft Windows Server 2016 or later (64-bit)"/>
    <n v="4"/>
    <s v="POWEREDON"/>
    <s v="Former Canyonlands"/>
    <m/>
    <n v="198"/>
    <s v="4210ead6-a45d-cca2-1f67-d7ab2a272c95"/>
    <s v="00:50:56:90:e7:0b"/>
    <s v="legacy_servers_7"/>
    <s v="7"/>
    <s v="Not in GH"/>
    <n v="144499"/>
    <n v="124636"/>
    <s v="DAL-GEN-DR"/>
    <s v="10.0.7.131"/>
    <s v="No"/>
    <s v="No"/>
    <s v="No"/>
    <s v="YES"/>
  </r>
  <r>
    <s v="vm-1456949"/>
    <s v="CCNIDCUCSIONE30"/>
    <m/>
    <x v="1"/>
    <x v="1"/>
    <x v="1"/>
    <x v="6"/>
    <s v="B2B GateWay - Prod Bundle"/>
    <s v="ImageOne - Prod"/>
    <s v="Canyonlands"/>
    <s v="B2B GATEWAY - PROD"/>
    <s v="B2B Gateway - EVC - Production"/>
    <s v="Production"/>
    <s v="CCNIDCUCSIONE30"/>
    <s v="CCNIDCUCSIONE30 - PROD"/>
    <s v="CCNIDCUCSIONE30.carecorenational.com"/>
    <s v="NO DATA"/>
    <s v="NO DATA"/>
    <s v="NO DATA"/>
    <s v="POWEREDOFF"/>
    <s v="Former Canyonlands"/>
    <m/>
    <n v="199"/>
    <s v="42104c31-e859-f3f9-320f-94e937a1e73a"/>
    <s v="00:50:56:90:61:33"/>
    <s v="servers_75"/>
    <s v="75"/>
    <s v="Not in GH"/>
    <n v="144496"/>
    <n v="125886"/>
    <s v="DAL-GEN-DR"/>
    <s v="10.210.75.19"/>
    <s v="No"/>
    <s v="No"/>
    <s v="No"/>
    <s v="YES"/>
  </r>
  <r>
    <s v="vm-1456949"/>
    <s v="CCNIDCUCSIONE30"/>
    <m/>
    <x v="1"/>
    <x v="1"/>
    <x v="1"/>
    <x v="6"/>
    <s v="CCNServices - PROD BUNDLE"/>
    <s v="ImageOne - Prod"/>
    <s v="Canyonlands"/>
    <s v="CCNSERVICES - PROD"/>
    <s v="CCNServices - EVC - Production"/>
    <s v="Production"/>
    <s v="CCNIDCUCSIONE30"/>
    <s v="CCNIDCUCSIONE30 - PROD"/>
    <s v="CCNIDCUCSIONE30.carecorenational.com"/>
    <s v="NO DATA"/>
    <s v="NO DATA"/>
    <s v="NO DATA"/>
    <s v="POWEREDOFF"/>
    <s v="Former Canyonlands"/>
    <m/>
    <n v="199"/>
    <s v="42104c31-e859-f3f9-320f-94e937a1e73a"/>
    <s v="00:50:56:90:61:33"/>
    <s v="servers_75"/>
    <s v="75"/>
    <s v="Not in GH"/>
    <n v="144496"/>
    <n v="125886"/>
    <s v="DAL-GEN-DR"/>
    <s v="10.210.75.19"/>
    <s v="No"/>
    <s v="No"/>
    <s v="No"/>
    <s v="YES"/>
  </r>
  <r>
    <s v="vm-1456949"/>
    <s v="CCNIDCUCSIONE30"/>
    <m/>
    <x v="1"/>
    <x v="1"/>
    <x v="1"/>
    <x v="6"/>
    <s v="CDP - PROD BUNDLE"/>
    <s v="ImageOne - Prod"/>
    <s v="Canyonlands"/>
    <s v="CDP - PROD"/>
    <s v="CDP - EVC - Production"/>
    <s v="Production"/>
    <s v="CCNIDCUCSIONE30"/>
    <s v="CCNIDCUCSIONE30 - PROD"/>
    <s v="CCNIDCUCSIONE30.carecorenational.com"/>
    <s v="NO DATA"/>
    <s v="NO DATA"/>
    <s v="NO DATA"/>
    <s v="POWEREDOFF"/>
    <s v="Former Canyonlands"/>
    <m/>
    <n v="199"/>
    <s v="42104c31-e859-f3f9-320f-94e937a1e73a"/>
    <s v="00:50:56:90:61:33"/>
    <s v="servers_75"/>
    <s v="75"/>
    <s v="Not in GH"/>
    <n v="144496"/>
    <n v="125886"/>
    <s v="DAL-GEN-DR"/>
    <s v="10.210.75.19"/>
    <s v="No"/>
    <s v="No"/>
    <s v="No"/>
    <s v="YES"/>
  </r>
  <r>
    <s v="vm-1456949"/>
    <s v="CCNIDCUCSIONE30"/>
    <m/>
    <x v="1"/>
    <x v="1"/>
    <x v="1"/>
    <x v="6"/>
    <s v="CDP - PROD BUNDLE"/>
    <s v="ImageOne - Prod"/>
    <s v="Canyonlands"/>
    <s v="CDP CASE MANAGEMENT SRC - PROD"/>
    <s v="CDP Case Management Services - EVC - Production"/>
    <s v="Production"/>
    <s v="CCNIDCUCSIONE30"/>
    <s v="CCNIDCUCSIONE30 - PROD"/>
    <s v="CCNIDCUCSIONE30.carecorenational.com"/>
    <s v="NO DATA"/>
    <s v="NO DATA"/>
    <s v="NO DATA"/>
    <s v="POWEREDOFF"/>
    <s v="Former Canyonlands"/>
    <m/>
    <n v="199"/>
    <s v="42104c31-e859-f3f9-320f-94e937a1e73a"/>
    <s v="00:50:56:90:61:33"/>
    <s v="servers_75"/>
    <s v="75"/>
    <s v="Not in GH"/>
    <n v="144496"/>
    <n v="125886"/>
    <s v="DAL-GEN-DR"/>
    <s v="10.210.75.19"/>
    <s v="No"/>
    <s v="No"/>
    <s v="No"/>
    <s v="YES"/>
  </r>
  <r>
    <s v="vm-1456949"/>
    <s v="CCNIDCUCSIONE30"/>
    <m/>
    <x v="1"/>
    <x v="1"/>
    <x v="1"/>
    <x v="6"/>
    <s v="CSW - PROD BUNDLE"/>
    <s v="ImageOne - Prod"/>
    <s v="Canyonlands"/>
    <s v="CSW - PROD"/>
    <s v="CSW - EVC - Production"/>
    <s v="Production"/>
    <s v="CCNIDCUCSIONE30"/>
    <s v="CCNIDCUCSIONE30 - PROD"/>
    <s v="CCNIDCUCSIONE30.carecorenational.com"/>
    <s v="NO DATA"/>
    <s v="NO DATA"/>
    <s v="NO DATA"/>
    <s v="POWEREDOFF"/>
    <s v="Former Canyonlands"/>
    <m/>
    <n v="199"/>
    <s v="42104c31-e859-f3f9-320f-94e937a1e73a"/>
    <s v="00:50:56:90:61:33"/>
    <s v="servers_75"/>
    <s v="75"/>
    <s v="Not in GH"/>
    <n v="144496"/>
    <n v="125886"/>
    <s v="DAL-GEN-DR"/>
    <s v="10.210.75.19"/>
    <s v="No"/>
    <s v="No"/>
    <s v="No"/>
    <s v="YES"/>
  </r>
  <r>
    <s v="vm-1456949"/>
    <s v="CCNIDCUCSIONE30"/>
    <m/>
    <x v="1"/>
    <x v="1"/>
    <x v="1"/>
    <x v="6"/>
    <s v="Exception Management - PROD BUNDLE"/>
    <s v="ImageOne - Prod"/>
    <s v="Canyonlands"/>
    <s v="EXCEPTION MANAGEMENT - PROD"/>
    <s v="Exception Management - EVC - Production"/>
    <s v="Production"/>
    <s v="CCNIDCUCSIONE30"/>
    <s v="CCNIDCUCSIONE30 - PROD"/>
    <s v="CCNIDCUCSIONE30.carecorenational.com"/>
    <s v="NO DATA"/>
    <s v="NO DATA"/>
    <s v="NO DATA"/>
    <s v="POWEREDOFF"/>
    <s v="Former Canyonlands"/>
    <m/>
    <n v="199"/>
    <s v="42104c31-e859-f3f9-320f-94e937a1e73a"/>
    <s v="00:50:56:90:61:33"/>
    <s v="servers_75"/>
    <s v="75"/>
    <s v="Not in GH"/>
    <n v="144496"/>
    <n v="125886"/>
    <s v="DAL-GEN-DR"/>
    <s v="10.210.75.19"/>
    <s v="No"/>
    <s v="No"/>
    <s v="No"/>
    <s v="YES"/>
  </r>
  <r>
    <s v="vm-1456949"/>
    <s v="CCNIDCUCSIONE30"/>
    <m/>
    <x v="1"/>
    <x v="1"/>
    <x v="1"/>
    <x v="6"/>
    <s v="IONE - PROD BUNDLE"/>
    <s v="ImageOne - Prod"/>
    <s v="Canyonlands"/>
    <s v="IONE - PROD"/>
    <s v="IONE - EVC - Production"/>
    <s v="Production"/>
    <s v="CCNIDCUCSIONE30"/>
    <s v="CCNIDCUCSIONE30 - PROD"/>
    <s v="CCNIDCUCSIONE30.carecorenational.com"/>
    <s v="NO DATA"/>
    <s v="NO DATA"/>
    <s v="NO DATA"/>
    <s v="POWEREDOFF"/>
    <s v="Former Canyonlands"/>
    <m/>
    <n v="199"/>
    <s v="42104c31-e859-f3f9-320f-94e937a1e73a"/>
    <s v="00:50:56:90:61:33"/>
    <s v="servers_75"/>
    <s v="75"/>
    <s v="Not in GH"/>
    <n v="144496"/>
    <n v="125886"/>
    <s v="DAL-GEN-DR"/>
    <s v="10.210.75.19"/>
    <s v="No"/>
    <s v="No"/>
    <s v="No"/>
    <s v="YES"/>
  </r>
  <r>
    <s v="vm-1456949"/>
    <s v="CCNIDCUCSIONE30"/>
    <m/>
    <x v="1"/>
    <x v="1"/>
    <x v="1"/>
    <x v="6"/>
    <s v="Medical Oncology Services/ MedOnce Portal - PROD BUNDLE"/>
    <s v="ImageOne - Prod"/>
    <s v="Canyonlands"/>
    <s v="MEDICAL ONCOLOGY SERVICES - PROD"/>
    <s v="Medical Oncology Services - EVC - Production"/>
    <s v="Production"/>
    <s v="CCNIDCUCSIONE30"/>
    <s v="CCNIDCUCSIONE30 - PROD"/>
    <s v="CCNIDCUCSIONE30.carecorenational.com"/>
    <s v="NO DATA"/>
    <s v="NO DATA"/>
    <s v="NO DATA"/>
    <s v="POWEREDOFF"/>
    <s v="Former Canyonlands"/>
    <m/>
    <n v="199"/>
    <s v="42104c31-e859-f3f9-320f-94e937a1e73a"/>
    <s v="00:50:56:90:61:33"/>
    <s v="servers_75"/>
    <s v="75"/>
    <s v="Not in GH"/>
    <n v="144496"/>
    <n v="125886"/>
    <s v="DAL-GEN-DR"/>
    <s v="10.210.75.19"/>
    <s v="No"/>
    <s v="No"/>
    <s v="No"/>
    <s v="YES"/>
  </r>
  <r>
    <s v="vm-1456949"/>
    <s v="CCNIDCUCSIONE30"/>
    <m/>
    <x v="1"/>
    <x v="1"/>
    <x v="1"/>
    <x v="6"/>
    <s v="Medical Oncology Services/ MedOnce Portal - PROD BUNDLE"/>
    <s v="ImageOne - Prod"/>
    <s v="Canyonlands"/>
    <s v="MEDONC PORTAL - PROD"/>
    <s v="MedOnc Portal - EVC - Production"/>
    <s v="Production"/>
    <s v="CCNIDCUCSIONE30"/>
    <s v="CCNIDCUCSIONE30 - PROD"/>
    <s v="CCNIDCUCSIONE30.carecorenational.com"/>
    <s v="NO DATA"/>
    <s v="NO DATA"/>
    <s v="NO DATA"/>
    <s v="POWEREDOFF"/>
    <s v="Former Canyonlands"/>
    <m/>
    <n v="199"/>
    <s v="42104c31-e859-f3f9-320f-94e937a1e73a"/>
    <s v="00:50:56:90:61:33"/>
    <s v="servers_75"/>
    <s v="75"/>
    <s v="Not in GH"/>
    <n v="144496"/>
    <n v="125886"/>
    <s v="DAL-GEN-DR"/>
    <s v="10.210.75.19"/>
    <s v="No"/>
    <s v="No"/>
    <s v="No"/>
    <s v="YES"/>
  </r>
  <r>
    <s v="vm-1456949"/>
    <s v="CCNIDCUCSIONE30"/>
    <m/>
    <x v="1"/>
    <x v="1"/>
    <x v="1"/>
    <x v="6"/>
    <s v="Predictive Intelligence Service - PROD BUNDLE"/>
    <s v="ImageOne - Prod"/>
    <s v="Canyonlands"/>
    <s v="PREDICTIVE INTELL SRC - PROD"/>
    <s v="Predictive Intelligence Service - EVC - Production"/>
    <s v="Production"/>
    <s v="CCNIDCUCSIONE30"/>
    <s v="CCNIDCUCSIONE30 - PROD"/>
    <s v="CCNIDCUCSIONE30.carecorenational.com"/>
    <s v="NO DATA"/>
    <s v="NO DATA"/>
    <s v="NO DATA"/>
    <s v="POWEREDOFF"/>
    <s v="Former Canyonlands"/>
    <m/>
    <n v="199"/>
    <s v="42104c31-e859-f3f9-320f-94e937a1e73a"/>
    <s v="00:50:56:90:61:33"/>
    <s v="servers_75"/>
    <s v="75"/>
    <s v="Not in GH"/>
    <n v="144496"/>
    <n v="125886"/>
    <s v="DAL-GEN-DR"/>
    <s v="10.210.75.19"/>
    <s v="No"/>
    <s v="No"/>
    <s v="No"/>
    <s v="YES"/>
  </r>
  <r>
    <s v="vm-1456949"/>
    <s v="CCNIDCUCSIONE30"/>
    <m/>
    <x v="1"/>
    <x v="1"/>
    <x v="1"/>
    <x v="6"/>
    <s v="RADCARE - PROD BUNDLE"/>
    <s v="ImageOne - Prod"/>
    <s v="Canyonlands"/>
    <s v="RADCARE - PROD"/>
    <s v="Radcare - EVC - Production"/>
    <s v="Production"/>
    <s v="CCNIDCUCSIONE30"/>
    <s v="CCNIDCUCSIONE30 - PROD"/>
    <s v="CCNIDCUCSIONE30.carecorenational.com"/>
    <s v="NO DATA"/>
    <s v="NO DATA"/>
    <s v="NO DATA"/>
    <s v="POWEREDOFF"/>
    <s v="Former Canyonlands"/>
    <m/>
    <n v="199"/>
    <s v="42104c31-e859-f3f9-320f-94e937a1e73a"/>
    <s v="00:50:56:90:61:33"/>
    <s v="servers_75"/>
    <s v="75"/>
    <s v="Not in GH"/>
    <n v="144496"/>
    <n v="125886"/>
    <s v="DAL-GEN-DR"/>
    <s v="10.210.75.19"/>
    <s v="No"/>
    <s v="No"/>
    <s v="No"/>
    <s v="YES"/>
  </r>
  <r>
    <s v="vm-1456949"/>
    <s v="CCNIDCUCSIONE30"/>
    <m/>
    <x v="1"/>
    <x v="1"/>
    <x v="1"/>
    <x v="6"/>
    <s v="UPADS Plugins - PROD BUNDLE"/>
    <s v="ImageOne - Prod"/>
    <s v="Canyonlands"/>
    <s v="UPADS PLUGINS - PROD"/>
    <s v="Upads Plugins - EVC - Production"/>
    <s v="Production"/>
    <s v="CCNIDCUCSIONE30"/>
    <s v="CCNIDCUCSIONE30 - PROD"/>
    <s v="CCNIDCUCSIONE30.carecorenational.com"/>
    <s v="NO DATA"/>
    <s v="NO DATA"/>
    <s v="NO DATA"/>
    <s v="POWEREDOFF"/>
    <s v="Former Canyonlands"/>
    <m/>
    <n v="199"/>
    <s v="42104c31-e859-f3f9-320f-94e937a1e73a"/>
    <s v="00:50:56:90:61:33"/>
    <s v="servers_75"/>
    <s v="75"/>
    <s v="Not in GH"/>
    <n v="144496"/>
    <n v="125886"/>
    <s v="DAL-GEN-DR"/>
    <s v="10.210.75.19"/>
    <s v="No"/>
    <s v="No"/>
    <s v="No"/>
    <s v="YES"/>
  </r>
  <r>
    <s v="vm-1456949"/>
    <s v="CCNIDCUCSIONE30"/>
    <m/>
    <x v="1"/>
    <x v="1"/>
    <x v="1"/>
    <x v="6"/>
    <s v="UPADS WEb - PROD BUNDLE"/>
    <s v="ImageOne - Prod"/>
    <s v="Canyonlands"/>
    <s v="UPADS WEB - PROD"/>
    <s v="Upads Web - EVC - Production"/>
    <s v="Production"/>
    <s v="CCNIDCUCSIONE30"/>
    <s v="CCNIDCUCSIONE30 - PROD"/>
    <s v="CCNIDCUCSIONE30.carecorenational.com"/>
    <s v="NO DATA"/>
    <s v="NO DATA"/>
    <s v="NO DATA"/>
    <s v="POWEREDOFF"/>
    <s v="Former Canyonlands"/>
    <m/>
    <n v="199"/>
    <s v="42104c31-e859-f3f9-320f-94e937a1e73a"/>
    <s v="00:50:56:90:61:33"/>
    <s v="servers_75"/>
    <s v="75"/>
    <s v="Not in GH"/>
    <n v="144496"/>
    <n v="125886"/>
    <s v="DAL-GEN-DR"/>
    <s v="10.210.75.19"/>
    <s v="No"/>
    <s v="No"/>
    <s v="No"/>
    <s v="YES"/>
  </r>
  <r>
    <s v="vm-1456950"/>
    <s v="CCNIDCUCSIONE31"/>
    <m/>
    <x v="1"/>
    <x v="1"/>
    <x v="1"/>
    <x v="6"/>
    <s v="B2B GateWay - Prod Bundle"/>
    <s v="ImageOne - Prod"/>
    <s v="Canyonlands"/>
    <s v="B2B GATEWAY - PROD"/>
    <s v="B2B Gateway - EVC - Production"/>
    <s v="Production"/>
    <s v="CCNIDCUCSIONE31"/>
    <s v="CCNIDCUCSIONE31 - PROD"/>
    <s v="CCNIDCUCSIONE31.carecorenational.com"/>
    <s v="NO DATA"/>
    <s v="NO DATA"/>
    <s v="NO DATA"/>
    <s v="POWEREDOFF"/>
    <s v="Former Canyonlands"/>
    <m/>
    <n v="201"/>
    <s v="42105ae3-95ea-d873-f857-d433e89f0075"/>
    <s v="00:50:56:90:19:84"/>
    <s v="servers_63"/>
    <s v="63"/>
    <s v="Not in GH"/>
    <n v="144497"/>
    <n v="126535"/>
    <s v="DAL-GEN-DR"/>
    <s v="10.210.63.212"/>
    <s v="No"/>
    <s v="No"/>
    <s v="No"/>
    <s v="YES"/>
  </r>
  <r>
    <s v="vm-1456950"/>
    <s v="CCNIDCUCSIONE31"/>
    <m/>
    <x v="1"/>
    <x v="1"/>
    <x v="1"/>
    <x v="6"/>
    <s v="CCNServices - PROD BUNDLE"/>
    <s v="ImageOne - Prod"/>
    <s v="Canyonlands"/>
    <s v="CCNSERVICES - PROD"/>
    <s v="CCNServices - EVC - Production"/>
    <s v="Production"/>
    <s v="CCNIDCUCSIONE31"/>
    <s v="CCNIDCUCSIONE31 - PROD"/>
    <s v="CCNIDCUCSIONE31.carecorenational.com"/>
    <s v="NO DATA"/>
    <s v="NO DATA"/>
    <s v="NO DATA"/>
    <s v="POWEREDOFF"/>
    <s v="Former Canyonlands"/>
    <m/>
    <n v="201"/>
    <s v="42105ae3-95ea-d873-f857-d433e89f0075"/>
    <s v="00:50:56:90:19:84"/>
    <s v="servers_63"/>
    <s v="63"/>
    <s v="Not in GH"/>
    <n v="144497"/>
    <n v="126535"/>
    <s v="DAL-GEN-DR"/>
    <s v="10.210.63.212"/>
    <s v="No"/>
    <s v="No"/>
    <s v="No"/>
    <s v="YES"/>
  </r>
  <r>
    <s v="vm-1456950"/>
    <s v="CCNIDCUCSIONE31"/>
    <m/>
    <x v="1"/>
    <x v="1"/>
    <x v="1"/>
    <x v="6"/>
    <s v="CDP - PROD BUNDLE"/>
    <s v="ImageOne - Prod"/>
    <s v="Canyonlands"/>
    <s v="CDP - PROD"/>
    <s v="CDP - EVC - Production"/>
    <s v="Production"/>
    <s v="CCNIDCUCSIONE31"/>
    <s v="CCNIDCUCSIONE31 - PROD"/>
    <s v="CCNIDCUCSIONE31.carecorenational.com"/>
    <s v="NO DATA"/>
    <s v="NO DATA"/>
    <s v="NO DATA"/>
    <s v="POWEREDOFF"/>
    <s v="Former Canyonlands"/>
    <m/>
    <n v="201"/>
    <s v="42105ae3-95ea-d873-f857-d433e89f0075"/>
    <s v="00:50:56:90:19:84"/>
    <s v="servers_63"/>
    <s v="63"/>
    <s v="Not in GH"/>
    <n v="144497"/>
    <n v="126535"/>
    <s v="DAL-GEN-DR"/>
    <s v="10.210.63.212"/>
    <s v="No"/>
    <s v="No"/>
    <s v="No"/>
    <s v="YES"/>
  </r>
  <r>
    <s v="vm-1456950"/>
    <s v="CCNIDCUCSIONE31"/>
    <m/>
    <x v="1"/>
    <x v="1"/>
    <x v="1"/>
    <x v="6"/>
    <s v="CDP - PROD BUNDLE"/>
    <s v="ImageOne - Prod"/>
    <s v="Canyonlands"/>
    <s v="CDP CASE MANAGEMENT SRC - PROD"/>
    <s v="CDP Case Management Services - EVC - Production"/>
    <s v="Production"/>
    <s v="CCNIDCUCSIONE31"/>
    <s v="CCNIDCUCSIONE31 - PROD"/>
    <s v="CCNIDCUCSIONE31.carecorenational.com"/>
    <s v="NO DATA"/>
    <s v="NO DATA"/>
    <s v="NO DATA"/>
    <s v="POWEREDOFF"/>
    <s v="Former Canyonlands"/>
    <m/>
    <n v="201"/>
    <s v="42105ae3-95ea-d873-f857-d433e89f0075"/>
    <s v="00:50:56:90:19:84"/>
    <s v="servers_63"/>
    <s v="63"/>
    <s v="Not in GH"/>
    <n v="144497"/>
    <n v="126535"/>
    <s v="DAL-GEN-DR"/>
    <s v="10.210.63.212"/>
    <s v="No"/>
    <s v="No"/>
    <s v="No"/>
    <s v="YES"/>
  </r>
  <r>
    <s v="vm-1456950"/>
    <s v="CCNIDCUCSIONE31"/>
    <m/>
    <x v="1"/>
    <x v="1"/>
    <x v="1"/>
    <x v="6"/>
    <s v="CSW - PROD BUNDLE"/>
    <s v="ImageOne - Prod"/>
    <s v="Canyonlands"/>
    <s v="CSW - PROD"/>
    <s v="CSW - EVC - Production"/>
    <s v="Production"/>
    <s v="CCNIDCUCSIONE31"/>
    <s v="CCNIDCUCSIONE31 - PROD"/>
    <s v="CCNIDCUCSIONE31.carecorenational.com"/>
    <s v="NO DATA"/>
    <s v="NO DATA"/>
    <s v="NO DATA"/>
    <s v="POWEREDOFF"/>
    <s v="Former Canyonlands"/>
    <m/>
    <n v="201"/>
    <s v="42105ae3-95ea-d873-f857-d433e89f0075"/>
    <s v="00:50:56:90:19:84"/>
    <s v="servers_63"/>
    <s v="63"/>
    <s v="Not in GH"/>
    <n v="144497"/>
    <n v="126535"/>
    <s v="DAL-GEN-DR"/>
    <s v="10.210.63.212"/>
    <s v="No"/>
    <s v="No"/>
    <s v="No"/>
    <s v="YES"/>
  </r>
  <r>
    <s v="vm-1456950"/>
    <s v="CCNIDCUCSIONE31"/>
    <m/>
    <x v="1"/>
    <x v="1"/>
    <x v="1"/>
    <x v="6"/>
    <s v="Exception Management - PROD BUNDLE"/>
    <s v="ImageOne - Prod"/>
    <s v="Canyonlands"/>
    <s v="EXCEPTION MANAGEMENT - PROD"/>
    <s v="Exception Management - EVC - Production"/>
    <s v="Production"/>
    <s v="CCNIDCUCSIONE31"/>
    <s v="CCNIDCUCSIONE31 - PROD"/>
    <s v="CCNIDCUCSIONE31.carecorenational.com"/>
    <s v="NO DATA"/>
    <s v="NO DATA"/>
    <s v="NO DATA"/>
    <s v="POWEREDOFF"/>
    <s v="Former Canyonlands"/>
    <m/>
    <n v="201"/>
    <s v="42105ae3-95ea-d873-f857-d433e89f0075"/>
    <s v="00:50:56:90:19:84"/>
    <s v="servers_63"/>
    <s v="63"/>
    <s v="Not in GH"/>
    <n v="144497"/>
    <n v="126535"/>
    <s v="DAL-GEN-DR"/>
    <s v="10.210.63.212"/>
    <s v="No"/>
    <s v="No"/>
    <s v="No"/>
    <s v="YES"/>
  </r>
  <r>
    <s v="vm-1456950"/>
    <s v="CCNIDCUCSIONE31"/>
    <m/>
    <x v="1"/>
    <x v="1"/>
    <x v="1"/>
    <x v="6"/>
    <s v="IONE - PROD BUNDLE"/>
    <s v="ImageOne - Prod"/>
    <s v="Canyonlands"/>
    <s v="IONE - PROD"/>
    <s v="IONE - EVC - Production"/>
    <s v="Production"/>
    <s v="CCNIDCUCSIONE31"/>
    <s v="CCNIDCUCSIONE31 - PROD"/>
    <s v="CCNIDCUCSIONE31.carecorenational.com"/>
    <s v="NO DATA"/>
    <s v="NO DATA"/>
    <s v="NO DATA"/>
    <s v="POWEREDOFF"/>
    <s v="Former Canyonlands"/>
    <m/>
    <n v="201"/>
    <s v="42105ae3-95ea-d873-f857-d433e89f0075"/>
    <s v="00:50:56:90:19:84"/>
    <s v="servers_63"/>
    <s v="63"/>
    <s v="Not in GH"/>
    <n v="144497"/>
    <n v="126535"/>
    <s v="DAL-GEN-DR"/>
    <s v="10.210.63.212"/>
    <s v="No"/>
    <s v="No"/>
    <s v="No"/>
    <s v="YES"/>
  </r>
  <r>
    <s v="vm-1456950"/>
    <s v="CCNIDCUCSIONE31"/>
    <m/>
    <x v="1"/>
    <x v="1"/>
    <x v="1"/>
    <x v="6"/>
    <s v="Medical Oncology Services/ MedOnce Portal - PROD BUNDLE"/>
    <s v="ImageOne - Prod"/>
    <s v="Canyonlands"/>
    <s v="MEDICAL ONCOLOGY SERVICES - PROD"/>
    <s v="Medical Oncology Services - EVC - Production"/>
    <s v="Production"/>
    <s v="CCNIDCUCSIONE31"/>
    <s v="CCNIDCUCSIONE31 - PROD"/>
    <s v="CCNIDCUCSIONE31.carecorenational.com"/>
    <s v="NO DATA"/>
    <s v="NO DATA"/>
    <s v="NO DATA"/>
    <s v="POWEREDOFF"/>
    <s v="Former Canyonlands"/>
    <m/>
    <n v="201"/>
    <s v="42105ae3-95ea-d873-f857-d433e89f0075"/>
    <s v="00:50:56:90:19:84"/>
    <s v="servers_63"/>
    <s v="63"/>
    <s v="Not in GH"/>
    <n v="144497"/>
    <n v="126535"/>
    <s v="DAL-GEN-DR"/>
    <s v="10.210.63.212"/>
    <s v="No"/>
    <s v="No"/>
    <s v="No"/>
    <s v="YES"/>
  </r>
  <r>
    <s v="vm-1456950"/>
    <s v="CCNIDCUCSIONE31"/>
    <m/>
    <x v="1"/>
    <x v="1"/>
    <x v="1"/>
    <x v="6"/>
    <s v="Medical Oncology Services/ MedOnce Portal - PROD BUNDLE"/>
    <s v="ImageOne - Prod"/>
    <s v="Canyonlands"/>
    <s v="MEDONC PORTAL - PROD"/>
    <s v="MedOnc Portal - EVC - Production"/>
    <s v="Production"/>
    <s v="CCNIDCUCSIONE31"/>
    <s v="CCNIDCUCSIONE31 - PROD"/>
    <s v="CCNIDCUCSIONE31.carecorenational.com"/>
    <s v="NO DATA"/>
    <s v="NO DATA"/>
    <s v="NO DATA"/>
    <s v="POWEREDOFF"/>
    <s v="Former Canyonlands"/>
    <m/>
    <n v="201"/>
    <s v="42105ae3-95ea-d873-f857-d433e89f0075"/>
    <s v="00:50:56:90:19:84"/>
    <s v="servers_63"/>
    <s v="63"/>
    <s v="Not in GH"/>
    <n v="144497"/>
    <n v="126535"/>
    <s v="DAL-GEN-DR"/>
    <s v="10.210.63.212"/>
    <s v="No"/>
    <s v="No"/>
    <s v="No"/>
    <s v="YES"/>
  </r>
  <r>
    <s v="vm-1456950"/>
    <s v="CCNIDCUCSIONE31"/>
    <m/>
    <x v="1"/>
    <x v="1"/>
    <x v="1"/>
    <x v="6"/>
    <s v="Predictive Intelligence Service - PROD BUNDLE"/>
    <s v="ImageOne - Prod"/>
    <s v="Canyonlands"/>
    <s v="PREDICTIVE INTELL SRC - PROD"/>
    <s v="Predictive Intelligence Service - EVC - Production"/>
    <s v="Production"/>
    <s v="CCNIDCUCSIONE31"/>
    <s v="CCNIDCUCSIONE31 - PROD"/>
    <s v="CCNIDCUCSIONE31.carecorenational.com"/>
    <s v="NO DATA"/>
    <s v="NO DATA"/>
    <s v="NO DATA"/>
    <s v="POWEREDOFF"/>
    <s v="Former Canyonlands"/>
    <m/>
    <n v="201"/>
    <s v="42105ae3-95ea-d873-f857-d433e89f0075"/>
    <s v="00:50:56:90:19:84"/>
    <s v="servers_63"/>
    <s v="63"/>
    <s v="Not in GH"/>
    <n v="144497"/>
    <n v="126535"/>
    <s v="DAL-GEN-DR"/>
    <s v="10.210.63.212"/>
    <s v="No"/>
    <s v="No"/>
    <s v="No"/>
    <s v="YES"/>
  </r>
  <r>
    <s v="vm-1456950"/>
    <s v="CCNIDCUCSIONE31"/>
    <m/>
    <x v="1"/>
    <x v="1"/>
    <x v="1"/>
    <x v="6"/>
    <s v="RADCARE - PROD BUNDLE"/>
    <s v="ImageOne - Prod"/>
    <s v="Canyonlands"/>
    <s v="RADCARE - PROD"/>
    <s v="Radcare - EVC - Production"/>
    <s v="Production"/>
    <s v="CCNIDCUCSIONE31"/>
    <s v="CCNIDCUCSIONE31 - PROD"/>
    <s v="CCNIDCUCSIONE31.carecorenational.com"/>
    <s v="NO DATA"/>
    <s v="NO DATA"/>
    <s v="NO DATA"/>
    <s v="POWEREDOFF"/>
    <s v="Former Canyonlands"/>
    <m/>
    <n v="201"/>
    <s v="42105ae3-95ea-d873-f857-d433e89f0075"/>
    <s v="00:50:56:90:19:84"/>
    <s v="servers_63"/>
    <s v="63"/>
    <s v="Not in GH"/>
    <n v="144497"/>
    <n v="126535"/>
    <s v="DAL-GEN-DR"/>
    <s v="10.210.63.212"/>
    <s v="No"/>
    <s v="No"/>
    <s v="No"/>
    <s v="YES"/>
  </r>
  <r>
    <s v="vm-1456950"/>
    <s v="CCNIDCUCSIONE31"/>
    <m/>
    <x v="1"/>
    <x v="1"/>
    <x v="1"/>
    <x v="6"/>
    <s v="UPADS Plugins - PROD BUNDLE"/>
    <s v="ImageOne - Prod"/>
    <s v="Canyonlands"/>
    <s v="UPADS PLUGINS - PROD"/>
    <s v="Upads Plugins - EVC - Production"/>
    <s v="Production"/>
    <s v="CCNIDCUCSIONE31"/>
    <s v="CCNIDCUCSIONE31 - PROD"/>
    <s v="CCNIDCUCSIONE31.carecorenational.com"/>
    <s v="NO DATA"/>
    <s v="NO DATA"/>
    <s v="NO DATA"/>
    <s v="POWEREDOFF"/>
    <s v="Former Canyonlands"/>
    <m/>
    <n v="201"/>
    <s v="42105ae3-95ea-d873-f857-d433e89f0075"/>
    <s v="00:50:56:90:19:84"/>
    <s v="servers_63"/>
    <s v="63"/>
    <s v="Not in GH"/>
    <n v="144497"/>
    <n v="126535"/>
    <s v="DAL-GEN-DR"/>
    <s v="10.210.63.212"/>
    <s v="No"/>
    <s v="No"/>
    <s v="No"/>
    <s v="YES"/>
  </r>
  <r>
    <s v="vm-1456950"/>
    <s v="CCNIDCUCSIONE31"/>
    <m/>
    <x v="1"/>
    <x v="1"/>
    <x v="1"/>
    <x v="6"/>
    <s v="UPADS WEb - PROD BUNDLE"/>
    <s v="ImageOne - Prod"/>
    <s v="Canyonlands"/>
    <s v="UPADS WEB - PROD"/>
    <s v="Upads Web - EVC - Production"/>
    <s v="Production"/>
    <s v="CCNIDCUCSIONE31"/>
    <s v="CCNIDCUCSIONE31 - PROD"/>
    <s v="CCNIDCUCSIONE31.carecorenational.com"/>
    <s v="NO DATA"/>
    <s v="NO DATA"/>
    <s v="NO DATA"/>
    <s v="POWEREDOFF"/>
    <s v="Former Canyonlands"/>
    <m/>
    <n v="201"/>
    <s v="42105ae3-95ea-d873-f857-d433e89f0075"/>
    <s v="00:50:56:90:19:84"/>
    <s v="servers_63"/>
    <s v="63"/>
    <s v="Not in GH"/>
    <n v="144497"/>
    <n v="126535"/>
    <s v="DAL-GEN-DR"/>
    <s v="10.210.63.212"/>
    <s v="No"/>
    <s v="No"/>
    <s v="No"/>
    <s v="YES"/>
  </r>
  <r>
    <s v="vm-1456951"/>
    <s v="CCNIDCUCSIONE32"/>
    <m/>
    <x v="1"/>
    <x v="1"/>
    <x v="1"/>
    <x v="6"/>
    <s v="B2B GateWay - Prod Bundle"/>
    <s v="ImageOne - Prod"/>
    <s v="Canyonlands"/>
    <s v="B2B GATEWAY - PROD"/>
    <s v="B2B Gateway - EVC - Production"/>
    <s v="Production"/>
    <s v="CCNIDCUCSIONE32"/>
    <s v="CCNIDCUCSIONE32 - PROD"/>
    <s v="CCNIDCUCSIONE32.carecorenational.com"/>
    <s v="NO DATA"/>
    <s v="NO DATA"/>
    <s v="NO DATA"/>
    <s v="POWEREDOFF"/>
    <s v="Former Canyonlands"/>
    <m/>
    <n v="203"/>
    <s v="4210c539-ed6e-1eec-3389-6175e1aec24f"/>
    <s v="00:50:56:90:37:ae"/>
    <s v="servers_63"/>
    <s v="63"/>
    <s v="Not in GH"/>
    <n v="144506"/>
    <n v="125753"/>
    <s v="DAL-GEN-DR"/>
    <s v="10.210.63.213"/>
    <s v="No"/>
    <s v="No"/>
    <s v="No"/>
    <s v="YES"/>
  </r>
  <r>
    <s v="vm-1456951"/>
    <s v="CCNIDCUCSIONE32"/>
    <m/>
    <x v="1"/>
    <x v="1"/>
    <x v="1"/>
    <x v="6"/>
    <s v="CCNServices - PROD BUNDLE"/>
    <s v="ImageOne - Prod"/>
    <s v="Canyonlands"/>
    <s v="CCNSERVICES - PROD"/>
    <s v="CCNServices - EVC - Production"/>
    <s v="Production"/>
    <s v="CCNIDCUCSIONE32"/>
    <s v="CCNIDCUCSIONE32 - PROD"/>
    <s v="CCNIDCUCSIONE32.carecorenational.com"/>
    <s v="NO DATA"/>
    <s v="NO DATA"/>
    <s v="NO DATA"/>
    <s v="POWEREDOFF"/>
    <s v="Former Canyonlands"/>
    <m/>
    <n v="203"/>
    <s v="4210c539-ed6e-1eec-3389-6175e1aec24f"/>
    <s v="00:50:56:90:37:ae"/>
    <s v="servers_63"/>
    <s v="63"/>
    <s v="Not in GH"/>
    <n v="144506"/>
    <n v="125753"/>
    <s v="DAL-GEN-DR"/>
    <s v="10.210.63.213"/>
    <s v="No"/>
    <s v="No"/>
    <s v="No"/>
    <s v="YES"/>
  </r>
  <r>
    <s v="vm-1456951"/>
    <s v="CCNIDCUCSIONE32"/>
    <m/>
    <x v="1"/>
    <x v="1"/>
    <x v="1"/>
    <x v="6"/>
    <s v="CDP - PROD BUNDLE"/>
    <s v="ImageOne - Prod"/>
    <s v="Canyonlands"/>
    <s v="CDP - PROD"/>
    <s v="CDP - EVC - Production"/>
    <s v="Production"/>
    <s v="CCNIDCUCSIONE32"/>
    <s v="CCNIDCUCSIONE32 - PROD"/>
    <s v="CCNIDCUCSIONE32.carecorenational.com"/>
    <s v="NO DATA"/>
    <s v="NO DATA"/>
    <s v="NO DATA"/>
    <s v="POWEREDOFF"/>
    <s v="Former Canyonlands"/>
    <m/>
    <n v="203"/>
    <s v="4210c539-ed6e-1eec-3389-6175e1aec24f"/>
    <s v="00:50:56:90:37:ae"/>
    <s v="servers_63"/>
    <s v="63"/>
    <s v="Not in GH"/>
    <n v="144506"/>
    <n v="125753"/>
    <s v="DAL-GEN-DR"/>
    <s v="10.210.63.213"/>
    <s v="No"/>
    <s v="No"/>
    <s v="No"/>
    <s v="YES"/>
  </r>
  <r>
    <s v="vm-1456951"/>
    <s v="CCNIDCUCSIONE32"/>
    <m/>
    <x v="1"/>
    <x v="1"/>
    <x v="1"/>
    <x v="6"/>
    <s v="CDP - PROD BUNDLE"/>
    <s v="ImageOne - Prod"/>
    <s v="Canyonlands"/>
    <s v="CDP CASE MANAGEMENT SRC - PROD"/>
    <s v="CDP Case Management Services - EVC - Production"/>
    <s v="Production"/>
    <s v="CCNIDCUCSIONE32"/>
    <s v="CCNIDCUCSIONE32 - PROD"/>
    <s v="CCNIDCUCSIONE32.carecorenational.com"/>
    <s v="NO DATA"/>
    <s v="NO DATA"/>
    <s v="NO DATA"/>
    <s v="POWEREDOFF"/>
    <s v="Former Canyonlands"/>
    <m/>
    <n v="203"/>
    <s v="4210c539-ed6e-1eec-3389-6175e1aec24f"/>
    <s v="00:50:56:90:37:ae"/>
    <s v="servers_63"/>
    <s v="63"/>
    <s v="Not in GH"/>
    <n v="144506"/>
    <n v="125753"/>
    <s v="DAL-GEN-DR"/>
    <s v="10.210.63.213"/>
    <s v="No"/>
    <s v="No"/>
    <s v="No"/>
    <s v="YES"/>
  </r>
  <r>
    <s v="vm-1456951"/>
    <s v="CCNIDCUCSIONE32"/>
    <m/>
    <x v="1"/>
    <x v="1"/>
    <x v="1"/>
    <x v="6"/>
    <s v="CSW - PROD BUNDLE"/>
    <s v="ImageOne - Prod"/>
    <s v="Canyonlands"/>
    <s v="CSW - PROD"/>
    <s v="CSW - EVC - Production"/>
    <s v="Production"/>
    <s v="CCNIDCUCSIONE32"/>
    <s v="CCNIDCUCSIONE32 - PROD"/>
    <s v="CCNIDCUCSIONE32.carecorenational.com"/>
    <s v="NO DATA"/>
    <s v="NO DATA"/>
    <s v="NO DATA"/>
    <s v="POWEREDOFF"/>
    <s v="Former Canyonlands"/>
    <m/>
    <n v="203"/>
    <s v="4210c539-ed6e-1eec-3389-6175e1aec24f"/>
    <s v="00:50:56:90:37:ae"/>
    <s v="servers_63"/>
    <s v="63"/>
    <s v="Not in GH"/>
    <n v="144506"/>
    <n v="125753"/>
    <s v="DAL-GEN-DR"/>
    <s v="10.210.63.213"/>
    <s v="No"/>
    <s v="No"/>
    <s v="No"/>
    <s v="YES"/>
  </r>
  <r>
    <s v="vm-1456951"/>
    <s v="CCNIDCUCSIONE32"/>
    <m/>
    <x v="1"/>
    <x v="1"/>
    <x v="1"/>
    <x v="6"/>
    <s v="Exception Management - PROD BUNDLE"/>
    <s v="ImageOne - Prod"/>
    <s v="Canyonlands"/>
    <s v="EXCEPTION MANAGEMENT - PROD"/>
    <s v="Exception Management - EVC - Production"/>
    <s v="Production"/>
    <s v="CCNIDCUCSIONE32"/>
    <s v="CCNIDCUCSIONE32 - PROD"/>
    <s v="CCNIDCUCSIONE32.carecorenational.com"/>
    <s v="NO DATA"/>
    <s v="NO DATA"/>
    <s v="NO DATA"/>
    <s v="POWEREDOFF"/>
    <s v="Former Canyonlands"/>
    <m/>
    <n v="203"/>
    <s v="4210c539-ed6e-1eec-3389-6175e1aec24f"/>
    <s v="00:50:56:90:37:ae"/>
    <s v="servers_63"/>
    <s v="63"/>
    <s v="Not in GH"/>
    <n v="144506"/>
    <n v="125753"/>
    <s v="DAL-GEN-DR"/>
    <s v="10.210.63.213"/>
    <s v="No"/>
    <s v="No"/>
    <s v="No"/>
    <s v="YES"/>
  </r>
  <r>
    <s v="vm-1456951"/>
    <s v="CCNIDCUCSIONE32"/>
    <m/>
    <x v="1"/>
    <x v="1"/>
    <x v="1"/>
    <x v="6"/>
    <s v="IONE - PROD BUNDLE"/>
    <s v="ImageOne - Prod"/>
    <s v="Canyonlands"/>
    <s v="IONE - PROD"/>
    <s v="IONE - EVC - Production"/>
    <s v="Production"/>
    <s v="CCNIDCUCSIONE32"/>
    <s v="CCNIDCUCSIONE32 - PROD"/>
    <s v="CCNIDCUCSIONE32.carecorenational.com"/>
    <s v="NO DATA"/>
    <s v="NO DATA"/>
    <s v="NO DATA"/>
    <s v="POWEREDOFF"/>
    <s v="Former Canyonlands"/>
    <m/>
    <n v="203"/>
    <s v="4210c539-ed6e-1eec-3389-6175e1aec24f"/>
    <s v="00:50:56:90:37:ae"/>
    <s v="servers_63"/>
    <s v="63"/>
    <s v="Not in GH"/>
    <n v="144506"/>
    <n v="125753"/>
    <s v="DAL-GEN-DR"/>
    <s v="10.210.63.213"/>
    <s v="No"/>
    <s v="No"/>
    <s v="No"/>
    <s v="YES"/>
  </r>
  <r>
    <s v="vm-1456951"/>
    <s v="CCNIDCUCSIONE32"/>
    <m/>
    <x v="1"/>
    <x v="1"/>
    <x v="1"/>
    <x v="6"/>
    <s v="Medical Oncology Services/ MedOnce Portal - PROD BUNDLE"/>
    <s v="ImageOne - Prod"/>
    <s v="Canyonlands"/>
    <s v="MEDICAL ONCOLOGY SERVICES - PROD"/>
    <s v="Medical Oncology Services - EVC - Production"/>
    <s v="Production"/>
    <s v="CCNIDCUCSIONE32"/>
    <s v="CCNIDCUCSIONE32 - PROD"/>
    <s v="CCNIDCUCSIONE32.carecorenational.com"/>
    <s v="NO DATA"/>
    <s v="NO DATA"/>
    <s v="NO DATA"/>
    <s v="POWEREDOFF"/>
    <s v="Former Canyonlands"/>
    <m/>
    <n v="203"/>
    <s v="4210c539-ed6e-1eec-3389-6175e1aec24f"/>
    <s v="00:50:56:90:37:ae"/>
    <s v="servers_63"/>
    <s v="63"/>
    <s v="Not in GH"/>
    <n v="144506"/>
    <n v="125753"/>
    <s v="DAL-GEN-DR"/>
    <s v="10.210.63.213"/>
    <s v="No"/>
    <s v="No"/>
    <s v="No"/>
    <s v="YES"/>
  </r>
  <r>
    <s v="vm-1456951"/>
    <s v="CCNIDCUCSIONE32"/>
    <m/>
    <x v="1"/>
    <x v="1"/>
    <x v="1"/>
    <x v="6"/>
    <s v="Medical Oncology Services/ MedOnce Portal - PROD BUNDLE"/>
    <s v="ImageOne - Prod"/>
    <s v="Canyonlands"/>
    <s v="MEDONC PORTAL - PROD"/>
    <s v="MedOnc Portal - EVC - Production"/>
    <s v="Production"/>
    <s v="CCNIDCUCSIONE32"/>
    <s v="CCNIDCUCSIONE32 - PROD"/>
    <s v="CCNIDCUCSIONE32.carecorenational.com"/>
    <s v="NO DATA"/>
    <s v="NO DATA"/>
    <s v="NO DATA"/>
    <s v="POWEREDOFF"/>
    <s v="Former Canyonlands"/>
    <m/>
    <n v="203"/>
    <s v="4210c539-ed6e-1eec-3389-6175e1aec24f"/>
    <s v="00:50:56:90:37:ae"/>
    <s v="servers_63"/>
    <s v="63"/>
    <s v="Not in GH"/>
    <n v="144506"/>
    <n v="125753"/>
    <s v="DAL-GEN-DR"/>
    <s v="10.210.63.213"/>
    <s v="No"/>
    <s v="No"/>
    <s v="No"/>
    <s v="YES"/>
  </r>
  <r>
    <s v="vm-1456951"/>
    <s v="CCNIDCUCSIONE32"/>
    <m/>
    <x v="1"/>
    <x v="1"/>
    <x v="1"/>
    <x v="6"/>
    <s v="Predictive Intelligence Service - PROD BUNDLE"/>
    <s v="ImageOne - Prod"/>
    <s v="Canyonlands"/>
    <s v="PREDICTIVE INTELL SRC - PROD"/>
    <s v="Predictive Intelligence Service - EVC - Production"/>
    <s v="Production"/>
    <s v="CCNIDCUCSIONE32"/>
    <s v="CCNIDCUCSIONE32 - PROD"/>
    <s v="CCNIDCUCSIONE32.carecorenational.com"/>
    <s v="NO DATA"/>
    <s v="NO DATA"/>
    <s v="NO DATA"/>
    <s v="POWEREDOFF"/>
    <s v="Former Canyonlands"/>
    <m/>
    <n v="203"/>
    <s v="4210c539-ed6e-1eec-3389-6175e1aec24f"/>
    <s v="00:50:56:90:37:ae"/>
    <s v="servers_63"/>
    <s v="63"/>
    <s v="Not in GH"/>
    <n v="144506"/>
    <n v="125753"/>
    <s v="DAL-GEN-DR"/>
    <s v="10.210.63.213"/>
    <s v="No"/>
    <s v="No"/>
    <s v="No"/>
    <s v="YES"/>
  </r>
  <r>
    <s v="vm-1456951"/>
    <s v="CCNIDCUCSIONE32"/>
    <m/>
    <x v="1"/>
    <x v="1"/>
    <x v="1"/>
    <x v="6"/>
    <s v="RADCARE - PROD BUNDLE"/>
    <s v="ImageOne - Prod"/>
    <s v="Canyonlands"/>
    <s v="RADCARE - PROD"/>
    <s v="Radcare - EVC - Production"/>
    <s v="Production"/>
    <s v="CCNIDCUCSIONE32"/>
    <s v="CCNIDCUCSIONE32 - PROD"/>
    <s v="CCNIDCUCSIONE32.carecorenational.com"/>
    <s v="NO DATA"/>
    <s v="NO DATA"/>
    <s v="NO DATA"/>
    <s v="POWEREDOFF"/>
    <s v="Former Canyonlands"/>
    <m/>
    <n v="203"/>
    <s v="4210c539-ed6e-1eec-3389-6175e1aec24f"/>
    <s v="00:50:56:90:37:ae"/>
    <s v="servers_63"/>
    <s v="63"/>
    <s v="Not in GH"/>
    <n v="144506"/>
    <n v="125753"/>
    <s v="DAL-GEN-DR"/>
    <s v="10.210.63.213"/>
    <s v="No"/>
    <s v="No"/>
    <s v="No"/>
    <s v="YES"/>
  </r>
  <r>
    <s v="vm-1456951"/>
    <s v="CCNIDCUCSIONE32"/>
    <m/>
    <x v="1"/>
    <x v="1"/>
    <x v="1"/>
    <x v="6"/>
    <s v="UPADS Plugins - PROD BUNDLE"/>
    <s v="ImageOne - Prod"/>
    <s v="Canyonlands"/>
    <s v="UPADS PLUGINS - PROD"/>
    <s v="Upads Plugins - EVC - Production"/>
    <s v="Production"/>
    <s v="CCNIDCUCSIONE32"/>
    <s v="CCNIDCUCSIONE32 - PROD"/>
    <s v="CCNIDCUCSIONE32.carecorenational.com"/>
    <s v="NO DATA"/>
    <s v="NO DATA"/>
    <s v="NO DATA"/>
    <s v="POWEREDOFF"/>
    <s v="Former Canyonlands"/>
    <m/>
    <n v="203"/>
    <s v="4210c539-ed6e-1eec-3389-6175e1aec24f"/>
    <s v="00:50:56:90:37:ae"/>
    <s v="servers_63"/>
    <s v="63"/>
    <s v="Not in GH"/>
    <n v="144506"/>
    <n v="125753"/>
    <s v="DAL-GEN-DR"/>
    <s v="10.210.63.213"/>
    <s v="No"/>
    <s v="No"/>
    <s v="No"/>
    <s v="YES"/>
  </r>
  <r>
    <s v="vm-1456951"/>
    <s v="CCNIDCUCSIONE32"/>
    <m/>
    <x v="1"/>
    <x v="1"/>
    <x v="1"/>
    <x v="6"/>
    <s v="UPADS WEb - PROD BUNDLE"/>
    <s v="ImageOne - Prod"/>
    <s v="Canyonlands"/>
    <s v="UPADS WEB - PROD"/>
    <s v="Upads Web - EVC - Production"/>
    <s v="Production"/>
    <s v="CCNIDCUCSIONE32"/>
    <s v="CCNIDCUCSIONE32 - PROD"/>
    <s v="CCNIDCUCSIONE32.carecorenational.com"/>
    <s v="NO DATA"/>
    <s v="NO DATA"/>
    <s v="NO DATA"/>
    <s v="POWEREDOFF"/>
    <s v="Former Canyonlands"/>
    <m/>
    <n v="203"/>
    <s v="4210c539-ed6e-1eec-3389-6175e1aec24f"/>
    <s v="00:50:56:90:37:ae"/>
    <s v="servers_63"/>
    <s v="63"/>
    <s v="Not in GH"/>
    <n v="144506"/>
    <n v="125753"/>
    <s v="DAL-GEN-DR"/>
    <s v="10.210.63.213"/>
    <s v="No"/>
    <s v="No"/>
    <s v="No"/>
    <s v="YES"/>
  </r>
  <r>
    <s v="vm-1456952"/>
    <s v="CCNIDCUCSIONE33"/>
    <m/>
    <x v="1"/>
    <x v="1"/>
    <x v="1"/>
    <x v="6"/>
    <s v="B2B GateWay - Prod Bundle"/>
    <s v="ImageOne - Prod"/>
    <s v="Canyonlands"/>
    <s v="B2B GATEWAY - PROD"/>
    <s v="B2B Gateway - EVC - Production"/>
    <s v="Production"/>
    <s v="CCNIDCUCSIONE33"/>
    <s v="CCNIDCUCSIONE33 - PROD"/>
    <s v="CCNIDCUCSIONE33.carecorenational.com"/>
    <s v="NO DATA"/>
    <s v="NO DATA"/>
    <s v="NO DATA"/>
    <s v="POWEREDOFF"/>
    <s v="Former Canyonlands"/>
    <m/>
    <n v="205"/>
    <s v="42105478-add0-4928-c684-83f11079ec5d"/>
    <s v="00:50:56:90:e9:84"/>
    <s v="servers_63"/>
    <s v="63"/>
    <s v="Not in GH"/>
    <n v="144501"/>
    <n v="125211"/>
    <s v="DAL-GEN-DR"/>
    <s v="10.210.63.214"/>
    <s v="No"/>
    <s v="No"/>
    <s v="No"/>
    <s v="YES"/>
  </r>
  <r>
    <s v="vm-1456952"/>
    <s v="CCNIDCUCSIONE33"/>
    <m/>
    <x v="1"/>
    <x v="1"/>
    <x v="1"/>
    <x v="6"/>
    <s v="CCNServices - PROD BUNDLE"/>
    <s v="ImageOne - Prod"/>
    <s v="Canyonlands"/>
    <s v="CCNSERVICES - PROD"/>
    <s v="CCNServices - EVC - Production"/>
    <s v="Production"/>
    <s v="CCNIDCUCSIONE33"/>
    <s v="CCNIDCUCSIONE33 - PROD"/>
    <s v="CCNIDCUCSIONE33.carecorenational.com"/>
    <s v="NO DATA"/>
    <s v="NO DATA"/>
    <s v="NO DATA"/>
    <s v="POWEREDOFF"/>
    <s v="Former Canyonlands"/>
    <m/>
    <n v="205"/>
    <s v="42105478-add0-4928-c684-83f11079ec5d"/>
    <s v="00:50:56:90:e9:84"/>
    <s v="servers_63"/>
    <s v="63"/>
    <s v="Not in GH"/>
    <n v="144501"/>
    <n v="125211"/>
    <s v="DAL-GEN-DR"/>
    <s v="10.210.63.214"/>
    <s v="No"/>
    <s v="No"/>
    <s v="No"/>
    <s v="YES"/>
  </r>
  <r>
    <s v="vm-1456952"/>
    <s v="CCNIDCUCSIONE33"/>
    <m/>
    <x v="1"/>
    <x v="1"/>
    <x v="1"/>
    <x v="6"/>
    <s v="CDP - PROD BUNDLE"/>
    <s v="ImageOne - Prod"/>
    <s v="Canyonlands"/>
    <s v="CDP - PROD"/>
    <s v="CDP - EVC - Production"/>
    <s v="Production"/>
    <s v="CCNIDCUCSIONE33"/>
    <s v="CCNIDCUCSIONE33 - PROD"/>
    <s v="CCNIDCUCSIONE33.carecorenational.com"/>
    <s v="NO DATA"/>
    <s v="NO DATA"/>
    <s v="NO DATA"/>
    <s v="POWEREDOFF"/>
    <s v="Former Canyonlands"/>
    <m/>
    <n v="205"/>
    <s v="42105478-add0-4928-c684-83f11079ec5d"/>
    <s v="00:50:56:90:e9:84"/>
    <s v="servers_63"/>
    <s v="63"/>
    <s v="Not in GH"/>
    <n v="144501"/>
    <n v="125211"/>
    <s v="DAL-GEN-DR"/>
    <s v="10.210.63.214"/>
    <s v="No"/>
    <s v="No"/>
    <s v="No"/>
    <s v="YES"/>
  </r>
  <r>
    <s v="vm-1456952"/>
    <s v="CCNIDCUCSIONE33"/>
    <m/>
    <x v="1"/>
    <x v="1"/>
    <x v="1"/>
    <x v="6"/>
    <s v="CDP - PROD BUNDLE"/>
    <s v="ImageOne - Prod"/>
    <s v="Canyonlands"/>
    <s v="CDP CASE MANAGEMENT SRC - PROD"/>
    <s v="CDP Case Management Services - EVC - Production"/>
    <s v="Production"/>
    <s v="CCNIDCUCSIONE33"/>
    <s v="CCNIDCUCSIONE33 - PROD"/>
    <s v="CCNIDCUCSIONE33.carecorenational.com"/>
    <s v="NO DATA"/>
    <s v="NO DATA"/>
    <s v="NO DATA"/>
    <s v="POWEREDOFF"/>
    <s v="Former Canyonlands"/>
    <m/>
    <n v="205"/>
    <s v="42105478-add0-4928-c684-83f11079ec5d"/>
    <s v="00:50:56:90:e9:84"/>
    <s v="servers_63"/>
    <s v="63"/>
    <s v="Not in GH"/>
    <n v="144501"/>
    <n v="125211"/>
    <s v="DAL-GEN-DR"/>
    <s v="10.210.63.214"/>
    <s v="No"/>
    <s v="No"/>
    <s v="No"/>
    <s v="YES"/>
  </r>
  <r>
    <s v="vm-1456952"/>
    <s v="CCNIDCUCSIONE33"/>
    <m/>
    <x v="1"/>
    <x v="1"/>
    <x v="1"/>
    <x v="6"/>
    <s v="CSW - PROD BUNDLE"/>
    <s v="ImageOne - Prod"/>
    <s v="Canyonlands"/>
    <s v="CSW - PROD"/>
    <s v="CSW - EVC - Production"/>
    <s v="Production"/>
    <s v="CCNIDCUCSIONE33"/>
    <s v="CCNIDCUCSIONE33 - PROD"/>
    <s v="CCNIDCUCSIONE33.carecorenational.com"/>
    <s v="NO DATA"/>
    <s v="NO DATA"/>
    <s v="NO DATA"/>
    <s v="POWEREDOFF"/>
    <s v="Former Canyonlands"/>
    <m/>
    <n v="205"/>
    <s v="42105478-add0-4928-c684-83f11079ec5d"/>
    <s v="00:50:56:90:e9:84"/>
    <s v="servers_63"/>
    <s v="63"/>
    <s v="Not in GH"/>
    <n v="144501"/>
    <n v="125211"/>
    <s v="DAL-GEN-DR"/>
    <s v="10.210.63.214"/>
    <s v="No"/>
    <s v="No"/>
    <s v="No"/>
    <s v="YES"/>
  </r>
  <r>
    <s v="vm-1456952"/>
    <s v="CCNIDCUCSIONE33"/>
    <m/>
    <x v="1"/>
    <x v="1"/>
    <x v="1"/>
    <x v="6"/>
    <s v="Exception Management - PROD BUNDLE"/>
    <s v="ImageOne - Prod"/>
    <s v="Canyonlands"/>
    <s v="EXCEPTION MANAGEMENT - PROD"/>
    <s v="Exception Management - EVC - Production"/>
    <s v="Production"/>
    <s v="CCNIDCUCSIONE33"/>
    <s v="CCNIDCUCSIONE33 - PROD"/>
    <s v="CCNIDCUCSIONE33.carecorenational.com"/>
    <s v="NO DATA"/>
    <s v="NO DATA"/>
    <s v="NO DATA"/>
    <s v="POWEREDOFF"/>
    <s v="Former Canyonlands"/>
    <m/>
    <n v="205"/>
    <s v="42105478-add0-4928-c684-83f11079ec5d"/>
    <s v="00:50:56:90:e9:84"/>
    <s v="servers_63"/>
    <s v="63"/>
    <s v="Not in GH"/>
    <n v="144501"/>
    <n v="125211"/>
    <s v="DAL-GEN-DR"/>
    <s v="10.210.63.214"/>
    <s v="No"/>
    <s v="No"/>
    <s v="No"/>
    <s v="YES"/>
  </r>
  <r>
    <s v="vm-1456952"/>
    <s v="CCNIDCUCSIONE33"/>
    <m/>
    <x v="1"/>
    <x v="1"/>
    <x v="1"/>
    <x v="6"/>
    <s v="IONE - PROD BUNDLE"/>
    <s v="ImageOne - Prod"/>
    <s v="Canyonlands"/>
    <s v="IONE - PROD"/>
    <s v="IONE - EVC - Production"/>
    <s v="Production"/>
    <s v="CCNIDCUCSIONE33"/>
    <s v="CCNIDCUCSIONE33 - PROD"/>
    <s v="CCNIDCUCSIONE33.carecorenational.com"/>
    <s v="NO DATA"/>
    <s v="NO DATA"/>
    <s v="NO DATA"/>
    <s v="POWEREDOFF"/>
    <s v="Former Canyonlands"/>
    <m/>
    <n v="205"/>
    <s v="42105478-add0-4928-c684-83f11079ec5d"/>
    <s v="00:50:56:90:e9:84"/>
    <s v="servers_63"/>
    <s v="63"/>
    <s v="Not in GH"/>
    <n v="144501"/>
    <n v="125211"/>
    <s v="DAL-GEN-DR"/>
    <s v="10.210.63.214"/>
    <s v="No"/>
    <s v="No"/>
    <s v="No"/>
    <s v="YES"/>
  </r>
  <r>
    <s v="vm-1456952"/>
    <s v="CCNIDCUCSIONE33"/>
    <m/>
    <x v="1"/>
    <x v="1"/>
    <x v="1"/>
    <x v="6"/>
    <s v="Medical Oncology Services/ MedOnce Portal - PROD BUNDLE"/>
    <s v="ImageOne - Prod"/>
    <s v="Canyonlands"/>
    <s v="MEDICAL ONCOLOGY SERVICES - PROD"/>
    <s v="Medical Oncology Services - EVC - Production"/>
    <s v="Production"/>
    <s v="CCNIDCUCSIONE33"/>
    <s v="CCNIDCUCSIONE33 - PROD"/>
    <s v="CCNIDCUCSIONE33.carecorenational.com"/>
    <s v="NO DATA"/>
    <s v="NO DATA"/>
    <s v="NO DATA"/>
    <s v="POWEREDOFF"/>
    <s v="Former Canyonlands"/>
    <m/>
    <n v="205"/>
    <s v="42105478-add0-4928-c684-83f11079ec5d"/>
    <s v="00:50:56:90:e9:84"/>
    <s v="servers_63"/>
    <s v="63"/>
    <s v="Not in GH"/>
    <n v="144501"/>
    <n v="125211"/>
    <s v="DAL-GEN-DR"/>
    <s v="10.210.63.214"/>
    <s v="No"/>
    <s v="No"/>
    <s v="No"/>
    <s v="YES"/>
  </r>
  <r>
    <s v="vm-1456952"/>
    <s v="CCNIDCUCSIONE33"/>
    <m/>
    <x v="1"/>
    <x v="1"/>
    <x v="1"/>
    <x v="6"/>
    <s v="Medical Oncology Services/ MedOnce Portal - PROD BUNDLE"/>
    <s v="ImageOne - Prod"/>
    <s v="Canyonlands"/>
    <s v="MEDONC PORTAL - PROD"/>
    <s v="MedOnc Portal - EVC - Production"/>
    <s v="Production"/>
    <s v="CCNIDCUCSIONE33"/>
    <s v="CCNIDCUCSIONE33 - PROD"/>
    <s v="CCNIDCUCSIONE33.carecorenational.com"/>
    <s v="NO DATA"/>
    <s v="NO DATA"/>
    <s v="NO DATA"/>
    <s v="POWEREDOFF"/>
    <s v="Former Canyonlands"/>
    <m/>
    <n v="205"/>
    <s v="42105478-add0-4928-c684-83f11079ec5d"/>
    <s v="00:50:56:90:e9:84"/>
    <s v="servers_63"/>
    <s v="63"/>
    <s v="Not in GH"/>
    <n v="144501"/>
    <n v="125211"/>
    <s v="DAL-GEN-DR"/>
    <s v="10.210.63.214"/>
    <s v="No"/>
    <s v="No"/>
    <s v="No"/>
    <s v="YES"/>
  </r>
  <r>
    <s v="vm-1456952"/>
    <s v="CCNIDCUCSIONE33"/>
    <m/>
    <x v="1"/>
    <x v="1"/>
    <x v="1"/>
    <x v="6"/>
    <s v="Predictive Intelligence Service - PROD BUNDLE"/>
    <s v="ImageOne - Prod"/>
    <s v="Canyonlands"/>
    <s v="PREDICTIVE INTELL SRC - PROD"/>
    <s v="Predictive Intelligence Service - EVC - Production"/>
    <s v="Production"/>
    <s v="CCNIDCUCSIONE33"/>
    <s v="CCNIDCUCSIONE33 - PROD"/>
    <s v="CCNIDCUCSIONE33.carecorenational.com"/>
    <s v="NO DATA"/>
    <s v="NO DATA"/>
    <s v="NO DATA"/>
    <s v="POWEREDOFF"/>
    <s v="Former Canyonlands"/>
    <m/>
    <n v="205"/>
    <s v="42105478-add0-4928-c684-83f11079ec5d"/>
    <s v="00:50:56:90:e9:84"/>
    <s v="servers_63"/>
    <s v="63"/>
    <s v="Not in GH"/>
    <n v="144501"/>
    <n v="125211"/>
    <s v="DAL-GEN-DR"/>
    <s v="10.210.63.214"/>
    <s v="No"/>
    <s v="No"/>
    <s v="No"/>
    <s v="YES"/>
  </r>
  <r>
    <s v="vm-1456952"/>
    <s v="CCNIDCUCSIONE33"/>
    <m/>
    <x v="1"/>
    <x v="1"/>
    <x v="1"/>
    <x v="6"/>
    <s v="RADCARE - PROD BUNDLE"/>
    <s v="ImageOne - Prod"/>
    <s v="Canyonlands"/>
    <s v="RADCARE - PROD"/>
    <s v="Radcare - EVC - Production"/>
    <s v="Production"/>
    <s v="CCNIDCUCSIONE33"/>
    <s v="CCNIDCUCSIONE33 - PROD"/>
    <s v="CCNIDCUCSIONE33.carecorenational.com"/>
    <s v="NO DATA"/>
    <s v="NO DATA"/>
    <s v="NO DATA"/>
    <s v="POWEREDOFF"/>
    <s v="Former Canyonlands"/>
    <m/>
    <n v="205"/>
    <s v="42105478-add0-4928-c684-83f11079ec5d"/>
    <s v="00:50:56:90:e9:84"/>
    <s v="servers_63"/>
    <s v="63"/>
    <s v="Not in GH"/>
    <n v="144501"/>
    <n v="125211"/>
    <s v="DAL-GEN-DR"/>
    <s v="10.210.63.214"/>
    <s v="No"/>
    <s v="No"/>
    <s v="No"/>
    <s v="YES"/>
  </r>
  <r>
    <s v="vm-1456952"/>
    <s v="CCNIDCUCSIONE33"/>
    <m/>
    <x v="1"/>
    <x v="1"/>
    <x v="1"/>
    <x v="6"/>
    <s v="UPADS Plugins - PROD BUNDLE"/>
    <s v="ImageOne - Prod"/>
    <s v="Canyonlands"/>
    <s v="UPADS PLUGINS - PROD"/>
    <s v="Upads Plugins - EVC - Production"/>
    <s v="Production"/>
    <s v="CCNIDCUCSIONE33"/>
    <s v="CCNIDCUCSIONE33 - PROD"/>
    <s v="CCNIDCUCSIONE33.carecorenational.com"/>
    <s v="NO DATA"/>
    <s v="NO DATA"/>
    <s v="NO DATA"/>
    <s v="POWEREDOFF"/>
    <s v="Former Canyonlands"/>
    <m/>
    <n v="205"/>
    <s v="42105478-add0-4928-c684-83f11079ec5d"/>
    <s v="00:50:56:90:e9:84"/>
    <s v="servers_63"/>
    <s v="63"/>
    <s v="Not in GH"/>
    <n v="144501"/>
    <n v="125211"/>
    <s v="DAL-GEN-DR"/>
    <s v="10.210.63.214"/>
    <s v="No"/>
    <s v="No"/>
    <s v="No"/>
    <s v="YES"/>
  </r>
  <r>
    <s v="vm-1456952"/>
    <s v="CCNIDCUCSIONE33"/>
    <m/>
    <x v="1"/>
    <x v="1"/>
    <x v="1"/>
    <x v="6"/>
    <s v="UPADS WEb - PROD BUNDLE"/>
    <s v="ImageOne - Prod"/>
    <s v="Canyonlands"/>
    <s v="UPADS WEB - PROD"/>
    <s v="Upads Web - EVC - Production"/>
    <s v="Production"/>
    <s v="CCNIDCUCSIONE33"/>
    <s v="CCNIDCUCSIONE33 - PROD"/>
    <s v="CCNIDCUCSIONE33.carecorenational.com"/>
    <s v="NO DATA"/>
    <s v="NO DATA"/>
    <s v="NO DATA"/>
    <s v="POWEREDOFF"/>
    <s v="Former Canyonlands"/>
    <m/>
    <n v="205"/>
    <s v="42105478-add0-4928-c684-83f11079ec5d"/>
    <s v="00:50:56:90:e9:84"/>
    <s v="servers_63"/>
    <s v="63"/>
    <s v="Not in GH"/>
    <n v="144501"/>
    <n v="125211"/>
    <s v="DAL-GEN-DR"/>
    <s v="10.210.63.214"/>
    <s v="No"/>
    <s v="No"/>
    <s v="No"/>
    <s v="YES"/>
  </r>
  <r>
    <s v="vm-1456953"/>
    <s v="CCNIDCUCSIONE34"/>
    <m/>
    <x v="1"/>
    <x v="1"/>
    <x v="1"/>
    <x v="6"/>
    <s v="B2B GateWay - Prod Bundle"/>
    <s v="ImageOne - Prod"/>
    <s v="Canyonlands"/>
    <s v="B2B GATEWAY - PROD"/>
    <s v="B2B Gateway - EVC - Production"/>
    <s v="Production"/>
    <s v="CCNIDCUCSIONE34"/>
    <s v="CCNIDCUCSIONE34 - PROD"/>
    <s v="CCNIDCUCSIONE34.carecorenational.com"/>
    <s v="NO DATA"/>
    <s v="NO DATA"/>
    <s v="NO DATA"/>
    <s v="POWEREDOFF"/>
    <s v="Former Canyonlands"/>
    <m/>
    <n v="207"/>
    <s v="4210c5f9-ee96-850a-8a80-3d69a4fa4605"/>
    <s v="00:50:56:90:c0:5b"/>
    <s v="servers_63"/>
    <s v="63"/>
    <s v="Not in GH"/>
    <n v="144508"/>
    <n v="125147"/>
    <s v="DAL-GEN-DR"/>
    <s v="10.210.63.215"/>
    <s v="No"/>
    <s v="No"/>
    <s v="No"/>
    <s v="YES"/>
  </r>
  <r>
    <s v="vm-1456953"/>
    <s v="CCNIDCUCSIONE34"/>
    <m/>
    <x v="1"/>
    <x v="1"/>
    <x v="1"/>
    <x v="6"/>
    <s v="CCNServices - PROD BUNDLE"/>
    <s v="ImageOne - Prod"/>
    <s v="Canyonlands"/>
    <s v="CCNSERVICES - PROD"/>
    <s v="CCNServices - EVC - Production"/>
    <s v="Production"/>
    <s v="CCNIDCUCSIONE34"/>
    <s v="CCNIDCUCSIONE34 - PROD"/>
    <s v="CCNIDCUCSIONE34.carecorenational.com"/>
    <s v="NO DATA"/>
    <s v="NO DATA"/>
    <s v="NO DATA"/>
    <s v="POWEREDOFF"/>
    <s v="Former Canyonlands"/>
    <m/>
    <n v="207"/>
    <s v="4210c5f9-ee96-850a-8a80-3d69a4fa4605"/>
    <s v="00:50:56:90:c0:5b"/>
    <s v="servers_63"/>
    <s v="63"/>
    <s v="Not in GH"/>
    <n v="144508"/>
    <n v="125147"/>
    <s v="DAL-GEN-DR"/>
    <s v="10.210.63.215"/>
    <s v="No"/>
    <s v="No"/>
    <s v="No"/>
    <s v="YES"/>
  </r>
  <r>
    <s v="vm-1456953"/>
    <s v="CCNIDCUCSIONE34"/>
    <m/>
    <x v="1"/>
    <x v="1"/>
    <x v="1"/>
    <x v="6"/>
    <s v="CDP - PROD BUNDLE"/>
    <s v="ImageOne - Prod"/>
    <s v="Canyonlands"/>
    <s v="CDP - PROD"/>
    <s v="CDP - EVC - Production"/>
    <s v="Production"/>
    <s v="CCNIDCUCSIONE34"/>
    <s v="CCNIDCUCSIONE34 - PROD"/>
    <s v="CCNIDCUCSIONE34.carecorenational.com"/>
    <s v="NO DATA"/>
    <s v="NO DATA"/>
    <s v="NO DATA"/>
    <s v="POWEREDOFF"/>
    <s v="Former Canyonlands"/>
    <m/>
    <n v="207"/>
    <s v="4210c5f9-ee96-850a-8a80-3d69a4fa4605"/>
    <s v="00:50:56:90:c0:5b"/>
    <s v="servers_63"/>
    <s v="63"/>
    <s v="Not in GH"/>
    <n v="144508"/>
    <n v="125147"/>
    <s v="DAL-GEN-DR"/>
    <s v="10.210.63.215"/>
    <s v="No"/>
    <s v="No"/>
    <s v="No"/>
    <s v="YES"/>
  </r>
  <r>
    <s v="vm-1456953"/>
    <s v="CCNIDCUCSIONE34"/>
    <m/>
    <x v="1"/>
    <x v="1"/>
    <x v="1"/>
    <x v="6"/>
    <s v="CDP - PROD BUNDLE"/>
    <s v="ImageOne - Prod"/>
    <s v="Canyonlands"/>
    <s v="CDP CASE MANAGEMENT SRC - PROD"/>
    <s v="CDP Case Management Services - EVC - Production"/>
    <s v="Production"/>
    <s v="CCNIDCUCSIONE34"/>
    <s v="CCNIDCUCSIONE34 - PROD"/>
    <s v="CCNIDCUCSIONE34.carecorenational.com"/>
    <s v="NO DATA"/>
    <s v="NO DATA"/>
    <s v="NO DATA"/>
    <s v="POWEREDOFF"/>
    <s v="Former Canyonlands"/>
    <m/>
    <n v="207"/>
    <s v="4210c5f9-ee96-850a-8a80-3d69a4fa4605"/>
    <s v="00:50:56:90:c0:5b"/>
    <s v="servers_63"/>
    <s v="63"/>
    <s v="Not in GH"/>
    <n v="144508"/>
    <n v="125147"/>
    <s v="DAL-GEN-DR"/>
    <s v="10.210.63.215"/>
    <s v="No"/>
    <s v="No"/>
    <s v="No"/>
    <s v="YES"/>
  </r>
  <r>
    <s v="vm-1456953"/>
    <s v="CCNIDCUCSIONE34"/>
    <m/>
    <x v="1"/>
    <x v="1"/>
    <x v="1"/>
    <x v="6"/>
    <s v="CSW - PROD BUNDLE"/>
    <s v="ImageOne - Prod"/>
    <s v="Canyonlands"/>
    <s v="CSW - PROD"/>
    <s v="CSW - EVC - Production"/>
    <s v="Production"/>
    <s v="CCNIDCUCSIONE34"/>
    <s v="CCNIDCUCSIONE34 - PROD"/>
    <s v="CCNIDCUCSIONE34.carecorenational.com"/>
    <s v="NO DATA"/>
    <s v="NO DATA"/>
    <s v="NO DATA"/>
    <s v="POWEREDOFF"/>
    <s v="Former Canyonlands"/>
    <m/>
    <n v="207"/>
    <s v="4210c5f9-ee96-850a-8a80-3d69a4fa4605"/>
    <s v="00:50:56:90:c0:5b"/>
    <s v="servers_63"/>
    <s v="63"/>
    <s v="Not in GH"/>
    <n v="144508"/>
    <n v="125147"/>
    <s v="DAL-GEN-DR"/>
    <s v="10.210.63.215"/>
    <s v="No"/>
    <s v="No"/>
    <s v="No"/>
    <s v="YES"/>
  </r>
  <r>
    <s v="vm-1456953"/>
    <s v="CCNIDCUCSIONE34"/>
    <m/>
    <x v="1"/>
    <x v="1"/>
    <x v="1"/>
    <x v="6"/>
    <s v="Exception Management - PROD BUNDLE"/>
    <s v="ImageOne - Prod"/>
    <s v="Canyonlands"/>
    <s v="EXCEPTION MANAGEMENT - PROD"/>
    <s v="Exception Management - EVC - Production"/>
    <s v="Production"/>
    <s v="CCNIDCUCSIONE34"/>
    <s v="CCNIDCUCSIONE34 - PROD"/>
    <s v="CCNIDCUCSIONE34.carecorenational.com"/>
    <s v="NO DATA"/>
    <s v="NO DATA"/>
    <s v="NO DATA"/>
    <s v="POWEREDOFF"/>
    <s v="Former Canyonlands"/>
    <m/>
    <n v="207"/>
    <s v="4210c5f9-ee96-850a-8a80-3d69a4fa4605"/>
    <s v="00:50:56:90:c0:5b"/>
    <s v="servers_63"/>
    <s v="63"/>
    <s v="Not in GH"/>
    <n v="144508"/>
    <n v="125147"/>
    <s v="DAL-GEN-DR"/>
    <s v="10.210.63.215"/>
    <s v="No"/>
    <s v="No"/>
    <s v="No"/>
    <s v="YES"/>
  </r>
  <r>
    <s v="vm-1456953"/>
    <s v="CCNIDCUCSIONE34"/>
    <m/>
    <x v="1"/>
    <x v="1"/>
    <x v="1"/>
    <x v="6"/>
    <s v="IONE - PROD BUNDLE"/>
    <s v="ImageOne - Prod"/>
    <s v="Canyonlands"/>
    <s v="IONE - PROD"/>
    <s v="IONE - EVC - Production"/>
    <s v="Production"/>
    <s v="CCNIDCUCSIONE34"/>
    <s v="CCNIDCUCSIONE34 - PROD"/>
    <s v="CCNIDCUCSIONE34.carecorenational.com"/>
    <s v="NO DATA"/>
    <s v="NO DATA"/>
    <s v="NO DATA"/>
    <s v="POWEREDOFF"/>
    <s v="Former Canyonlands"/>
    <m/>
    <n v="207"/>
    <s v="4210c5f9-ee96-850a-8a80-3d69a4fa4605"/>
    <s v="00:50:56:90:c0:5b"/>
    <s v="servers_63"/>
    <s v="63"/>
    <s v="Not in GH"/>
    <n v="144508"/>
    <n v="125147"/>
    <s v="DAL-GEN-DR"/>
    <s v="10.210.63.215"/>
    <s v="No"/>
    <s v="No"/>
    <s v="No"/>
    <s v="YES"/>
  </r>
  <r>
    <s v="vm-1456953"/>
    <s v="CCNIDCUCSIONE34"/>
    <m/>
    <x v="1"/>
    <x v="1"/>
    <x v="1"/>
    <x v="6"/>
    <s v="Medical Oncology Services/ MedOnce Portal - PROD BUNDLE"/>
    <s v="ImageOne - Prod"/>
    <s v="Canyonlands"/>
    <s v="MEDICAL ONCOLOGY SERVICES - PROD"/>
    <s v="Medical Oncology Services - EVC - Production"/>
    <s v="Production"/>
    <s v="CCNIDCUCSIONE34"/>
    <s v="CCNIDCUCSIONE34 - PROD"/>
    <s v="CCNIDCUCSIONE34.carecorenational.com"/>
    <s v="NO DATA"/>
    <s v="NO DATA"/>
    <s v="NO DATA"/>
    <s v="POWEREDOFF"/>
    <s v="Former Canyonlands"/>
    <m/>
    <n v="207"/>
    <s v="4210c5f9-ee96-850a-8a80-3d69a4fa4605"/>
    <s v="00:50:56:90:c0:5b"/>
    <s v="servers_63"/>
    <s v="63"/>
    <s v="Not in GH"/>
    <n v="144508"/>
    <n v="125147"/>
    <s v="DAL-GEN-DR"/>
    <s v="10.210.63.215"/>
    <s v="No"/>
    <s v="No"/>
    <s v="No"/>
    <s v="YES"/>
  </r>
  <r>
    <s v="vm-1456953"/>
    <s v="CCNIDCUCSIONE34"/>
    <m/>
    <x v="1"/>
    <x v="1"/>
    <x v="1"/>
    <x v="6"/>
    <s v="Medical Oncology Services/ MedOnce Portal - PROD BUNDLE"/>
    <s v="ImageOne - Prod"/>
    <s v="Canyonlands"/>
    <s v="MEDONC PORTAL - PROD"/>
    <s v="MedOnc Portal - EVC - Production"/>
    <s v="Production"/>
    <s v="CCNIDCUCSIONE34"/>
    <s v="CCNIDCUCSIONE34 - PROD"/>
    <s v="CCNIDCUCSIONE34.carecorenational.com"/>
    <s v="NO DATA"/>
    <s v="NO DATA"/>
    <s v="NO DATA"/>
    <s v="POWEREDOFF"/>
    <s v="Former Canyonlands"/>
    <m/>
    <n v="207"/>
    <s v="4210c5f9-ee96-850a-8a80-3d69a4fa4605"/>
    <s v="00:50:56:90:c0:5b"/>
    <s v="servers_63"/>
    <s v="63"/>
    <s v="Not in GH"/>
    <n v="144508"/>
    <n v="125147"/>
    <s v="DAL-GEN-DR"/>
    <s v="10.210.63.215"/>
    <s v="No"/>
    <s v="No"/>
    <s v="No"/>
    <s v="YES"/>
  </r>
  <r>
    <s v="vm-1456953"/>
    <s v="CCNIDCUCSIONE34"/>
    <m/>
    <x v="1"/>
    <x v="1"/>
    <x v="1"/>
    <x v="6"/>
    <s v="Predictive Intelligence Service - PROD BUNDLE"/>
    <s v="ImageOne - Prod"/>
    <s v="Canyonlands"/>
    <s v="PREDICTIVE INTELL SRC - PROD"/>
    <s v="Predictive Intelligence Service - EVC - Production"/>
    <s v="Production"/>
    <s v="CCNIDCUCSIONE34"/>
    <s v="CCNIDCUCSIONE34 - PROD"/>
    <s v="CCNIDCUCSIONE34.carecorenational.com"/>
    <s v="NO DATA"/>
    <s v="NO DATA"/>
    <s v="NO DATA"/>
    <s v="POWEREDOFF"/>
    <s v="Former Canyonlands"/>
    <m/>
    <n v="207"/>
    <s v="4210c5f9-ee96-850a-8a80-3d69a4fa4605"/>
    <s v="00:50:56:90:c0:5b"/>
    <s v="servers_63"/>
    <s v="63"/>
    <s v="Not in GH"/>
    <n v="144508"/>
    <n v="125147"/>
    <s v="DAL-GEN-DR"/>
    <s v="10.210.63.215"/>
    <s v="No"/>
    <s v="No"/>
    <s v="No"/>
    <s v="YES"/>
  </r>
  <r>
    <s v="vm-1456953"/>
    <s v="CCNIDCUCSIONE34"/>
    <m/>
    <x v="1"/>
    <x v="1"/>
    <x v="1"/>
    <x v="6"/>
    <s v="RADCARE - PROD BUNDLE"/>
    <s v="ImageOne - Prod"/>
    <s v="Canyonlands"/>
    <s v="RADCARE - PROD"/>
    <s v="Radcare - EVC - Production"/>
    <s v="Production"/>
    <s v="CCNIDCUCSIONE34"/>
    <s v="CCNIDCUCSIONE34 - PROD"/>
    <s v="CCNIDCUCSIONE34.carecorenational.com"/>
    <s v="NO DATA"/>
    <s v="NO DATA"/>
    <s v="NO DATA"/>
    <s v="POWEREDOFF"/>
    <s v="Former Canyonlands"/>
    <m/>
    <n v="207"/>
    <s v="4210c5f9-ee96-850a-8a80-3d69a4fa4605"/>
    <s v="00:50:56:90:c0:5b"/>
    <s v="servers_63"/>
    <s v="63"/>
    <s v="Not in GH"/>
    <n v="144508"/>
    <n v="125147"/>
    <s v="DAL-GEN-DR"/>
    <s v="10.210.63.215"/>
    <s v="No"/>
    <s v="No"/>
    <s v="No"/>
    <s v="YES"/>
  </r>
  <r>
    <s v="vm-1456953"/>
    <s v="CCNIDCUCSIONE34"/>
    <m/>
    <x v="1"/>
    <x v="1"/>
    <x v="1"/>
    <x v="6"/>
    <s v="UPADS Plugins - PROD BUNDLE"/>
    <s v="ImageOne - Prod"/>
    <s v="Canyonlands"/>
    <s v="UPADS PLUGINS - PROD"/>
    <s v="Upads Plugins - EVC - Production"/>
    <s v="Production"/>
    <s v="CCNIDCUCSIONE34"/>
    <s v="CCNIDCUCSIONE34 - PROD"/>
    <s v="CCNIDCUCSIONE34.carecorenational.com"/>
    <s v="NO DATA"/>
    <s v="NO DATA"/>
    <s v="NO DATA"/>
    <s v="POWEREDOFF"/>
    <s v="Former Canyonlands"/>
    <m/>
    <n v="207"/>
    <s v="4210c5f9-ee96-850a-8a80-3d69a4fa4605"/>
    <s v="00:50:56:90:c0:5b"/>
    <s v="servers_63"/>
    <s v="63"/>
    <s v="Not in GH"/>
    <n v="144508"/>
    <n v="125147"/>
    <s v="DAL-GEN-DR"/>
    <s v="10.210.63.215"/>
    <s v="No"/>
    <s v="No"/>
    <s v="No"/>
    <s v="YES"/>
  </r>
  <r>
    <s v="vm-1456953"/>
    <s v="CCNIDCUCSIONE34"/>
    <m/>
    <x v="1"/>
    <x v="1"/>
    <x v="1"/>
    <x v="6"/>
    <s v="UPADS WEb - PROD BUNDLE"/>
    <s v="ImageOne - Prod"/>
    <s v="Canyonlands"/>
    <s v="UPADS WEB - PROD"/>
    <s v="Upads Web - EVC - Production"/>
    <s v="Production"/>
    <s v="CCNIDCUCSIONE34"/>
    <s v="CCNIDCUCSIONE34 - PROD"/>
    <s v="CCNIDCUCSIONE34.carecorenational.com"/>
    <s v="NO DATA"/>
    <s v="NO DATA"/>
    <s v="NO DATA"/>
    <s v="POWEREDOFF"/>
    <s v="Former Canyonlands"/>
    <m/>
    <n v="207"/>
    <s v="4210c5f9-ee96-850a-8a80-3d69a4fa4605"/>
    <s v="00:50:56:90:c0:5b"/>
    <s v="servers_63"/>
    <s v="63"/>
    <s v="Not in GH"/>
    <n v="144508"/>
    <n v="125147"/>
    <s v="DAL-GEN-DR"/>
    <s v="10.210.63.215"/>
    <s v="No"/>
    <s v="No"/>
    <s v="No"/>
    <s v="YES"/>
  </r>
  <r>
    <s v="vm-1456954"/>
    <s v="CCNIDCUCSIONE35"/>
    <m/>
    <x v="1"/>
    <x v="1"/>
    <x v="1"/>
    <x v="6"/>
    <s v="B2B GateWay - Prod Bundle"/>
    <s v="ImageOne - Prod"/>
    <s v="Canyonlands"/>
    <s v="B2B GATEWAY - PROD"/>
    <s v="B2B Gateway - EVC - Production"/>
    <s v="Production"/>
    <s v="CCNIDCUCSIONE35"/>
    <s v="CCNIDCUCSIONE35 - PROD"/>
    <s v="CCNIDCUCSIONE35.carecorenational.com"/>
    <s v="Windows"/>
    <s v="Microsoft Windows Server 2016 or later (64-bit)"/>
    <n v="4"/>
    <s v="POWEREDOFF"/>
    <s v="Former Canyonlands"/>
    <m/>
    <n v="209"/>
    <s v="42104b65-2bec-51bc-b5eb-c49dafe47e88"/>
    <s v="00:50:56:90:83:d4"/>
    <s v="servers_63"/>
    <s v="63"/>
    <s v="Not in GH"/>
    <n v="144507"/>
    <n v="129325"/>
    <s v="DAL-GEN-DR"/>
    <s v="10.210.63.216"/>
    <s v="No"/>
    <s v="No"/>
    <s v="No"/>
    <s v="YES"/>
  </r>
  <r>
    <s v="vm-1456954"/>
    <s v="CCNIDCUCSIONE35"/>
    <m/>
    <x v="1"/>
    <x v="1"/>
    <x v="1"/>
    <x v="6"/>
    <s v="CCNServices - PROD BUNDLE"/>
    <s v="ImageOne - Prod"/>
    <s v="Canyonlands"/>
    <s v="CCNSERVICES - PROD"/>
    <s v="CCNServices - EVC - Production"/>
    <s v="Production"/>
    <s v="CCNIDCUCSIONE35"/>
    <s v="CCNIDCUCSIONE35 - PROD"/>
    <s v="CCNIDCUCSIONE35.carecorenational.com"/>
    <s v="Windows"/>
    <s v="Microsoft Windows Server 2016 or later (64-bit)"/>
    <n v="4"/>
    <s v="POWEREDOFF"/>
    <s v="Former Canyonlands"/>
    <m/>
    <n v="209"/>
    <s v="42104b65-2bec-51bc-b5eb-c49dafe47e88"/>
    <s v="00:50:56:90:83:d4"/>
    <s v="servers_63"/>
    <s v="63"/>
    <s v="Not in GH"/>
    <n v="144507"/>
    <n v="129325"/>
    <s v="DAL-GEN-DR"/>
    <s v="10.210.63.216"/>
    <s v="No"/>
    <s v="No"/>
    <s v="No"/>
    <s v="YES"/>
  </r>
  <r>
    <s v="vm-1456954"/>
    <s v="CCNIDCUCSIONE35"/>
    <m/>
    <x v="1"/>
    <x v="1"/>
    <x v="1"/>
    <x v="6"/>
    <s v="CDP - PROD BUNDLE"/>
    <s v="ImageOne - Prod"/>
    <s v="Canyonlands"/>
    <s v="CDP - PROD"/>
    <s v="CDP - EVC - Production"/>
    <s v="Production"/>
    <s v="CCNIDCUCSIONE35"/>
    <s v="CCNIDCUCSIONE35 - PROD"/>
    <s v="CCNIDCUCSIONE35.carecorenational.com"/>
    <s v="Windows"/>
    <s v="Microsoft Windows Server 2016 or later (64-bit)"/>
    <n v="4"/>
    <s v="POWEREDOFF"/>
    <s v="Former Canyonlands"/>
    <m/>
    <n v="209"/>
    <s v="42104b65-2bec-51bc-b5eb-c49dafe47e88"/>
    <s v="00:50:56:90:83:d4"/>
    <s v="servers_63"/>
    <s v="63"/>
    <s v="Not in GH"/>
    <n v="144507"/>
    <n v="129325"/>
    <s v="DAL-GEN-DR"/>
    <s v="10.210.63.216"/>
    <s v="No"/>
    <s v="No"/>
    <s v="No"/>
    <s v="YES"/>
  </r>
  <r>
    <s v="vm-1456954"/>
    <s v="CCNIDCUCSIONE35"/>
    <m/>
    <x v="1"/>
    <x v="1"/>
    <x v="1"/>
    <x v="6"/>
    <s v="CDP - PROD BUNDLE"/>
    <s v="ImageOne - Prod"/>
    <s v="Canyonlands"/>
    <s v="CDP CASE MANAGEMENT SRC - PROD"/>
    <s v="CDP Case Management Services - EVC - Production"/>
    <s v="Production"/>
    <s v="CCNIDCUCSIONE35"/>
    <s v="CCNIDCUCSIONE35 - PROD"/>
    <s v="CCNIDCUCSIONE35.carecorenational.com"/>
    <s v="Windows"/>
    <s v="Microsoft Windows Server 2016 or later (64-bit)"/>
    <n v="4"/>
    <s v="POWEREDOFF"/>
    <s v="Former Canyonlands"/>
    <m/>
    <n v="209"/>
    <s v="42104b65-2bec-51bc-b5eb-c49dafe47e88"/>
    <s v="00:50:56:90:83:d4"/>
    <s v="servers_63"/>
    <s v="63"/>
    <s v="Not in GH"/>
    <n v="144507"/>
    <n v="129325"/>
    <s v="DAL-GEN-DR"/>
    <s v="10.210.63.216"/>
    <s v="No"/>
    <s v="No"/>
    <s v="No"/>
    <s v="YES"/>
  </r>
  <r>
    <s v="vm-1456954"/>
    <s v="CCNIDCUCSIONE35"/>
    <m/>
    <x v="1"/>
    <x v="1"/>
    <x v="1"/>
    <x v="6"/>
    <s v="CSW - PROD BUNDLE"/>
    <s v="ImageOne - Prod"/>
    <s v="Canyonlands"/>
    <s v="CSW - PROD"/>
    <s v="CSW - EVC - Production"/>
    <s v="Production"/>
    <s v="CCNIDCUCSIONE35"/>
    <s v="CCNIDCUCSIONE35 - PROD"/>
    <s v="CCNIDCUCSIONE35.carecorenational.com"/>
    <s v="Windows"/>
    <s v="Microsoft Windows Server 2016 or later (64-bit)"/>
    <n v="4"/>
    <s v="POWEREDOFF"/>
    <s v="Former Canyonlands"/>
    <m/>
    <n v="209"/>
    <s v="42104b65-2bec-51bc-b5eb-c49dafe47e88"/>
    <s v="00:50:56:90:83:d4"/>
    <s v="servers_63"/>
    <s v="63"/>
    <s v="Not in GH"/>
    <n v="144507"/>
    <n v="129325"/>
    <s v="DAL-GEN-DR"/>
    <s v="10.210.63.216"/>
    <s v="No"/>
    <s v="No"/>
    <s v="No"/>
    <s v="YES"/>
  </r>
  <r>
    <s v="vm-1456954"/>
    <s v="CCNIDCUCSIONE35"/>
    <m/>
    <x v="1"/>
    <x v="1"/>
    <x v="1"/>
    <x v="6"/>
    <s v="Exception Management - PROD BUNDLE"/>
    <s v="ImageOne - Prod"/>
    <s v="Canyonlands"/>
    <s v="EXCEPTION MANAGEMENT - PROD"/>
    <s v="Exception Management - EVC - Production"/>
    <s v="Production"/>
    <s v="CCNIDCUCSIONE35"/>
    <s v="CCNIDCUCSIONE35 - PROD"/>
    <s v="CCNIDCUCSIONE35.carecorenational.com"/>
    <s v="Windows"/>
    <s v="Microsoft Windows Server 2016 or later (64-bit)"/>
    <n v="4"/>
    <s v="POWEREDOFF"/>
    <s v="Former Canyonlands"/>
    <m/>
    <n v="209"/>
    <s v="42104b65-2bec-51bc-b5eb-c49dafe47e88"/>
    <s v="00:50:56:90:83:d4"/>
    <s v="servers_63"/>
    <s v="63"/>
    <s v="Not in GH"/>
    <n v="144507"/>
    <n v="129325"/>
    <s v="DAL-GEN-DR"/>
    <s v="10.210.63.216"/>
    <s v="No"/>
    <s v="No"/>
    <s v="No"/>
    <s v="YES"/>
  </r>
  <r>
    <s v="vm-1456954"/>
    <s v="CCNIDCUCSIONE35"/>
    <m/>
    <x v="1"/>
    <x v="1"/>
    <x v="1"/>
    <x v="6"/>
    <s v="IONE - PROD BUNDLE"/>
    <s v="ImageOne - Prod"/>
    <s v="Canyonlands"/>
    <s v="IONE - PROD"/>
    <s v="IONE - EVC - Production"/>
    <s v="Production"/>
    <s v="CCNIDCUCSIONE35"/>
    <s v="CCNIDCUCSIONE35 - PROD"/>
    <s v="CCNIDCUCSIONE35.carecorenational.com"/>
    <s v="Windows"/>
    <s v="Microsoft Windows Server 2016 or later (64-bit)"/>
    <n v="4"/>
    <s v="POWEREDOFF"/>
    <s v="Former Canyonlands"/>
    <m/>
    <n v="209"/>
    <s v="42104b65-2bec-51bc-b5eb-c49dafe47e88"/>
    <s v="00:50:56:90:83:d4"/>
    <s v="servers_63"/>
    <s v="63"/>
    <s v="Not in GH"/>
    <n v="144507"/>
    <n v="129325"/>
    <s v="DAL-GEN-DR"/>
    <s v="10.210.63.216"/>
    <s v="No"/>
    <s v="No"/>
    <s v="No"/>
    <s v="YES"/>
  </r>
  <r>
    <s v="vm-1456954"/>
    <s v="CCNIDCUCSIONE35"/>
    <m/>
    <x v="1"/>
    <x v="1"/>
    <x v="1"/>
    <x v="6"/>
    <s v="Medical Oncology Services/ MedOnce Portal - PROD BUNDLE"/>
    <s v="ImageOne - Prod"/>
    <s v="Canyonlands"/>
    <s v="MEDICAL ONCOLOGY SERVICES - PROD"/>
    <s v="Medical Oncology Services - EVC - Production"/>
    <s v="Production"/>
    <s v="CCNIDCUCSIONE35"/>
    <s v="CCNIDCUCSIONE35 - PROD"/>
    <s v="CCNIDCUCSIONE35.carecorenational.com"/>
    <s v="Windows"/>
    <s v="Microsoft Windows Server 2016 or later (64-bit)"/>
    <n v="4"/>
    <s v="POWEREDOFF"/>
    <s v="Former Canyonlands"/>
    <m/>
    <n v="209"/>
    <s v="42104b65-2bec-51bc-b5eb-c49dafe47e88"/>
    <s v="00:50:56:90:83:d4"/>
    <s v="servers_63"/>
    <s v="63"/>
    <s v="Not in GH"/>
    <n v="144507"/>
    <n v="129325"/>
    <s v="DAL-GEN-DR"/>
    <s v="10.210.63.216"/>
    <s v="No"/>
    <s v="No"/>
    <s v="No"/>
    <s v="YES"/>
  </r>
  <r>
    <s v="vm-1456954"/>
    <s v="CCNIDCUCSIONE35"/>
    <m/>
    <x v="1"/>
    <x v="1"/>
    <x v="1"/>
    <x v="6"/>
    <s v="Medical Oncology Services/ MedOnce Portal - PROD BUNDLE"/>
    <s v="ImageOne - Prod"/>
    <s v="Canyonlands"/>
    <s v="MEDONC PORTAL - PROD"/>
    <s v="MedOnc Portal - EVC - Production"/>
    <s v="Production"/>
    <s v="CCNIDCUCSIONE35"/>
    <s v="CCNIDCUCSIONE35 - PROD"/>
    <s v="CCNIDCUCSIONE35.carecorenational.com"/>
    <s v="Windows"/>
    <s v="Microsoft Windows Server 2016 or later (64-bit)"/>
    <n v="4"/>
    <s v="POWEREDOFF"/>
    <s v="Former Canyonlands"/>
    <m/>
    <n v="209"/>
    <s v="42104b65-2bec-51bc-b5eb-c49dafe47e88"/>
    <s v="00:50:56:90:83:d4"/>
    <s v="servers_63"/>
    <s v="63"/>
    <s v="Not in GH"/>
    <n v="144507"/>
    <n v="129325"/>
    <s v="DAL-GEN-DR"/>
    <s v="10.210.63.216"/>
    <s v="No"/>
    <s v="No"/>
    <s v="No"/>
    <s v="YES"/>
  </r>
  <r>
    <s v="vm-1456954"/>
    <s v="CCNIDCUCSIONE35"/>
    <m/>
    <x v="1"/>
    <x v="1"/>
    <x v="1"/>
    <x v="6"/>
    <s v="Predictive Intelligence Service - PROD BUNDLE"/>
    <s v="ImageOne - Prod"/>
    <s v="Canyonlands"/>
    <s v="PREDICTIVE INTELL SRC - PROD"/>
    <s v="Predictive Intelligence Service - EVC - Production"/>
    <s v="Production"/>
    <s v="CCNIDCUCSIONE35"/>
    <s v="CCNIDCUCSIONE35 - PROD"/>
    <s v="CCNIDCUCSIONE35.carecorenational.com"/>
    <s v="Windows"/>
    <s v="Microsoft Windows Server 2016 or later (64-bit)"/>
    <n v="4"/>
    <s v="POWEREDOFF"/>
    <s v="Former Canyonlands"/>
    <m/>
    <n v="209"/>
    <s v="42104b65-2bec-51bc-b5eb-c49dafe47e88"/>
    <s v="00:50:56:90:83:d4"/>
    <s v="servers_63"/>
    <s v="63"/>
    <s v="Not in GH"/>
    <n v="144507"/>
    <n v="129325"/>
    <s v="DAL-GEN-DR"/>
    <s v="10.210.63.216"/>
    <s v="No"/>
    <s v="No"/>
    <s v="No"/>
    <s v="YES"/>
  </r>
  <r>
    <s v="vm-1456954"/>
    <s v="CCNIDCUCSIONE35"/>
    <m/>
    <x v="1"/>
    <x v="1"/>
    <x v="1"/>
    <x v="6"/>
    <s v="RADCARE - PROD BUNDLE"/>
    <s v="ImageOne - Prod"/>
    <s v="Canyonlands"/>
    <s v="RADCARE - PROD"/>
    <s v="Radcare - EVC - Production"/>
    <s v="Production"/>
    <s v="CCNIDCUCSIONE35"/>
    <s v="CCNIDCUCSIONE35 - PROD"/>
    <s v="CCNIDCUCSIONE35.carecorenational.com"/>
    <s v="Windows"/>
    <s v="Microsoft Windows Server 2016 or later (64-bit)"/>
    <n v="4"/>
    <s v="POWEREDOFF"/>
    <s v="Former Canyonlands"/>
    <m/>
    <n v="209"/>
    <s v="42104b65-2bec-51bc-b5eb-c49dafe47e88"/>
    <s v="00:50:56:90:83:d4"/>
    <s v="servers_63"/>
    <s v="63"/>
    <s v="Not in GH"/>
    <n v="144507"/>
    <n v="129325"/>
    <s v="DAL-GEN-DR"/>
    <s v="10.210.63.216"/>
    <s v="No"/>
    <s v="No"/>
    <s v="No"/>
    <s v="YES"/>
  </r>
  <r>
    <s v="vm-1456954"/>
    <s v="CCNIDCUCSIONE35"/>
    <m/>
    <x v="1"/>
    <x v="1"/>
    <x v="1"/>
    <x v="6"/>
    <s v="UPADS Plugins - PROD BUNDLE"/>
    <s v="ImageOne - Prod"/>
    <s v="Canyonlands"/>
    <s v="UPADS PLUGINS - PROD"/>
    <s v="Upads Plugins - EVC - Production"/>
    <s v="Production"/>
    <s v="CCNIDCUCSIONE35"/>
    <s v="CCNIDCUCSIONE35 - PROD"/>
    <s v="CCNIDCUCSIONE35.carecorenational.com"/>
    <s v="Windows"/>
    <s v="Microsoft Windows Server 2016 or later (64-bit)"/>
    <n v="4"/>
    <s v="POWEREDOFF"/>
    <s v="Former Canyonlands"/>
    <m/>
    <n v="209"/>
    <s v="42104b65-2bec-51bc-b5eb-c49dafe47e88"/>
    <s v="00:50:56:90:83:d4"/>
    <s v="servers_63"/>
    <s v="63"/>
    <s v="Not in GH"/>
    <n v="144507"/>
    <n v="129325"/>
    <s v="DAL-GEN-DR"/>
    <s v="10.210.63.216"/>
    <s v="No"/>
    <s v="No"/>
    <s v="No"/>
    <s v="YES"/>
  </r>
  <r>
    <s v="vm-1456954"/>
    <s v="CCNIDCUCSIONE35"/>
    <m/>
    <x v="1"/>
    <x v="1"/>
    <x v="1"/>
    <x v="6"/>
    <s v="UPADS WEb - PROD BUNDLE"/>
    <s v="ImageOne - Prod"/>
    <s v="Canyonlands"/>
    <s v="UPADS WEB - PROD"/>
    <s v="Upads Web - EVC - Production"/>
    <s v="Production"/>
    <s v="CCNIDCUCSIONE35"/>
    <s v="CCNIDCUCSIONE35 - PROD"/>
    <s v="CCNIDCUCSIONE35.carecorenational.com"/>
    <s v="Windows"/>
    <s v="Microsoft Windows Server 2016 or later (64-bit)"/>
    <n v="4"/>
    <s v="POWEREDOFF"/>
    <s v="Former Canyonlands"/>
    <m/>
    <n v="209"/>
    <s v="42104b65-2bec-51bc-b5eb-c49dafe47e88"/>
    <s v="00:50:56:90:83:d4"/>
    <s v="servers_63"/>
    <s v="63"/>
    <s v="Not in GH"/>
    <n v="144507"/>
    <n v="129325"/>
    <s v="DAL-GEN-DR"/>
    <s v="10.210.63.216"/>
    <s v="No"/>
    <s v="No"/>
    <s v="No"/>
    <s v="YES"/>
  </r>
  <r>
    <s v="vm-1425653"/>
    <s v="CCNIDCUCSIONE36"/>
    <m/>
    <x v="1"/>
    <x v="1"/>
    <x v="1"/>
    <x v="6"/>
    <s v="B2B GateWay - Prod Bundle"/>
    <s v="ImageOne - Prod"/>
    <s v="Canyonlands"/>
    <s v="B2B GATEWAY - PROD"/>
    <s v="B2B Gateway - EVC - Production"/>
    <s v="Production"/>
    <s v="CCNIDCUCSIONE36"/>
    <s v="CCNIDCUCSIONE36 - PROD"/>
    <s v="CCNIDCUCSIONE36.carecorenational.com"/>
    <s v="Windows"/>
    <s v="Microsoft Windows Server 2016 or later (64-bit)"/>
    <n v="4"/>
    <s v="POWEREDON"/>
    <s v="Former Canyonlands"/>
    <m/>
    <n v="211"/>
    <s v="4210ec6b-0e77-1dc7-fb4f-53e53e151a07"/>
    <s v="00:50:56:90:ea:35"/>
    <s v="servers_63"/>
    <s v="63"/>
    <s v="Not in GH"/>
    <n v="124121"/>
    <n v="93330"/>
    <s v="DAL-DC-GEN"/>
    <n v="0"/>
    <s v="No"/>
    <s v="No"/>
    <s v="No"/>
    <s v="NO"/>
  </r>
  <r>
    <s v="vm-1425653"/>
    <s v="CCNIDCUCSIONE36"/>
    <m/>
    <x v="1"/>
    <x v="1"/>
    <x v="1"/>
    <x v="6"/>
    <s v="CCNServices - PROD BUNDLE"/>
    <s v="ImageOne - Prod"/>
    <s v="Canyonlands"/>
    <s v="CCNSERVICES - PROD"/>
    <s v="CCNServices - EVC - Production"/>
    <s v="Production"/>
    <s v="CCNIDCUCSIONE36"/>
    <s v="CCNIDCUCSIONE36 - PROD"/>
    <s v="CCNIDCUCSIONE36.carecorenational.com"/>
    <s v="Windows"/>
    <s v="Microsoft Windows Server 2016 or later (64-bit)"/>
    <n v="4"/>
    <s v="POWEREDON"/>
    <s v="Former Canyonlands"/>
    <m/>
    <n v="211"/>
    <s v="4210ec6b-0e77-1dc7-fb4f-53e53e151a07"/>
    <s v="00:50:56:90:ea:35"/>
    <s v="servers_63"/>
    <s v="63"/>
    <s v="Not in GH"/>
    <n v="124121"/>
    <n v="93330"/>
    <s v="DAL-DC-GEN"/>
    <n v="0"/>
    <s v="No"/>
    <s v="No"/>
    <s v="No"/>
    <s v="NO"/>
  </r>
  <r>
    <s v="vm-1425653"/>
    <s v="CCNIDCUCSIONE36"/>
    <m/>
    <x v="1"/>
    <x v="1"/>
    <x v="1"/>
    <x v="6"/>
    <s v="CDP - PROD BUNDLE"/>
    <s v="ImageOne - Prod"/>
    <s v="Canyonlands"/>
    <s v="CDP - PROD"/>
    <s v="CDP - EVC - Production"/>
    <s v="Production"/>
    <s v="CCNIDCUCSIONE36"/>
    <s v="CCNIDCUCSIONE36 - PROD"/>
    <s v="CCNIDCUCSIONE36.carecorenational.com"/>
    <s v="Windows"/>
    <s v="Microsoft Windows Server 2016 or later (64-bit)"/>
    <n v="4"/>
    <s v="POWEREDON"/>
    <s v="Former Canyonlands"/>
    <m/>
    <n v="211"/>
    <s v="4210ec6b-0e77-1dc7-fb4f-53e53e151a07"/>
    <s v="00:50:56:90:ea:35"/>
    <s v="servers_63"/>
    <s v="63"/>
    <s v="Not in GH"/>
    <n v="124121"/>
    <n v="93330"/>
    <s v="DAL-DC-GEN"/>
    <n v="0"/>
    <s v="No"/>
    <s v="No"/>
    <s v="No"/>
    <s v="NO"/>
  </r>
  <r>
    <s v="vm-1425653"/>
    <s v="CCNIDCUCSIONE36"/>
    <m/>
    <x v="1"/>
    <x v="1"/>
    <x v="1"/>
    <x v="6"/>
    <s v="CDP - PROD BUNDLE"/>
    <s v="ImageOne - Prod"/>
    <s v="Canyonlands"/>
    <s v="CDP CASE MANAGEMENT SRC - PROD"/>
    <s v="CDP Case Management Services - EVC - Production"/>
    <s v="Production"/>
    <s v="CCNIDCUCSIONE36"/>
    <s v="CCNIDCUCSIONE36 - PROD"/>
    <s v="CCNIDCUCSIONE36.carecorenational.com"/>
    <s v="Windows"/>
    <s v="Microsoft Windows Server 2016 or later (64-bit)"/>
    <n v="4"/>
    <s v="POWEREDON"/>
    <s v="Former Canyonlands"/>
    <m/>
    <n v="211"/>
    <s v="4210ec6b-0e77-1dc7-fb4f-53e53e151a07"/>
    <s v="00:50:56:90:ea:35"/>
    <s v="servers_63"/>
    <s v="63"/>
    <s v="Not in GH"/>
    <n v="124121"/>
    <n v="93330"/>
    <s v="DAL-DC-GEN"/>
    <n v="0"/>
    <s v="No"/>
    <s v="No"/>
    <s v="No"/>
    <s v="NO"/>
  </r>
  <r>
    <s v="vm-1425653"/>
    <s v="CCNIDCUCSIONE36"/>
    <m/>
    <x v="1"/>
    <x v="1"/>
    <x v="1"/>
    <x v="6"/>
    <s v="CSW - PROD BUNDLE"/>
    <s v="ImageOne - Prod"/>
    <s v="Canyonlands"/>
    <s v="CSW - PROD"/>
    <s v="CSW - EVC - Production"/>
    <s v="Production"/>
    <s v="CCNIDCUCSIONE36"/>
    <s v="CCNIDCUCSIONE36 - PROD"/>
    <s v="CCNIDCUCSIONE36.carecorenational.com"/>
    <s v="Windows"/>
    <s v="Microsoft Windows Server 2016 or later (64-bit)"/>
    <n v="4"/>
    <s v="POWEREDON"/>
    <s v="Former Canyonlands"/>
    <m/>
    <n v="211"/>
    <s v="4210ec6b-0e77-1dc7-fb4f-53e53e151a07"/>
    <s v="00:50:56:90:ea:35"/>
    <s v="servers_63"/>
    <s v="63"/>
    <s v="Not in GH"/>
    <n v="124121"/>
    <n v="93330"/>
    <s v="DAL-DC-GEN"/>
    <n v="0"/>
    <s v="No"/>
    <s v="No"/>
    <s v="No"/>
    <s v="NO"/>
  </r>
  <r>
    <s v="vm-1425653"/>
    <s v="CCNIDCUCSIONE36"/>
    <m/>
    <x v="1"/>
    <x v="1"/>
    <x v="1"/>
    <x v="6"/>
    <s v="Exception Management - PROD BUNDLE"/>
    <s v="ImageOne - Prod"/>
    <s v="Canyonlands"/>
    <s v="EXCEPTION MANAGEMENT - PROD"/>
    <s v="Exception Management - EVC - Production"/>
    <s v="Production"/>
    <s v="CCNIDCUCSIONE36"/>
    <s v="CCNIDCUCSIONE36 - PROD"/>
    <s v="CCNIDCUCSIONE36.carecorenational.com"/>
    <s v="Windows"/>
    <s v="Microsoft Windows Server 2016 or later (64-bit)"/>
    <n v="4"/>
    <s v="POWEREDON"/>
    <s v="Former Canyonlands"/>
    <m/>
    <n v="211"/>
    <s v="4210ec6b-0e77-1dc7-fb4f-53e53e151a07"/>
    <s v="00:50:56:90:ea:35"/>
    <s v="servers_63"/>
    <s v="63"/>
    <s v="Not in GH"/>
    <n v="124121"/>
    <n v="93330"/>
    <s v="DAL-DC-GEN"/>
    <n v="0"/>
    <s v="No"/>
    <s v="No"/>
    <s v="No"/>
    <s v="NO"/>
  </r>
  <r>
    <s v="vm-1425653"/>
    <s v="CCNIDCUCSIONE36"/>
    <m/>
    <x v="1"/>
    <x v="1"/>
    <x v="1"/>
    <x v="6"/>
    <s v="IONE - PROD BUNDLE"/>
    <s v="ImageOne - Prod"/>
    <s v="Canyonlands"/>
    <s v="IONE - PROD"/>
    <s v="IONE - EVC - Production"/>
    <s v="Production"/>
    <s v="CCNIDCUCSIONE36"/>
    <s v="CCNIDCUCSIONE36 - PROD"/>
    <s v="CCNIDCUCSIONE36.carecorenational.com"/>
    <s v="Windows"/>
    <s v="Microsoft Windows Server 2016 or later (64-bit)"/>
    <n v="4"/>
    <s v="POWEREDON"/>
    <s v="Former Canyonlands"/>
    <m/>
    <n v="211"/>
    <s v="4210ec6b-0e77-1dc7-fb4f-53e53e151a07"/>
    <s v="00:50:56:90:ea:35"/>
    <s v="servers_63"/>
    <s v="63"/>
    <s v="Not in GH"/>
    <n v="124121"/>
    <n v="93330"/>
    <s v="DAL-DC-GEN"/>
    <n v="0"/>
    <s v="No"/>
    <s v="No"/>
    <s v="No"/>
    <s v="NO"/>
  </r>
  <r>
    <s v="vm-1425653"/>
    <s v="CCNIDCUCSIONE36"/>
    <m/>
    <x v="1"/>
    <x v="1"/>
    <x v="1"/>
    <x v="6"/>
    <s v="Medical Oncology Services/ MedOnce Portal - PROD BUNDLE"/>
    <s v="ImageOne - Prod"/>
    <s v="Canyonlands"/>
    <s v="MEDICAL ONCOLOGY SERVICES - PROD"/>
    <s v="Medical Oncology Services - EVC - Production"/>
    <s v="Production"/>
    <s v="CCNIDCUCSIONE36"/>
    <s v="CCNIDCUCSIONE36 - PROD"/>
    <s v="CCNIDCUCSIONE36.carecorenational.com"/>
    <s v="Windows"/>
    <s v="Microsoft Windows Server 2016 or later (64-bit)"/>
    <n v="4"/>
    <s v="POWEREDON"/>
    <s v="Former Canyonlands"/>
    <m/>
    <n v="211"/>
    <s v="4210ec6b-0e77-1dc7-fb4f-53e53e151a07"/>
    <s v="00:50:56:90:ea:35"/>
    <s v="servers_63"/>
    <s v="63"/>
    <s v="Not in GH"/>
    <n v="124121"/>
    <n v="93330"/>
    <s v="DAL-DC-GEN"/>
    <n v="0"/>
    <s v="No"/>
    <s v="No"/>
    <s v="No"/>
    <s v="NO"/>
  </r>
  <r>
    <s v="vm-1425653"/>
    <s v="CCNIDCUCSIONE36"/>
    <m/>
    <x v="1"/>
    <x v="1"/>
    <x v="1"/>
    <x v="6"/>
    <s v="Medical Oncology Services/ MedOnce Portal - PROD BUNDLE"/>
    <s v="ImageOne - Prod"/>
    <s v="Canyonlands"/>
    <s v="MEDONC PORTAL - PROD"/>
    <s v="MedOnc Portal - EVC - Production"/>
    <s v="Production"/>
    <s v="CCNIDCUCSIONE36"/>
    <s v="CCNIDCUCSIONE36 - PROD"/>
    <s v="CCNIDCUCSIONE36.carecorenational.com"/>
    <s v="Windows"/>
    <s v="Microsoft Windows Server 2016 or later (64-bit)"/>
    <n v="4"/>
    <s v="POWEREDON"/>
    <s v="Former Canyonlands"/>
    <m/>
    <n v="211"/>
    <s v="4210ec6b-0e77-1dc7-fb4f-53e53e151a07"/>
    <s v="00:50:56:90:ea:35"/>
    <s v="servers_63"/>
    <s v="63"/>
    <s v="Not in GH"/>
    <n v="124121"/>
    <n v="93330"/>
    <s v="DAL-DC-GEN"/>
    <n v="0"/>
    <s v="No"/>
    <s v="No"/>
    <s v="No"/>
    <s v="NO"/>
  </r>
  <r>
    <s v="vm-1425653"/>
    <s v="CCNIDCUCSIONE36"/>
    <m/>
    <x v="1"/>
    <x v="1"/>
    <x v="1"/>
    <x v="6"/>
    <s v="Predictive Intelligence Service - PROD BUNDLE"/>
    <s v="ImageOne - Prod"/>
    <s v="Canyonlands"/>
    <s v="PREDICTIVE INTELL SRC - PROD"/>
    <s v="Predictive Intelligence Service - EVC - Production"/>
    <s v="Production"/>
    <s v="CCNIDCUCSIONE36"/>
    <s v="CCNIDCUCSIONE36 - PROD"/>
    <s v="CCNIDCUCSIONE36.carecorenational.com"/>
    <s v="Windows"/>
    <s v="Microsoft Windows Server 2016 or later (64-bit)"/>
    <n v="4"/>
    <s v="POWEREDON"/>
    <s v="Former Canyonlands"/>
    <m/>
    <n v="211"/>
    <s v="4210ec6b-0e77-1dc7-fb4f-53e53e151a07"/>
    <s v="00:50:56:90:ea:35"/>
    <s v="servers_63"/>
    <s v="63"/>
    <s v="Not in GH"/>
    <n v="124121"/>
    <n v="93330"/>
    <s v="DAL-DC-GEN"/>
    <n v="0"/>
    <s v="No"/>
    <s v="No"/>
    <s v="No"/>
    <s v="NO"/>
  </r>
  <r>
    <s v="vm-1425653"/>
    <s v="CCNIDCUCSIONE36"/>
    <m/>
    <x v="1"/>
    <x v="1"/>
    <x v="1"/>
    <x v="6"/>
    <s v="RADCARE - PROD BUNDLE"/>
    <s v="ImageOne - Prod"/>
    <s v="Canyonlands"/>
    <s v="RADCARE - PROD"/>
    <s v="Radcare - EVC - Production"/>
    <s v="Production"/>
    <s v="CCNIDCUCSIONE36"/>
    <s v="CCNIDCUCSIONE36 - PROD"/>
    <s v="CCNIDCUCSIONE36.carecorenational.com"/>
    <s v="Windows"/>
    <s v="Microsoft Windows Server 2016 or later (64-bit)"/>
    <n v="4"/>
    <s v="POWEREDON"/>
    <s v="Former Canyonlands"/>
    <m/>
    <n v="211"/>
    <s v="4210ec6b-0e77-1dc7-fb4f-53e53e151a07"/>
    <s v="00:50:56:90:ea:35"/>
    <s v="servers_63"/>
    <s v="63"/>
    <s v="Not in GH"/>
    <n v="124121"/>
    <n v="93330"/>
    <s v="DAL-DC-GEN"/>
    <n v="0"/>
    <s v="No"/>
    <s v="No"/>
    <s v="No"/>
    <s v="NO"/>
  </r>
  <r>
    <s v="vm-1425653"/>
    <s v="CCNIDCUCSIONE36"/>
    <m/>
    <x v="1"/>
    <x v="1"/>
    <x v="1"/>
    <x v="6"/>
    <s v="UPADS Plugins - PROD BUNDLE"/>
    <s v="ImageOne - Prod"/>
    <s v="Canyonlands"/>
    <s v="UPADS PLUGINS - PROD"/>
    <s v="Upads Plugins - EVC - Production"/>
    <s v="Production"/>
    <s v="CCNIDCUCSIONE36"/>
    <s v="CCNIDCUCSIONE36 - PROD"/>
    <s v="CCNIDCUCSIONE36.carecorenational.com"/>
    <s v="Windows"/>
    <s v="Microsoft Windows Server 2016 or later (64-bit)"/>
    <n v="4"/>
    <s v="POWEREDON"/>
    <s v="Former Canyonlands"/>
    <m/>
    <n v="211"/>
    <s v="4210ec6b-0e77-1dc7-fb4f-53e53e151a07"/>
    <s v="00:50:56:90:ea:35"/>
    <s v="servers_63"/>
    <s v="63"/>
    <s v="Not in GH"/>
    <n v="124121"/>
    <n v="93330"/>
    <s v="DAL-DC-GEN"/>
    <n v="0"/>
    <s v="No"/>
    <s v="No"/>
    <s v="No"/>
    <s v="NO"/>
  </r>
  <r>
    <s v="vm-1425653"/>
    <s v="CCNIDCUCSIONE36"/>
    <m/>
    <x v="1"/>
    <x v="1"/>
    <x v="1"/>
    <x v="6"/>
    <s v="UPADS WEb - PROD BUNDLE"/>
    <s v="ImageOne - Prod"/>
    <s v="Canyonlands"/>
    <s v="UPADS WEB - PROD"/>
    <s v="Upads Web - EVC - Production"/>
    <s v="Production"/>
    <s v="CCNIDCUCSIONE36"/>
    <s v="CCNIDCUCSIONE36 - PROD"/>
    <s v="CCNIDCUCSIONE36.carecorenational.com"/>
    <s v="Windows"/>
    <s v="Microsoft Windows Server 2016 or later (64-bit)"/>
    <n v="4"/>
    <s v="POWEREDON"/>
    <s v="Former Canyonlands"/>
    <m/>
    <n v="211"/>
    <s v="4210ec6b-0e77-1dc7-fb4f-53e53e151a07"/>
    <s v="00:50:56:90:ea:35"/>
    <s v="servers_63"/>
    <s v="63"/>
    <s v="Not in GH"/>
    <n v="124121"/>
    <n v="93330"/>
    <s v="DAL-DC-GEN"/>
    <n v="0"/>
    <s v="No"/>
    <s v="No"/>
    <s v="No"/>
    <s v="NO"/>
  </r>
  <r>
    <s v="vm-1425654"/>
    <s v="CCNIDCUCSIONE37"/>
    <m/>
    <x v="1"/>
    <x v="1"/>
    <x v="1"/>
    <x v="6"/>
    <s v="B2B GateWay - Prod Bundle"/>
    <s v="ImageOne - Prod"/>
    <s v="Canyonlands"/>
    <s v="B2B GATEWAY - PROD"/>
    <s v="B2B Gateway - EVC - Production"/>
    <s v="Production"/>
    <s v="CCNIDCUCSIONE37"/>
    <s v="CCNIDCUCSIONE37 - PROD"/>
    <s v="CCNIDCUCSIONE37.carecorenational.com"/>
    <s v="Windows"/>
    <s v="Microsoft Windows Server 2016 or later (64-bit)"/>
    <n v="4"/>
    <s v="POWEREDON"/>
    <s v="Former Canyonlands"/>
    <m/>
    <n v="213"/>
    <s v="4210d063-b1b7-01e5-95dc-407cce339a15"/>
    <s v="00:50:56:90:c2:d5"/>
    <s v="servers_63"/>
    <s v="63"/>
    <s v="Not in GH"/>
    <n v="124121"/>
    <n v="93314"/>
    <s v="DAL-DC-GEN"/>
    <n v="0"/>
    <s v="No"/>
    <s v="No"/>
    <s v="No"/>
    <s v="NO"/>
  </r>
  <r>
    <s v="vm-1425654"/>
    <s v="CCNIDCUCSIONE37"/>
    <m/>
    <x v="1"/>
    <x v="1"/>
    <x v="1"/>
    <x v="6"/>
    <s v="CCNServices - PROD BUNDLE"/>
    <s v="ImageOne - Prod"/>
    <s v="Canyonlands"/>
    <s v="CCNSERVICES - PROD"/>
    <s v="CCNServices - EVC - Production"/>
    <s v="Production"/>
    <s v="CCNIDCUCSIONE37"/>
    <s v="CCNIDCUCSIONE37 - PROD"/>
    <s v="CCNIDCUCSIONE37.carecorenational.com"/>
    <s v="Windows"/>
    <s v="Microsoft Windows Server 2016 or later (64-bit)"/>
    <n v="4"/>
    <s v="POWEREDON"/>
    <s v="Former Canyonlands"/>
    <m/>
    <n v="213"/>
    <s v="4210d063-b1b7-01e5-95dc-407cce339a15"/>
    <s v="00:50:56:90:c2:d5"/>
    <s v="servers_63"/>
    <s v="63"/>
    <s v="Not in GH"/>
    <n v="124121"/>
    <n v="93314"/>
    <s v="DAL-DC-GEN"/>
    <n v="0"/>
    <s v="No"/>
    <s v="No"/>
    <s v="No"/>
    <s v="NO"/>
  </r>
  <r>
    <s v="vm-1425654"/>
    <s v="CCNIDCUCSIONE37"/>
    <m/>
    <x v="1"/>
    <x v="1"/>
    <x v="1"/>
    <x v="6"/>
    <s v="CDP - PROD BUNDLE"/>
    <s v="ImageOne - Prod"/>
    <s v="Canyonlands"/>
    <s v="CDP - PROD"/>
    <s v="CDP - EVC - Production"/>
    <s v="Production"/>
    <s v="CCNIDCUCSIONE37"/>
    <s v="CCNIDCUCSIONE37 - PROD"/>
    <s v="CCNIDCUCSIONE37.carecorenational.com"/>
    <s v="Windows"/>
    <s v="Microsoft Windows Server 2016 or later (64-bit)"/>
    <n v="4"/>
    <s v="POWEREDON"/>
    <s v="Former Canyonlands"/>
    <m/>
    <n v="213"/>
    <s v="4210d063-b1b7-01e5-95dc-407cce339a15"/>
    <s v="00:50:56:90:c2:d5"/>
    <s v="servers_63"/>
    <s v="63"/>
    <s v="Not in GH"/>
    <n v="124121"/>
    <n v="93314"/>
    <s v="DAL-DC-GEN"/>
    <n v="0"/>
    <s v="No"/>
    <s v="No"/>
    <s v="No"/>
    <s v="NO"/>
  </r>
  <r>
    <s v="vm-1425654"/>
    <s v="CCNIDCUCSIONE37"/>
    <m/>
    <x v="1"/>
    <x v="1"/>
    <x v="1"/>
    <x v="6"/>
    <s v="CDP - PROD BUNDLE"/>
    <s v="ImageOne - Prod"/>
    <s v="Canyonlands"/>
    <s v="CDP CASE MANAGEMENT SRC - PROD"/>
    <s v="CDP Case Management Services - EVC - Production"/>
    <s v="Production"/>
    <s v="CCNIDCUCSIONE37"/>
    <s v="CCNIDCUCSIONE37 - PROD"/>
    <s v="CCNIDCUCSIONE37.carecorenational.com"/>
    <s v="Windows"/>
    <s v="Microsoft Windows Server 2016 or later (64-bit)"/>
    <n v="4"/>
    <s v="POWEREDON"/>
    <s v="Former Canyonlands"/>
    <m/>
    <n v="213"/>
    <s v="4210d063-b1b7-01e5-95dc-407cce339a15"/>
    <s v="00:50:56:90:c2:d5"/>
    <s v="servers_63"/>
    <s v="63"/>
    <s v="Not in GH"/>
    <n v="124121"/>
    <n v="93314"/>
    <s v="DAL-DC-GEN"/>
    <n v="0"/>
    <s v="No"/>
    <s v="No"/>
    <s v="No"/>
    <s v="NO"/>
  </r>
  <r>
    <s v="vm-1425654"/>
    <s v="CCNIDCUCSIONE37"/>
    <m/>
    <x v="1"/>
    <x v="1"/>
    <x v="1"/>
    <x v="6"/>
    <s v="CSW - PROD BUNDLE"/>
    <s v="ImageOne - Prod"/>
    <s v="Canyonlands"/>
    <s v="CSW - PROD"/>
    <s v="CSW - EVC - Production"/>
    <s v="Production"/>
    <s v="CCNIDCUCSIONE37"/>
    <s v="CCNIDCUCSIONE37 - PROD"/>
    <s v="CCNIDCUCSIONE37.carecorenational.com"/>
    <s v="Windows"/>
    <s v="Microsoft Windows Server 2016 or later (64-bit)"/>
    <n v="4"/>
    <s v="POWEREDON"/>
    <s v="Former Canyonlands"/>
    <m/>
    <n v="213"/>
    <s v="4210d063-b1b7-01e5-95dc-407cce339a15"/>
    <s v="00:50:56:90:c2:d5"/>
    <s v="servers_63"/>
    <s v="63"/>
    <s v="Not in GH"/>
    <n v="124121"/>
    <n v="93314"/>
    <s v="DAL-DC-GEN"/>
    <n v="0"/>
    <s v="No"/>
    <s v="No"/>
    <s v="No"/>
    <s v="NO"/>
  </r>
  <r>
    <s v="vm-1425654"/>
    <s v="CCNIDCUCSIONE37"/>
    <m/>
    <x v="1"/>
    <x v="1"/>
    <x v="1"/>
    <x v="6"/>
    <s v="Exception Management - PROD BUNDLE"/>
    <s v="ImageOne - Prod"/>
    <s v="Canyonlands"/>
    <s v="EXCEPTION MANAGEMENT - PROD"/>
    <s v="Exception Management - EVC - Production"/>
    <s v="Production"/>
    <s v="CCNIDCUCSIONE37"/>
    <s v="CCNIDCUCSIONE37 - PROD"/>
    <s v="CCNIDCUCSIONE37.carecorenational.com"/>
    <s v="Windows"/>
    <s v="Microsoft Windows Server 2016 or later (64-bit)"/>
    <n v="4"/>
    <s v="POWEREDON"/>
    <s v="Former Canyonlands"/>
    <m/>
    <n v="213"/>
    <s v="4210d063-b1b7-01e5-95dc-407cce339a15"/>
    <s v="00:50:56:90:c2:d5"/>
    <s v="servers_63"/>
    <s v="63"/>
    <s v="Not in GH"/>
    <n v="124121"/>
    <n v="93314"/>
    <s v="DAL-DC-GEN"/>
    <n v="0"/>
    <s v="No"/>
    <s v="No"/>
    <s v="No"/>
    <s v="NO"/>
  </r>
  <r>
    <s v="vm-1425654"/>
    <s v="CCNIDCUCSIONE37"/>
    <m/>
    <x v="1"/>
    <x v="1"/>
    <x v="1"/>
    <x v="6"/>
    <s v="IONE - PROD BUNDLE"/>
    <s v="ImageOne - Prod"/>
    <s v="Canyonlands"/>
    <s v="IONE - PROD"/>
    <s v="IONE - EVC - Production"/>
    <s v="Production"/>
    <s v="CCNIDCUCSIONE37"/>
    <s v="CCNIDCUCSIONE37 - PROD"/>
    <s v="CCNIDCUCSIONE37.carecorenational.com"/>
    <s v="Windows"/>
    <s v="Microsoft Windows Server 2016 or later (64-bit)"/>
    <n v="4"/>
    <s v="POWEREDON"/>
    <s v="Former Canyonlands"/>
    <m/>
    <n v="213"/>
    <s v="4210d063-b1b7-01e5-95dc-407cce339a15"/>
    <s v="00:50:56:90:c2:d5"/>
    <s v="servers_63"/>
    <s v="63"/>
    <s v="Not in GH"/>
    <n v="124121"/>
    <n v="93314"/>
    <s v="DAL-DC-GEN"/>
    <n v="0"/>
    <s v="No"/>
    <s v="No"/>
    <s v="No"/>
    <s v="NO"/>
  </r>
  <r>
    <s v="vm-1425654"/>
    <s v="CCNIDCUCSIONE37"/>
    <m/>
    <x v="1"/>
    <x v="1"/>
    <x v="1"/>
    <x v="6"/>
    <s v="Medical Oncology Services/ MedOnce Portal - PROD BUNDLE"/>
    <s v="ImageOne - Prod"/>
    <s v="Canyonlands"/>
    <s v="MEDICAL ONCOLOGY SERVICES - PROD"/>
    <s v="Medical Oncology Services - EVC - Production"/>
    <s v="Production"/>
    <s v="CCNIDCUCSIONE37"/>
    <s v="CCNIDCUCSIONE37 - PROD"/>
    <s v="CCNIDCUCSIONE37.carecorenational.com"/>
    <s v="Windows"/>
    <s v="Microsoft Windows Server 2016 or later (64-bit)"/>
    <n v="4"/>
    <s v="POWEREDON"/>
    <s v="Former Canyonlands"/>
    <m/>
    <n v="213"/>
    <s v="4210d063-b1b7-01e5-95dc-407cce339a15"/>
    <s v="00:50:56:90:c2:d5"/>
    <s v="servers_63"/>
    <s v="63"/>
    <s v="Not in GH"/>
    <n v="124121"/>
    <n v="93314"/>
    <s v="DAL-DC-GEN"/>
    <n v="0"/>
    <s v="No"/>
    <s v="No"/>
    <s v="No"/>
    <s v="NO"/>
  </r>
  <r>
    <s v="vm-1425654"/>
    <s v="CCNIDCUCSIONE37"/>
    <m/>
    <x v="1"/>
    <x v="1"/>
    <x v="1"/>
    <x v="6"/>
    <s v="Medical Oncology Services/ MedOnce Portal - PROD BUNDLE"/>
    <s v="ImageOne - Prod"/>
    <s v="Canyonlands"/>
    <s v="MEDONC PORTAL - PROD"/>
    <s v="MedOnc Portal - EVC - Production"/>
    <s v="Production"/>
    <s v="CCNIDCUCSIONE37"/>
    <s v="CCNIDCUCSIONE37 - PROD"/>
    <s v="CCNIDCUCSIONE37.carecorenational.com"/>
    <s v="Windows"/>
    <s v="Microsoft Windows Server 2016 or later (64-bit)"/>
    <n v="4"/>
    <s v="POWEREDON"/>
    <s v="Former Canyonlands"/>
    <m/>
    <n v="213"/>
    <s v="4210d063-b1b7-01e5-95dc-407cce339a15"/>
    <s v="00:50:56:90:c2:d5"/>
    <s v="servers_63"/>
    <s v="63"/>
    <s v="Not in GH"/>
    <n v="124121"/>
    <n v="93314"/>
    <s v="DAL-DC-GEN"/>
    <n v="0"/>
    <s v="No"/>
    <s v="No"/>
    <s v="No"/>
    <s v="NO"/>
  </r>
  <r>
    <s v="vm-1425654"/>
    <s v="CCNIDCUCSIONE37"/>
    <m/>
    <x v="1"/>
    <x v="1"/>
    <x v="1"/>
    <x v="6"/>
    <s v="Predictive Intelligence Service - PROD BUNDLE"/>
    <s v="ImageOne - Prod"/>
    <s v="Canyonlands"/>
    <s v="PREDICTIVE INTELL SRC - PROD"/>
    <s v="Predictive Intelligence Service - EVC - Production"/>
    <s v="Production"/>
    <s v="CCNIDCUCSIONE37"/>
    <s v="CCNIDCUCSIONE37 - PROD"/>
    <s v="CCNIDCUCSIONE37.carecorenational.com"/>
    <s v="Windows"/>
    <s v="Microsoft Windows Server 2016 or later (64-bit)"/>
    <n v="4"/>
    <s v="POWEREDON"/>
    <s v="Former Canyonlands"/>
    <m/>
    <n v="213"/>
    <s v="4210d063-b1b7-01e5-95dc-407cce339a15"/>
    <s v="00:50:56:90:c2:d5"/>
    <s v="servers_63"/>
    <s v="63"/>
    <s v="Not in GH"/>
    <n v="124121"/>
    <n v="93314"/>
    <s v="DAL-DC-GEN"/>
    <n v="0"/>
    <s v="No"/>
    <s v="No"/>
    <s v="No"/>
    <s v="NO"/>
  </r>
  <r>
    <s v="vm-1425654"/>
    <s v="CCNIDCUCSIONE37"/>
    <m/>
    <x v="1"/>
    <x v="1"/>
    <x v="1"/>
    <x v="6"/>
    <s v="RADCARE - PROD BUNDLE"/>
    <s v="ImageOne - Prod"/>
    <s v="Canyonlands"/>
    <s v="RADCARE - PROD"/>
    <s v="Radcare - EVC - Production"/>
    <s v="Production"/>
    <s v="CCNIDCUCSIONE37"/>
    <s v="CCNIDCUCSIONE37 - PROD"/>
    <s v="CCNIDCUCSIONE37.carecorenational.com"/>
    <s v="Windows"/>
    <s v="Microsoft Windows Server 2016 or later (64-bit)"/>
    <n v="4"/>
    <s v="POWEREDON"/>
    <s v="Former Canyonlands"/>
    <m/>
    <n v="213"/>
    <s v="4210d063-b1b7-01e5-95dc-407cce339a15"/>
    <s v="00:50:56:90:c2:d5"/>
    <s v="servers_63"/>
    <s v="63"/>
    <s v="Not in GH"/>
    <n v="124121"/>
    <n v="93314"/>
    <s v="DAL-DC-GEN"/>
    <n v="0"/>
    <s v="No"/>
    <s v="No"/>
    <s v="No"/>
    <s v="NO"/>
  </r>
  <r>
    <s v="vm-1425654"/>
    <s v="CCNIDCUCSIONE37"/>
    <m/>
    <x v="1"/>
    <x v="1"/>
    <x v="1"/>
    <x v="6"/>
    <s v="UPADS Plugins - PROD BUNDLE"/>
    <s v="ImageOne - Prod"/>
    <s v="Canyonlands"/>
    <s v="UPADS PLUGINS - PROD"/>
    <s v="Upads Plugins - EVC - Production"/>
    <s v="Production"/>
    <s v="CCNIDCUCSIONE37"/>
    <s v="CCNIDCUCSIONE37 - PROD"/>
    <s v="CCNIDCUCSIONE37.carecorenational.com"/>
    <s v="Windows"/>
    <s v="Microsoft Windows Server 2016 or later (64-bit)"/>
    <n v="4"/>
    <s v="POWEREDON"/>
    <s v="Former Canyonlands"/>
    <m/>
    <n v="213"/>
    <s v="4210d063-b1b7-01e5-95dc-407cce339a15"/>
    <s v="00:50:56:90:c2:d5"/>
    <s v="servers_63"/>
    <s v="63"/>
    <s v="Not in GH"/>
    <n v="124121"/>
    <n v="93314"/>
    <s v="DAL-DC-GEN"/>
    <n v="0"/>
    <s v="No"/>
    <s v="No"/>
    <s v="No"/>
    <s v="NO"/>
  </r>
  <r>
    <s v="vm-1425654"/>
    <s v="CCNIDCUCSIONE37"/>
    <m/>
    <x v="1"/>
    <x v="1"/>
    <x v="1"/>
    <x v="6"/>
    <s v="UPADS WEb - PROD BUNDLE"/>
    <s v="ImageOne - Prod"/>
    <s v="Canyonlands"/>
    <s v="UPADS WEB - PROD"/>
    <s v="Upads Web - EVC - Production"/>
    <s v="Production"/>
    <s v="CCNIDCUCSIONE37"/>
    <s v="CCNIDCUCSIONE37 - PROD"/>
    <s v="CCNIDCUCSIONE37.carecorenational.com"/>
    <s v="Windows"/>
    <s v="Microsoft Windows Server 2016 or later (64-bit)"/>
    <n v="4"/>
    <s v="POWEREDON"/>
    <s v="Former Canyonlands"/>
    <m/>
    <n v="213"/>
    <s v="4210d063-b1b7-01e5-95dc-407cce339a15"/>
    <s v="00:50:56:90:c2:d5"/>
    <s v="servers_63"/>
    <s v="63"/>
    <s v="Not in GH"/>
    <n v="124121"/>
    <n v="93314"/>
    <s v="DAL-DC-GEN"/>
    <n v="0"/>
    <s v="No"/>
    <s v="No"/>
    <s v="No"/>
    <s v="NO"/>
  </r>
  <r>
    <s v="vm-1425655"/>
    <s v="CCNIDCUCSIONE38"/>
    <m/>
    <x v="1"/>
    <x v="1"/>
    <x v="1"/>
    <x v="6"/>
    <s v="B2B GateWay - Prod Bundle"/>
    <s v="ImageOne - Prod"/>
    <s v="Canyonlands"/>
    <s v="B2B GATEWAY - PROD"/>
    <s v="B2B Gateway - EVC - Production"/>
    <s v="Production"/>
    <s v="CCNIDCUCSIONE38"/>
    <s v="CCNIDCUCSIONE38 - PROD"/>
    <s v="CCNIDCUCSIONE38.carecorenational.com"/>
    <s v="Windows"/>
    <s v="Microsoft Windows Server 2016 or later (64-bit)"/>
    <n v="4"/>
    <s v="POWEREDON"/>
    <s v="Former Canyonlands"/>
    <m/>
    <n v="215"/>
    <s v="42105111-dde6-e0f9-71da-a9e4cacf6481"/>
    <s v="00:50:56:90:2a:e6"/>
    <s v="servers_63"/>
    <s v="63"/>
    <s v="Not in GH"/>
    <n v="124121"/>
    <n v="93315"/>
    <s v="DAL-DC-GEN"/>
    <n v="0"/>
    <s v="No"/>
    <s v="No"/>
    <s v="No"/>
    <s v="NO"/>
  </r>
  <r>
    <s v="vm-1425655"/>
    <s v="CCNIDCUCSIONE38"/>
    <m/>
    <x v="1"/>
    <x v="1"/>
    <x v="1"/>
    <x v="6"/>
    <s v="CCNServices - PROD BUNDLE"/>
    <s v="ImageOne - Prod"/>
    <s v="Canyonlands"/>
    <s v="CCNSERVICES - PROD"/>
    <s v="CCNServices - EVC - Production"/>
    <s v="Production"/>
    <s v="CCNIDCUCSIONE38"/>
    <s v="CCNIDCUCSIONE38 - PROD"/>
    <s v="CCNIDCUCSIONE38.carecorenational.com"/>
    <s v="Windows"/>
    <s v="Microsoft Windows Server 2016 or later (64-bit)"/>
    <n v="4"/>
    <s v="POWEREDON"/>
    <s v="Former Canyonlands"/>
    <m/>
    <n v="215"/>
    <s v="42105111-dde6-e0f9-71da-a9e4cacf6481"/>
    <s v="00:50:56:90:2a:e6"/>
    <s v="servers_63"/>
    <s v="63"/>
    <s v="Not in GH"/>
    <n v="124121"/>
    <n v="93315"/>
    <s v="DAL-DC-GEN"/>
    <n v="0"/>
    <s v="No"/>
    <s v="No"/>
    <s v="No"/>
    <s v="NO"/>
  </r>
  <r>
    <s v="vm-1425655"/>
    <s v="CCNIDCUCSIONE38"/>
    <m/>
    <x v="1"/>
    <x v="1"/>
    <x v="1"/>
    <x v="6"/>
    <s v="CDP - PROD BUNDLE"/>
    <s v="ImageOne - Prod"/>
    <s v="Canyonlands"/>
    <s v="CDP - PROD"/>
    <s v="CDP - EVC - Production"/>
    <s v="Production"/>
    <s v="CCNIDCUCSIONE38"/>
    <s v="CCNIDCUCSIONE38 - PROD"/>
    <s v="CCNIDCUCSIONE38.carecorenational.com"/>
    <s v="Windows"/>
    <s v="Microsoft Windows Server 2016 or later (64-bit)"/>
    <n v="4"/>
    <s v="POWEREDON"/>
    <s v="Former Canyonlands"/>
    <m/>
    <n v="215"/>
    <s v="42105111-dde6-e0f9-71da-a9e4cacf6481"/>
    <s v="00:50:56:90:2a:e6"/>
    <s v="servers_63"/>
    <s v="63"/>
    <s v="Not in GH"/>
    <n v="124121"/>
    <n v="93315"/>
    <s v="DAL-DC-GEN"/>
    <n v="0"/>
    <s v="No"/>
    <s v="No"/>
    <s v="No"/>
    <s v="NO"/>
  </r>
  <r>
    <s v="vm-1425655"/>
    <s v="CCNIDCUCSIONE38"/>
    <m/>
    <x v="1"/>
    <x v="1"/>
    <x v="1"/>
    <x v="6"/>
    <s v="CDP - PROD BUNDLE"/>
    <s v="ImageOne - Prod"/>
    <s v="Canyonlands"/>
    <s v="CDP CASE MANAGEMENT SRC - PROD"/>
    <s v="CDP Case Management Services - EVC - Production"/>
    <s v="Production"/>
    <s v="CCNIDCUCSIONE38"/>
    <s v="CCNIDCUCSIONE38 - PROD"/>
    <s v="CCNIDCUCSIONE38.carecorenational.com"/>
    <s v="Windows"/>
    <s v="Microsoft Windows Server 2016 or later (64-bit)"/>
    <n v="4"/>
    <s v="POWEREDON"/>
    <s v="Former Canyonlands"/>
    <m/>
    <n v="215"/>
    <s v="42105111-dde6-e0f9-71da-a9e4cacf6481"/>
    <s v="00:50:56:90:2a:e6"/>
    <s v="servers_63"/>
    <s v="63"/>
    <s v="Not in GH"/>
    <n v="124121"/>
    <n v="93315"/>
    <s v="DAL-DC-GEN"/>
    <n v="0"/>
    <s v="No"/>
    <s v="No"/>
    <s v="No"/>
    <s v="NO"/>
  </r>
  <r>
    <s v="vm-1425655"/>
    <s v="CCNIDCUCSIONE38"/>
    <m/>
    <x v="1"/>
    <x v="1"/>
    <x v="1"/>
    <x v="6"/>
    <s v="CSW - PROD BUNDLE"/>
    <s v="ImageOne - Prod"/>
    <s v="Canyonlands"/>
    <s v="CSW - PROD"/>
    <s v="CSW - EVC - Production"/>
    <s v="Production"/>
    <s v="CCNIDCUCSIONE38"/>
    <s v="CCNIDCUCSIONE38 - PROD"/>
    <s v="CCNIDCUCSIONE38.carecorenational.com"/>
    <s v="Windows"/>
    <s v="Microsoft Windows Server 2016 or later (64-bit)"/>
    <n v="4"/>
    <s v="POWEREDON"/>
    <s v="Former Canyonlands"/>
    <m/>
    <n v="215"/>
    <s v="42105111-dde6-e0f9-71da-a9e4cacf6481"/>
    <s v="00:50:56:90:2a:e6"/>
    <s v="servers_63"/>
    <s v="63"/>
    <s v="Not in GH"/>
    <n v="124121"/>
    <n v="93315"/>
    <s v="DAL-DC-GEN"/>
    <n v="0"/>
    <s v="No"/>
    <s v="No"/>
    <s v="No"/>
    <s v="NO"/>
  </r>
  <r>
    <s v="vm-1425655"/>
    <s v="CCNIDCUCSIONE38"/>
    <m/>
    <x v="1"/>
    <x v="1"/>
    <x v="1"/>
    <x v="6"/>
    <s v="Exception Management - PROD BUNDLE"/>
    <s v="ImageOne - Prod"/>
    <s v="Canyonlands"/>
    <s v="EXCEPTION MANAGEMENT - PROD"/>
    <s v="Exception Management - EVC - Production"/>
    <s v="Production"/>
    <s v="CCNIDCUCSIONE38"/>
    <s v="CCNIDCUCSIONE38 - PROD"/>
    <s v="CCNIDCUCSIONE38.carecorenational.com"/>
    <s v="Windows"/>
    <s v="Microsoft Windows Server 2016 or later (64-bit)"/>
    <n v="4"/>
    <s v="POWEREDON"/>
    <s v="Former Canyonlands"/>
    <m/>
    <n v="215"/>
    <s v="42105111-dde6-e0f9-71da-a9e4cacf6481"/>
    <s v="00:50:56:90:2a:e6"/>
    <s v="servers_63"/>
    <s v="63"/>
    <s v="Not in GH"/>
    <n v="124121"/>
    <n v="93315"/>
    <s v="DAL-DC-GEN"/>
    <n v="0"/>
    <s v="No"/>
    <s v="No"/>
    <s v="No"/>
    <s v="NO"/>
  </r>
  <r>
    <s v="vm-1425655"/>
    <s v="CCNIDCUCSIONE38"/>
    <m/>
    <x v="1"/>
    <x v="1"/>
    <x v="1"/>
    <x v="6"/>
    <s v="IONE - PROD BUNDLE"/>
    <s v="ImageOne - Prod"/>
    <s v="Canyonlands"/>
    <s v="IONE - PROD"/>
    <s v="IONE - EVC - Production"/>
    <s v="Production"/>
    <s v="CCNIDCUCSIONE38"/>
    <s v="CCNIDCUCSIONE38 - PROD"/>
    <s v="CCNIDCUCSIONE38.carecorenational.com"/>
    <s v="Windows"/>
    <s v="Microsoft Windows Server 2016 or later (64-bit)"/>
    <n v="4"/>
    <s v="POWEREDON"/>
    <s v="Former Canyonlands"/>
    <m/>
    <n v="215"/>
    <s v="42105111-dde6-e0f9-71da-a9e4cacf6481"/>
    <s v="00:50:56:90:2a:e6"/>
    <s v="servers_63"/>
    <s v="63"/>
    <s v="Not in GH"/>
    <n v="124121"/>
    <n v="93315"/>
    <s v="DAL-DC-GEN"/>
    <n v="0"/>
    <s v="No"/>
    <s v="No"/>
    <s v="No"/>
    <s v="NO"/>
  </r>
  <r>
    <s v="vm-1425655"/>
    <s v="CCNIDCUCSIONE38"/>
    <m/>
    <x v="1"/>
    <x v="1"/>
    <x v="1"/>
    <x v="6"/>
    <s v="Medical Oncology Services/ MedOnce Portal - PROD BUNDLE"/>
    <s v="ImageOne - Prod"/>
    <s v="Canyonlands"/>
    <s v="MEDICAL ONCOLOGY SERVICES - PROD"/>
    <s v="Medical Oncology Services - EVC - Production"/>
    <s v="Production"/>
    <s v="CCNIDCUCSIONE38"/>
    <s v="CCNIDCUCSIONE38 - PROD"/>
    <s v="CCNIDCUCSIONE38.carecorenational.com"/>
    <s v="Windows"/>
    <s v="Microsoft Windows Server 2016 or later (64-bit)"/>
    <n v="4"/>
    <s v="POWEREDON"/>
    <s v="Former Canyonlands"/>
    <m/>
    <n v="215"/>
    <s v="42105111-dde6-e0f9-71da-a9e4cacf6481"/>
    <s v="00:50:56:90:2a:e6"/>
    <s v="servers_63"/>
    <s v="63"/>
    <s v="Not in GH"/>
    <n v="124121"/>
    <n v="93315"/>
    <s v="DAL-DC-GEN"/>
    <n v="0"/>
    <s v="No"/>
    <s v="No"/>
    <s v="No"/>
    <s v="NO"/>
  </r>
  <r>
    <s v="vm-1425655"/>
    <s v="CCNIDCUCSIONE38"/>
    <m/>
    <x v="1"/>
    <x v="1"/>
    <x v="1"/>
    <x v="6"/>
    <s v="Medical Oncology Services/ MedOnce Portal - PROD BUNDLE"/>
    <s v="ImageOne - Prod"/>
    <s v="Canyonlands"/>
    <s v="MEDONC PORTAL - PROD"/>
    <s v="MedOnc Portal - EVC - Production"/>
    <s v="Production"/>
    <s v="CCNIDCUCSIONE38"/>
    <s v="CCNIDCUCSIONE38 - PROD"/>
    <s v="CCNIDCUCSIONE38.carecorenational.com"/>
    <s v="Windows"/>
    <s v="Microsoft Windows Server 2016 or later (64-bit)"/>
    <n v="4"/>
    <s v="POWEREDON"/>
    <s v="Former Canyonlands"/>
    <m/>
    <n v="215"/>
    <s v="42105111-dde6-e0f9-71da-a9e4cacf6481"/>
    <s v="00:50:56:90:2a:e6"/>
    <s v="servers_63"/>
    <s v="63"/>
    <s v="Not in GH"/>
    <n v="124121"/>
    <n v="93315"/>
    <s v="DAL-DC-GEN"/>
    <n v="0"/>
    <s v="No"/>
    <s v="No"/>
    <s v="No"/>
    <s v="NO"/>
  </r>
  <r>
    <s v="vm-1425655"/>
    <s v="CCNIDCUCSIONE38"/>
    <m/>
    <x v="1"/>
    <x v="1"/>
    <x v="1"/>
    <x v="6"/>
    <s v="Predictive Intelligence Service - PROD BUNDLE"/>
    <s v="ImageOne - Prod"/>
    <s v="Canyonlands"/>
    <s v="PREDICTIVE INTELL SRC - PROD"/>
    <s v="Predictive Intelligence Service - EVC - Production"/>
    <s v="Production"/>
    <s v="CCNIDCUCSIONE38"/>
    <s v="CCNIDCUCSIONE38 - PROD"/>
    <s v="CCNIDCUCSIONE38.carecorenational.com"/>
    <s v="Windows"/>
    <s v="Microsoft Windows Server 2016 or later (64-bit)"/>
    <n v="4"/>
    <s v="POWEREDON"/>
    <s v="Former Canyonlands"/>
    <m/>
    <n v="215"/>
    <s v="42105111-dde6-e0f9-71da-a9e4cacf6481"/>
    <s v="00:50:56:90:2a:e6"/>
    <s v="servers_63"/>
    <s v="63"/>
    <s v="Not in GH"/>
    <n v="124121"/>
    <n v="93315"/>
    <s v="DAL-DC-GEN"/>
    <n v="0"/>
    <s v="No"/>
    <s v="No"/>
    <s v="No"/>
    <s v="NO"/>
  </r>
  <r>
    <s v="vm-1425655"/>
    <s v="CCNIDCUCSIONE38"/>
    <m/>
    <x v="1"/>
    <x v="1"/>
    <x v="1"/>
    <x v="6"/>
    <s v="RADCARE - PROD BUNDLE"/>
    <s v="ImageOne - Prod"/>
    <s v="Canyonlands"/>
    <s v="RADCARE - PROD"/>
    <s v="Radcare - EVC - Production"/>
    <s v="Production"/>
    <s v="CCNIDCUCSIONE38"/>
    <s v="CCNIDCUCSIONE38 - PROD"/>
    <s v="CCNIDCUCSIONE38.carecorenational.com"/>
    <s v="Windows"/>
    <s v="Microsoft Windows Server 2016 or later (64-bit)"/>
    <n v="4"/>
    <s v="POWEREDON"/>
    <s v="Former Canyonlands"/>
    <m/>
    <n v="215"/>
    <s v="42105111-dde6-e0f9-71da-a9e4cacf6481"/>
    <s v="00:50:56:90:2a:e6"/>
    <s v="servers_63"/>
    <s v="63"/>
    <s v="Not in GH"/>
    <n v="124121"/>
    <n v="93315"/>
    <s v="DAL-DC-GEN"/>
    <n v="0"/>
    <s v="No"/>
    <s v="No"/>
    <s v="No"/>
    <s v="NO"/>
  </r>
  <r>
    <s v="vm-1425655"/>
    <s v="CCNIDCUCSIONE38"/>
    <m/>
    <x v="1"/>
    <x v="1"/>
    <x v="1"/>
    <x v="6"/>
    <s v="UPADS Plugins - PROD BUNDLE"/>
    <s v="ImageOne - Prod"/>
    <s v="Canyonlands"/>
    <s v="UPADS PLUGINS - PROD"/>
    <s v="Upads Plugins - EVC - Production"/>
    <s v="Production"/>
    <s v="CCNIDCUCSIONE38"/>
    <s v="CCNIDCUCSIONE38 - PROD"/>
    <s v="CCNIDCUCSIONE38.carecorenational.com"/>
    <s v="Windows"/>
    <s v="Microsoft Windows Server 2016 or later (64-bit)"/>
    <n v="4"/>
    <s v="POWEREDON"/>
    <s v="Former Canyonlands"/>
    <m/>
    <n v="215"/>
    <s v="42105111-dde6-e0f9-71da-a9e4cacf6481"/>
    <s v="00:50:56:90:2a:e6"/>
    <s v="servers_63"/>
    <s v="63"/>
    <s v="Not in GH"/>
    <n v="124121"/>
    <n v="93315"/>
    <s v="DAL-DC-GEN"/>
    <n v="0"/>
    <s v="No"/>
    <s v="No"/>
    <s v="No"/>
    <s v="NO"/>
  </r>
  <r>
    <s v="vm-1425655"/>
    <s v="CCNIDCUCSIONE38"/>
    <m/>
    <x v="1"/>
    <x v="1"/>
    <x v="1"/>
    <x v="6"/>
    <s v="UPADS WEb - PROD BUNDLE"/>
    <s v="ImageOne - Prod"/>
    <s v="Canyonlands"/>
    <s v="UPADS WEB - PROD"/>
    <s v="Upads Web - EVC - Production"/>
    <s v="Production"/>
    <s v="CCNIDCUCSIONE38"/>
    <s v="CCNIDCUCSIONE38 - PROD"/>
    <s v="CCNIDCUCSIONE38.carecorenational.com"/>
    <s v="Windows"/>
    <s v="Microsoft Windows Server 2016 or later (64-bit)"/>
    <n v="4"/>
    <s v="POWEREDON"/>
    <s v="Former Canyonlands"/>
    <m/>
    <n v="215"/>
    <s v="42105111-dde6-e0f9-71da-a9e4cacf6481"/>
    <s v="00:50:56:90:2a:e6"/>
    <s v="servers_63"/>
    <s v="63"/>
    <s v="Not in GH"/>
    <n v="124121"/>
    <n v="93315"/>
    <s v="DAL-DC-GEN"/>
    <n v="0"/>
    <s v="No"/>
    <s v="No"/>
    <s v="No"/>
    <s v="NO"/>
  </r>
  <r>
    <s v="vm-1425656"/>
    <s v="CCNIDCUCSIONE39"/>
    <m/>
    <x v="1"/>
    <x v="1"/>
    <x v="1"/>
    <x v="6"/>
    <s v="B2B GateWay - Prod Bundle"/>
    <s v="ImageOne - Prod"/>
    <s v="Canyonlands"/>
    <s v="B2B GATEWAY - PROD"/>
    <s v="B2B Gateway - EVC - Production"/>
    <s v="Production"/>
    <s v="CCNIDCUCSIONE39"/>
    <s v="CCNIDCUCSIONE39 - PROD"/>
    <s v="CCNIDCUCSIONE39.carecorenational.com"/>
    <s v="Windows"/>
    <s v="Microsoft Windows Server 2016 or later (64-bit)"/>
    <n v="4"/>
    <s v="POWEREDON"/>
    <s v="Former Canyonlands"/>
    <m/>
    <n v="217"/>
    <s v="42100836-0e5b-b6f1-3be5-8bc657906353"/>
    <s v="00:50:56:90:12:ba"/>
    <s v="servers_63"/>
    <s v="63"/>
    <s v="Not in GH"/>
    <n v="124121"/>
    <n v="93342"/>
    <s v="DAL-DC-GEN"/>
    <n v="0"/>
    <s v="No"/>
    <s v="No"/>
    <s v="No"/>
    <s v="NO"/>
  </r>
  <r>
    <s v="vm-1425656"/>
    <s v="CCNIDCUCSIONE39"/>
    <m/>
    <x v="1"/>
    <x v="1"/>
    <x v="1"/>
    <x v="6"/>
    <s v="CCNServices - PROD BUNDLE"/>
    <s v="ImageOne - Prod"/>
    <s v="Canyonlands"/>
    <s v="CCNSERVICES - PROD"/>
    <s v="CCNServices - EVC - Production"/>
    <s v="Production"/>
    <s v="CCNIDCUCSIONE39"/>
    <s v="CCNIDCUCSIONE39 - PROD"/>
    <s v="CCNIDCUCSIONE39.carecorenational.com"/>
    <s v="Windows"/>
    <s v="Microsoft Windows Server 2016 or later (64-bit)"/>
    <n v="4"/>
    <s v="POWEREDON"/>
    <s v="Former Canyonlands"/>
    <m/>
    <n v="217"/>
    <s v="42100836-0e5b-b6f1-3be5-8bc657906353"/>
    <s v="00:50:56:90:12:ba"/>
    <s v="servers_63"/>
    <s v="63"/>
    <s v="Not in GH"/>
    <n v="124121"/>
    <n v="93342"/>
    <s v="DAL-DC-GEN"/>
    <n v="0"/>
    <s v="No"/>
    <s v="No"/>
    <s v="No"/>
    <s v="NO"/>
  </r>
  <r>
    <s v="vm-1425656"/>
    <s v="CCNIDCUCSIONE39"/>
    <m/>
    <x v="1"/>
    <x v="1"/>
    <x v="1"/>
    <x v="6"/>
    <s v="CDP - PROD BUNDLE"/>
    <s v="ImageOne - Prod"/>
    <s v="Canyonlands"/>
    <s v="CDP - PROD"/>
    <s v="CDP - EVC - Production"/>
    <s v="Production"/>
    <s v="CCNIDCUCSIONE39"/>
    <s v="CCNIDCUCSIONE39 - PROD"/>
    <s v="CCNIDCUCSIONE39.carecorenational.com"/>
    <s v="Windows"/>
    <s v="Microsoft Windows Server 2016 or later (64-bit)"/>
    <n v="4"/>
    <s v="POWEREDON"/>
    <s v="Former Canyonlands"/>
    <m/>
    <n v="217"/>
    <s v="42100836-0e5b-b6f1-3be5-8bc657906353"/>
    <s v="00:50:56:90:12:ba"/>
    <s v="servers_63"/>
    <s v="63"/>
    <s v="Not in GH"/>
    <n v="124121"/>
    <n v="93342"/>
    <s v="DAL-DC-GEN"/>
    <n v="0"/>
    <s v="No"/>
    <s v="No"/>
    <s v="No"/>
    <s v="NO"/>
  </r>
  <r>
    <s v="vm-1425656"/>
    <s v="CCNIDCUCSIONE39"/>
    <m/>
    <x v="1"/>
    <x v="1"/>
    <x v="1"/>
    <x v="6"/>
    <s v="CDP - PROD BUNDLE"/>
    <s v="ImageOne - Prod"/>
    <s v="Canyonlands"/>
    <s v="CDP CASE MANAGEMENT SRC - PROD"/>
    <s v="CDP Case Management Services - EVC - Production"/>
    <s v="Production"/>
    <s v="CCNIDCUCSIONE39"/>
    <s v="CCNIDCUCSIONE39 - PROD"/>
    <s v="CCNIDCUCSIONE39.carecorenational.com"/>
    <s v="Windows"/>
    <s v="Microsoft Windows Server 2016 or later (64-bit)"/>
    <n v="4"/>
    <s v="POWEREDON"/>
    <s v="Former Canyonlands"/>
    <m/>
    <n v="217"/>
    <s v="42100836-0e5b-b6f1-3be5-8bc657906353"/>
    <s v="00:50:56:90:12:ba"/>
    <s v="servers_63"/>
    <s v="63"/>
    <s v="Not in GH"/>
    <n v="124121"/>
    <n v="93342"/>
    <s v="DAL-DC-GEN"/>
    <n v="0"/>
    <s v="No"/>
    <s v="No"/>
    <s v="No"/>
    <s v="NO"/>
  </r>
  <r>
    <s v="vm-1425656"/>
    <s v="CCNIDCUCSIONE39"/>
    <m/>
    <x v="1"/>
    <x v="1"/>
    <x v="1"/>
    <x v="6"/>
    <s v="CSW - PROD BUNDLE"/>
    <s v="ImageOne - Prod"/>
    <s v="Canyonlands"/>
    <s v="CSW - PROD"/>
    <s v="CSW - EVC - Production"/>
    <s v="Production"/>
    <s v="CCNIDCUCSIONE39"/>
    <s v="CCNIDCUCSIONE39 - PROD"/>
    <s v="CCNIDCUCSIONE39.carecorenational.com"/>
    <s v="Windows"/>
    <s v="Microsoft Windows Server 2016 or later (64-bit)"/>
    <n v="4"/>
    <s v="POWEREDON"/>
    <s v="Former Canyonlands"/>
    <m/>
    <n v="217"/>
    <s v="42100836-0e5b-b6f1-3be5-8bc657906353"/>
    <s v="00:50:56:90:12:ba"/>
    <s v="servers_63"/>
    <s v="63"/>
    <s v="Not in GH"/>
    <n v="124121"/>
    <n v="93342"/>
    <s v="DAL-DC-GEN"/>
    <n v="0"/>
    <s v="No"/>
    <s v="No"/>
    <s v="No"/>
    <s v="NO"/>
  </r>
  <r>
    <s v="vm-1425656"/>
    <s v="CCNIDCUCSIONE39"/>
    <m/>
    <x v="1"/>
    <x v="1"/>
    <x v="1"/>
    <x v="6"/>
    <s v="Exception Management - PROD BUNDLE"/>
    <s v="ImageOne - Prod"/>
    <s v="Canyonlands"/>
    <s v="EXCEPTION MANAGEMENT - PROD"/>
    <s v="Exception Management - EVC - Production"/>
    <s v="Production"/>
    <s v="CCNIDCUCSIONE39"/>
    <s v="CCNIDCUCSIONE39 - PROD"/>
    <s v="CCNIDCUCSIONE39.carecorenational.com"/>
    <s v="Windows"/>
    <s v="Microsoft Windows Server 2016 or later (64-bit)"/>
    <n v="4"/>
    <s v="POWEREDON"/>
    <s v="Former Canyonlands"/>
    <m/>
    <n v="217"/>
    <s v="42100836-0e5b-b6f1-3be5-8bc657906353"/>
    <s v="00:50:56:90:12:ba"/>
    <s v="servers_63"/>
    <s v="63"/>
    <s v="Not in GH"/>
    <n v="124121"/>
    <n v="93342"/>
    <s v="DAL-DC-GEN"/>
    <n v="0"/>
    <s v="No"/>
    <s v="No"/>
    <s v="No"/>
    <s v="NO"/>
  </r>
  <r>
    <s v="vm-1425656"/>
    <s v="CCNIDCUCSIONE39"/>
    <m/>
    <x v="1"/>
    <x v="1"/>
    <x v="1"/>
    <x v="6"/>
    <s v="IONE - PROD BUNDLE"/>
    <s v="ImageOne - Prod"/>
    <s v="Canyonlands"/>
    <s v="IONE - PROD"/>
    <s v="IONE - EVC - Production"/>
    <s v="Production"/>
    <s v="CCNIDCUCSIONE39"/>
    <s v="CCNIDCUCSIONE39 - PROD"/>
    <s v="CCNIDCUCSIONE39.carecorenational.com"/>
    <s v="Windows"/>
    <s v="Microsoft Windows Server 2016 or later (64-bit)"/>
    <n v="4"/>
    <s v="POWEREDON"/>
    <s v="Former Canyonlands"/>
    <m/>
    <n v="217"/>
    <s v="42100836-0e5b-b6f1-3be5-8bc657906353"/>
    <s v="00:50:56:90:12:ba"/>
    <s v="servers_63"/>
    <s v="63"/>
    <s v="Not in GH"/>
    <n v="124121"/>
    <n v="93342"/>
    <s v="DAL-DC-GEN"/>
    <n v="0"/>
    <s v="No"/>
    <s v="No"/>
    <s v="No"/>
    <s v="NO"/>
  </r>
  <r>
    <s v="vm-1425656"/>
    <s v="CCNIDCUCSIONE39"/>
    <m/>
    <x v="1"/>
    <x v="1"/>
    <x v="1"/>
    <x v="6"/>
    <s v="Medical Oncology Services/ MedOnce Portal - PROD BUNDLE"/>
    <s v="ImageOne - Prod"/>
    <s v="Canyonlands"/>
    <s v="MEDICAL ONCOLOGY SERVICES - PROD"/>
    <s v="Medical Oncology Services - EVC - Production"/>
    <s v="Production"/>
    <s v="CCNIDCUCSIONE39"/>
    <s v="CCNIDCUCSIONE39 - PROD"/>
    <s v="CCNIDCUCSIONE39.carecorenational.com"/>
    <s v="Windows"/>
    <s v="Microsoft Windows Server 2016 or later (64-bit)"/>
    <n v="4"/>
    <s v="POWEREDON"/>
    <s v="Former Canyonlands"/>
    <m/>
    <n v="217"/>
    <s v="42100836-0e5b-b6f1-3be5-8bc657906353"/>
    <s v="00:50:56:90:12:ba"/>
    <s v="servers_63"/>
    <s v="63"/>
    <s v="Not in GH"/>
    <n v="124121"/>
    <n v="93342"/>
    <s v="DAL-DC-GEN"/>
    <n v="0"/>
    <s v="No"/>
    <s v="No"/>
    <s v="No"/>
    <s v="NO"/>
  </r>
  <r>
    <s v="vm-1425656"/>
    <s v="CCNIDCUCSIONE39"/>
    <m/>
    <x v="1"/>
    <x v="1"/>
    <x v="1"/>
    <x v="6"/>
    <s v="Medical Oncology Services/ MedOnce Portal - PROD BUNDLE"/>
    <s v="ImageOne - Prod"/>
    <s v="Canyonlands"/>
    <s v="MEDONC PORTAL - PROD"/>
    <s v="MedOnc Portal - EVC - Production"/>
    <s v="Production"/>
    <s v="CCNIDCUCSIONE39"/>
    <s v="CCNIDCUCSIONE39 - PROD"/>
    <s v="CCNIDCUCSIONE39.carecorenational.com"/>
    <s v="Windows"/>
    <s v="Microsoft Windows Server 2016 or later (64-bit)"/>
    <n v="4"/>
    <s v="POWEREDON"/>
    <s v="Former Canyonlands"/>
    <m/>
    <n v="217"/>
    <s v="42100836-0e5b-b6f1-3be5-8bc657906353"/>
    <s v="00:50:56:90:12:ba"/>
    <s v="servers_63"/>
    <s v="63"/>
    <s v="Not in GH"/>
    <n v="124121"/>
    <n v="93342"/>
    <s v="DAL-DC-GEN"/>
    <n v="0"/>
    <s v="No"/>
    <s v="No"/>
    <s v="No"/>
    <s v="NO"/>
  </r>
  <r>
    <s v="vm-1425656"/>
    <s v="CCNIDCUCSIONE39"/>
    <m/>
    <x v="1"/>
    <x v="1"/>
    <x v="1"/>
    <x v="6"/>
    <s v="Predictive Intelligence Service - PROD BUNDLE"/>
    <s v="ImageOne - Prod"/>
    <s v="Canyonlands"/>
    <s v="PREDICTIVE INTELL SRC - PROD"/>
    <s v="Predictive Intelligence Service - EVC - Production"/>
    <s v="Production"/>
    <s v="CCNIDCUCSIONE39"/>
    <s v="CCNIDCUCSIONE39 - PROD"/>
    <s v="CCNIDCUCSIONE39.carecorenational.com"/>
    <s v="Windows"/>
    <s v="Microsoft Windows Server 2016 or later (64-bit)"/>
    <n v="4"/>
    <s v="POWEREDON"/>
    <s v="Former Canyonlands"/>
    <m/>
    <n v="217"/>
    <s v="42100836-0e5b-b6f1-3be5-8bc657906353"/>
    <s v="00:50:56:90:12:ba"/>
    <s v="servers_63"/>
    <s v="63"/>
    <s v="Not in GH"/>
    <n v="124121"/>
    <n v="93342"/>
    <s v="DAL-DC-GEN"/>
    <n v="0"/>
    <s v="No"/>
    <s v="No"/>
    <s v="No"/>
    <s v="NO"/>
  </r>
  <r>
    <s v="vm-1425656"/>
    <s v="CCNIDCUCSIONE39"/>
    <m/>
    <x v="1"/>
    <x v="1"/>
    <x v="1"/>
    <x v="6"/>
    <s v="RADCARE - PROD BUNDLE"/>
    <s v="ImageOne - Prod"/>
    <s v="Canyonlands"/>
    <s v="RADCARE - PROD"/>
    <s v="Radcare - EVC - Production"/>
    <s v="Production"/>
    <s v="CCNIDCUCSIONE39"/>
    <s v="CCNIDCUCSIONE39 - PROD"/>
    <s v="CCNIDCUCSIONE39.carecorenational.com"/>
    <s v="Windows"/>
    <s v="Microsoft Windows Server 2016 or later (64-bit)"/>
    <n v="4"/>
    <s v="POWEREDON"/>
    <s v="Former Canyonlands"/>
    <m/>
    <n v="217"/>
    <s v="42100836-0e5b-b6f1-3be5-8bc657906353"/>
    <s v="00:50:56:90:12:ba"/>
    <s v="servers_63"/>
    <s v="63"/>
    <s v="Not in GH"/>
    <n v="124121"/>
    <n v="93342"/>
    <s v="DAL-DC-GEN"/>
    <n v="0"/>
    <s v="No"/>
    <s v="No"/>
    <s v="No"/>
    <s v="NO"/>
  </r>
  <r>
    <s v="vm-1425656"/>
    <s v="CCNIDCUCSIONE39"/>
    <m/>
    <x v="1"/>
    <x v="1"/>
    <x v="1"/>
    <x v="6"/>
    <s v="UPADS Plugins - PROD BUNDLE"/>
    <s v="ImageOne - Prod"/>
    <s v="Canyonlands"/>
    <s v="UPADS PLUGINS - PROD"/>
    <s v="Upads Plugins - EVC - Production"/>
    <s v="Production"/>
    <s v="CCNIDCUCSIONE39"/>
    <s v="CCNIDCUCSIONE39 - PROD"/>
    <s v="CCNIDCUCSIONE39.carecorenational.com"/>
    <s v="Windows"/>
    <s v="Microsoft Windows Server 2016 or later (64-bit)"/>
    <n v="4"/>
    <s v="POWEREDON"/>
    <s v="Former Canyonlands"/>
    <m/>
    <n v="217"/>
    <s v="42100836-0e5b-b6f1-3be5-8bc657906353"/>
    <s v="00:50:56:90:12:ba"/>
    <s v="servers_63"/>
    <s v="63"/>
    <s v="Not in GH"/>
    <n v="124121"/>
    <n v="93342"/>
    <s v="DAL-DC-GEN"/>
    <n v="0"/>
    <s v="No"/>
    <s v="No"/>
    <s v="No"/>
    <s v="NO"/>
  </r>
  <r>
    <s v="vm-1425656"/>
    <s v="CCNIDCUCSIONE39"/>
    <m/>
    <x v="1"/>
    <x v="1"/>
    <x v="1"/>
    <x v="6"/>
    <s v="UPADS WEb - PROD BUNDLE"/>
    <s v="ImageOne - Prod"/>
    <s v="Canyonlands"/>
    <s v="UPADS WEB - PROD"/>
    <s v="Upads Web - EVC - Production"/>
    <s v="Production"/>
    <s v="CCNIDCUCSIONE39"/>
    <s v="CCNIDCUCSIONE39 - PROD"/>
    <s v="CCNIDCUCSIONE39.carecorenational.com"/>
    <s v="Windows"/>
    <s v="Microsoft Windows Server 2016 or later (64-bit)"/>
    <n v="4"/>
    <s v="POWEREDON"/>
    <s v="Former Canyonlands"/>
    <m/>
    <n v="217"/>
    <s v="42100836-0e5b-b6f1-3be5-8bc657906353"/>
    <s v="00:50:56:90:12:ba"/>
    <s v="servers_63"/>
    <s v="63"/>
    <s v="Not in GH"/>
    <n v="124121"/>
    <n v="93342"/>
    <s v="DAL-DC-GEN"/>
    <n v="0"/>
    <s v="No"/>
    <s v="No"/>
    <s v="No"/>
    <s v="NO"/>
  </r>
  <r>
    <s v="vm-1456941"/>
    <s v="CCNIDCUCSIONE4"/>
    <m/>
    <x v="1"/>
    <x v="1"/>
    <x v="1"/>
    <x v="6"/>
    <s v="B2B GateWay - Prod Bundle"/>
    <s v="ImageOne - Prod"/>
    <s v="Canyonlands"/>
    <s v="B2B GATEWAY - PROD"/>
    <s v="B2B Gateway - EVC - Production"/>
    <s v="Production"/>
    <s v="CCNIDCUCSIONE4"/>
    <s v="CCNIDCUCSIONE4 - PROD"/>
    <s v="CCNIDCUCSIONE4.carecorenational.com"/>
    <s v="Windows"/>
    <s v="Microsoft Windows Server 2016 or later (64-bit)"/>
    <n v="4"/>
    <s v="POWEREDON"/>
    <s v="Former Canyonlands"/>
    <m/>
    <n v="219"/>
    <s v="421025b5-90f3-50ae-551e-7a802899b292"/>
    <s v="00:50:56:90:6a:d0"/>
    <s v="legacy_servers_7"/>
    <s v="7"/>
    <s v="Not in GH"/>
    <n v="144501"/>
    <n v="125833"/>
    <s v="DAL-GEN-DR"/>
    <s v="10.0.7.132"/>
    <s v="No"/>
    <s v="No"/>
    <s v="No"/>
    <s v="YES"/>
  </r>
  <r>
    <s v="vm-1456941"/>
    <s v="CCNIDCUCSIONE4"/>
    <m/>
    <x v="1"/>
    <x v="1"/>
    <x v="1"/>
    <x v="6"/>
    <s v="CCNServices - PROD BUNDLE"/>
    <s v="ImageOne - Prod"/>
    <s v="Canyonlands"/>
    <s v="CCNSERVICES - PROD"/>
    <s v="CCNServices - EVC - Production"/>
    <s v="Production"/>
    <s v="CCNIDCUCSIONE4"/>
    <s v="CCNIDCUCSIONE4 - PROD"/>
    <s v="CCNIDCUCSIONE4.carecorenational.com"/>
    <s v="Windows"/>
    <s v="Microsoft Windows Server 2016 or later (64-bit)"/>
    <n v="4"/>
    <s v="POWEREDON"/>
    <s v="Former Canyonlands"/>
    <m/>
    <n v="219"/>
    <s v="421025b5-90f3-50ae-551e-7a802899b292"/>
    <s v="00:50:56:90:6a:d0"/>
    <s v="legacy_servers_7"/>
    <s v="7"/>
    <s v="Not in GH"/>
    <n v="144501"/>
    <n v="125833"/>
    <s v="DAL-GEN-DR"/>
    <s v="10.0.7.132"/>
    <s v="No"/>
    <s v="No"/>
    <s v="No"/>
    <s v="YES"/>
  </r>
  <r>
    <s v="vm-1456941"/>
    <s v="CCNIDCUCSIONE4"/>
    <m/>
    <x v="1"/>
    <x v="1"/>
    <x v="1"/>
    <x v="6"/>
    <s v="CDP - PROD BUNDLE"/>
    <s v="ImageOne - Prod"/>
    <s v="Canyonlands"/>
    <s v="CDP - PROD"/>
    <s v="CDP - EVC - Production"/>
    <s v="Production"/>
    <s v="CCNIDCUCSIONE4"/>
    <s v="CCNIDCUCSIONE4 - PROD"/>
    <s v="CCNIDCUCSIONE4.carecorenational.com"/>
    <s v="Windows"/>
    <s v="Microsoft Windows Server 2016 or later (64-bit)"/>
    <n v="4"/>
    <s v="POWEREDON"/>
    <s v="Former Canyonlands"/>
    <m/>
    <n v="219"/>
    <s v="421025b5-90f3-50ae-551e-7a802899b292"/>
    <s v="00:50:56:90:6a:d0"/>
    <s v="legacy_servers_7"/>
    <s v="7"/>
    <s v="Not in GH"/>
    <n v="144501"/>
    <n v="125833"/>
    <s v="DAL-GEN-DR"/>
    <s v="10.0.7.132"/>
    <s v="No"/>
    <s v="No"/>
    <s v="No"/>
    <s v="YES"/>
  </r>
  <r>
    <s v="vm-1456941"/>
    <s v="CCNIDCUCSIONE4"/>
    <m/>
    <x v="1"/>
    <x v="1"/>
    <x v="1"/>
    <x v="6"/>
    <s v="CDP - PROD BUNDLE"/>
    <s v="ImageOne - Prod"/>
    <s v="Canyonlands"/>
    <s v="CDP CASE MANAGEMENT SRC - PROD"/>
    <s v="CDP Case Management Services - EVC - Production"/>
    <s v="Production"/>
    <s v="CCNIDCUCSIONE4"/>
    <s v="CCNIDCUCSIONE4 - PROD"/>
    <s v="CCNIDCUCSIONE4.carecorenational.com"/>
    <s v="Windows"/>
    <s v="Microsoft Windows Server 2016 or later (64-bit)"/>
    <n v="4"/>
    <s v="POWEREDON"/>
    <s v="Former Canyonlands"/>
    <m/>
    <n v="219"/>
    <s v="421025b5-90f3-50ae-551e-7a802899b292"/>
    <s v="00:50:56:90:6a:d0"/>
    <s v="legacy_servers_7"/>
    <s v="7"/>
    <s v="Not in GH"/>
    <n v="144501"/>
    <n v="125833"/>
    <s v="DAL-GEN-DR"/>
    <s v="10.0.7.132"/>
    <s v="No"/>
    <s v="No"/>
    <s v="No"/>
    <s v="YES"/>
  </r>
  <r>
    <s v="vm-1456941"/>
    <s v="CCNIDCUCSIONE4"/>
    <m/>
    <x v="1"/>
    <x v="1"/>
    <x v="1"/>
    <x v="6"/>
    <s v="CSW - PROD BUNDLE"/>
    <s v="ImageOne - Prod"/>
    <s v="Canyonlands"/>
    <s v="CSW - PROD"/>
    <s v="CSW - EVC - Production"/>
    <s v="Production"/>
    <s v="CCNIDCUCSIONE4"/>
    <s v="CCNIDCUCSIONE4 - PROD"/>
    <s v="CCNIDCUCSIONE4.carecorenational.com"/>
    <s v="Windows"/>
    <s v="Microsoft Windows Server 2016 or later (64-bit)"/>
    <n v="4"/>
    <s v="POWEREDON"/>
    <s v="Former Canyonlands"/>
    <m/>
    <n v="219"/>
    <s v="421025b5-90f3-50ae-551e-7a802899b292"/>
    <s v="00:50:56:90:6a:d0"/>
    <s v="legacy_servers_7"/>
    <s v="7"/>
    <s v="Not in GH"/>
    <n v="144501"/>
    <n v="125833"/>
    <s v="DAL-GEN-DR"/>
    <s v="10.0.7.132"/>
    <s v="No"/>
    <s v="No"/>
    <s v="No"/>
    <s v="YES"/>
  </r>
  <r>
    <s v="vm-1456941"/>
    <s v="CCNIDCUCSIONE4"/>
    <m/>
    <x v="1"/>
    <x v="1"/>
    <x v="1"/>
    <x v="6"/>
    <s v="Exception Management - PROD BUNDLE"/>
    <s v="ImageOne - Prod"/>
    <s v="Canyonlands"/>
    <s v="EXCEPTION MANAGEMENT - PROD"/>
    <s v="Exception Management - EVC - Production"/>
    <s v="Production"/>
    <s v="CCNIDCUCSIONE4"/>
    <s v="CCNIDCUCSIONE4 - PROD"/>
    <s v="CCNIDCUCSIONE4.carecorenational.com"/>
    <s v="Windows"/>
    <s v="Microsoft Windows Server 2016 or later (64-bit)"/>
    <n v="4"/>
    <s v="POWEREDON"/>
    <s v="Former Canyonlands"/>
    <m/>
    <n v="219"/>
    <s v="421025b5-90f3-50ae-551e-7a802899b292"/>
    <s v="00:50:56:90:6a:d0"/>
    <s v="legacy_servers_7"/>
    <s v="7"/>
    <s v="Not in GH"/>
    <n v="144501"/>
    <n v="125833"/>
    <s v="DAL-GEN-DR"/>
    <s v="10.0.7.132"/>
    <s v="No"/>
    <s v="No"/>
    <s v="No"/>
    <s v="YES"/>
  </r>
  <r>
    <s v="vm-1456941"/>
    <s v="CCNIDCUCSIONE4"/>
    <m/>
    <x v="1"/>
    <x v="1"/>
    <x v="1"/>
    <x v="6"/>
    <s v="IONE - PROD BUNDLE"/>
    <s v="ImageOne - Prod"/>
    <s v="Canyonlands"/>
    <s v="IONE - PROD"/>
    <s v="IONE - EVC - Production"/>
    <s v="Production"/>
    <s v="CCNIDCUCSIONE4"/>
    <s v="CCNIDCUCSIONE4 - PROD"/>
    <s v="CCNIDCUCSIONE4.carecorenational.com"/>
    <s v="Windows"/>
    <s v="Microsoft Windows Server 2016 or later (64-bit)"/>
    <n v="4"/>
    <s v="POWEREDON"/>
    <s v="Former Canyonlands"/>
    <m/>
    <n v="219"/>
    <s v="421025b5-90f3-50ae-551e-7a802899b292"/>
    <s v="00:50:56:90:6a:d0"/>
    <s v="legacy_servers_7"/>
    <s v="7"/>
    <s v="Not in GH"/>
    <n v="144501"/>
    <n v="125833"/>
    <s v="DAL-GEN-DR"/>
    <s v="10.0.7.132"/>
    <s v="No"/>
    <s v="No"/>
    <s v="No"/>
    <s v="YES"/>
  </r>
  <r>
    <s v="vm-1456941"/>
    <s v="CCNIDCUCSIONE4"/>
    <m/>
    <x v="1"/>
    <x v="1"/>
    <x v="1"/>
    <x v="6"/>
    <s v="Medical Oncology Services/ MedOnce Portal - PROD BUNDLE"/>
    <s v="ImageOne - Prod"/>
    <s v="Canyonlands"/>
    <s v="MEDICAL ONCOLOGY SERVICES - PROD"/>
    <s v="Medical Oncology Services - EVC - Production"/>
    <s v="Production"/>
    <s v="CCNIDCUCSIONE4"/>
    <s v="CCNIDCUCSIONE4 - PROD"/>
    <s v="CCNIDCUCSIONE4.carecorenational.com"/>
    <s v="Windows"/>
    <s v="Microsoft Windows Server 2016 or later (64-bit)"/>
    <n v="4"/>
    <s v="POWEREDON"/>
    <s v="Former Canyonlands"/>
    <m/>
    <n v="219"/>
    <s v="421025b5-90f3-50ae-551e-7a802899b292"/>
    <s v="00:50:56:90:6a:d0"/>
    <s v="legacy_servers_7"/>
    <s v="7"/>
    <s v="Not in GH"/>
    <n v="144501"/>
    <n v="125833"/>
    <s v="DAL-GEN-DR"/>
    <s v="10.0.7.132"/>
    <s v="No"/>
    <s v="No"/>
    <s v="No"/>
    <s v="YES"/>
  </r>
  <r>
    <s v="vm-1456941"/>
    <s v="CCNIDCUCSIONE4"/>
    <m/>
    <x v="1"/>
    <x v="1"/>
    <x v="1"/>
    <x v="6"/>
    <s v="Medical Oncology Services/ MedOnce Portal - PROD BUNDLE"/>
    <s v="ImageOne - Prod"/>
    <s v="Canyonlands"/>
    <s v="MEDONC PORTAL - PROD"/>
    <s v="MedOnc Portal - EVC - Production"/>
    <s v="Production"/>
    <s v="CCNIDCUCSIONE4"/>
    <s v="CCNIDCUCSIONE4 - PROD"/>
    <s v="CCNIDCUCSIONE4.carecorenational.com"/>
    <s v="Windows"/>
    <s v="Microsoft Windows Server 2016 or later (64-bit)"/>
    <n v="4"/>
    <s v="POWEREDON"/>
    <s v="Former Canyonlands"/>
    <m/>
    <n v="219"/>
    <s v="421025b5-90f3-50ae-551e-7a802899b292"/>
    <s v="00:50:56:90:6a:d0"/>
    <s v="legacy_servers_7"/>
    <s v="7"/>
    <s v="Not in GH"/>
    <n v="144501"/>
    <n v="125833"/>
    <s v="DAL-GEN-DR"/>
    <s v="10.0.7.132"/>
    <s v="No"/>
    <s v="No"/>
    <s v="No"/>
    <s v="YES"/>
  </r>
  <r>
    <s v="vm-1456941"/>
    <s v="CCNIDCUCSIONE4"/>
    <m/>
    <x v="1"/>
    <x v="1"/>
    <x v="1"/>
    <x v="6"/>
    <s v="Predictive Intelligence Service - PROD BUNDLE"/>
    <s v="ImageOne - Prod"/>
    <s v="Canyonlands"/>
    <s v="PREDICTIVE INTELL SRC - PROD"/>
    <s v="Predictive Intelligence Service - EVC - Production"/>
    <s v="Production"/>
    <s v="CCNIDCUCSIONE4"/>
    <s v="CCNIDCUCSIONE4 - PROD"/>
    <s v="CCNIDCUCSIONE4.carecorenational.com"/>
    <s v="Windows"/>
    <s v="Microsoft Windows Server 2016 or later (64-bit)"/>
    <n v="4"/>
    <s v="POWEREDON"/>
    <s v="Former Canyonlands"/>
    <m/>
    <n v="219"/>
    <s v="421025b5-90f3-50ae-551e-7a802899b292"/>
    <s v="00:50:56:90:6a:d0"/>
    <s v="legacy_servers_7"/>
    <s v="7"/>
    <s v="Not in GH"/>
    <n v="144501"/>
    <n v="125833"/>
    <s v="DAL-GEN-DR"/>
    <s v="10.0.7.132"/>
    <s v="No"/>
    <s v="No"/>
    <s v="No"/>
    <s v="YES"/>
  </r>
  <r>
    <s v="vm-1456941"/>
    <s v="CCNIDCUCSIONE4"/>
    <m/>
    <x v="1"/>
    <x v="1"/>
    <x v="1"/>
    <x v="6"/>
    <s v="RADCARE - PROD BUNDLE"/>
    <s v="ImageOne - Prod"/>
    <s v="Canyonlands"/>
    <s v="RADCARE - PROD"/>
    <s v="Radcare - EVC - Production"/>
    <s v="Production"/>
    <s v="CCNIDCUCSIONE4"/>
    <s v="CCNIDCUCSIONE4 - PROD"/>
    <s v="CCNIDCUCSIONE4.carecorenational.com"/>
    <s v="Windows"/>
    <s v="Microsoft Windows Server 2016 or later (64-bit)"/>
    <n v="4"/>
    <s v="POWEREDON"/>
    <s v="Former Canyonlands"/>
    <m/>
    <n v="219"/>
    <s v="421025b5-90f3-50ae-551e-7a802899b292"/>
    <s v="00:50:56:90:6a:d0"/>
    <s v="legacy_servers_7"/>
    <s v="7"/>
    <s v="Not in GH"/>
    <n v="144501"/>
    <n v="125833"/>
    <s v="DAL-GEN-DR"/>
    <s v="10.0.7.132"/>
    <s v="No"/>
    <s v="No"/>
    <s v="No"/>
    <s v="YES"/>
  </r>
  <r>
    <s v="vm-1456941"/>
    <s v="CCNIDCUCSIONE4"/>
    <m/>
    <x v="1"/>
    <x v="1"/>
    <x v="1"/>
    <x v="6"/>
    <s v="UPADS Plugins - PROD BUNDLE"/>
    <s v="ImageOne - Prod"/>
    <s v="Canyonlands"/>
    <s v="UPADS PLUGINS - PROD"/>
    <s v="Upads Plugins - EVC - Production"/>
    <s v="Production"/>
    <s v="CCNIDCUCSIONE4"/>
    <s v="CCNIDCUCSIONE4 - PROD"/>
    <s v="CCNIDCUCSIONE4.carecorenational.com"/>
    <s v="Windows"/>
    <s v="Microsoft Windows Server 2016 or later (64-bit)"/>
    <n v="4"/>
    <s v="POWEREDON"/>
    <s v="Former Canyonlands"/>
    <m/>
    <n v="219"/>
    <s v="421025b5-90f3-50ae-551e-7a802899b292"/>
    <s v="00:50:56:90:6a:d0"/>
    <s v="legacy_servers_7"/>
    <s v="7"/>
    <s v="Not in GH"/>
    <n v="144501"/>
    <n v="125833"/>
    <s v="DAL-GEN-DR"/>
    <s v="10.0.7.132"/>
    <s v="No"/>
    <s v="No"/>
    <s v="No"/>
    <s v="YES"/>
  </r>
  <r>
    <s v="vm-1456941"/>
    <s v="CCNIDCUCSIONE4"/>
    <m/>
    <x v="1"/>
    <x v="1"/>
    <x v="1"/>
    <x v="6"/>
    <s v="UPADS WEb - PROD BUNDLE"/>
    <s v="ImageOne - Prod"/>
    <s v="Canyonlands"/>
    <s v="UPADS WEB - PROD"/>
    <s v="Upads Web - EVC - Production"/>
    <s v="Production"/>
    <s v="CCNIDCUCSIONE4"/>
    <s v="CCNIDCUCSIONE4 - PROD"/>
    <s v="CCNIDCUCSIONE4.carecorenational.com"/>
    <s v="Windows"/>
    <s v="Microsoft Windows Server 2016 or later (64-bit)"/>
    <n v="4"/>
    <s v="POWEREDON"/>
    <s v="Former Canyonlands"/>
    <m/>
    <n v="219"/>
    <s v="421025b5-90f3-50ae-551e-7a802899b292"/>
    <s v="00:50:56:90:6a:d0"/>
    <s v="legacy_servers_7"/>
    <s v="7"/>
    <s v="Not in GH"/>
    <n v="144501"/>
    <n v="125833"/>
    <s v="DAL-GEN-DR"/>
    <s v="10.0.7.132"/>
    <s v="No"/>
    <s v="No"/>
    <s v="No"/>
    <s v="YES"/>
  </r>
  <r>
    <s v="vm-1425657"/>
    <s v="CCNIDCUCSIONE40"/>
    <m/>
    <x v="1"/>
    <x v="1"/>
    <x v="1"/>
    <x v="6"/>
    <s v="B2B GateWay - Prod Bundle"/>
    <s v="ImageOne - Prod"/>
    <s v="Canyonlands"/>
    <s v="B2B GATEWAY - PROD"/>
    <s v="B2B Gateway - EVC - Production"/>
    <s v="Production"/>
    <s v="CCNIDCUCSIONE40"/>
    <s v="CCNIDCUCSIONE40 - PROD"/>
    <s v="CCNIDCUCSIONE40.carecorenational.com"/>
    <s v="Windows"/>
    <s v="Microsoft Windows Server 2016 or later (64-bit)"/>
    <n v="4"/>
    <s v="POWEREDON"/>
    <s v="Former Canyonlands"/>
    <m/>
    <n v="221"/>
    <s v="4210d214-87b5-2bf8-554d-dba207878b0e"/>
    <s v="00:50:56:90:44:57"/>
    <s v="servers_63"/>
    <s v="63"/>
    <s v="Not in GH"/>
    <n v="124123"/>
    <n v="93363"/>
    <s v="DAL-DC-GEN"/>
    <n v="0"/>
    <s v="No"/>
    <s v="No"/>
    <s v="No"/>
    <s v="NO"/>
  </r>
  <r>
    <s v="vm-1425657"/>
    <s v="CCNIDCUCSIONE40"/>
    <m/>
    <x v="1"/>
    <x v="1"/>
    <x v="1"/>
    <x v="6"/>
    <s v="CCNServices - PROD BUNDLE"/>
    <s v="ImageOne - Prod"/>
    <s v="Canyonlands"/>
    <s v="CCNSERVICES - PROD"/>
    <s v="CCNServices - EVC - Production"/>
    <s v="Production"/>
    <s v="CCNIDCUCSIONE40"/>
    <s v="CCNIDCUCSIONE40 - PROD"/>
    <s v="CCNIDCUCSIONE40.carecorenational.com"/>
    <s v="Windows"/>
    <s v="Microsoft Windows Server 2016 or later (64-bit)"/>
    <n v="4"/>
    <s v="POWEREDON"/>
    <s v="Former Canyonlands"/>
    <m/>
    <n v="221"/>
    <s v="4210d214-87b5-2bf8-554d-dba207878b0e"/>
    <s v="00:50:56:90:44:57"/>
    <s v="servers_63"/>
    <s v="63"/>
    <s v="Not in GH"/>
    <n v="124123"/>
    <n v="93363"/>
    <s v="DAL-DC-GEN"/>
    <n v="0"/>
    <s v="No"/>
    <s v="No"/>
    <s v="No"/>
    <s v="NO"/>
  </r>
  <r>
    <s v="vm-1425657"/>
    <s v="CCNIDCUCSIONE40"/>
    <m/>
    <x v="1"/>
    <x v="1"/>
    <x v="1"/>
    <x v="6"/>
    <s v="CDP - PROD BUNDLE"/>
    <s v="ImageOne - Prod"/>
    <s v="Canyonlands"/>
    <s v="CDP - PROD"/>
    <s v="CDP - EVC - Production"/>
    <s v="Production"/>
    <s v="CCNIDCUCSIONE40"/>
    <s v="CCNIDCUCSIONE40 - PROD"/>
    <s v="CCNIDCUCSIONE40.carecorenational.com"/>
    <s v="Windows"/>
    <s v="Microsoft Windows Server 2016 or later (64-bit)"/>
    <n v="4"/>
    <s v="POWEREDON"/>
    <s v="Former Canyonlands"/>
    <m/>
    <n v="221"/>
    <s v="4210d214-87b5-2bf8-554d-dba207878b0e"/>
    <s v="00:50:56:90:44:57"/>
    <s v="servers_63"/>
    <s v="63"/>
    <s v="Not in GH"/>
    <n v="124123"/>
    <n v="93363"/>
    <s v="DAL-DC-GEN"/>
    <n v="0"/>
    <s v="No"/>
    <s v="No"/>
    <s v="No"/>
    <s v="NO"/>
  </r>
  <r>
    <s v="vm-1425657"/>
    <s v="CCNIDCUCSIONE40"/>
    <m/>
    <x v="1"/>
    <x v="1"/>
    <x v="1"/>
    <x v="6"/>
    <s v="CDP - PROD BUNDLE"/>
    <s v="ImageOne - Prod"/>
    <s v="Canyonlands"/>
    <s v="CDP CASE MANAGEMENT SRC - PROD"/>
    <s v="CDP Case Management Services - EVC - Production"/>
    <s v="Production"/>
    <s v="CCNIDCUCSIONE40"/>
    <s v="CCNIDCUCSIONE40 - PROD"/>
    <s v="CCNIDCUCSIONE40.carecorenational.com"/>
    <s v="Windows"/>
    <s v="Microsoft Windows Server 2016 or later (64-bit)"/>
    <n v="4"/>
    <s v="POWEREDON"/>
    <s v="Former Canyonlands"/>
    <m/>
    <n v="221"/>
    <s v="4210d214-87b5-2bf8-554d-dba207878b0e"/>
    <s v="00:50:56:90:44:57"/>
    <s v="servers_63"/>
    <s v="63"/>
    <s v="Not in GH"/>
    <n v="124123"/>
    <n v="93363"/>
    <s v="DAL-DC-GEN"/>
    <n v="0"/>
    <s v="No"/>
    <s v="No"/>
    <s v="No"/>
    <s v="NO"/>
  </r>
  <r>
    <s v="vm-1425657"/>
    <s v="CCNIDCUCSIONE40"/>
    <m/>
    <x v="1"/>
    <x v="1"/>
    <x v="1"/>
    <x v="6"/>
    <s v="CSW - PROD BUNDLE"/>
    <s v="ImageOne - Prod"/>
    <s v="Canyonlands"/>
    <s v="CSW - PROD"/>
    <s v="CSW - EVC - Production"/>
    <s v="Production"/>
    <s v="CCNIDCUCSIONE40"/>
    <s v="CCNIDCUCSIONE40 - PROD"/>
    <s v="CCNIDCUCSIONE40.carecorenational.com"/>
    <s v="Windows"/>
    <s v="Microsoft Windows Server 2016 or later (64-bit)"/>
    <n v="4"/>
    <s v="POWEREDON"/>
    <s v="Former Canyonlands"/>
    <m/>
    <n v="221"/>
    <s v="4210d214-87b5-2bf8-554d-dba207878b0e"/>
    <s v="00:50:56:90:44:57"/>
    <s v="servers_63"/>
    <s v="63"/>
    <s v="Not in GH"/>
    <n v="124123"/>
    <n v="93363"/>
    <s v="DAL-DC-GEN"/>
    <n v="0"/>
    <s v="No"/>
    <s v="No"/>
    <s v="No"/>
    <s v="NO"/>
  </r>
  <r>
    <s v="vm-1425657"/>
    <s v="CCNIDCUCSIONE40"/>
    <m/>
    <x v="1"/>
    <x v="1"/>
    <x v="1"/>
    <x v="6"/>
    <s v="Exception Management - PROD BUNDLE"/>
    <s v="ImageOne - Prod"/>
    <s v="Canyonlands"/>
    <s v="EXCEPTION MANAGEMENT - PROD"/>
    <s v="Exception Management - EVC - Production"/>
    <s v="Production"/>
    <s v="CCNIDCUCSIONE40"/>
    <s v="CCNIDCUCSIONE40 - PROD"/>
    <s v="CCNIDCUCSIONE40.carecorenational.com"/>
    <s v="Windows"/>
    <s v="Microsoft Windows Server 2016 or later (64-bit)"/>
    <n v="4"/>
    <s v="POWEREDON"/>
    <s v="Former Canyonlands"/>
    <m/>
    <n v="221"/>
    <s v="4210d214-87b5-2bf8-554d-dba207878b0e"/>
    <s v="00:50:56:90:44:57"/>
    <s v="servers_63"/>
    <s v="63"/>
    <s v="Not in GH"/>
    <n v="124123"/>
    <n v="93363"/>
    <s v="DAL-DC-GEN"/>
    <n v="0"/>
    <s v="No"/>
    <s v="No"/>
    <s v="No"/>
    <s v="NO"/>
  </r>
  <r>
    <s v="vm-1425657"/>
    <s v="CCNIDCUCSIONE40"/>
    <m/>
    <x v="1"/>
    <x v="1"/>
    <x v="1"/>
    <x v="6"/>
    <s v="IONE - PROD BUNDLE"/>
    <s v="ImageOne - Prod"/>
    <s v="Canyonlands"/>
    <s v="IONE - PROD"/>
    <s v="IONE - EVC - Production"/>
    <s v="Production"/>
    <s v="CCNIDCUCSIONE40"/>
    <s v="CCNIDCUCSIONE40 - PROD"/>
    <s v="CCNIDCUCSIONE40.carecorenational.com"/>
    <s v="Windows"/>
    <s v="Microsoft Windows Server 2016 or later (64-bit)"/>
    <n v="4"/>
    <s v="POWEREDON"/>
    <s v="Former Canyonlands"/>
    <m/>
    <n v="221"/>
    <s v="4210d214-87b5-2bf8-554d-dba207878b0e"/>
    <s v="00:50:56:90:44:57"/>
    <s v="servers_63"/>
    <s v="63"/>
    <s v="Not in GH"/>
    <n v="124123"/>
    <n v="93363"/>
    <s v="DAL-DC-GEN"/>
    <n v="0"/>
    <s v="No"/>
    <s v="No"/>
    <s v="No"/>
    <s v="NO"/>
  </r>
  <r>
    <s v="vm-1425657"/>
    <s v="CCNIDCUCSIONE40"/>
    <m/>
    <x v="1"/>
    <x v="1"/>
    <x v="1"/>
    <x v="6"/>
    <s v="Medical Oncology Services/ MedOnce Portal - PROD BUNDLE"/>
    <s v="ImageOne - Prod"/>
    <s v="Canyonlands"/>
    <s v="MEDICAL ONCOLOGY SERVICES - PROD"/>
    <s v="Medical Oncology Services - EVC - Production"/>
    <s v="Production"/>
    <s v="CCNIDCUCSIONE40"/>
    <s v="CCNIDCUCSIONE40 - PROD"/>
    <s v="CCNIDCUCSIONE40.carecorenational.com"/>
    <s v="Windows"/>
    <s v="Microsoft Windows Server 2016 or later (64-bit)"/>
    <n v="4"/>
    <s v="POWEREDON"/>
    <s v="Former Canyonlands"/>
    <m/>
    <n v="221"/>
    <s v="4210d214-87b5-2bf8-554d-dba207878b0e"/>
    <s v="00:50:56:90:44:57"/>
    <s v="servers_63"/>
    <s v="63"/>
    <s v="Not in GH"/>
    <n v="124123"/>
    <n v="93363"/>
    <s v="DAL-DC-GEN"/>
    <n v="0"/>
    <s v="No"/>
    <s v="No"/>
    <s v="No"/>
    <s v="NO"/>
  </r>
  <r>
    <s v="vm-1425657"/>
    <s v="CCNIDCUCSIONE40"/>
    <m/>
    <x v="1"/>
    <x v="1"/>
    <x v="1"/>
    <x v="6"/>
    <s v="Medical Oncology Services/ MedOnce Portal - PROD BUNDLE"/>
    <s v="ImageOne - Prod"/>
    <s v="Canyonlands"/>
    <s v="MEDONC PORTAL - PROD"/>
    <s v="MedOnc Portal - EVC - Production"/>
    <s v="Production"/>
    <s v="CCNIDCUCSIONE40"/>
    <s v="CCNIDCUCSIONE40 - PROD"/>
    <s v="CCNIDCUCSIONE40.carecorenational.com"/>
    <s v="Windows"/>
    <s v="Microsoft Windows Server 2016 or later (64-bit)"/>
    <n v="4"/>
    <s v="POWEREDON"/>
    <s v="Former Canyonlands"/>
    <m/>
    <n v="221"/>
    <s v="4210d214-87b5-2bf8-554d-dba207878b0e"/>
    <s v="00:50:56:90:44:57"/>
    <s v="servers_63"/>
    <s v="63"/>
    <s v="Not in GH"/>
    <n v="124123"/>
    <n v="93363"/>
    <s v="DAL-DC-GEN"/>
    <n v="0"/>
    <s v="No"/>
    <s v="No"/>
    <s v="No"/>
    <s v="NO"/>
  </r>
  <r>
    <s v="vm-1425657"/>
    <s v="CCNIDCUCSIONE40"/>
    <m/>
    <x v="1"/>
    <x v="1"/>
    <x v="1"/>
    <x v="6"/>
    <s v="Predictive Intelligence Service - PROD BUNDLE"/>
    <s v="ImageOne - Prod"/>
    <s v="Canyonlands"/>
    <s v="PREDICTIVE INTELL SRC - PROD"/>
    <s v="Predictive Intelligence Service - EVC - Production"/>
    <s v="Production"/>
    <s v="CCNIDCUCSIONE40"/>
    <s v="CCNIDCUCSIONE40 - PROD"/>
    <s v="CCNIDCUCSIONE40.carecorenational.com"/>
    <s v="Windows"/>
    <s v="Microsoft Windows Server 2016 or later (64-bit)"/>
    <n v="4"/>
    <s v="POWEREDON"/>
    <s v="Former Canyonlands"/>
    <m/>
    <n v="221"/>
    <s v="4210d214-87b5-2bf8-554d-dba207878b0e"/>
    <s v="00:50:56:90:44:57"/>
    <s v="servers_63"/>
    <s v="63"/>
    <s v="Not in GH"/>
    <n v="124123"/>
    <n v="93363"/>
    <s v="DAL-DC-GEN"/>
    <n v="0"/>
    <s v="No"/>
    <s v="No"/>
    <s v="No"/>
    <s v="NO"/>
  </r>
  <r>
    <s v="vm-1425657"/>
    <s v="CCNIDCUCSIONE40"/>
    <m/>
    <x v="1"/>
    <x v="1"/>
    <x v="1"/>
    <x v="6"/>
    <s v="RADCARE - PROD BUNDLE"/>
    <s v="ImageOne - Prod"/>
    <s v="Canyonlands"/>
    <s v="RADCARE - PROD"/>
    <s v="Radcare - EVC - Production"/>
    <s v="Production"/>
    <s v="CCNIDCUCSIONE40"/>
    <s v="CCNIDCUCSIONE40 - PROD"/>
    <s v="CCNIDCUCSIONE40.carecorenational.com"/>
    <s v="Windows"/>
    <s v="Microsoft Windows Server 2016 or later (64-bit)"/>
    <n v="4"/>
    <s v="POWEREDON"/>
    <s v="Former Canyonlands"/>
    <m/>
    <n v="221"/>
    <s v="4210d214-87b5-2bf8-554d-dba207878b0e"/>
    <s v="00:50:56:90:44:57"/>
    <s v="servers_63"/>
    <s v="63"/>
    <s v="Not in GH"/>
    <n v="124123"/>
    <n v="93363"/>
    <s v="DAL-DC-GEN"/>
    <n v="0"/>
    <s v="No"/>
    <s v="No"/>
    <s v="No"/>
    <s v="NO"/>
  </r>
  <r>
    <s v="vm-1425657"/>
    <s v="CCNIDCUCSIONE40"/>
    <m/>
    <x v="1"/>
    <x v="1"/>
    <x v="1"/>
    <x v="6"/>
    <s v="UPADS Plugins - PROD BUNDLE"/>
    <s v="ImageOne - Prod"/>
    <s v="Canyonlands"/>
    <s v="UPADS PLUGINS - PROD"/>
    <s v="Upads Plugins - EVC - Production"/>
    <s v="Production"/>
    <s v="CCNIDCUCSIONE40"/>
    <s v="CCNIDCUCSIONE40 - PROD"/>
    <s v="CCNIDCUCSIONE40.carecorenational.com"/>
    <s v="Windows"/>
    <s v="Microsoft Windows Server 2016 or later (64-bit)"/>
    <n v="4"/>
    <s v="POWEREDON"/>
    <s v="Former Canyonlands"/>
    <m/>
    <n v="221"/>
    <s v="4210d214-87b5-2bf8-554d-dba207878b0e"/>
    <s v="00:50:56:90:44:57"/>
    <s v="servers_63"/>
    <s v="63"/>
    <s v="Not in GH"/>
    <n v="124123"/>
    <n v="93363"/>
    <s v="DAL-DC-GEN"/>
    <n v="0"/>
    <s v="No"/>
    <s v="No"/>
    <s v="No"/>
    <s v="NO"/>
  </r>
  <r>
    <s v="vm-1425657"/>
    <s v="CCNIDCUCSIONE40"/>
    <m/>
    <x v="1"/>
    <x v="1"/>
    <x v="1"/>
    <x v="6"/>
    <s v="UPADS WEb - PROD BUNDLE"/>
    <s v="ImageOne - Prod"/>
    <s v="Canyonlands"/>
    <s v="UPADS WEB - PROD"/>
    <s v="Upads Web - EVC - Production"/>
    <s v="Production"/>
    <s v="CCNIDCUCSIONE40"/>
    <s v="CCNIDCUCSIONE40 - PROD"/>
    <s v="CCNIDCUCSIONE40.carecorenational.com"/>
    <s v="Windows"/>
    <s v="Microsoft Windows Server 2016 or later (64-bit)"/>
    <n v="4"/>
    <s v="POWEREDON"/>
    <s v="Former Canyonlands"/>
    <m/>
    <n v="221"/>
    <s v="4210d214-87b5-2bf8-554d-dba207878b0e"/>
    <s v="00:50:56:90:44:57"/>
    <s v="servers_63"/>
    <s v="63"/>
    <s v="Not in GH"/>
    <n v="124123"/>
    <n v="93363"/>
    <s v="DAL-DC-GEN"/>
    <n v="0"/>
    <s v="No"/>
    <s v="No"/>
    <s v="No"/>
    <s v="NO"/>
  </r>
  <r>
    <s v="vm-1456942"/>
    <s v="CCNIDCUCSIONE5"/>
    <m/>
    <x v="1"/>
    <x v="1"/>
    <x v="1"/>
    <x v="6"/>
    <s v="B2B GateWay - Prod Bundle"/>
    <s v="ImageOne - Prod"/>
    <s v="Canyonlands"/>
    <s v="B2B GATEWAY - PROD"/>
    <s v="B2B Gateway - EVC - Production"/>
    <s v="Production"/>
    <s v="CCNIDCUCSIONE5"/>
    <s v="CCNIDCUCSIONE5 - PROD"/>
    <s v="CCNIDCUCSIONE5.carecorenational.com"/>
    <s v="Windows"/>
    <s v="Microsoft Windows Server 2016 or later (64-bit)"/>
    <n v="4"/>
    <s v="POWEREDON"/>
    <s v="Former Canyonlands"/>
    <m/>
    <n v="223"/>
    <s v="42108489-2671-b718-aed6-965950960c3e"/>
    <s v="00:50:56:90:67:34"/>
    <s v="legacy_servers_7"/>
    <s v="7"/>
    <s v="Not in GH"/>
    <n v="144498"/>
    <n v="124205"/>
    <s v="DAL-GEN-DR"/>
    <s v="10.0.7.133"/>
    <s v="No"/>
    <s v="No"/>
    <s v="No"/>
    <s v="YES"/>
  </r>
  <r>
    <s v="vm-1456942"/>
    <s v="CCNIDCUCSIONE5"/>
    <m/>
    <x v="1"/>
    <x v="1"/>
    <x v="1"/>
    <x v="6"/>
    <s v="CCNServices - PROD BUNDLE"/>
    <s v="ImageOne - Prod"/>
    <s v="Canyonlands"/>
    <s v="CCNSERVICES - PROD"/>
    <s v="CCNServices - EVC - Production"/>
    <s v="Production"/>
    <s v="CCNIDCUCSIONE5"/>
    <s v="CCNIDCUCSIONE5 - PROD"/>
    <s v="CCNIDCUCSIONE5.carecorenational.com"/>
    <s v="Windows"/>
    <s v="Microsoft Windows Server 2016 or later (64-bit)"/>
    <n v="4"/>
    <s v="POWEREDON"/>
    <s v="Former Canyonlands"/>
    <m/>
    <n v="223"/>
    <s v="42108489-2671-b718-aed6-965950960c3e"/>
    <s v="00:50:56:90:67:34"/>
    <s v="legacy_servers_7"/>
    <s v="7"/>
    <s v="Not in GH"/>
    <n v="144498"/>
    <n v="124205"/>
    <s v="DAL-GEN-DR"/>
    <s v="10.0.7.133"/>
    <s v="No"/>
    <s v="No"/>
    <s v="No"/>
    <s v="YES"/>
  </r>
  <r>
    <s v="vm-1456942"/>
    <s v="CCNIDCUCSIONE5"/>
    <m/>
    <x v="1"/>
    <x v="1"/>
    <x v="1"/>
    <x v="6"/>
    <s v="CDP - PROD BUNDLE"/>
    <s v="ImageOne - Prod"/>
    <s v="Canyonlands"/>
    <s v="CDP - PROD"/>
    <s v="CDP - EVC - Production"/>
    <s v="Production"/>
    <s v="CCNIDCUCSIONE5"/>
    <s v="CCNIDCUCSIONE5 - PROD"/>
    <s v="CCNIDCUCSIONE5.carecorenational.com"/>
    <s v="Windows"/>
    <s v="Microsoft Windows Server 2016 or later (64-bit)"/>
    <n v="4"/>
    <s v="POWEREDON"/>
    <s v="Former Canyonlands"/>
    <m/>
    <n v="223"/>
    <s v="42108489-2671-b718-aed6-965950960c3e"/>
    <s v="00:50:56:90:67:34"/>
    <s v="legacy_servers_7"/>
    <s v="7"/>
    <s v="Not in GH"/>
    <n v="144498"/>
    <n v="124205"/>
    <s v="DAL-GEN-DR"/>
    <s v="10.0.7.133"/>
    <s v="No"/>
    <s v="No"/>
    <s v="No"/>
    <s v="YES"/>
  </r>
  <r>
    <s v="vm-1456942"/>
    <s v="CCNIDCUCSIONE5"/>
    <m/>
    <x v="1"/>
    <x v="1"/>
    <x v="1"/>
    <x v="6"/>
    <s v="CDP - PROD BUNDLE"/>
    <s v="ImageOne - Prod"/>
    <s v="Canyonlands"/>
    <s v="CDP CASE MANAGEMENT SRC - PROD"/>
    <s v="CDP Case Management Services - EVC - Production"/>
    <s v="Production"/>
    <s v="CCNIDCUCSIONE5"/>
    <s v="CCNIDCUCSIONE5 - PROD"/>
    <s v="CCNIDCUCSIONE5.carecorenational.com"/>
    <s v="Windows"/>
    <s v="Microsoft Windows Server 2016 or later (64-bit)"/>
    <n v="4"/>
    <s v="POWEREDON"/>
    <s v="Former Canyonlands"/>
    <m/>
    <n v="223"/>
    <s v="42108489-2671-b718-aed6-965950960c3e"/>
    <s v="00:50:56:90:67:34"/>
    <s v="legacy_servers_7"/>
    <s v="7"/>
    <s v="Not in GH"/>
    <n v="144498"/>
    <n v="124205"/>
    <s v="DAL-GEN-DR"/>
    <s v="10.0.7.133"/>
    <s v="No"/>
    <s v="No"/>
    <s v="No"/>
    <s v="YES"/>
  </r>
  <r>
    <s v="vm-1456942"/>
    <s v="CCNIDCUCSIONE5"/>
    <m/>
    <x v="1"/>
    <x v="1"/>
    <x v="1"/>
    <x v="6"/>
    <s v="CSW - PROD BUNDLE"/>
    <s v="ImageOne - Prod"/>
    <s v="Canyonlands"/>
    <s v="CSW - PROD"/>
    <s v="CSW - EVC - Production"/>
    <s v="Production"/>
    <s v="CCNIDCUCSIONE5"/>
    <s v="CCNIDCUCSIONE5 - PROD"/>
    <s v="CCNIDCUCSIONE5.carecorenational.com"/>
    <s v="Windows"/>
    <s v="Microsoft Windows Server 2016 or later (64-bit)"/>
    <n v="4"/>
    <s v="POWEREDON"/>
    <s v="Former Canyonlands"/>
    <m/>
    <n v="223"/>
    <s v="42108489-2671-b718-aed6-965950960c3e"/>
    <s v="00:50:56:90:67:34"/>
    <s v="legacy_servers_7"/>
    <s v="7"/>
    <s v="Not in GH"/>
    <n v="144498"/>
    <n v="124205"/>
    <s v="DAL-GEN-DR"/>
    <s v="10.0.7.133"/>
    <s v="No"/>
    <s v="No"/>
    <s v="No"/>
    <s v="YES"/>
  </r>
  <r>
    <s v="vm-1456942"/>
    <s v="CCNIDCUCSIONE5"/>
    <m/>
    <x v="1"/>
    <x v="1"/>
    <x v="1"/>
    <x v="6"/>
    <s v="Exception Management - PROD BUNDLE"/>
    <s v="ImageOne - Prod"/>
    <s v="Canyonlands"/>
    <s v="EXCEPTION MANAGEMENT - PROD"/>
    <s v="Exception Management - EVC - Production"/>
    <s v="Production"/>
    <s v="CCNIDCUCSIONE5"/>
    <s v="CCNIDCUCSIONE5 - PROD"/>
    <s v="CCNIDCUCSIONE5.carecorenational.com"/>
    <s v="Windows"/>
    <s v="Microsoft Windows Server 2016 or later (64-bit)"/>
    <n v="4"/>
    <s v="POWEREDON"/>
    <s v="Former Canyonlands"/>
    <m/>
    <n v="223"/>
    <s v="42108489-2671-b718-aed6-965950960c3e"/>
    <s v="00:50:56:90:67:34"/>
    <s v="legacy_servers_7"/>
    <s v="7"/>
    <s v="Not in GH"/>
    <n v="144498"/>
    <n v="124205"/>
    <s v="DAL-GEN-DR"/>
    <s v="10.0.7.133"/>
    <s v="No"/>
    <s v="No"/>
    <s v="No"/>
    <s v="YES"/>
  </r>
  <r>
    <s v="vm-1456942"/>
    <s v="CCNIDCUCSIONE5"/>
    <m/>
    <x v="1"/>
    <x v="1"/>
    <x v="1"/>
    <x v="6"/>
    <s v="IONE - PROD BUNDLE"/>
    <s v="ImageOne - Prod"/>
    <s v="Canyonlands"/>
    <s v="IONE - PROD"/>
    <s v="IONE - EVC - Production"/>
    <s v="Production"/>
    <s v="CCNIDCUCSIONE5"/>
    <s v="CCNIDCUCSIONE5 - PROD"/>
    <s v="CCNIDCUCSIONE5.carecorenational.com"/>
    <s v="Windows"/>
    <s v="Microsoft Windows Server 2016 or later (64-bit)"/>
    <n v="4"/>
    <s v="POWEREDON"/>
    <s v="Former Canyonlands"/>
    <m/>
    <n v="223"/>
    <s v="42108489-2671-b718-aed6-965950960c3e"/>
    <s v="00:50:56:90:67:34"/>
    <s v="legacy_servers_7"/>
    <s v="7"/>
    <s v="Not in GH"/>
    <n v="144498"/>
    <n v="124205"/>
    <s v="DAL-GEN-DR"/>
    <s v="10.0.7.133"/>
    <s v="No"/>
    <s v="No"/>
    <s v="No"/>
    <s v="YES"/>
  </r>
  <r>
    <s v="vm-1456942"/>
    <s v="CCNIDCUCSIONE5"/>
    <m/>
    <x v="1"/>
    <x v="1"/>
    <x v="1"/>
    <x v="6"/>
    <s v="Medical Oncology Services/ MedOnce Portal - PROD BUNDLE"/>
    <s v="ImageOne - Prod"/>
    <s v="Canyonlands"/>
    <s v="MEDICAL ONCOLOGY SERVICES - PROD"/>
    <s v="Medical Oncology Services - EVC - Production"/>
    <s v="Production"/>
    <s v="CCNIDCUCSIONE5"/>
    <s v="CCNIDCUCSIONE5 - PROD"/>
    <s v="CCNIDCUCSIONE5.carecorenational.com"/>
    <s v="Windows"/>
    <s v="Microsoft Windows Server 2016 or later (64-bit)"/>
    <n v="4"/>
    <s v="POWEREDON"/>
    <s v="Former Canyonlands"/>
    <m/>
    <n v="223"/>
    <s v="42108489-2671-b718-aed6-965950960c3e"/>
    <s v="00:50:56:90:67:34"/>
    <s v="legacy_servers_7"/>
    <s v="7"/>
    <s v="Not in GH"/>
    <n v="144498"/>
    <n v="124205"/>
    <s v="DAL-GEN-DR"/>
    <s v="10.0.7.133"/>
    <s v="No"/>
    <s v="No"/>
    <s v="No"/>
    <s v="YES"/>
  </r>
  <r>
    <s v="vm-1456942"/>
    <s v="CCNIDCUCSIONE5"/>
    <m/>
    <x v="1"/>
    <x v="1"/>
    <x v="1"/>
    <x v="6"/>
    <s v="Medical Oncology Services/ MedOnce Portal - PROD BUNDLE"/>
    <s v="ImageOne - Prod"/>
    <s v="Canyonlands"/>
    <s v="MEDONC PORTAL - PROD"/>
    <s v="MedOnc Portal - EVC - Production"/>
    <s v="Production"/>
    <s v="CCNIDCUCSIONE5"/>
    <s v="CCNIDCUCSIONE5 - PROD"/>
    <s v="CCNIDCUCSIONE5.carecorenational.com"/>
    <s v="Windows"/>
    <s v="Microsoft Windows Server 2016 or later (64-bit)"/>
    <n v="4"/>
    <s v="POWEREDON"/>
    <s v="Former Canyonlands"/>
    <m/>
    <n v="223"/>
    <s v="42108489-2671-b718-aed6-965950960c3e"/>
    <s v="00:50:56:90:67:34"/>
    <s v="legacy_servers_7"/>
    <s v="7"/>
    <s v="Not in GH"/>
    <n v="144498"/>
    <n v="124205"/>
    <s v="DAL-GEN-DR"/>
    <s v="10.0.7.133"/>
    <s v="No"/>
    <s v="No"/>
    <s v="No"/>
    <s v="YES"/>
  </r>
  <r>
    <s v="vm-1456942"/>
    <s v="CCNIDCUCSIONE5"/>
    <m/>
    <x v="1"/>
    <x v="1"/>
    <x v="1"/>
    <x v="6"/>
    <s v="Predictive Intelligence Service - PROD BUNDLE"/>
    <s v="ImageOne - Prod"/>
    <s v="Canyonlands"/>
    <s v="PREDICTIVE INTELL SRC - PROD"/>
    <s v="Predictive Intelligence Service - EVC - Production"/>
    <s v="Production"/>
    <s v="CCNIDCUCSIONE5"/>
    <s v="CCNIDCUCSIONE5 - PROD"/>
    <s v="CCNIDCUCSIONE5.carecorenational.com"/>
    <s v="Windows"/>
    <s v="Microsoft Windows Server 2016 or later (64-bit)"/>
    <n v="4"/>
    <s v="POWEREDON"/>
    <s v="Former Canyonlands"/>
    <m/>
    <n v="223"/>
    <s v="42108489-2671-b718-aed6-965950960c3e"/>
    <s v="00:50:56:90:67:34"/>
    <s v="legacy_servers_7"/>
    <s v="7"/>
    <s v="Not in GH"/>
    <n v="144498"/>
    <n v="124205"/>
    <s v="DAL-GEN-DR"/>
    <s v="10.0.7.133"/>
    <s v="No"/>
    <s v="No"/>
    <s v="No"/>
    <s v="YES"/>
  </r>
  <r>
    <s v="vm-1456942"/>
    <s v="CCNIDCUCSIONE5"/>
    <m/>
    <x v="1"/>
    <x v="1"/>
    <x v="1"/>
    <x v="6"/>
    <s v="RADCARE - PROD BUNDLE"/>
    <s v="ImageOne - Prod"/>
    <s v="Canyonlands"/>
    <s v="RADCARE - PROD"/>
    <s v="Radcare - EVC - Production"/>
    <s v="Production"/>
    <s v="CCNIDCUCSIONE5"/>
    <s v="CCNIDCUCSIONE5 - PROD"/>
    <s v="CCNIDCUCSIONE5.carecorenational.com"/>
    <s v="Windows"/>
    <s v="Microsoft Windows Server 2016 or later (64-bit)"/>
    <n v="4"/>
    <s v="POWEREDON"/>
    <s v="Former Canyonlands"/>
    <m/>
    <n v="223"/>
    <s v="42108489-2671-b718-aed6-965950960c3e"/>
    <s v="00:50:56:90:67:34"/>
    <s v="legacy_servers_7"/>
    <s v="7"/>
    <s v="Not in GH"/>
    <n v="144498"/>
    <n v="124205"/>
    <s v="DAL-GEN-DR"/>
    <s v="10.0.7.133"/>
    <s v="No"/>
    <s v="No"/>
    <s v="No"/>
    <s v="YES"/>
  </r>
  <r>
    <s v="vm-1456942"/>
    <s v="CCNIDCUCSIONE5"/>
    <m/>
    <x v="1"/>
    <x v="1"/>
    <x v="1"/>
    <x v="6"/>
    <s v="UPADS Plugins - PROD BUNDLE"/>
    <s v="ImageOne - Prod"/>
    <s v="Canyonlands"/>
    <s v="UPADS PLUGINS - PROD"/>
    <s v="Upads Plugins - EVC - Production"/>
    <s v="Production"/>
    <s v="CCNIDCUCSIONE5"/>
    <s v="CCNIDCUCSIONE5 - PROD"/>
    <s v="CCNIDCUCSIONE5.carecorenational.com"/>
    <s v="Windows"/>
    <s v="Microsoft Windows Server 2016 or later (64-bit)"/>
    <n v="4"/>
    <s v="POWEREDON"/>
    <s v="Former Canyonlands"/>
    <m/>
    <n v="223"/>
    <s v="42108489-2671-b718-aed6-965950960c3e"/>
    <s v="00:50:56:90:67:34"/>
    <s v="legacy_servers_7"/>
    <s v="7"/>
    <s v="Not in GH"/>
    <n v="144498"/>
    <n v="124205"/>
    <s v="DAL-GEN-DR"/>
    <s v="10.0.7.133"/>
    <s v="No"/>
    <s v="No"/>
    <s v="No"/>
    <s v="YES"/>
  </r>
  <r>
    <s v="vm-1456942"/>
    <s v="CCNIDCUCSIONE5"/>
    <m/>
    <x v="1"/>
    <x v="1"/>
    <x v="1"/>
    <x v="6"/>
    <s v="UPADS WEb - PROD BUNDLE"/>
    <s v="ImageOne - Prod"/>
    <s v="Canyonlands"/>
    <s v="UPADS WEB - PROD"/>
    <s v="Upads Web - EVC - Production"/>
    <s v="Production"/>
    <s v="CCNIDCUCSIONE5"/>
    <s v="CCNIDCUCSIONE5 - PROD"/>
    <s v="CCNIDCUCSIONE5.carecorenational.com"/>
    <s v="Windows"/>
    <s v="Microsoft Windows Server 2016 or later (64-bit)"/>
    <n v="4"/>
    <s v="POWEREDON"/>
    <s v="Former Canyonlands"/>
    <m/>
    <n v="223"/>
    <s v="42108489-2671-b718-aed6-965950960c3e"/>
    <s v="00:50:56:90:67:34"/>
    <s v="legacy_servers_7"/>
    <s v="7"/>
    <s v="Not in GH"/>
    <n v="144498"/>
    <n v="124205"/>
    <s v="DAL-GEN-DR"/>
    <s v="10.0.7.133"/>
    <s v="No"/>
    <s v="No"/>
    <s v="No"/>
    <s v="YES"/>
  </r>
  <r>
    <s v="vm-1456943"/>
    <s v="CCNIDCUCSIONE6"/>
    <m/>
    <x v="1"/>
    <x v="1"/>
    <x v="1"/>
    <x v="6"/>
    <s v="B2B GateWay - Prod Bundle"/>
    <s v="ImageOne - Prod"/>
    <s v="Canyonlands"/>
    <s v="B2B GATEWAY - PROD"/>
    <s v="B2B Gateway - EVC - Production"/>
    <s v="Production"/>
    <s v="CCNIDCUCSIONE6"/>
    <s v="CCNIDCUCSIONE6 - PROD"/>
    <s v="CCNIDCUCSIONE6.carecorenational.com"/>
    <s v="Windows"/>
    <s v="Microsoft Windows Server 2016 or later (64-bit)"/>
    <n v="4"/>
    <s v="POWEREDON"/>
    <s v="Former Canyonlands"/>
    <m/>
    <n v="225"/>
    <s v="4210f585-7bd8-38c9-41b3-ef9ffeca0e73"/>
    <s v="00:50:56:90:f2:a0"/>
    <s v="legacy_servers_7"/>
    <s v="7"/>
    <s v="Not in GH"/>
    <n v="144498"/>
    <n v="124124"/>
    <s v="DAL-GEN-DR"/>
    <s v="10.0.7.134"/>
    <s v="No"/>
    <s v="No"/>
    <s v="No"/>
    <s v="YES"/>
  </r>
  <r>
    <s v="vm-1456943"/>
    <s v="CCNIDCUCSIONE6"/>
    <m/>
    <x v="1"/>
    <x v="1"/>
    <x v="1"/>
    <x v="6"/>
    <s v="CCNServices - PROD BUNDLE"/>
    <s v="ImageOne - Prod"/>
    <s v="Canyonlands"/>
    <s v="CCNSERVICES - PROD"/>
    <s v="CCNServices - EVC - Production"/>
    <s v="Production"/>
    <s v="CCNIDCUCSIONE6"/>
    <s v="CCNIDCUCSIONE6 - PROD"/>
    <s v="CCNIDCUCSIONE6.carecorenational.com"/>
    <s v="Windows"/>
    <s v="Microsoft Windows Server 2016 or later (64-bit)"/>
    <n v="4"/>
    <s v="POWEREDON"/>
    <s v="Former Canyonlands"/>
    <m/>
    <n v="225"/>
    <s v="4210f585-7bd8-38c9-41b3-ef9ffeca0e73"/>
    <s v="00:50:56:90:f2:a0"/>
    <s v="legacy_servers_7"/>
    <s v="7"/>
    <s v="Not in GH"/>
    <n v="144498"/>
    <n v="124124"/>
    <s v="DAL-GEN-DR"/>
    <s v="10.0.7.134"/>
    <s v="No"/>
    <s v="No"/>
    <s v="No"/>
    <s v="YES"/>
  </r>
  <r>
    <s v="vm-1456943"/>
    <s v="CCNIDCUCSIONE6"/>
    <m/>
    <x v="1"/>
    <x v="1"/>
    <x v="1"/>
    <x v="6"/>
    <s v="CDP - PROD BUNDLE"/>
    <s v="ImageOne - Prod"/>
    <s v="Canyonlands"/>
    <s v="CDP - PROD"/>
    <s v="CDP - EVC - Production"/>
    <s v="Production"/>
    <s v="CCNIDCUCSIONE6"/>
    <s v="CCNIDCUCSIONE6 - PROD"/>
    <s v="CCNIDCUCSIONE6.carecorenational.com"/>
    <s v="Windows"/>
    <s v="Microsoft Windows Server 2016 or later (64-bit)"/>
    <n v="4"/>
    <s v="POWEREDON"/>
    <s v="Former Canyonlands"/>
    <m/>
    <n v="225"/>
    <s v="4210f585-7bd8-38c9-41b3-ef9ffeca0e73"/>
    <s v="00:50:56:90:f2:a0"/>
    <s v="legacy_servers_7"/>
    <s v="7"/>
    <s v="Not in GH"/>
    <n v="144498"/>
    <n v="124124"/>
    <s v="DAL-GEN-DR"/>
    <s v="10.0.7.134"/>
    <s v="No"/>
    <s v="No"/>
    <s v="No"/>
    <s v="YES"/>
  </r>
  <r>
    <s v="vm-1456943"/>
    <s v="CCNIDCUCSIONE6"/>
    <m/>
    <x v="1"/>
    <x v="1"/>
    <x v="1"/>
    <x v="6"/>
    <s v="CDP - PROD BUNDLE"/>
    <s v="ImageOne - Prod"/>
    <s v="Canyonlands"/>
    <s v="CDP CASE MANAGEMENT SRC - PROD"/>
    <s v="CDP Case Management Services - EVC - Production"/>
    <s v="Production"/>
    <s v="CCNIDCUCSIONE6"/>
    <s v="CCNIDCUCSIONE6 - PROD"/>
    <s v="CCNIDCUCSIONE6.carecorenational.com"/>
    <s v="Windows"/>
    <s v="Microsoft Windows Server 2016 or later (64-bit)"/>
    <n v="4"/>
    <s v="POWEREDON"/>
    <s v="Former Canyonlands"/>
    <m/>
    <n v="225"/>
    <s v="4210f585-7bd8-38c9-41b3-ef9ffeca0e73"/>
    <s v="00:50:56:90:f2:a0"/>
    <s v="legacy_servers_7"/>
    <s v="7"/>
    <s v="Not in GH"/>
    <n v="144498"/>
    <n v="124124"/>
    <s v="DAL-GEN-DR"/>
    <s v="10.0.7.134"/>
    <s v="No"/>
    <s v="No"/>
    <s v="No"/>
    <s v="YES"/>
  </r>
  <r>
    <s v="vm-1456943"/>
    <s v="CCNIDCUCSIONE6"/>
    <m/>
    <x v="1"/>
    <x v="1"/>
    <x v="1"/>
    <x v="6"/>
    <s v="CSW - PROD BUNDLE"/>
    <s v="ImageOne - Prod"/>
    <s v="Canyonlands"/>
    <s v="CSW - PROD"/>
    <s v="CSW - EVC - Production"/>
    <s v="Production"/>
    <s v="CCNIDCUCSIONE6"/>
    <s v="CCNIDCUCSIONE6 - PROD"/>
    <s v="CCNIDCUCSIONE6.carecorenational.com"/>
    <s v="Windows"/>
    <s v="Microsoft Windows Server 2016 or later (64-bit)"/>
    <n v="4"/>
    <s v="POWEREDON"/>
    <s v="Former Canyonlands"/>
    <m/>
    <n v="225"/>
    <s v="4210f585-7bd8-38c9-41b3-ef9ffeca0e73"/>
    <s v="00:50:56:90:f2:a0"/>
    <s v="legacy_servers_7"/>
    <s v="7"/>
    <s v="Not in GH"/>
    <n v="144498"/>
    <n v="124124"/>
    <s v="DAL-GEN-DR"/>
    <s v="10.0.7.134"/>
    <s v="No"/>
    <s v="No"/>
    <s v="No"/>
    <s v="YES"/>
  </r>
  <r>
    <s v="vm-1456943"/>
    <s v="CCNIDCUCSIONE6"/>
    <m/>
    <x v="1"/>
    <x v="1"/>
    <x v="1"/>
    <x v="6"/>
    <s v="Exception Management - PROD BUNDLE"/>
    <s v="ImageOne - Prod"/>
    <s v="Canyonlands"/>
    <s v="EXCEPTION MANAGEMENT - PROD"/>
    <s v="Exception Management - EVC - Production"/>
    <s v="Production"/>
    <s v="CCNIDCUCSIONE6"/>
    <s v="CCNIDCUCSIONE6 - PROD"/>
    <s v="CCNIDCUCSIONE6.carecorenational.com"/>
    <s v="Windows"/>
    <s v="Microsoft Windows Server 2016 or later (64-bit)"/>
    <n v="4"/>
    <s v="POWEREDON"/>
    <s v="Former Canyonlands"/>
    <m/>
    <n v="225"/>
    <s v="4210f585-7bd8-38c9-41b3-ef9ffeca0e73"/>
    <s v="00:50:56:90:f2:a0"/>
    <s v="legacy_servers_7"/>
    <s v="7"/>
    <s v="Not in GH"/>
    <n v="144498"/>
    <n v="124124"/>
    <s v="DAL-GEN-DR"/>
    <s v="10.0.7.134"/>
    <s v="No"/>
    <s v="No"/>
    <s v="No"/>
    <s v="YES"/>
  </r>
  <r>
    <s v="vm-1456943"/>
    <s v="CCNIDCUCSIONE6"/>
    <m/>
    <x v="1"/>
    <x v="1"/>
    <x v="1"/>
    <x v="6"/>
    <s v="IONE - PROD BUNDLE"/>
    <s v="ImageOne - Prod"/>
    <s v="Canyonlands"/>
    <s v="IONE - PROD"/>
    <s v="IONE - EVC - Production"/>
    <s v="Production"/>
    <s v="CCNIDCUCSIONE6"/>
    <s v="CCNIDCUCSIONE6 - PROD"/>
    <s v="CCNIDCUCSIONE6.carecorenational.com"/>
    <s v="Windows"/>
    <s v="Microsoft Windows Server 2016 or later (64-bit)"/>
    <n v="4"/>
    <s v="POWEREDON"/>
    <s v="Former Canyonlands"/>
    <m/>
    <n v="225"/>
    <s v="4210f585-7bd8-38c9-41b3-ef9ffeca0e73"/>
    <s v="00:50:56:90:f2:a0"/>
    <s v="legacy_servers_7"/>
    <s v="7"/>
    <s v="Not in GH"/>
    <n v="144498"/>
    <n v="124124"/>
    <s v="DAL-GEN-DR"/>
    <s v="10.0.7.134"/>
    <s v="No"/>
    <s v="No"/>
    <s v="No"/>
    <s v="YES"/>
  </r>
  <r>
    <s v="vm-1456943"/>
    <s v="CCNIDCUCSIONE6"/>
    <m/>
    <x v="1"/>
    <x v="1"/>
    <x v="1"/>
    <x v="6"/>
    <s v="Medical Oncology Services/ MedOnce Portal - PROD BUNDLE"/>
    <s v="ImageOne - Prod"/>
    <s v="Canyonlands"/>
    <s v="MEDICAL ONCOLOGY SERVICES - PROD"/>
    <s v="Medical Oncology Services - EVC - Production"/>
    <s v="Production"/>
    <s v="CCNIDCUCSIONE6"/>
    <s v="CCNIDCUCSIONE6 - PROD"/>
    <s v="CCNIDCUCSIONE6.carecorenational.com"/>
    <s v="Windows"/>
    <s v="Microsoft Windows Server 2016 or later (64-bit)"/>
    <n v="4"/>
    <s v="POWEREDON"/>
    <s v="Former Canyonlands"/>
    <m/>
    <n v="225"/>
    <s v="4210f585-7bd8-38c9-41b3-ef9ffeca0e73"/>
    <s v="00:50:56:90:f2:a0"/>
    <s v="legacy_servers_7"/>
    <s v="7"/>
    <s v="Not in GH"/>
    <n v="144498"/>
    <n v="124124"/>
    <s v="DAL-GEN-DR"/>
    <s v="10.0.7.134"/>
    <s v="No"/>
    <s v="No"/>
    <s v="No"/>
    <s v="YES"/>
  </r>
  <r>
    <s v="vm-1456943"/>
    <s v="CCNIDCUCSIONE6"/>
    <m/>
    <x v="1"/>
    <x v="1"/>
    <x v="1"/>
    <x v="6"/>
    <s v="Medical Oncology Services/ MedOnce Portal - PROD BUNDLE"/>
    <s v="ImageOne - Prod"/>
    <s v="Canyonlands"/>
    <s v="MEDONC PORTAL - PROD"/>
    <s v="MedOnc Portal - EVC - Production"/>
    <s v="Production"/>
    <s v="CCNIDCUCSIONE6"/>
    <s v="CCNIDCUCSIONE6 - PROD"/>
    <s v="CCNIDCUCSIONE6.carecorenational.com"/>
    <s v="Windows"/>
    <s v="Microsoft Windows Server 2016 or later (64-bit)"/>
    <n v="4"/>
    <s v="POWEREDON"/>
    <s v="Former Canyonlands"/>
    <m/>
    <n v="225"/>
    <s v="4210f585-7bd8-38c9-41b3-ef9ffeca0e73"/>
    <s v="00:50:56:90:f2:a0"/>
    <s v="legacy_servers_7"/>
    <s v="7"/>
    <s v="Not in GH"/>
    <n v="144498"/>
    <n v="124124"/>
    <s v="DAL-GEN-DR"/>
    <s v="10.0.7.134"/>
    <s v="No"/>
    <s v="No"/>
    <s v="No"/>
    <s v="YES"/>
  </r>
  <r>
    <s v="vm-1456943"/>
    <s v="CCNIDCUCSIONE6"/>
    <m/>
    <x v="1"/>
    <x v="1"/>
    <x v="1"/>
    <x v="6"/>
    <s v="Predictive Intelligence Service - PROD BUNDLE"/>
    <s v="ImageOne - Prod"/>
    <s v="Canyonlands"/>
    <s v="PREDICTIVE INTELL SRC - PROD"/>
    <s v="Predictive Intelligence Service - EVC - Production"/>
    <s v="Production"/>
    <s v="CCNIDCUCSIONE6"/>
    <s v="CCNIDCUCSIONE6 - PROD"/>
    <s v="CCNIDCUCSIONE6.carecorenational.com"/>
    <s v="Windows"/>
    <s v="Microsoft Windows Server 2016 or later (64-bit)"/>
    <n v="4"/>
    <s v="POWEREDON"/>
    <s v="Former Canyonlands"/>
    <m/>
    <n v="225"/>
    <s v="4210f585-7bd8-38c9-41b3-ef9ffeca0e73"/>
    <s v="00:50:56:90:f2:a0"/>
    <s v="legacy_servers_7"/>
    <s v="7"/>
    <s v="Not in GH"/>
    <n v="144498"/>
    <n v="124124"/>
    <s v="DAL-GEN-DR"/>
    <s v="10.0.7.134"/>
    <s v="No"/>
    <s v="No"/>
    <s v="No"/>
    <s v="YES"/>
  </r>
  <r>
    <s v="vm-1456943"/>
    <s v="CCNIDCUCSIONE6"/>
    <m/>
    <x v="1"/>
    <x v="1"/>
    <x v="1"/>
    <x v="6"/>
    <s v="RADCARE - PROD BUNDLE"/>
    <s v="ImageOne - Prod"/>
    <s v="Canyonlands"/>
    <s v="RADCARE - PROD"/>
    <s v="Radcare - EVC - Production"/>
    <s v="Production"/>
    <s v="CCNIDCUCSIONE6"/>
    <s v="CCNIDCUCSIONE6 - PROD"/>
    <s v="CCNIDCUCSIONE6.carecorenational.com"/>
    <s v="Windows"/>
    <s v="Microsoft Windows Server 2016 or later (64-bit)"/>
    <n v="4"/>
    <s v="POWEREDON"/>
    <s v="Former Canyonlands"/>
    <m/>
    <n v="225"/>
    <s v="4210f585-7bd8-38c9-41b3-ef9ffeca0e73"/>
    <s v="00:50:56:90:f2:a0"/>
    <s v="legacy_servers_7"/>
    <s v="7"/>
    <s v="Not in GH"/>
    <n v="144498"/>
    <n v="124124"/>
    <s v="DAL-GEN-DR"/>
    <s v="10.0.7.134"/>
    <s v="No"/>
    <s v="No"/>
    <s v="No"/>
    <s v="YES"/>
  </r>
  <r>
    <s v="vm-1456943"/>
    <s v="CCNIDCUCSIONE6"/>
    <m/>
    <x v="1"/>
    <x v="1"/>
    <x v="1"/>
    <x v="6"/>
    <s v="UPADS Plugins - PROD BUNDLE"/>
    <s v="ImageOne - Prod"/>
    <s v="Canyonlands"/>
    <s v="UPADS PLUGINS - PROD"/>
    <s v="Upads Plugins - EVC - Production"/>
    <s v="Production"/>
    <s v="CCNIDCUCSIONE6"/>
    <s v="CCNIDCUCSIONE6 - PROD"/>
    <s v="CCNIDCUCSIONE6.carecorenational.com"/>
    <s v="Windows"/>
    <s v="Microsoft Windows Server 2016 or later (64-bit)"/>
    <n v="4"/>
    <s v="POWEREDON"/>
    <s v="Former Canyonlands"/>
    <m/>
    <n v="225"/>
    <s v="4210f585-7bd8-38c9-41b3-ef9ffeca0e73"/>
    <s v="00:50:56:90:f2:a0"/>
    <s v="legacy_servers_7"/>
    <s v="7"/>
    <s v="Not in GH"/>
    <n v="144498"/>
    <n v="124124"/>
    <s v="DAL-GEN-DR"/>
    <s v="10.0.7.134"/>
    <s v="No"/>
    <s v="No"/>
    <s v="No"/>
    <s v="YES"/>
  </r>
  <r>
    <s v="vm-1456943"/>
    <s v="CCNIDCUCSIONE6"/>
    <m/>
    <x v="1"/>
    <x v="1"/>
    <x v="1"/>
    <x v="6"/>
    <s v="UPADS WEb - PROD BUNDLE"/>
    <s v="ImageOne - Prod"/>
    <s v="Canyonlands"/>
    <s v="UPADS WEB - PROD"/>
    <s v="Upads Web - EVC - Production"/>
    <s v="Production"/>
    <s v="CCNIDCUCSIONE6"/>
    <s v="CCNIDCUCSIONE6 - PROD"/>
    <s v="CCNIDCUCSIONE6.carecorenational.com"/>
    <s v="Windows"/>
    <s v="Microsoft Windows Server 2016 or later (64-bit)"/>
    <n v="4"/>
    <s v="POWEREDON"/>
    <s v="Former Canyonlands"/>
    <m/>
    <n v="225"/>
    <s v="4210f585-7bd8-38c9-41b3-ef9ffeca0e73"/>
    <s v="00:50:56:90:f2:a0"/>
    <s v="legacy_servers_7"/>
    <s v="7"/>
    <s v="Not in GH"/>
    <n v="144498"/>
    <n v="124124"/>
    <s v="DAL-GEN-DR"/>
    <s v="10.0.7.134"/>
    <s v="No"/>
    <s v="No"/>
    <s v="No"/>
    <s v="YES"/>
  </r>
  <r>
    <s v="vm-1456944"/>
    <s v="CCNIDCUCSIONE7"/>
    <m/>
    <x v="1"/>
    <x v="1"/>
    <x v="1"/>
    <x v="6"/>
    <s v="B2B GateWay - Prod Bundle"/>
    <s v="ImageOne - Prod"/>
    <s v="Canyonlands"/>
    <s v="B2B GATEWAY - PROD"/>
    <s v="B2B Gateway - EVC - Production"/>
    <s v="Production"/>
    <s v="CCNIDCUCSIONE7"/>
    <s v="CCNIDCUCSIONE7 - PROD"/>
    <s v="CCNIDCUCSIONE7.carecorenational.com"/>
    <s v="Windows"/>
    <s v="Microsoft Windows Server 2016 or later (64-bit)"/>
    <n v="4"/>
    <s v="POWEREDON"/>
    <s v="Former Canyonlands"/>
    <m/>
    <n v="227"/>
    <s v="4210f9d0-9b88-7bdc-0169-32e3ef19d758"/>
    <s v="00:50:56:90:b8:03"/>
    <s v="legacy_servers_7"/>
    <s v="7"/>
    <s v="Not in GH"/>
    <n v="144497"/>
    <n v="123945"/>
    <s v="DAL-GEN-DR"/>
    <s v="10.0.7.135"/>
    <s v="No"/>
    <s v="No"/>
    <s v="No"/>
    <s v="YES"/>
  </r>
  <r>
    <s v="vm-1456944"/>
    <s v="CCNIDCUCSIONE7"/>
    <m/>
    <x v="1"/>
    <x v="1"/>
    <x v="1"/>
    <x v="6"/>
    <s v="CCNServices - PROD BUNDLE"/>
    <s v="ImageOne - Prod"/>
    <s v="Canyonlands"/>
    <s v="CCNSERVICES - PROD"/>
    <s v="CCNServices - EVC - Production"/>
    <s v="Production"/>
    <s v="CCNIDCUCSIONE7"/>
    <s v="CCNIDCUCSIONE7 - PROD"/>
    <s v="CCNIDCUCSIONE7.carecorenational.com"/>
    <s v="Windows"/>
    <s v="Microsoft Windows Server 2016 or later (64-bit)"/>
    <n v="4"/>
    <s v="POWEREDON"/>
    <s v="Former Canyonlands"/>
    <m/>
    <n v="227"/>
    <s v="4210f9d0-9b88-7bdc-0169-32e3ef19d758"/>
    <s v="00:50:56:90:b8:03"/>
    <s v="legacy_servers_7"/>
    <s v="7"/>
    <s v="Not in GH"/>
    <n v="144497"/>
    <n v="123945"/>
    <s v="DAL-GEN-DR"/>
    <s v="10.0.7.135"/>
    <s v="No"/>
    <s v="No"/>
    <s v="No"/>
    <s v="YES"/>
  </r>
  <r>
    <s v="vm-1456944"/>
    <s v="CCNIDCUCSIONE7"/>
    <m/>
    <x v="1"/>
    <x v="1"/>
    <x v="1"/>
    <x v="6"/>
    <s v="CDP - PROD BUNDLE"/>
    <s v="ImageOne - Prod"/>
    <s v="Canyonlands"/>
    <s v="CDP - PROD"/>
    <s v="CDP - EVC - Production"/>
    <s v="Production"/>
    <s v="CCNIDCUCSIONE7"/>
    <s v="CCNIDCUCSIONE7 - PROD"/>
    <s v="CCNIDCUCSIONE7.carecorenational.com"/>
    <s v="Windows"/>
    <s v="Microsoft Windows Server 2016 or later (64-bit)"/>
    <n v="4"/>
    <s v="POWEREDON"/>
    <s v="Former Canyonlands"/>
    <m/>
    <n v="227"/>
    <s v="4210f9d0-9b88-7bdc-0169-32e3ef19d758"/>
    <s v="00:50:56:90:b8:03"/>
    <s v="legacy_servers_7"/>
    <s v="7"/>
    <s v="Not in GH"/>
    <n v="144497"/>
    <n v="123945"/>
    <s v="DAL-GEN-DR"/>
    <s v="10.0.7.135"/>
    <s v="No"/>
    <s v="No"/>
    <s v="No"/>
    <s v="YES"/>
  </r>
  <r>
    <s v="vm-1456944"/>
    <s v="CCNIDCUCSIONE7"/>
    <m/>
    <x v="1"/>
    <x v="1"/>
    <x v="1"/>
    <x v="6"/>
    <s v="CDP - PROD BUNDLE"/>
    <s v="ImageOne - Prod"/>
    <s v="Canyonlands"/>
    <s v="CDP CASE MANAGEMENT SRC - PROD"/>
    <s v="CDP Case Management Services - EVC - Production"/>
    <s v="Production"/>
    <s v="CCNIDCUCSIONE7"/>
    <s v="CCNIDCUCSIONE7 - PROD"/>
    <s v="CCNIDCUCSIONE7.carecorenational.com"/>
    <s v="Windows"/>
    <s v="Microsoft Windows Server 2016 or later (64-bit)"/>
    <n v="4"/>
    <s v="POWEREDON"/>
    <s v="Former Canyonlands"/>
    <m/>
    <n v="227"/>
    <s v="4210f9d0-9b88-7bdc-0169-32e3ef19d758"/>
    <s v="00:50:56:90:b8:03"/>
    <s v="legacy_servers_7"/>
    <s v="7"/>
    <s v="Not in GH"/>
    <n v="144497"/>
    <n v="123945"/>
    <s v="DAL-GEN-DR"/>
    <s v="10.0.7.135"/>
    <s v="No"/>
    <s v="No"/>
    <s v="No"/>
    <s v="YES"/>
  </r>
  <r>
    <s v="vm-1456944"/>
    <s v="CCNIDCUCSIONE7"/>
    <m/>
    <x v="1"/>
    <x v="1"/>
    <x v="1"/>
    <x v="6"/>
    <s v="CSW - PROD BUNDLE"/>
    <s v="ImageOne - Prod"/>
    <s v="Canyonlands"/>
    <s v="CSW - PROD"/>
    <s v="CSW - EVC - Production"/>
    <s v="Production"/>
    <s v="CCNIDCUCSIONE7"/>
    <s v="CCNIDCUCSIONE7 - PROD"/>
    <s v="CCNIDCUCSIONE7.carecorenational.com"/>
    <s v="Windows"/>
    <s v="Microsoft Windows Server 2016 or later (64-bit)"/>
    <n v="4"/>
    <s v="POWEREDON"/>
    <s v="Former Canyonlands"/>
    <m/>
    <n v="227"/>
    <s v="4210f9d0-9b88-7bdc-0169-32e3ef19d758"/>
    <s v="00:50:56:90:b8:03"/>
    <s v="legacy_servers_7"/>
    <s v="7"/>
    <s v="Not in GH"/>
    <n v="144497"/>
    <n v="123945"/>
    <s v="DAL-GEN-DR"/>
    <s v="10.0.7.135"/>
    <s v="No"/>
    <s v="No"/>
    <s v="No"/>
    <s v="YES"/>
  </r>
  <r>
    <s v="vm-1456944"/>
    <s v="CCNIDCUCSIONE7"/>
    <m/>
    <x v="1"/>
    <x v="1"/>
    <x v="1"/>
    <x v="6"/>
    <s v="Exception Management - PROD BUNDLE"/>
    <s v="ImageOne - Prod"/>
    <s v="Canyonlands"/>
    <s v="EXCEPTION MANAGEMENT - PROD"/>
    <s v="Exception Management - EVC - Production"/>
    <s v="Production"/>
    <s v="CCNIDCUCSIONE7"/>
    <s v="CCNIDCUCSIONE7 - PROD"/>
    <s v="CCNIDCUCSIONE7.carecorenational.com"/>
    <s v="Windows"/>
    <s v="Microsoft Windows Server 2016 or later (64-bit)"/>
    <n v="4"/>
    <s v="POWEREDON"/>
    <s v="Former Canyonlands"/>
    <m/>
    <n v="227"/>
    <s v="4210f9d0-9b88-7bdc-0169-32e3ef19d758"/>
    <s v="00:50:56:90:b8:03"/>
    <s v="legacy_servers_7"/>
    <s v="7"/>
    <s v="Not in GH"/>
    <n v="144497"/>
    <n v="123945"/>
    <s v="DAL-GEN-DR"/>
    <s v="10.0.7.135"/>
    <s v="No"/>
    <s v="No"/>
    <s v="No"/>
    <s v="YES"/>
  </r>
  <r>
    <s v="vm-1456944"/>
    <s v="CCNIDCUCSIONE7"/>
    <m/>
    <x v="1"/>
    <x v="1"/>
    <x v="1"/>
    <x v="6"/>
    <s v="IONE - PROD BUNDLE"/>
    <s v="ImageOne - Prod"/>
    <s v="Canyonlands"/>
    <s v="IONE - PROD"/>
    <s v="IONE - EVC - Production"/>
    <s v="Production"/>
    <s v="CCNIDCUCSIONE7"/>
    <s v="CCNIDCUCSIONE7 - PROD"/>
    <s v="CCNIDCUCSIONE7.carecorenational.com"/>
    <s v="Windows"/>
    <s v="Microsoft Windows Server 2016 or later (64-bit)"/>
    <n v="4"/>
    <s v="POWEREDON"/>
    <s v="Former Canyonlands"/>
    <m/>
    <n v="227"/>
    <s v="4210f9d0-9b88-7bdc-0169-32e3ef19d758"/>
    <s v="00:50:56:90:b8:03"/>
    <s v="legacy_servers_7"/>
    <s v="7"/>
    <s v="Not in GH"/>
    <n v="144497"/>
    <n v="123945"/>
    <s v="DAL-GEN-DR"/>
    <s v="10.0.7.135"/>
    <s v="No"/>
    <s v="No"/>
    <s v="No"/>
    <s v="YES"/>
  </r>
  <r>
    <s v="vm-1456944"/>
    <s v="CCNIDCUCSIONE7"/>
    <m/>
    <x v="1"/>
    <x v="1"/>
    <x v="1"/>
    <x v="6"/>
    <s v="Medical Oncology Services/ MedOnce Portal - PROD BUNDLE"/>
    <s v="ImageOne - Prod"/>
    <s v="Canyonlands"/>
    <s v="MEDICAL ONCOLOGY SERVICES - PROD"/>
    <s v="Medical Oncology Services - EVC - Production"/>
    <s v="Production"/>
    <s v="CCNIDCUCSIONE7"/>
    <s v="CCNIDCUCSIONE7 - PROD"/>
    <s v="CCNIDCUCSIONE7.carecorenational.com"/>
    <s v="Windows"/>
    <s v="Microsoft Windows Server 2016 or later (64-bit)"/>
    <n v="4"/>
    <s v="POWEREDON"/>
    <s v="Former Canyonlands"/>
    <m/>
    <n v="227"/>
    <s v="4210f9d0-9b88-7bdc-0169-32e3ef19d758"/>
    <s v="00:50:56:90:b8:03"/>
    <s v="legacy_servers_7"/>
    <s v="7"/>
    <s v="Not in GH"/>
    <n v="144497"/>
    <n v="123945"/>
    <s v="DAL-GEN-DR"/>
    <s v="10.0.7.135"/>
    <s v="No"/>
    <s v="No"/>
    <s v="No"/>
    <s v="YES"/>
  </r>
  <r>
    <s v="vm-1456944"/>
    <s v="CCNIDCUCSIONE7"/>
    <m/>
    <x v="1"/>
    <x v="1"/>
    <x v="1"/>
    <x v="6"/>
    <s v="Medical Oncology Services/ MedOnce Portal - PROD BUNDLE"/>
    <s v="ImageOne - Prod"/>
    <s v="Canyonlands"/>
    <s v="MEDONC PORTAL - PROD"/>
    <s v="MedOnc Portal - EVC - Production"/>
    <s v="Production"/>
    <s v="CCNIDCUCSIONE7"/>
    <s v="CCNIDCUCSIONE7 - PROD"/>
    <s v="CCNIDCUCSIONE7.carecorenational.com"/>
    <s v="Windows"/>
    <s v="Microsoft Windows Server 2016 or later (64-bit)"/>
    <n v="4"/>
    <s v="POWEREDON"/>
    <s v="Former Canyonlands"/>
    <m/>
    <n v="227"/>
    <s v="4210f9d0-9b88-7bdc-0169-32e3ef19d758"/>
    <s v="00:50:56:90:b8:03"/>
    <s v="legacy_servers_7"/>
    <s v="7"/>
    <s v="Not in GH"/>
    <n v="144497"/>
    <n v="123945"/>
    <s v="DAL-GEN-DR"/>
    <s v="10.0.7.135"/>
    <s v="No"/>
    <s v="No"/>
    <s v="No"/>
    <s v="YES"/>
  </r>
  <r>
    <s v="vm-1456944"/>
    <s v="CCNIDCUCSIONE7"/>
    <m/>
    <x v="1"/>
    <x v="1"/>
    <x v="1"/>
    <x v="6"/>
    <s v="Predictive Intelligence Service - PROD BUNDLE"/>
    <s v="ImageOne - Prod"/>
    <s v="Canyonlands"/>
    <s v="PREDICTIVE INTELL SRC - PROD"/>
    <s v="Predictive Intelligence Service - EVC - Production"/>
    <s v="Production"/>
    <s v="CCNIDCUCSIONE7"/>
    <s v="CCNIDCUCSIONE7 - PROD"/>
    <s v="CCNIDCUCSIONE7.carecorenational.com"/>
    <s v="Windows"/>
    <s v="Microsoft Windows Server 2016 or later (64-bit)"/>
    <n v="4"/>
    <s v="POWEREDON"/>
    <s v="Former Canyonlands"/>
    <m/>
    <n v="227"/>
    <s v="4210f9d0-9b88-7bdc-0169-32e3ef19d758"/>
    <s v="00:50:56:90:b8:03"/>
    <s v="legacy_servers_7"/>
    <s v="7"/>
    <s v="Not in GH"/>
    <n v="144497"/>
    <n v="123945"/>
    <s v="DAL-GEN-DR"/>
    <s v="10.0.7.135"/>
    <s v="No"/>
    <s v="No"/>
    <s v="No"/>
    <s v="YES"/>
  </r>
  <r>
    <s v="vm-1456944"/>
    <s v="CCNIDCUCSIONE7"/>
    <m/>
    <x v="1"/>
    <x v="1"/>
    <x v="1"/>
    <x v="6"/>
    <s v="RADCARE - PROD BUNDLE"/>
    <s v="ImageOne - Prod"/>
    <s v="Canyonlands"/>
    <s v="RADCARE - PROD"/>
    <s v="Radcare - EVC - Production"/>
    <s v="Production"/>
    <s v="CCNIDCUCSIONE7"/>
    <s v="CCNIDCUCSIONE7 - PROD"/>
    <s v="CCNIDCUCSIONE7.carecorenational.com"/>
    <s v="Windows"/>
    <s v="Microsoft Windows Server 2016 or later (64-bit)"/>
    <n v="4"/>
    <s v="POWEREDON"/>
    <s v="Former Canyonlands"/>
    <m/>
    <n v="227"/>
    <s v="4210f9d0-9b88-7bdc-0169-32e3ef19d758"/>
    <s v="00:50:56:90:b8:03"/>
    <s v="legacy_servers_7"/>
    <s v="7"/>
    <s v="Not in GH"/>
    <n v="144497"/>
    <n v="123945"/>
    <s v="DAL-GEN-DR"/>
    <s v="10.0.7.135"/>
    <s v="No"/>
    <s v="No"/>
    <s v="No"/>
    <s v="YES"/>
  </r>
  <r>
    <s v="vm-1456944"/>
    <s v="CCNIDCUCSIONE7"/>
    <m/>
    <x v="1"/>
    <x v="1"/>
    <x v="1"/>
    <x v="6"/>
    <s v="UPADS Plugins - PROD BUNDLE"/>
    <s v="ImageOne - Prod"/>
    <s v="Canyonlands"/>
    <s v="UPADS PLUGINS - PROD"/>
    <s v="Upads Plugins - EVC - Production"/>
    <s v="Production"/>
    <s v="CCNIDCUCSIONE7"/>
    <s v="CCNIDCUCSIONE7 - PROD"/>
    <s v="CCNIDCUCSIONE7.carecorenational.com"/>
    <s v="Windows"/>
    <s v="Microsoft Windows Server 2016 or later (64-bit)"/>
    <n v="4"/>
    <s v="POWEREDON"/>
    <s v="Former Canyonlands"/>
    <m/>
    <n v="227"/>
    <s v="4210f9d0-9b88-7bdc-0169-32e3ef19d758"/>
    <s v="00:50:56:90:b8:03"/>
    <s v="legacy_servers_7"/>
    <s v="7"/>
    <s v="Not in GH"/>
    <n v="144497"/>
    <n v="123945"/>
    <s v="DAL-GEN-DR"/>
    <s v="10.0.7.135"/>
    <s v="No"/>
    <s v="No"/>
    <s v="No"/>
    <s v="YES"/>
  </r>
  <r>
    <s v="vm-1456944"/>
    <s v="CCNIDCUCSIONE7"/>
    <m/>
    <x v="1"/>
    <x v="1"/>
    <x v="1"/>
    <x v="6"/>
    <s v="UPADS WEb - PROD BUNDLE"/>
    <s v="ImageOne - Prod"/>
    <s v="Canyonlands"/>
    <s v="UPADS WEB - PROD"/>
    <s v="Upads Web - EVC - Production"/>
    <s v="Production"/>
    <s v="CCNIDCUCSIONE7"/>
    <s v="CCNIDCUCSIONE7 - PROD"/>
    <s v="CCNIDCUCSIONE7.carecorenational.com"/>
    <s v="Windows"/>
    <s v="Microsoft Windows Server 2016 or later (64-bit)"/>
    <n v="4"/>
    <s v="POWEREDON"/>
    <s v="Former Canyonlands"/>
    <m/>
    <n v="227"/>
    <s v="4210f9d0-9b88-7bdc-0169-32e3ef19d758"/>
    <s v="00:50:56:90:b8:03"/>
    <s v="legacy_servers_7"/>
    <s v="7"/>
    <s v="Not in GH"/>
    <n v="144497"/>
    <n v="123945"/>
    <s v="DAL-GEN-DR"/>
    <s v="10.0.7.135"/>
    <s v="No"/>
    <s v="No"/>
    <s v="No"/>
    <s v="YES"/>
  </r>
  <r>
    <s v="vm-1456945"/>
    <s v="CCNIDCUCSIONE8"/>
    <m/>
    <x v="1"/>
    <x v="1"/>
    <x v="1"/>
    <x v="6"/>
    <s v="B2B GateWay - Prod Bundle"/>
    <s v="ImageOne - Prod"/>
    <s v="Canyonlands"/>
    <s v="B2B GATEWAY - PROD"/>
    <s v="B2B Gateway - EVC - Production"/>
    <s v="Production"/>
    <s v="CCNIDCUCSIONE8"/>
    <s v="CCNIDCUCSIONE8 - PROD"/>
    <s v="CCNIDCUCSIONE8.carecorenational.com"/>
    <s v="Windows"/>
    <s v="Microsoft Windows Server 2016 or later (64-bit)"/>
    <n v="4"/>
    <s v="POWEREDON"/>
    <s v="Former Canyonlands"/>
    <m/>
    <n v="229"/>
    <s v="421012e9-2fa1-04f1-28ab-cb74cf317f76"/>
    <s v="00:50:56:90:02:37"/>
    <s v="legacy_servers_7"/>
    <s v="7"/>
    <s v="Not in GH"/>
    <n v="144498"/>
    <n v="124433"/>
    <s v="DAL-GEN-DR"/>
    <s v="10.0.7.136"/>
    <s v="No"/>
    <s v="No"/>
    <s v="No"/>
    <s v="YES"/>
  </r>
  <r>
    <s v="vm-1456945"/>
    <s v="CCNIDCUCSIONE8"/>
    <m/>
    <x v="1"/>
    <x v="1"/>
    <x v="1"/>
    <x v="6"/>
    <s v="CCNServices - PROD BUNDLE"/>
    <s v="ImageOne - Prod"/>
    <s v="Canyonlands"/>
    <s v="CCNSERVICES - PROD"/>
    <s v="CCNServices - EVC - Production"/>
    <s v="Production"/>
    <s v="CCNIDCUCSIONE8"/>
    <s v="CCNIDCUCSIONE8 - PROD"/>
    <s v="CCNIDCUCSIONE8.carecorenational.com"/>
    <s v="Windows"/>
    <s v="Microsoft Windows Server 2016 or later (64-bit)"/>
    <n v="4"/>
    <s v="POWEREDON"/>
    <s v="Former Canyonlands"/>
    <m/>
    <n v="229"/>
    <s v="421012e9-2fa1-04f1-28ab-cb74cf317f76"/>
    <s v="00:50:56:90:02:37"/>
    <s v="legacy_servers_7"/>
    <s v="7"/>
    <s v="Not in GH"/>
    <n v="144498"/>
    <n v="124433"/>
    <s v="DAL-GEN-DR"/>
    <s v="10.0.7.136"/>
    <s v="No"/>
    <s v="No"/>
    <s v="No"/>
    <s v="YES"/>
  </r>
  <r>
    <s v="vm-1456945"/>
    <s v="CCNIDCUCSIONE8"/>
    <m/>
    <x v="1"/>
    <x v="1"/>
    <x v="1"/>
    <x v="6"/>
    <s v="CDP - PROD BUNDLE"/>
    <s v="ImageOne - Prod"/>
    <s v="Canyonlands"/>
    <s v="CDP - PROD"/>
    <s v="CDP - EVC - Production"/>
    <s v="Production"/>
    <s v="CCNIDCUCSIONE8"/>
    <s v="CCNIDCUCSIONE8 - PROD"/>
    <s v="CCNIDCUCSIONE8.carecorenational.com"/>
    <s v="Windows"/>
    <s v="Microsoft Windows Server 2016 or later (64-bit)"/>
    <n v="4"/>
    <s v="POWEREDON"/>
    <s v="Former Canyonlands"/>
    <m/>
    <n v="229"/>
    <s v="421012e9-2fa1-04f1-28ab-cb74cf317f76"/>
    <s v="00:50:56:90:02:37"/>
    <s v="legacy_servers_7"/>
    <s v="7"/>
    <s v="Not in GH"/>
    <n v="144498"/>
    <n v="124433"/>
    <s v="DAL-GEN-DR"/>
    <s v="10.0.7.136"/>
    <s v="No"/>
    <s v="No"/>
    <s v="No"/>
    <s v="YES"/>
  </r>
  <r>
    <s v="vm-1456945"/>
    <s v="CCNIDCUCSIONE8"/>
    <m/>
    <x v="1"/>
    <x v="1"/>
    <x v="1"/>
    <x v="6"/>
    <s v="CDP - PROD BUNDLE"/>
    <s v="ImageOne - Prod"/>
    <s v="Canyonlands"/>
    <s v="CDP CASE MANAGEMENT SRC - PROD"/>
    <s v="CDP Case Management Services - EVC - Production"/>
    <s v="Production"/>
    <s v="CCNIDCUCSIONE8"/>
    <s v="CCNIDCUCSIONE8 - PROD"/>
    <s v="CCNIDCUCSIONE8.carecorenational.com"/>
    <s v="Windows"/>
    <s v="Microsoft Windows Server 2016 or later (64-bit)"/>
    <n v="4"/>
    <s v="POWEREDON"/>
    <s v="Former Canyonlands"/>
    <m/>
    <n v="229"/>
    <s v="421012e9-2fa1-04f1-28ab-cb74cf317f76"/>
    <s v="00:50:56:90:02:37"/>
    <s v="legacy_servers_7"/>
    <s v="7"/>
    <s v="Not in GH"/>
    <n v="144498"/>
    <n v="124433"/>
    <s v="DAL-GEN-DR"/>
    <s v="10.0.7.136"/>
    <s v="No"/>
    <s v="No"/>
    <s v="No"/>
    <s v="YES"/>
  </r>
  <r>
    <s v="vm-1456945"/>
    <s v="CCNIDCUCSIONE8"/>
    <m/>
    <x v="1"/>
    <x v="1"/>
    <x v="1"/>
    <x v="6"/>
    <s v="CSW - PROD BUNDLE"/>
    <s v="ImageOne - Prod"/>
    <s v="Canyonlands"/>
    <s v="CSW - PROD"/>
    <s v="CSW - EVC - Production"/>
    <s v="Production"/>
    <s v="CCNIDCUCSIONE8"/>
    <s v="CCNIDCUCSIONE8 - PROD"/>
    <s v="CCNIDCUCSIONE8.carecorenational.com"/>
    <s v="Windows"/>
    <s v="Microsoft Windows Server 2016 or later (64-bit)"/>
    <n v="4"/>
    <s v="POWEREDON"/>
    <s v="Former Canyonlands"/>
    <m/>
    <n v="229"/>
    <s v="421012e9-2fa1-04f1-28ab-cb74cf317f76"/>
    <s v="00:50:56:90:02:37"/>
    <s v="legacy_servers_7"/>
    <s v="7"/>
    <s v="Not in GH"/>
    <n v="144498"/>
    <n v="124433"/>
    <s v="DAL-GEN-DR"/>
    <s v="10.0.7.136"/>
    <s v="No"/>
    <s v="No"/>
    <s v="No"/>
    <s v="YES"/>
  </r>
  <r>
    <s v="vm-1456945"/>
    <s v="CCNIDCUCSIONE8"/>
    <m/>
    <x v="1"/>
    <x v="1"/>
    <x v="1"/>
    <x v="6"/>
    <s v="Exception Management - PROD BUNDLE"/>
    <s v="ImageOne - Prod"/>
    <s v="Canyonlands"/>
    <s v="EXCEPTION MANAGEMENT - PROD"/>
    <s v="Exception Management - EVC - Production"/>
    <s v="Production"/>
    <s v="CCNIDCUCSIONE8"/>
    <s v="CCNIDCUCSIONE8 - PROD"/>
    <s v="CCNIDCUCSIONE8.carecorenational.com"/>
    <s v="Windows"/>
    <s v="Microsoft Windows Server 2016 or later (64-bit)"/>
    <n v="4"/>
    <s v="POWEREDON"/>
    <s v="Former Canyonlands"/>
    <m/>
    <n v="229"/>
    <s v="421012e9-2fa1-04f1-28ab-cb74cf317f76"/>
    <s v="00:50:56:90:02:37"/>
    <s v="legacy_servers_7"/>
    <s v="7"/>
    <s v="Not in GH"/>
    <n v="144498"/>
    <n v="124433"/>
    <s v="DAL-GEN-DR"/>
    <s v="10.0.7.136"/>
    <s v="No"/>
    <s v="No"/>
    <s v="No"/>
    <s v="YES"/>
  </r>
  <r>
    <s v="vm-1456945"/>
    <s v="CCNIDCUCSIONE8"/>
    <m/>
    <x v="1"/>
    <x v="1"/>
    <x v="1"/>
    <x v="6"/>
    <s v="IONE - PROD BUNDLE"/>
    <s v="ImageOne - Prod"/>
    <s v="Canyonlands"/>
    <s v="IONE - PROD"/>
    <s v="IONE - EVC - Production"/>
    <s v="Production"/>
    <s v="CCNIDCUCSIONE8"/>
    <s v="CCNIDCUCSIONE8 - PROD"/>
    <s v="CCNIDCUCSIONE8.carecorenational.com"/>
    <s v="Windows"/>
    <s v="Microsoft Windows Server 2016 or later (64-bit)"/>
    <n v="4"/>
    <s v="POWEREDON"/>
    <s v="Former Canyonlands"/>
    <m/>
    <n v="229"/>
    <s v="421012e9-2fa1-04f1-28ab-cb74cf317f76"/>
    <s v="00:50:56:90:02:37"/>
    <s v="legacy_servers_7"/>
    <s v="7"/>
    <s v="Not in GH"/>
    <n v="144498"/>
    <n v="124433"/>
    <s v="DAL-GEN-DR"/>
    <s v="10.0.7.136"/>
    <s v="No"/>
    <s v="No"/>
    <s v="No"/>
    <s v="YES"/>
  </r>
  <r>
    <s v="vm-1456945"/>
    <s v="CCNIDCUCSIONE8"/>
    <m/>
    <x v="1"/>
    <x v="1"/>
    <x v="1"/>
    <x v="6"/>
    <s v="Medical Oncology Services/ MedOnce Portal - PROD BUNDLE"/>
    <s v="ImageOne - Prod"/>
    <s v="Canyonlands"/>
    <s v="MEDICAL ONCOLOGY SERVICES - PROD"/>
    <s v="Medical Oncology Services - EVC - Production"/>
    <s v="Production"/>
    <s v="CCNIDCUCSIONE8"/>
    <s v="CCNIDCUCSIONE8 - PROD"/>
    <s v="CCNIDCUCSIONE8.carecorenational.com"/>
    <s v="Windows"/>
    <s v="Microsoft Windows Server 2016 or later (64-bit)"/>
    <n v="4"/>
    <s v="POWEREDON"/>
    <s v="Former Canyonlands"/>
    <m/>
    <n v="229"/>
    <s v="421012e9-2fa1-04f1-28ab-cb74cf317f76"/>
    <s v="00:50:56:90:02:37"/>
    <s v="legacy_servers_7"/>
    <s v="7"/>
    <s v="Not in GH"/>
    <n v="144498"/>
    <n v="124433"/>
    <s v="DAL-GEN-DR"/>
    <s v="10.0.7.136"/>
    <s v="No"/>
    <s v="No"/>
    <s v="No"/>
    <s v="YES"/>
  </r>
  <r>
    <s v="vm-1456945"/>
    <s v="CCNIDCUCSIONE8"/>
    <m/>
    <x v="1"/>
    <x v="1"/>
    <x v="1"/>
    <x v="6"/>
    <s v="Medical Oncology Services/ MedOnce Portal - PROD BUNDLE"/>
    <s v="ImageOne - Prod"/>
    <s v="Canyonlands"/>
    <s v="MEDONC PORTAL - PROD"/>
    <s v="MedOnc Portal - EVC - Production"/>
    <s v="Production"/>
    <s v="CCNIDCUCSIONE8"/>
    <s v="CCNIDCUCSIONE8 - PROD"/>
    <s v="CCNIDCUCSIONE8.carecorenational.com"/>
    <s v="Windows"/>
    <s v="Microsoft Windows Server 2016 or later (64-bit)"/>
    <n v="4"/>
    <s v="POWEREDON"/>
    <s v="Former Canyonlands"/>
    <m/>
    <n v="229"/>
    <s v="421012e9-2fa1-04f1-28ab-cb74cf317f76"/>
    <s v="00:50:56:90:02:37"/>
    <s v="legacy_servers_7"/>
    <s v="7"/>
    <s v="Not in GH"/>
    <n v="144498"/>
    <n v="124433"/>
    <s v="DAL-GEN-DR"/>
    <s v="10.0.7.136"/>
    <s v="No"/>
    <s v="No"/>
    <s v="No"/>
    <s v="YES"/>
  </r>
  <r>
    <s v="vm-1456945"/>
    <s v="CCNIDCUCSIONE8"/>
    <m/>
    <x v="1"/>
    <x v="1"/>
    <x v="1"/>
    <x v="6"/>
    <s v="Predictive Intelligence Service - PROD BUNDLE"/>
    <s v="ImageOne - Prod"/>
    <s v="Canyonlands"/>
    <s v="PREDICTIVE INTELL SRC - PROD"/>
    <s v="Predictive Intelligence Service - EVC - Production"/>
    <s v="Production"/>
    <s v="CCNIDCUCSIONE8"/>
    <s v="CCNIDCUCSIONE8 - PROD"/>
    <s v="CCNIDCUCSIONE8.carecorenational.com"/>
    <s v="Windows"/>
    <s v="Microsoft Windows Server 2016 or later (64-bit)"/>
    <n v="4"/>
    <s v="POWEREDON"/>
    <s v="Former Canyonlands"/>
    <m/>
    <n v="229"/>
    <s v="421012e9-2fa1-04f1-28ab-cb74cf317f76"/>
    <s v="00:50:56:90:02:37"/>
    <s v="legacy_servers_7"/>
    <s v="7"/>
    <s v="Not in GH"/>
    <n v="144498"/>
    <n v="124433"/>
    <s v="DAL-GEN-DR"/>
    <s v="10.0.7.136"/>
    <s v="No"/>
    <s v="No"/>
    <s v="No"/>
    <s v="YES"/>
  </r>
  <r>
    <s v="vm-1456945"/>
    <s v="CCNIDCUCSIONE8"/>
    <m/>
    <x v="1"/>
    <x v="1"/>
    <x v="1"/>
    <x v="6"/>
    <s v="RADCARE - PROD BUNDLE"/>
    <s v="ImageOne - Prod"/>
    <s v="Canyonlands"/>
    <s v="RADCARE - PROD"/>
    <s v="Radcare - EVC - Production"/>
    <s v="Production"/>
    <s v="CCNIDCUCSIONE8"/>
    <s v="CCNIDCUCSIONE8 - PROD"/>
    <s v="CCNIDCUCSIONE8.carecorenational.com"/>
    <s v="Windows"/>
    <s v="Microsoft Windows Server 2016 or later (64-bit)"/>
    <n v="4"/>
    <s v="POWEREDON"/>
    <s v="Former Canyonlands"/>
    <m/>
    <n v="229"/>
    <s v="421012e9-2fa1-04f1-28ab-cb74cf317f76"/>
    <s v="00:50:56:90:02:37"/>
    <s v="legacy_servers_7"/>
    <s v="7"/>
    <s v="Not in GH"/>
    <n v="144498"/>
    <n v="124433"/>
    <s v="DAL-GEN-DR"/>
    <s v="10.0.7.136"/>
    <s v="No"/>
    <s v="No"/>
    <s v="No"/>
    <s v="YES"/>
  </r>
  <r>
    <s v="vm-1456945"/>
    <s v="CCNIDCUCSIONE8"/>
    <m/>
    <x v="1"/>
    <x v="1"/>
    <x v="1"/>
    <x v="6"/>
    <s v="UPADS Plugins - PROD BUNDLE"/>
    <s v="ImageOne - Prod"/>
    <s v="Canyonlands"/>
    <s v="UPADS PLUGINS - PROD"/>
    <s v="Upads Plugins - EVC - Production"/>
    <s v="Production"/>
    <s v="CCNIDCUCSIONE8"/>
    <s v="CCNIDCUCSIONE8 - PROD"/>
    <s v="CCNIDCUCSIONE8.carecorenational.com"/>
    <s v="Windows"/>
    <s v="Microsoft Windows Server 2016 or later (64-bit)"/>
    <n v="4"/>
    <s v="POWEREDON"/>
    <s v="Former Canyonlands"/>
    <m/>
    <n v="229"/>
    <s v="421012e9-2fa1-04f1-28ab-cb74cf317f76"/>
    <s v="00:50:56:90:02:37"/>
    <s v="legacy_servers_7"/>
    <s v="7"/>
    <s v="Not in GH"/>
    <n v="144498"/>
    <n v="124433"/>
    <s v="DAL-GEN-DR"/>
    <s v="10.0.7.136"/>
    <s v="No"/>
    <s v="No"/>
    <s v="No"/>
    <s v="YES"/>
  </r>
  <r>
    <s v="vm-1456945"/>
    <s v="CCNIDCUCSIONE8"/>
    <m/>
    <x v="1"/>
    <x v="1"/>
    <x v="1"/>
    <x v="6"/>
    <s v="UPADS WEb - PROD BUNDLE"/>
    <s v="ImageOne - Prod"/>
    <s v="Canyonlands"/>
    <s v="UPADS WEB - PROD"/>
    <s v="Upads Web - EVC - Production"/>
    <s v="Production"/>
    <s v="CCNIDCUCSIONE8"/>
    <s v="CCNIDCUCSIONE8 - PROD"/>
    <s v="CCNIDCUCSIONE8.carecorenational.com"/>
    <s v="Windows"/>
    <s v="Microsoft Windows Server 2016 or later (64-bit)"/>
    <n v="4"/>
    <s v="POWEREDON"/>
    <s v="Former Canyonlands"/>
    <m/>
    <n v="229"/>
    <s v="421012e9-2fa1-04f1-28ab-cb74cf317f76"/>
    <s v="00:50:56:90:02:37"/>
    <s v="legacy_servers_7"/>
    <s v="7"/>
    <s v="Not in GH"/>
    <n v="144498"/>
    <n v="124433"/>
    <s v="DAL-GEN-DR"/>
    <s v="10.0.7.136"/>
    <s v="No"/>
    <s v="No"/>
    <s v="No"/>
    <s v="YES"/>
  </r>
  <r>
    <s v="vm-1456946"/>
    <s v="CCNIDCUCSIONE9"/>
    <m/>
    <x v="1"/>
    <x v="1"/>
    <x v="1"/>
    <x v="6"/>
    <s v="B2B GateWay - Prod Bundle"/>
    <s v="ImageOne - Prod"/>
    <s v="Canyonlands"/>
    <s v="B2B GATEWAY - PROD"/>
    <s v="B2B Gateway - EVC - Production"/>
    <s v="Production"/>
    <s v="CCNIDCUCSIONE9"/>
    <s v="CCNIDCUCSIONE9 - PROD"/>
    <s v="CCNIDCUCSIONE9.carecorenational.com"/>
    <s v="Windows"/>
    <s v="Microsoft Windows Server 2016 or later (64-bit)"/>
    <n v="4"/>
    <s v="POWEREDON"/>
    <s v="Former Canyonlands"/>
    <m/>
    <n v="231"/>
    <s v="4210dcf6-e216-c92b-8bac-be93453d788b"/>
    <s v="00:50:56:90:96:17"/>
    <s v="legacy_servers_7"/>
    <s v="7"/>
    <s v="Not in GH"/>
    <n v="144505"/>
    <n v="124265"/>
    <s v="DAL-GEN-DR"/>
    <s v="10.0.7.137"/>
    <s v="No"/>
    <s v="No"/>
    <s v="No"/>
    <s v="YES"/>
  </r>
  <r>
    <s v="vm-1456946"/>
    <s v="CCNIDCUCSIONE9"/>
    <m/>
    <x v="1"/>
    <x v="1"/>
    <x v="1"/>
    <x v="6"/>
    <s v="CCNServices - PROD BUNDLE"/>
    <s v="ImageOne - Prod"/>
    <s v="Canyonlands"/>
    <s v="CCNSERVICES - PROD"/>
    <s v="CCNServices - EVC - Production"/>
    <s v="Production"/>
    <s v="CCNIDCUCSIONE9"/>
    <s v="CCNIDCUCSIONE9 - PROD"/>
    <s v="CCNIDCUCSIONE9.carecorenational.com"/>
    <s v="Windows"/>
    <s v="Microsoft Windows Server 2016 or later (64-bit)"/>
    <n v="4"/>
    <s v="POWEREDON"/>
    <s v="Former Canyonlands"/>
    <m/>
    <n v="231"/>
    <s v="4210dcf6-e216-c92b-8bac-be93453d788b"/>
    <s v="00:50:56:90:96:17"/>
    <s v="legacy_servers_7"/>
    <s v="7"/>
    <s v="Not in GH"/>
    <n v="144505"/>
    <n v="124265"/>
    <s v="DAL-GEN-DR"/>
    <s v="10.0.7.137"/>
    <s v="No"/>
    <s v="No"/>
    <s v="No"/>
    <s v="YES"/>
  </r>
  <r>
    <s v="vm-1456946"/>
    <s v="CCNIDCUCSIONE9"/>
    <m/>
    <x v="1"/>
    <x v="1"/>
    <x v="1"/>
    <x v="6"/>
    <s v="CDP - PROD BUNDLE"/>
    <s v="ImageOne - Prod"/>
    <s v="Canyonlands"/>
    <s v="CDP - PROD"/>
    <s v="CDP - EVC - Production"/>
    <s v="Production"/>
    <s v="CCNIDCUCSIONE9"/>
    <s v="CCNIDCUCSIONE9 - PROD"/>
    <s v="CCNIDCUCSIONE9.carecorenational.com"/>
    <s v="Windows"/>
    <s v="Microsoft Windows Server 2016 or later (64-bit)"/>
    <n v="4"/>
    <s v="POWEREDON"/>
    <s v="Former Canyonlands"/>
    <m/>
    <n v="231"/>
    <s v="4210dcf6-e216-c92b-8bac-be93453d788b"/>
    <s v="00:50:56:90:96:17"/>
    <s v="legacy_servers_7"/>
    <s v="7"/>
    <s v="Not in GH"/>
    <n v="144505"/>
    <n v="124265"/>
    <s v="DAL-GEN-DR"/>
    <s v="10.0.7.137"/>
    <s v="No"/>
    <s v="No"/>
    <s v="No"/>
    <s v="YES"/>
  </r>
  <r>
    <s v="vm-1456946"/>
    <s v="CCNIDCUCSIONE9"/>
    <m/>
    <x v="1"/>
    <x v="1"/>
    <x v="1"/>
    <x v="6"/>
    <s v="CDP - PROD BUNDLE"/>
    <s v="ImageOne - Prod"/>
    <s v="Canyonlands"/>
    <s v="CDP CASE MANAGEMENT SRC - PROD"/>
    <s v="CDP Case Management Services - EVC - Production"/>
    <s v="Production"/>
    <s v="CCNIDCUCSIONE9"/>
    <s v="CCNIDCUCSIONE9 - PROD"/>
    <s v="CCNIDCUCSIONE9.carecorenational.com"/>
    <s v="Windows"/>
    <s v="Microsoft Windows Server 2016 or later (64-bit)"/>
    <n v="4"/>
    <s v="POWEREDON"/>
    <s v="Former Canyonlands"/>
    <m/>
    <n v="231"/>
    <s v="4210dcf6-e216-c92b-8bac-be93453d788b"/>
    <s v="00:50:56:90:96:17"/>
    <s v="legacy_servers_7"/>
    <s v="7"/>
    <s v="Not in GH"/>
    <n v="144505"/>
    <n v="124265"/>
    <s v="DAL-GEN-DR"/>
    <s v="10.0.7.137"/>
    <s v="No"/>
    <s v="No"/>
    <s v="No"/>
    <s v="YES"/>
  </r>
  <r>
    <s v="vm-1456946"/>
    <s v="CCNIDCUCSIONE9"/>
    <m/>
    <x v="1"/>
    <x v="1"/>
    <x v="1"/>
    <x v="6"/>
    <s v="CSW - PROD BUNDLE"/>
    <s v="ImageOne - Prod"/>
    <s v="Canyonlands"/>
    <s v="CSW - PROD"/>
    <s v="CSW - EVC - Production"/>
    <s v="Production"/>
    <s v="CCNIDCUCSIONE9"/>
    <s v="CCNIDCUCSIONE9 - PROD"/>
    <s v="CCNIDCUCSIONE9.carecorenational.com"/>
    <s v="Windows"/>
    <s v="Microsoft Windows Server 2016 or later (64-bit)"/>
    <n v="4"/>
    <s v="POWEREDON"/>
    <s v="Former Canyonlands"/>
    <m/>
    <n v="231"/>
    <s v="4210dcf6-e216-c92b-8bac-be93453d788b"/>
    <s v="00:50:56:90:96:17"/>
    <s v="legacy_servers_7"/>
    <s v="7"/>
    <s v="Not in GH"/>
    <n v="144505"/>
    <n v="124265"/>
    <s v="DAL-GEN-DR"/>
    <s v="10.0.7.137"/>
    <s v="No"/>
    <s v="No"/>
    <s v="No"/>
    <s v="YES"/>
  </r>
  <r>
    <s v="vm-1456946"/>
    <s v="CCNIDCUCSIONE9"/>
    <m/>
    <x v="1"/>
    <x v="1"/>
    <x v="1"/>
    <x v="6"/>
    <s v="Exception Management - PROD BUNDLE"/>
    <s v="ImageOne - Prod"/>
    <s v="Canyonlands"/>
    <s v="EXCEPTION MANAGEMENT - PROD"/>
    <s v="Exception Management - EVC - Production"/>
    <s v="Production"/>
    <s v="CCNIDCUCSIONE9"/>
    <s v="CCNIDCUCSIONE9 - PROD"/>
    <s v="CCNIDCUCSIONE9.carecorenational.com"/>
    <s v="Windows"/>
    <s v="Microsoft Windows Server 2016 or later (64-bit)"/>
    <n v="4"/>
    <s v="POWEREDON"/>
    <s v="Former Canyonlands"/>
    <m/>
    <n v="231"/>
    <s v="4210dcf6-e216-c92b-8bac-be93453d788b"/>
    <s v="00:50:56:90:96:17"/>
    <s v="legacy_servers_7"/>
    <s v="7"/>
    <s v="Not in GH"/>
    <n v="144505"/>
    <n v="124265"/>
    <s v="DAL-GEN-DR"/>
    <s v="10.0.7.137"/>
    <s v="No"/>
    <s v="No"/>
    <s v="No"/>
    <s v="YES"/>
  </r>
  <r>
    <s v="vm-1456946"/>
    <s v="CCNIDCUCSIONE9"/>
    <m/>
    <x v="1"/>
    <x v="1"/>
    <x v="1"/>
    <x v="6"/>
    <s v="IONE - PROD BUNDLE"/>
    <s v="ImageOne - Prod"/>
    <s v="Canyonlands"/>
    <s v="IONE - PROD"/>
    <s v="IONE - EVC - Production"/>
    <s v="Production"/>
    <s v="CCNIDCUCSIONE9"/>
    <s v="CCNIDCUCSIONE9 - PROD"/>
    <s v="CCNIDCUCSIONE9.carecorenational.com"/>
    <s v="Windows"/>
    <s v="Microsoft Windows Server 2016 or later (64-bit)"/>
    <n v="4"/>
    <s v="POWEREDON"/>
    <s v="Former Canyonlands"/>
    <m/>
    <n v="231"/>
    <s v="4210dcf6-e216-c92b-8bac-be93453d788b"/>
    <s v="00:50:56:90:96:17"/>
    <s v="legacy_servers_7"/>
    <s v="7"/>
    <s v="Not in GH"/>
    <n v="144505"/>
    <n v="124265"/>
    <s v="DAL-GEN-DR"/>
    <s v="10.0.7.137"/>
    <s v="No"/>
    <s v="No"/>
    <s v="No"/>
    <s v="YES"/>
  </r>
  <r>
    <s v="vm-1456946"/>
    <s v="CCNIDCUCSIONE9"/>
    <m/>
    <x v="1"/>
    <x v="1"/>
    <x v="1"/>
    <x v="6"/>
    <s v="Medical Oncology Services/ MedOnce Portal - PROD BUNDLE"/>
    <s v="ImageOne - Prod"/>
    <s v="Canyonlands"/>
    <s v="MEDICAL ONCOLOGY SERVICES - PROD"/>
    <s v="Medical Oncology Services - EVC - Production"/>
    <s v="Production"/>
    <s v="CCNIDCUCSIONE9"/>
    <s v="CCNIDCUCSIONE9 - PROD"/>
    <s v="CCNIDCUCSIONE9.carecorenational.com"/>
    <s v="Windows"/>
    <s v="Microsoft Windows Server 2016 or later (64-bit)"/>
    <n v="4"/>
    <s v="POWEREDON"/>
    <s v="Former Canyonlands"/>
    <m/>
    <n v="231"/>
    <s v="4210dcf6-e216-c92b-8bac-be93453d788b"/>
    <s v="00:50:56:90:96:17"/>
    <s v="legacy_servers_7"/>
    <s v="7"/>
    <s v="Not in GH"/>
    <n v="144505"/>
    <n v="124265"/>
    <s v="DAL-GEN-DR"/>
    <s v="10.0.7.137"/>
    <s v="No"/>
    <s v="No"/>
    <s v="No"/>
    <s v="YES"/>
  </r>
  <r>
    <s v="vm-1456946"/>
    <s v="CCNIDCUCSIONE9"/>
    <m/>
    <x v="1"/>
    <x v="1"/>
    <x v="1"/>
    <x v="6"/>
    <s v="Medical Oncology Services/ MedOnce Portal - PROD BUNDLE"/>
    <s v="ImageOne - Prod"/>
    <s v="Canyonlands"/>
    <s v="MEDONC PORTAL - PROD"/>
    <s v="MedOnc Portal - EVC - Production"/>
    <s v="Production"/>
    <s v="CCNIDCUCSIONE9"/>
    <s v="CCNIDCUCSIONE9 - PROD"/>
    <s v="CCNIDCUCSIONE9.carecorenational.com"/>
    <s v="Windows"/>
    <s v="Microsoft Windows Server 2016 or later (64-bit)"/>
    <n v="4"/>
    <s v="POWEREDON"/>
    <s v="Former Canyonlands"/>
    <m/>
    <n v="231"/>
    <s v="4210dcf6-e216-c92b-8bac-be93453d788b"/>
    <s v="00:50:56:90:96:17"/>
    <s v="legacy_servers_7"/>
    <s v="7"/>
    <s v="Not in GH"/>
    <n v="144505"/>
    <n v="124265"/>
    <s v="DAL-GEN-DR"/>
    <s v="10.0.7.137"/>
    <s v="No"/>
    <s v="No"/>
    <s v="No"/>
    <s v="YES"/>
  </r>
  <r>
    <s v="vm-1456946"/>
    <s v="CCNIDCUCSIONE9"/>
    <m/>
    <x v="1"/>
    <x v="1"/>
    <x v="1"/>
    <x v="6"/>
    <s v="Predictive Intelligence Service - PROD BUNDLE"/>
    <s v="ImageOne - Prod"/>
    <s v="Canyonlands"/>
    <s v="PREDICTIVE INTELL SRC - PROD"/>
    <s v="Predictive Intelligence Service - EVC - Production"/>
    <s v="Production"/>
    <s v="CCNIDCUCSIONE9"/>
    <s v="CCNIDCUCSIONE9 - PROD"/>
    <s v="CCNIDCUCSIONE9.carecorenational.com"/>
    <s v="Windows"/>
    <s v="Microsoft Windows Server 2016 or later (64-bit)"/>
    <n v="4"/>
    <s v="POWEREDON"/>
    <s v="Former Canyonlands"/>
    <m/>
    <n v="231"/>
    <s v="4210dcf6-e216-c92b-8bac-be93453d788b"/>
    <s v="00:50:56:90:96:17"/>
    <s v="legacy_servers_7"/>
    <s v="7"/>
    <s v="Not in GH"/>
    <n v="144505"/>
    <n v="124265"/>
    <s v="DAL-GEN-DR"/>
    <s v="10.0.7.137"/>
    <s v="No"/>
    <s v="No"/>
    <s v="No"/>
    <s v="YES"/>
  </r>
  <r>
    <s v="vm-1456946"/>
    <s v="CCNIDCUCSIONE9"/>
    <m/>
    <x v="1"/>
    <x v="1"/>
    <x v="1"/>
    <x v="6"/>
    <s v="RADCARE - PROD BUNDLE"/>
    <s v="ImageOne - Prod"/>
    <s v="Canyonlands"/>
    <s v="RADCARE - PROD"/>
    <s v="Radcare - EVC - Production"/>
    <s v="Production"/>
    <s v="CCNIDCUCSIONE9"/>
    <s v="CCNIDCUCSIONE9 - PROD"/>
    <s v="CCNIDCUCSIONE9.carecorenational.com"/>
    <s v="Windows"/>
    <s v="Microsoft Windows Server 2016 or later (64-bit)"/>
    <n v="4"/>
    <s v="POWEREDON"/>
    <s v="Former Canyonlands"/>
    <m/>
    <n v="231"/>
    <s v="4210dcf6-e216-c92b-8bac-be93453d788b"/>
    <s v="00:50:56:90:96:17"/>
    <s v="legacy_servers_7"/>
    <s v="7"/>
    <s v="Not in GH"/>
    <n v="144505"/>
    <n v="124265"/>
    <s v="DAL-GEN-DR"/>
    <s v="10.0.7.137"/>
    <s v="No"/>
    <s v="No"/>
    <s v="No"/>
    <s v="YES"/>
  </r>
  <r>
    <s v="vm-1456946"/>
    <s v="CCNIDCUCSIONE9"/>
    <m/>
    <x v="1"/>
    <x v="1"/>
    <x v="1"/>
    <x v="6"/>
    <s v="UPADS Plugins - PROD BUNDLE"/>
    <s v="ImageOne - Prod"/>
    <s v="Canyonlands"/>
    <s v="UPADS PLUGINS - PROD"/>
    <s v="Upads Plugins - EVC - Production"/>
    <s v="Production"/>
    <s v="CCNIDCUCSIONE9"/>
    <s v="CCNIDCUCSIONE9 - PROD"/>
    <s v="CCNIDCUCSIONE9.carecorenational.com"/>
    <s v="Windows"/>
    <s v="Microsoft Windows Server 2016 or later (64-bit)"/>
    <n v="4"/>
    <s v="POWEREDON"/>
    <s v="Former Canyonlands"/>
    <m/>
    <n v="231"/>
    <s v="4210dcf6-e216-c92b-8bac-be93453d788b"/>
    <s v="00:50:56:90:96:17"/>
    <s v="legacy_servers_7"/>
    <s v="7"/>
    <s v="Not in GH"/>
    <n v="144505"/>
    <n v="124265"/>
    <s v="DAL-GEN-DR"/>
    <s v="10.0.7.137"/>
    <s v="No"/>
    <s v="No"/>
    <s v="No"/>
    <s v="YES"/>
  </r>
  <r>
    <s v="vm-1456946"/>
    <s v="CCNIDCUCSIONE9"/>
    <m/>
    <x v="1"/>
    <x v="1"/>
    <x v="1"/>
    <x v="6"/>
    <s v="UPADS WEb - PROD BUNDLE"/>
    <s v="ImageOne - Prod"/>
    <s v="Canyonlands"/>
    <s v="UPADS WEB - PROD"/>
    <s v="Upads Web - EVC - Production"/>
    <s v="Production"/>
    <s v="CCNIDCUCSIONE9"/>
    <s v="CCNIDCUCSIONE9 - PROD"/>
    <s v="CCNIDCUCSIONE9.carecorenational.com"/>
    <s v="Windows"/>
    <s v="Microsoft Windows Server 2016 or later (64-bit)"/>
    <n v="4"/>
    <s v="POWEREDON"/>
    <s v="Former Canyonlands"/>
    <m/>
    <n v="231"/>
    <s v="4210dcf6-e216-c92b-8bac-be93453d788b"/>
    <s v="00:50:56:90:96:17"/>
    <s v="legacy_servers_7"/>
    <s v="7"/>
    <s v="Not in GH"/>
    <n v="144505"/>
    <n v="124265"/>
    <s v="DAL-GEN-DR"/>
    <s v="10.0.7.137"/>
    <s v="No"/>
    <s v="No"/>
    <s v="No"/>
    <s v="YES"/>
  </r>
  <r>
    <s v="vm-472642"/>
    <s v="DALEXCEPTIONDB"/>
    <m/>
    <x v="1"/>
    <x v="1"/>
    <x v="1"/>
    <x v="6"/>
    <s v="Exception Management - PROD BUNDLE"/>
    <s v="ImageOne - Prod"/>
    <s v="Canyonlands"/>
    <s v="EXCEPTION MANAGEMENT - PROD"/>
    <s v="Exception Management - EVC - Production"/>
    <s v="Production"/>
    <s v="DALEXCEPTIONDB"/>
    <s v="DALEXCEPTIONDB - PROD"/>
    <s v="DALEXCEPTIONDB.carecorenational.com"/>
    <s v="Windows"/>
    <s v="Microsoft Windows Server 2016 or later (64-bit)"/>
    <n v="4"/>
    <s v="POWEREDON"/>
    <s v="Former Canyonlands"/>
    <m/>
    <n v="331"/>
    <s v="4210a475-998b-a32f-6fc4-df20329ae0c3"/>
    <s v="00:50:56:90:68:8a"/>
    <s v="servers_63"/>
    <s v="63"/>
    <s v="Not in GH"/>
    <n v="381016"/>
    <n v="360391"/>
    <s v="DAL-DC-ESXSQL01"/>
    <s v="10.210.63.39"/>
    <s v="No"/>
    <s v="MSSQL"/>
    <s v="No"/>
    <s v="YES"/>
  </r>
  <r>
    <s v="vm-1730560"/>
    <s v="CCNIDCUCSIONE21"/>
    <s v="Decomissioned"/>
    <x v="1"/>
    <x v="1"/>
    <x v="1"/>
    <x v="6"/>
    <s v="IONE - PROD BUNDLE"/>
    <s v="ImageOne - Prod"/>
    <s v="Canyonlands"/>
    <s v="IONE - PROD"/>
    <s v="IONE - EVC - Production"/>
    <s v="Production"/>
    <s v="CCNIDCUCSIONE21"/>
    <s v="CCNIDCUCSIONE21 - PROD"/>
    <m/>
    <s v="Windows"/>
    <s v="Microsoft Windows Server 2016 or later (64-bit)"/>
    <n v="4"/>
    <s v="POWEREDON"/>
    <s v="Former Canyonlands"/>
    <m/>
    <n v="194"/>
    <s v="421023e5-85a6-f25d-2998-ddd341c69ce7"/>
    <s v="00:50:56:90:dd:b8"/>
    <s v="legacy_servers_7"/>
    <s v="7"/>
    <s v="Not in GH"/>
    <e v="#N/A"/>
    <e v="#N/A"/>
    <e v="#N/A"/>
    <e v="#N/A"/>
    <s v="No"/>
    <s v="No"/>
    <s v="No"/>
    <s v="NO"/>
  </r>
  <r>
    <s v="vm-1730560"/>
    <s v="CCNIDCUCSIONE21"/>
    <s v="Decomissioned"/>
    <x v="1"/>
    <x v="1"/>
    <x v="1"/>
    <x v="6"/>
    <s v="Medical Oncology Services/ MedOnce Portal - PROD BUNDLE"/>
    <s v="ImageOne - Prod"/>
    <s v="Canyonlands"/>
    <s v="MEDICAL ONCOLOGY SERVICES - PROD"/>
    <s v="Medical Oncology Services - EVC - Production"/>
    <s v="Production"/>
    <s v="CCNIDCUCSIONE21"/>
    <s v="CCNIDCUCSIONE21 - PROD"/>
    <m/>
    <s v="Windows"/>
    <s v="Microsoft Windows Server 2016 or later (64-bit)"/>
    <n v="4"/>
    <s v="POWEREDON"/>
    <s v="Former Canyonlands"/>
    <m/>
    <n v="194"/>
    <s v="421023e5-85a6-f25d-2998-ddd341c69ce7"/>
    <s v="00:50:56:90:dd:b8"/>
    <s v="legacy_servers_7"/>
    <s v="7"/>
    <s v="Not in GH"/>
    <e v="#N/A"/>
    <e v="#N/A"/>
    <e v="#N/A"/>
    <e v="#N/A"/>
    <s v="No"/>
    <s v="No"/>
    <s v="No"/>
    <s v="NO"/>
  </r>
  <r>
    <s v="vm-1730560"/>
    <s v="CCNIDCUCSIONE21"/>
    <s v="Decomissioned"/>
    <x v="1"/>
    <x v="1"/>
    <x v="1"/>
    <x v="6"/>
    <s v="Medical Oncology Services/ MedOnce Portal - PROD BUNDLE"/>
    <s v="ImageOne - Prod"/>
    <s v="Canyonlands"/>
    <s v="MEDONC PORTAL - PROD"/>
    <s v="MedOnc Portal - EVC - Production"/>
    <s v="Production"/>
    <s v="CCNIDCUCSIONE21"/>
    <s v="CCNIDCUCSIONE21 - PROD"/>
    <m/>
    <s v="Windows"/>
    <s v="Microsoft Windows Server 2016 or later (64-bit)"/>
    <n v="4"/>
    <s v="POWEREDON"/>
    <s v="Former Canyonlands"/>
    <m/>
    <n v="194"/>
    <s v="421023e5-85a6-f25d-2998-ddd341c69ce7"/>
    <s v="00:50:56:90:dd:b8"/>
    <s v="legacy_servers_7"/>
    <s v="7"/>
    <s v="Not in GH"/>
    <e v="#N/A"/>
    <e v="#N/A"/>
    <e v="#N/A"/>
    <e v="#N/A"/>
    <s v="No"/>
    <s v="No"/>
    <s v="No"/>
    <s v="NO"/>
  </r>
  <r>
    <s v="vm-1730560"/>
    <s v="CCNIDCUCSIONE21"/>
    <s v="Decomissioned"/>
    <x v="1"/>
    <x v="1"/>
    <x v="1"/>
    <x v="6"/>
    <s v="Predictive Intelligence Service - PROD BUNDLE"/>
    <s v="ImageOne - Prod"/>
    <s v="Canyonlands"/>
    <s v="PREDICTIVE INTELL SRC - PROD"/>
    <s v="Predictive Intelligence Service - EVC - Production"/>
    <s v="Production"/>
    <s v="CCNIDCUCSIONE21"/>
    <s v="CCNIDCUCSIONE21 - PROD"/>
    <m/>
    <s v="Windows"/>
    <s v="Microsoft Windows Server 2016 or later (64-bit)"/>
    <n v="4"/>
    <s v="POWEREDON"/>
    <s v="Former Canyonlands"/>
    <m/>
    <n v="194"/>
    <s v="421023e5-85a6-f25d-2998-ddd341c69ce7"/>
    <s v="00:50:56:90:dd:b8"/>
    <s v="legacy_servers_7"/>
    <s v="7"/>
    <s v="Not in GH"/>
    <e v="#N/A"/>
    <e v="#N/A"/>
    <e v="#N/A"/>
    <e v="#N/A"/>
    <s v="No"/>
    <s v="No"/>
    <s v="No"/>
    <s v="NO"/>
  </r>
  <r>
    <s v="vm-1730560"/>
    <s v="CCNIDCUCSIONE21"/>
    <s v="Decomissioned"/>
    <x v="1"/>
    <x v="1"/>
    <x v="1"/>
    <x v="6"/>
    <s v="RADCARE - PROD BUNDLE"/>
    <s v="ImageOne - Prod"/>
    <s v="Canyonlands"/>
    <s v="RADCARE - PROD"/>
    <s v="Radcare - EVC - Production"/>
    <s v="Production"/>
    <s v="CCNIDCUCSIONE21"/>
    <s v="CCNIDCUCSIONE21 - PROD"/>
    <m/>
    <s v="Windows"/>
    <s v="Microsoft Windows Server 2016 or later (64-bit)"/>
    <n v="4"/>
    <s v="POWEREDON"/>
    <s v="Former Canyonlands"/>
    <m/>
    <n v="194"/>
    <s v="421023e5-85a6-f25d-2998-ddd341c69ce7"/>
    <s v="00:50:56:90:dd:b8"/>
    <s v="legacy_servers_7"/>
    <s v="7"/>
    <s v="Not in GH"/>
    <e v="#N/A"/>
    <e v="#N/A"/>
    <e v="#N/A"/>
    <e v="#N/A"/>
    <s v="No"/>
    <s v="No"/>
    <s v="No"/>
    <s v="NO"/>
  </r>
  <r>
    <s v="vm-1730560"/>
    <s v="CCNIDCUCSIONE21"/>
    <s v="Decomissioned"/>
    <x v="1"/>
    <x v="1"/>
    <x v="1"/>
    <x v="6"/>
    <s v="UPADS Plugins - PROD BUNDLE"/>
    <s v="ImageOne - Prod"/>
    <s v="Canyonlands"/>
    <s v="UPADS PLUGINS - PROD"/>
    <s v="Upads Plugins - EVC - Production"/>
    <s v="Production"/>
    <s v="CCNIDCUCSIONE21"/>
    <s v="CCNIDCUCSIONE21 - PROD"/>
    <m/>
    <s v="Windows"/>
    <s v="Microsoft Windows Server 2016 or later (64-bit)"/>
    <n v="4"/>
    <s v="POWEREDON"/>
    <s v="Former Canyonlands"/>
    <m/>
    <n v="194"/>
    <s v="421023e5-85a6-f25d-2998-ddd341c69ce7"/>
    <s v="00:50:56:90:dd:b8"/>
    <s v="legacy_servers_7"/>
    <s v="7"/>
    <s v="Not in GH"/>
    <e v="#N/A"/>
    <e v="#N/A"/>
    <e v="#N/A"/>
    <e v="#N/A"/>
    <s v="No"/>
    <s v="No"/>
    <s v="No"/>
    <s v="NO"/>
  </r>
  <r>
    <s v="vm-1730560"/>
    <s v="CCNIDCUCSIONE21"/>
    <s v="Decomissioned"/>
    <x v="1"/>
    <x v="1"/>
    <x v="1"/>
    <x v="6"/>
    <s v="UPADS WEb - PROD BUNDLE"/>
    <s v="ImageOne - Prod"/>
    <s v="Canyonlands"/>
    <s v="UPADS WEB - PROD"/>
    <s v="Upads Plugins - EVC - Production"/>
    <s v="Production"/>
    <s v="CCNIDCUCSIONE21"/>
    <s v="CCNIDCUCSIONE21 - PROD"/>
    <m/>
    <s v="Windows"/>
    <s v="Microsoft Windows Server 2016 or later (64-bit)"/>
    <n v="4"/>
    <s v="POWEREDON"/>
    <s v="Former Canyonlands"/>
    <m/>
    <n v="194"/>
    <s v="421023e5-85a6-f25d-2998-ddd341c69ce7"/>
    <s v="00:50:56:90:dd:b8"/>
    <s v="legacy_servers_7"/>
    <s v="7"/>
    <s v="Not in GH"/>
    <e v="#N/A"/>
    <e v="#N/A"/>
    <e v="#N/A"/>
    <e v="#N/A"/>
    <s v="No"/>
    <s v="No"/>
    <s v="No"/>
    <s v="NO"/>
  </r>
  <r>
    <s v="vm-1730683"/>
    <s v="CCNIDCUCSIONE21"/>
    <s v="Decomissioned"/>
    <x v="1"/>
    <x v="1"/>
    <x v="1"/>
    <x v="6"/>
    <s v="IONE - PROD BUNDLE"/>
    <s v="ImageOne - Prod"/>
    <s v="Canyonlands"/>
    <s v="IONE - PROD"/>
    <s v="IONE - EVC - Production"/>
    <s v="Production"/>
    <s v="CCNIDCUCSIONE23"/>
    <s v="CCNIDCUCSIONE23 - PROD"/>
    <m/>
    <s v="Windows"/>
    <s v="Microsoft Windows Server 2016 or later (64-bit)"/>
    <n v="4"/>
    <s v="POWEREDON"/>
    <s v="Former Canyonlands"/>
    <m/>
    <n v="196"/>
    <s v="42102708-57c6-b77e-9a07-277c2fb472f5"/>
    <s v="00:50:56:90:76:f4"/>
    <s v="legacy_servers_7"/>
    <s v="7"/>
    <s v="Not in GH"/>
    <e v="#N/A"/>
    <e v="#N/A"/>
    <e v="#N/A"/>
    <e v="#N/A"/>
    <s v="No"/>
    <s v="No"/>
    <s v="No"/>
    <s v="NO"/>
  </r>
  <r>
    <s v="vm-1038909"/>
    <s v="EHDALPD1CUSPS01"/>
    <m/>
    <x v="1"/>
    <x v="1"/>
    <x v="1"/>
    <x v="7"/>
    <s v="IONE Nightly Jobs - PROD BUNDLE"/>
    <s v="CCN Common Web - Prod"/>
    <s v="Canyonlands"/>
    <s v="IONE NIGHTLY JOBS - PROD"/>
    <s v="IONE Nightly Jobs - EVC - Production"/>
    <s v="Production"/>
    <s v="EHDALPD1CUSPS01"/>
    <s v="EHDALPD1CUSPS01 - PROD"/>
    <s v="EHDALPD1CUSPS01.carecorenational.com"/>
    <s v="Windows"/>
    <s v="Microsoft Windows Server 2016 or later (64-bit)"/>
    <n v="2"/>
    <s v="POWEREDON"/>
    <s v="Former Canyonlands"/>
    <m/>
    <n v="1827"/>
    <s v="4210595f-5b28-5912-b1b5-0543f22ce4b9"/>
    <s v="00:50:56:90:25:75"/>
    <s v="servers_76"/>
    <s v="76"/>
    <s v="Not in GH"/>
    <n v="129106"/>
    <n v="127845"/>
    <s v="DAL-DC-GEN"/>
    <s v="10.210.76.89"/>
    <s v="No"/>
    <s v="No"/>
    <s v="No"/>
    <s v="NO"/>
  </r>
  <r>
    <s v="vm-1298670"/>
    <s v="IDCCMSVC01"/>
    <m/>
    <x v="1"/>
    <x v="1"/>
    <x v="1"/>
    <x v="8"/>
    <s v="Plan of Care - PROD BUNDLE"/>
    <m/>
    <s v="Canyonlands"/>
    <s v="PLAN OF CARE - PROD"/>
    <s v="Plan of Care - EVC - Production"/>
    <s v="Production"/>
    <s v="IDCCMSVC01"/>
    <s v="IDCCMSVC01 - PROD"/>
    <s v="IDCCMSVC01.carecorenational.com"/>
    <s v="NO DATA"/>
    <s v="NO DATA"/>
    <s v="NO DATA"/>
    <s v="POWEREDOFF"/>
    <s v="Former Canyonlands"/>
    <m/>
    <n v="2293"/>
    <s v="42104c6e-294d-3518-7434-b44ff3a5bc13"/>
    <s v="00:50:56:90:79:e4"/>
    <s v="legacy_servers_30"/>
    <s v="30"/>
    <s v="Not in GH"/>
    <n v="200806"/>
    <n v="200168"/>
    <s v="DAL-GEN-DR"/>
    <s v="10.50.30.245"/>
    <s v="No"/>
    <s v="No"/>
    <s v="No"/>
    <s v="YES"/>
  </r>
  <r>
    <s v="vm-1298671"/>
    <s v="IDCCMSVC02"/>
    <m/>
    <x v="1"/>
    <x v="1"/>
    <x v="1"/>
    <x v="8"/>
    <s v="Plan of Care - PROD BUNDLE"/>
    <m/>
    <s v="Canyonlands"/>
    <s v="PLAN OF CARE - PROD"/>
    <s v="Plan of Care - EVC - Production"/>
    <s v="Production"/>
    <s v="IDCCMSVC02"/>
    <s v="IDCCMSVC02 - PROD"/>
    <s v="IDCCMSVC02.carecorenational.com"/>
    <s v="Windows"/>
    <s v="Microsoft Windows Server 2016 or later (64-bit)"/>
    <n v="2"/>
    <s v="POWEREDOFF"/>
    <s v="Former Canyonlands"/>
    <m/>
    <n v="2296"/>
    <s v="42109cd2-ce68-3199-bc1d-3c81c946c632"/>
    <s v="00:50:56:90:25:82"/>
    <s v="legacy_servers_7"/>
    <s v="7"/>
    <s v="Not in GH"/>
    <n v="200806"/>
    <n v="162569"/>
    <s v="DAL-GEN-DR"/>
    <s v="10.0.7.27"/>
    <s v="No"/>
    <s v="No"/>
    <s v="No"/>
    <s v="YES"/>
  </r>
  <r>
    <s v="vm-1298675"/>
    <s v="IDCCMSVC06"/>
    <m/>
    <x v="1"/>
    <x v="1"/>
    <x v="1"/>
    <x v="8"/>
    <s v="Plan of Care - PROD BUNDLE"/>
    <m/>
    <s v="Canyonlands"/>
    <s v="PLAN OF CARE - PROD"/>
    <s v="Plan of Care - EVC - Production"/>
    <s v="Production"/>
    <s v="IDCCMSVC06"/>
    <s v="IDCCMSVC06 - PROD"/>
    <s v="IDCCMSVC06.carecorenational.com"/>
    <s v="NO DATA"/>
    <s v="NO DATA"/>
    <s v="NO DATA"/>
    <s v="POWEREDOFF"/>
    <s v="Former Canyonlands"/>
    <m/>
    <n v="2304"/>
    <s v="4210ecca-e480-9d20-3f85-030439bff6c2"/>
    <s v="00:50:56:90:89:10"/>
    <s v="legacy_servers_30"/>
    <s v="30"/>
    <s v="Not in GH"/>
    <n v="200843"/>
    <n v="196452"/>
    <s v="DAL-GEN-DR"/>
    <s v="10.50.30.243"/>
    <s v="No"/>
    <s v="No"/>
    <s v="No"/>
    <s v="YES"/>
  </r>
  <r>
    <s v="vm-1314273"/>
    <s v="EHDALPD1EPSND01"/>
    <m/>
    <x v="1"/>
    <x v="1"/>
    <x v="1"/>
    <x v="9"/>
    <s v="PSMND - PROD BUNDLE"/>
    <m/>
    <s v="Canyonlands"/>
    <s v="PSMND (EMRX) - PROD"/>
    <s v="PSMND (EMRX) - EVC - Production"/>
    <s v="Production"/>
    <s v="EHDALPD1EPSND01"/>
    <s v="EHDALPD1EPSND01 - PROD"/>
    <s v="EHDALPD1EPSND01.carecorenational.com"/>
    <s v="Windows"/>
    <s v="Microsoft Windows Server 2016 or later (64-bit)"/>
    <n v="2"/>
    <s v="POWEREDON"/>
    <s v="Former Bryce"/>
    <m/>
    <n v="1895"/>
    <s v="42104111-c277-ab76-c3e3-94d807527184"/>
    <s v="00:50:56:90:f2:e6"/>
    <s v="servers_75"/>
    <s v="75"/>
    <s v="Not in GH"/>
    <n v="85089"/>
    <n v="78988"/>
    <s v="DAL-DC-GEN"/>
    <s v="10.210.75.154"/>
    <s v="No"/>
    <s v="No"/>
    <s v="No"/>
    <s v="NO"/>
  </r>
  <r>
    <s v="vm-1314268"/>
    <s v="EHDALPD1EPSND02"/>
    <m/>
    <x v="1"/>
    <x v="1"/>
    <x v="1"/>
    <x v="9"/>
    <s v="PSMND - PROD BUNDLE"/>
    <m/>
    <s v="Canyonlands"/>
    <s v="PSMND (EMRX) - PROD"/>
    <s v="PSMND (EMRX) - EVC - Production"/>
    <s v="Production"/>
    <s v="EHDALPD1EPSND02"/>
    <s v="EHDALPD1EPSND02 - PROD"/>
    <s v="EHDALPD1EPSND02.carecorenational.com"/>
    <s v="Windows"/>
    <s v="Microsoft Windows Server 2016 or later (64-bit)"/>
    <n v="2"/>
    <s v="POWEREDON"/>
    <s v="Former Bryce"/>
    <m/>
    <n v="1896"/>
    <s v="421037d7-d2c6-63ff-e15a-7c3a2b35f1c5"/>
    <s v="00:50:56:90:bc:25"/>
    <s v="servers_75"/>
    <s v="75"/>
    <s v="Not in GH"/>
    <n v="79967"/>
    <n v="78828"/>
    <s v="DAL-DC-GEN"/>
    <s v="10.210.75.155"/>
    <s v="No"/>
    <s v="No"/>
    <s v="No"/>
    <s v="NO"/>
  </r>
  <r>
    <s v="vm-1314267"/>
    <s v="EHDALPD1EPSND03"/>
    <m/>
    <x v="1"/>
    <x v="1"/>
    <x v="1"/>
    <x v="10"/>
    <s v="PSMND - PROD BUNDLE"/>
    <m/>
    <s v="Canyonlands"/>
    <s v="PSMND (EPA.IONE.CASESRC) - PROD"/>
    <s v="PSMND (ePA.IONE.CaseService) - EVC - Production"/>
    <s v="Production"/>
    <s v="EHDALPD1EPSND03"/>
    <s v="EHDALPD1EPSND03 - PROD"/>
    <s v="EHDALPD1EPSND03.innovate.lan"/>
    <s v="Windows"/>
    <s v="Microsoft Windows Server 2016 or later (64-bit)"/>
    <n v="2"/>
    <s v="POWEREDON"/>
    <s v="Former Bryce"/>
    <m/>
    <n v="1897"/>
    <s v="4210c7e9-6df6-2722-506d-e505c725defd"/>
    <s v="00:50:56:90:ca:90"/>
    <s v="servers_75"/>
    <s v="75"/>
    <s v="Not in GH"/>
    <n v="69892"/>
    <n v="68710"/>
    <s v="DAL-DC-GEN"/>
    <s v="10.210.75.164"/>
    <s v="No"/>
    <s v="No"/>
    <s v="No"/>
    <s v="NO"/>
  </r>
  <r>
    <s v="vm-1337404"/>
    <s v="RCPSVC01"/>
    <m/>
    <x v="1"/>
    <x v="1"/>
    <x v="1"/>
    <x v="11"/>
    <s v="RadCarePlus API - PROD BUNDLE"/>
    <m/>
    <s v="Canyonlands"/>
    <s v="RADCAREPLUS API - PROD"/>
    <s v="RadcarePlus API - EVC - Production"/>
    <s v="Production"/>
    <s v="RCPSVC01"/>
    <s v="RCPSVC01 - PROD"/>
    <s v="RCPSVC01.carecorenational.com"/>
    <s v="Windows"/>
    <s v="Microsoft Windows Server 2016 or later (64-bit)"/>
    <n v="1"/>
    <s v="POWEREDOFF"/>
    <s v="Former Canyonlands"/>
    <m/>
    <n v="2429"/>
    <s v="421055e7-3db4-03c9-29ec-6f7d577e87c9"/>
    <s v="00:50:56:90:2c:52"/>
    <s v="servers_61"/>
    <s v="61"/>
    <s v="Not in GH"/>
    <n v="65625"/>
    <n v="64187"/>
    <s v="DAL-GEN-DR"/>
    <s v="10.210.61.62"/>
    <s v="No"/>
    <s v="No"/>
    <s v="No"/>
    <s v="YES"/>
  </r>
  <r>
    <s v="vm-1337405"/>
    <s v="RCPSVC02"/>
    <m/>
    <x v="1"/>
    <x v="1"/>
    <x v="1"/>
    <x v="11"/>
    <s v="RadCarePlus API - PROD BUNDLE"/>
    <m/>
    <s v="Canyonlands"/>
    <s v="RADCAREPLUS API - PROD"/>
    <s v="RadcarePlus API - EVC - Production"/>
    <s v="Production"/>
    <s v="RCPSVC02"/>
    <s v="RCPSVC02 - PROD"/>
    <s v="RCPSVC02.carecorenational.com"/>
    <s v="NO DATA"/>
    <s v="NO DATA"/>
    <s v="NO DATA"/>
    <s v="POWEREDOFF"/>
    <s v="Former Canyonlands"/>
    <m/>
    <n v="2432"/>
    <s v="4210563f-6ea3-fc0d-ce79-aede5f103256"/>
    <s v="00:50:56:90:09:18"/>
    <s v="servers_61"/>
    <s v="61"/>
    <s v="Not in GH"/>
    <n v="65625"/>
    <n v="63290"/>
    <s v="DAL-GEN-DR"/>
    <s v="10.210.61.63"/>
    <s v="No"/>
    <s v="No"/>
    <s v="No"/>
    <s v="YES"/>
  </r>
  <r>
    <s v="vm-1298670"/>
    <s v="IDCCMSVC01"/>
    <m/>
    <x v="1"/>
    <x v="1"/>
    <x v="1"/>
    <x v="12"/>
    <s v="Shared Services/API - PROD BUNDLE"/>
    <s v="Services - Prod"/>
    <s v="Canyonlands"/>
    <s v="SHARED SERVICES/API - PROD"/>
    <s v="Shared Services/API - EVC - Production"/>
    <s v="Production"/>
    <s v="IDCCMSVC01"/>
    <s v="IDCCMSVC01 - PROD"/>
    <s v="IDCCMSVC01.carecorenational.com"/>
    <s v="NO DATA"/>
    <s v="NO DATA"/>
    <s v="NO DATA"/>
    <s v="POWEREDOFF"/>
    <s v="Former Bryce"/>
    <m/>
    <n v="2293"/>
    <s v="42104c6e-294d-3518-7434-b44ff3a5bc13"/>
    <s v="00:50:56:90:79:e4"/>
    <s v="legacy_servers_30"/>
    <s v="30"/>
    <s v="Not in GH"/>
    <n v="200806"/>
    <n v="200168"/>
    <s v="DAL-GEN-DR"/>
    <s v="10.50.30.245"/>
    <s v="No"/>
    <s v="No"/>
    <s v="No"/>
    <s v="YES"/>
  </r>
  <r>
    <s v="vm-1298671"/>
    <s v="IDCCMSVC02"/>
    <m/>
    <x v="1"/>
    <x v="1"/>
    <x v="1"/>
    <x v="12"/>
    <s v="Shared Services/API - PROD BUNDLE"/>
    <s v="Services - Prod"/>
    <s v="Canyonlands"/>
    <s v="SHARED SERVICES/API - PROD"/>
    <s v="Shared Services/API - EVC - Production"/>
    <s v="Production"/>
    <s v="IDCCMSVC02"/>
    <s v="IDCCMSVC02 - PROD"/>
    <s v="IDCCMSVC02.carecorenational.com"/>
    <s v="Windows"/>
    <s v="Microsoft Windows Server 2016 or later (64-bit)"/>
    <n v="2"/>
    <s v="POWEREDOFF"/>
    <s v="Former Bryce"/>
    <m/>
    <n v="2296"/>
    <s v="42109cd2-ce68-3199-bc1d-3c81c946c632"/>
    <s v="00:50:56:90:25:82"/>
    <s v="legacy_servers_7"/>
    <s v="7"/>
    <s v="Not in GH"/>
    <n v="200806"/>
    <n v="162569"/>
    <s v="DAL-GEN-DR"/>
    <s v="10.0.7.27"/>
    <s v="No"/>
    <s v="No"/>
    <s v="No"/>
    <s v="YES"/>
  </r>
  <r>
    <s v="vm-1298672"/>
    <s v="IDCCMSVC03"/>
    <m/>
    <x v="1"/>
    <x v="1"/>
    <x v="1"/>
    <x v="12"/>
    <s v="Shared Services/API - PROD BUNDLE"/>
    <s v="Services - Prod"/>
    <s v="Canyonlands"/>
    <s v="SHARED SERVICES/API - PROD"/>
    <s v="Shared Services/API - EVC - Production"/>
    <s v="Production"/>
    <s v="IDCCMSVC03"/>
    <s v="IDCCMSVC03 - PROD"/>
    <s v="IDCCMSVC03.carecorenational.com"/>
    <s v="NO DATA"/>
    <s v="NO DATA"/>
    <s v="NO DATA"/>
    <s v="POWEREDOFF"/>
    <s v="Former Bryce"/>
    <m/>
    <n v="2298"/>
    <s v="42102c18-2853-6a9c-7483-1b09d9deb105"/>
    <s v="00:50:56:90:ad:7f"/>
    <s v="legacy_servers_30"/>
    <s v="30"/>
    <s v="Not in GH"/>
    <n v="200842"/>
    <n v="196489"/>
    <s v="DAL-GEN-DR"/>
    <s v="10.50.30.244"/>
    <s v="No"/>
    <s v="No"/>
    <s v="No"/>
    <s v="YES"/>
  </r>
  <r>
    <s v="vm-1298673"/>
    <s v="IDCCMSVC04"/>
    <m/>
    <x v="1"/>
    <x v="1"/>
    <x v="1"/>
    <x v="12"/>
    <s v="Shared Services/API - PROD BUNDLE"/>
    <s v="Services - Prod"/>
    <s v="Canyonlands"/>
    <s v="SHARED SERVICES/API - PROD"/>
    <s v="Shared Services/API - EVC - Production"/>
    <s v="Production"/>
    <s v="IDCCMSVC04"/>
    <s v="IDCCMSVC04 - PROD"/>
    <s v="IDCCMSVC04.carecorenational.com"/>
    <s v="NO DATA"/>
    <s v="NO DATA"/>
    <s v="NO DATA"/>
    <s v="POWEREDOFF"/>
    <s v="Former Bryce"/>
    <m/>
    <n v="2300"/>
    <s v="42102f0b-ce01-8dd4-b6f1-230d3e83291c"/>
    <s v="00:50:56:90:98:fc"/>
    <s v="legacy_servers_30"/>
    <s v="30"/>
    <s v="Not in GH"/>
    <n v="200843"/>
    <n v="195435"/>
    <s v="DAL-GEN-DR"/>
    <s v="10.50.30.241"/>
    <s v="No"/>
    <s v="No"/>
    <s v="No"/>
    <s v="YES"/>
  </r>
  <r>
    <s v="vm-1298674"/>
    <s v="IDCCMSVC05"/>
    <m/>
    <x v="1"/>
    <x v="1"/>
    <x v="1"/>
    <x v="12"/>
    <s v="Shared Services/API - PROD BUNDLE"/>
    <s v="Services - Prod"/>
    <s v="Canyonlands"/>
    <s v="SHARED SERVICES/API - PROD"/>
    <s v="Shared Services/API - EVC - Production"/>
    <s v="Production"/>
    <s v="IDCCMSVC05"/>
    <s v="IDCCMSVC05 - PROD"/>
    <s v="IDCCMSVC05.carecorenational.com"/>
    <s v="NO DATA"/>
    <s v="NO DATA"/>
    <s v="NO DATA"/>
    <s v="POWEREDOFF"/>
    <s v="Former Bryce"/>
    <m/>
    <n v="2302"/>
    <s v="42108cb1-fcec-504e-56bb-ab2f2fe60c70"/>
    <s v="00:50:56:90:2d:6e"/>
    <s v="legacy_servers_30"/>
    <s v="30"/>
    <s v="Not in GH"/>
    <n v="200843"/>
    <n v="197529"/>
    <s v="DAL-GEN-DR"/>
    <s v="10.50.30.242"/>
    <s v="No"/>
    <s v="No"/>
    <s v="No"/>
    <s v="YES"/>
  </r>
  <r>
    <s v="vm-1298675"/>
    <s v="IDCCMSVC06"/>
    <m/>
    <x v="1"/>
    <x v="1"/>
    <x v="1"/>
    <x v="12"/>
    <s v="Shared Services/API - PROD BUNDLE"/>
    <s v="Services - Prod"/>
    <s v="Canyonlands"/>
    <s v="SHARED SERVICES/API - PROD"/>
    <s v="Shared Services/API - EVC - Production"/>
    <s v="Production"/>
    <s v="IDCCMSVC06"/>
    <s v="IDCCMSVC06 - PROD"/>
    <s v="IDCCMSVC06.carecorenational.com"/>
    <s v="NO DATA"/>
    <s v="NO DATA"/>
    <s v="NO DATA"/>
    <s v="POWEREDOFF"/>
    <s v="Former Bryce"/>
    <m/>
    <n v="2304"/>
    <s v="4210ecca-e480-9d20-3f85-030439bff6c2"/>
    <s v="00:50:56:90:89:10"/>
    <s v="legacy_servers_30"/>
    <s v="30"/>
    <s v="Not in GH"/>
    <n v="200843"/>
    <n v="196452"/>
    <s v="DAL-GEN-DR"/>
    <s v="10.50.30.243"/>
    <s v="No"/>
    <s v="No"/>
    <s v="No"/>
    <s v="YES"/>
  </r>
  <r>
    <s v="vm-1298676"/>
    <s v="IDCCMSVC07"/>
    <m/>
    <x v="1"/>
    <x v="1"/>
    <x v="1"/>
    <x v="12"/>
    <s v="Shared Services/API - PROD BUNDLE"/>
    <s v="Services - Prod"/>
    <s v="Canyonlands"/>
    <s v="SHARED SERVICES/API - PROD"/>
    <s v="Shared Services/API - EVC - Production"/>
    <s v="Production"/>
    <s v="IDCCMSVC07"/>
    <s v="IDCCMSVC07 - PROD"/>
    <s v="IDCCMSVC07.carecorenational.com"/>
    <s v="Windows"/>
    <s v="Microsoft Windows Server 2016 or later (64-bit)"/>
    <n v="2"/>
    <s v="POWEREDOFF"/>
    <s v="Former Bryce"/>
    <m/>
    <n v="2306"/>
    <s v="42100f02-2f54-c8d5-e5dc-6a4d9f970624"/>
    <s v="00:50:56:90:c9:c4"/>
    <s v="legacy_servers_30"/>
    <s v="30"/>
    <s v="Not in GH"/>
    <n v="201299"/>
    <n v="180366"/>
    <s v="DAL-GEN-DR"/>
    <s v="10.50.30.237"/>
    <s v="No"/>
    <s v="No"/>
    <s v="No"/>
    <s v="YES"/>
  </r>
  <r>
    <s v="vm-1298677"/>
    <s v="IDCCMSVC08"/>
    <m/>
    <x v="1"/>
    <x v="1"/>
    <x v="1"/>
    <x v="12"/>
    <s v="Shared Services/API - PROD BUNDLE"/>
    <s v="Services - Prod"/>
    <s v="Canyonlands"/>
    <s v="SHARED SERVICES/API - PROD"/>
    <s v="Shared Services/API - EVC - Production"/>
    <s v="Production"/>
    <s v="IDCCMSVC08"/>
    <s v="IDCCMSVC08 - PROD"/>
    <s v="IDCCMSVC08.carecorenational.com"/>
    <s v="NO DATA"/>
    <s v="NO DATA"/>
    <s v="NO DATA"/>
    <s v="POWEREDOFF"/>
    <s v="Former Bryce"/>
    <m/>
    <n v="2308"/>
    <s v="42101040-c89b-2d2b-1887-934800b28000"/>
    <s v="00:50:56:90:d9:5d"/>
    <s v="legacy_servers_30"/>
    <s v="30"/>
    <s v="Not in GH"/>
    <n v="200803"/>
    <n v="196941"/>
    <s v="DAL-GEN-DR"/>
    <s v="10.50.30.252"/>
    <s v="No"/>
    <s v="No"/>
    <s v="No"/>
    <s v="YES"/>
  </r>
  <r>
    <s v="vm-1314272"/>
    <s v="NJOUTREACH01"/>
    <m/>
    <x v="1"/>
    <x v="1"/>
    <x v="1"/>
    <x v="12"/>
    <s v="Shared Services/API - PROD BUNDLE"/>
    <s v="Services - Prod"/>
    <s v="Canyonlands"/>
    <s v="SHARED SERVICES/API - PROD"/>
    <s v="Shared Services/API - EVC - Production"/>
    <s v="Production"/>
    <s v="NJOUTREACH01"/>
    <s v="NJOUTREACH01 - PROD"/>
    <s v="NJOUTREACH01.carecorenational.com"/>
    <s v="NO DATA"/>
    <s v="NO DATA"/>
    <s v="NO DATA"/>
    <s v="POWEREDOFF"/>
    <s v="Former Bryce"/>
    <m/>
    <n v="2391"/>
    <s v="421089cb-e0e6-48da-820c-1bcd80e72aba"/>
    <s v="00:50:56:90:3c:47"/>
    <s v="legacy_servers_7"/>
    <s v="7"/>
    <s v="Not in GH"/>
    <n v="79971"/>
    <n v="61505"/>
    <s v="DAL-GEN-DR"/>
    <s v="10.0.7.153"/>
    <s v="No"/>
    <s v="No"/>
    <s v="No"/>
    <s v="YES"/>
  </r>
  <r>
    <s v="vm-1314271"/>
    <s v="NJOUTREACH02"/>
    <m/>
    <x v="1"/>
    <x v="1"/>
    <x v="1"/>
    <x v="12"/>
    <s v="Shared Services/API - PROD BUNDLE"/>
    <s v="Services - Prod"/>
    <s v="Canyonlands"/>
    <s v="SHARED SERVICES/API - PROD"/>
    <s v="Shared Services/API - EVC - Production"/>
    <s v="Production"/>
    <s v="NJOUTREACH02"/>
    <s v="NJOUTREACH02 - PROD"/>
    <s v="NJOUTREACH02.carecorenational.com"/>
    <s v="NO DATA"/>
    <s v="NO DATA"/>
    <s v="NO DATA"/>
    <s v="POWEREDOFF"/>
    <s v="Former Bryce"/>
    <m/>
    <n v="2394"/>
    <s v="421053dd-08e6-75c4-ae7b-57106a8c629f"/>
    <s v="00:50:56:90:48:8c"/>
    <s v="legacy_servers_7"/>
    <s v="7"/>
    <s v="Not in GH"/>
    <n v="79999"/>
    <n v="46964"/>
    <s v="DAL-GEN-DR"/>
    <s v="10.0.7.154"/>
    <s v="No"/>
    <s v="No"/>
    <s v="No"/>
    <s v="YES"/>
  </r>
  <r>
    <s v="vm-1820"/>
    <s v="REDISNODE01_PROD"/>
    <m/>
    <x v="1"/>
    <x v="1"/>
    <x v="1"/>
    <x v="12"/>
    <s v="SHARED SERVICES/API - PROD - TBD Cross platform team - Chander to confirm"/>
    <m/>
    <s v="Canyonlands"/>
    <s v="SHARED SERVICES/API - PROD"/>
    <s v="Shared Services/API - EVC - Production"/>
    <s v="Production"/>
    <s v="REDISNODE01"/>
    <s v="REDISNODE01 - PROD"/>
    <s v="REDISNODE01.carecorenational.com"/>
    <s v="Windows"/>
    <s v="Microsoft Windows Server 2008 R2 (64-bit)"/>
    <n v="2"/>
    <s v="POWEREDON"/>
    <s v="Former Bryce"/>
    <m/>
    <n v="2438"/>
    <s v="4210df15-ce68-0fb6-52c4-d3afee763c83"/>
    <s v="00:50:56:90:36:c2"/>
    <s v="legacy_servers_30"/>
    <s v="30"/>
    <s v="Not in GH"/>
    <n v="65625"/>
    <n v="43776"/>
    <s v="DAL-GEN-DR"/>
    <s v="10.50.30.141"/>
    <s v="No"/>
    <s v="No"/>
    <s v="No"/>
    <s v="YES"/>
  </r>
  <r>
    <s v="vm-1821"/>
    <s v="REDISNODE02_PROD"/>
    <m/>
    <x v="1"/>
    <x v="1"/>
    <x v="1"/>
    <x v="12"/>
    <s v="SHARED SERVICES/API - PROD - TBD Cross platform team - Chander to confirm"/>
    <m/>
    <s v="Canyonlands"/>
    <s v="SHARED SERVICES/API - PROD"/>
    <s v="Shared Services/API - EVC - Production"/>
    <s v="Production"/>
    <s v="REDISNODE02"/>
    <s v="REDISNODE02 - PROD"/>
    <s v="REDISNODE02.carecorenational.com"/>
    <s v="Windows"/>
    <s v="Microsoft Windows Server 2008 R2 (64-bit)"/>
    <n v="2"/>
    <s v="POWEREDOFF"/>
    <s v="Former Bryce"/>
    <m/>
    <n v="2442"/>
    <s v="421054f7-9f45-71b3-592c-bc11e9b00a1f"/>
    <s v="00:50:56:90:5c:8f"/>
    <s v="legacy_servers_30"/>
    <s v="30"/>
    <s v="Not in GH"/>
    <n v="65625"/>
    <n v="40109"/>
    <s v="DAL-GEN-DR"/>
    <s v="10.50.30.142"/>
    <s v="No"/>
    <s v="No"/>
    <s v="No"/>
    <s v="YES"/>
  </r>
  <r>
    <s v="vm-1822"/>
    <s v="REDISNODE03_PROD"/>
    <m/>
    <x v="1"/>
    <x v="1"/>
    <x v="1"/>
    <x v="12"/>
    <s v="SHARED SERVICES/API - PROD - TBD Cross platform team - Chander to confirm"/>
    <m/>
    <s v="Canyonlands"/>
    <s v="SHARED SERVICES/API - PROD"/>
    <s v="Shared Services/API - EVC - Production"/>
    <s v="Production"/>
    <s v="REDISNODE03"/>
    <s v="REDISNODE03 - PROD"/>
    <s v="REDISNODE03.carecorenational.com"/>
    <s v="Windows"/>
    <s v="Microsoft Windows Server 2008 R2 (64-bit)"/>
    <n v="2"/>
    <s v="POWEREDON"/>
    <s v="Former Bryce"/>
    <m/>
    <n v="2446"/>
    <s v="4210dbea-d234-0f3c-2f0e-181d0d60e01d"/>
    <s v="00:50:56:90:66:14"/>
    <s v="legacy_servers_30"/>
    <s v="30"/>
    <s v="Not in GH"/>
    <n v="69725"/>
    <n v="44231"/>
    <s v="DAL-GEN-DR"/>
    <s v="10.50.30.143"/>
    <s v="No"/>
    <s v="No"/>
    <s v="No"/>
    <s v="YES"/>
  </r>
  <r>
    <s v="vm-1314271"/>
    <s v="NJOUTREACH02"/>
    <m/>
    <x v="1"/>
    <x v="1"/>
    <x v="1"/>
    <x v="13"/>
    <s v="UHC Mammo Portal - PROD BUNDLE"/>
    <m/>
    <s v="Canyonlands"/>
    <s v="UHC MAMMO PORTAL - PROD"/>
    <s v="UHC Mammo Portal - EVC - Production"/>
    <s v="Production"/>
    <s v="NJOUTREACH02"/>
    <s v="NJOUTREACH02 - PROD"/>
    <s v="NJOUTREACH02.carecorenational.com"/>
    <s v="NO DATA"/>
    <s v="NO DATA"/>
    <s v="NO DATA"/>
    <s v="POWEREDOFF"/>
    <s v="Former Canyonlands"/>
    <m/>
    <n v="2394"/>
    <s v="421053dd-08e6-75c4-ae7b-57106a8c629f"/>
    <s v="00:50:56:90:48:8c"/>
    <s v="legacy_servers_7"/>
    <s v="7"/>
    <s v="Not in GH"/>
    <n v="79999"/>
    <n v="46964"/>
    <s v="DAL-GEN-DR"/>
    <s v="10.0.7.154"/>
    <s v="No"/>
    <s v="No"/>
    <s v="No"/>
    <s v="YES"/>
  </r>
  <r>
    <s v="vm-1314272"/>
    <s v="NJOUTREACH01"/>
    <m/>
    <x v="1"/>
    <x v="1"/>
    <x v="1"/>
    <x v="14"/>
    <s v="UHG Portal - PROD BUNDLE"/>
    <m/>
    <s v="Canyonlands"/>
    <s v="UHG PORTAL - PROD"/>
    <s v="UHG Portal - EVC - Production"/>
    <s v="Production"/>
    <s v="NJOUTREACH01"/>
    <s v="NJOUTREACH01 - PROD"/>
    <s v="NJOUTREACH01.carecorenational.com"/>
    <s v="NO DATA"/>
    <s v="NO DATA"/>
    <s v="NO DATA"/>
    <s v="POWEREDOFF"/>
    <s v="Former Canyonlands"/>
    <m/>
    <n v="2391"/>
    <s v="421089cb-e0e6-48da-820c-1bcd80e72aba"/>
    <s v="00:50:56:90:3c:47"/>
    <s v="legacy_servers_7"/>
    <s v="7"/>
    <s v="Not in GH"/>
    <n v="79971"/>
    <n v="61505"/>
    <s v="DAL-GEN-DR"/>
    <s v="10.0.7.153"/>
    <s v="No"/>
    <s v="No"/>
    <s v="No"/>
    <s v="YES"/>
  </r>
  <r>
    <s v="vm-1314271"/>
    <s v="NJOUTREACH02"/>
    <m/>
    <x v="1"/>
    <x v="1"/>
    <x v="1"/>
    <x v="14"/>
    <s v="UHG Portal - PROD BUNDLE"/>
    <m/>
    <s v="Canyonlands"/>
    <s v="UHG PORTAL - PROD"/>
    <s v="UHG Portal - EVC - Production"/>
    <s v="Production"/>
    <s v="NJOUTREACH02"/>
    <s v="NJOUTREACH02 - PROD"/>
    <s v="NJOUTREACH02.carecorenational.com"/>
    <s v="NO DATA"/>
    <s v="NO DATA"/>
    <s v="NO DATA"/>
    <s v="POWEREDOFF"/>
    <s v="Former Canyonlands"/>
    <m/>
    <n v="2394"/>
    <s v="421053dd-08e6-75c4-ae7b-57106a8c629f"/>
    <s v="00:50:56:90:48:8c"/>
    <s v="legacy_servers_7"/>
    <s v="7"/>
    <s v="Not in GH"/>
    <n v="79999"/>
    <n v="46964"/>
    <s v="DAL-GEN-DR"/>
    <s v="10.0.7.154"/>
    <s v="No"/>
    <s v="No"/>
    <s v="No"/>
    <s v="YES"/>
  </r>
  <r>
    <s v="vm-2078"/>
    <s v="BLDAGNTPROD01"/>
    <m/>
    <x v="2"/>
    <x v="2"/>
    <x v="2"/>
    <x v="15"/>
    <s v="Build Agents 5 - PROD Bundle (move with IO, ISAAC)"/>
    <s v="ImageOne - Prod"/>
    <s v="Canyonlands"/>
    <s v="BUILD AGENTS - PROD"/>
    <s v="Build Agents - EVC - Production"/>
    <s v="Production"/>
    <s v="BLDAGNTPROD01"/>
    <s v="BLDAGNTPROD01 - PROD"/>
    <s v="BLDAGNTPROD01.carecorenational.com"/>
    <s v="Windows"/>
    <s v="Microsoft Windows Server 2012 (64-bit)"/>
    <n v="2"/>
    <s v="POWEREDON"/>
    <s v="Former Canyonlands"/>
    <m/>
    <n v="144"/>
    <s v="4210997a-2503-9d00-2a63-97c5ad6981d2"/>
    <s v="00:50:56:90:0e:b2"/>
    <s v="servers_61"/>
    <s v="61"/>
    <s v="Not in GH"/>
    <n v="606313"/>
    <n v="594782"/>
    <s v="DAL-DC-GEN"/>
    <s v="10.210.61.22"/>
    <s v="No"/>
    <s v="No"/>
    <s v="No"/>
    <s v="NO"/>
  </r>
  <r>
    <s v="vm-1788426"/>
    <s v="EHDALPD1DGCMW03"/>
    <m/>
    <x v="3"/>
    <x v="3"/>
    <x v="3"/>
    <x v="16"/>
    <s v="DocGen Portal and Services - PROD BUNDLE"/>
    <s v="DocGen - Prod"/>
    <s v="Canyonlands"/>
    <s v="DocGen Portal - PROD"/>
    <s v="DocGen Portal - EVC - Production"/>
    <s v="Production"/>
    <s v="EHDALPD1DGCMW03"/>
    <s v="EHDALPD1DGCMW03 - PROD"/>
    <s v="EHDALPD1DGCMW03.carecorenational.com"/>
    <m/>
    <m/>
    <m/>
    <m/>
    <s v="Former Bryce"/>
    <m/>
    <n v="1842"/>
    <s v="42101f43-8808-8d93-36b3-82588fd0b4f4"/>
    <s v="00:50:56:90:38:5e"/>
    <s v="servers_77"/>
    <s v="77"/>
    <s v="Not in GH"/>
    <n v="321637"/>
    <n v="316456"/>
    <s v="DAL-DC-GEN"/>
    <n v="0"/>
    <s v="No"/>
    <s v="No"/>
    <s v="No"/>
    <s v="NO"/>
  </r>
  <r>
    <s v="vm-1815346"/>
    <s v="EHDALPD1DGCMW04"/>
    <m/>
    <x v="3"/>
    <x v="3"/>
    <x v="3"/>
    <x v="16"/>
    <s v="DocGen Portal and Services - PROD BUNDLE"/>
    <s v="DocGen - Prod"/>
    <s v="Canyonlands"/>
    <s v="DocGen Portal - PROD"/>
    <s v="DocGen Portal - EVC - Production"/>
    <s v="Production"/>
    <s v="EHDALPD1DGCMW04"/>
    <s v="EHDALPD1DGCMW04 - PROD"/>
    <s v="EHDALPD1DGCMW04.carecorenational.com"/>
    <m/>
    <m/>
    <m/>
    <m/>
    <s v="Former Bryce"/>
    <m/>
    <n v="1843"/>
    <s v="4210afa3-0e55-eb7f-3880-b10929eb28a3"/>
    <s v="00:50:56:90:78:15"/>
    <s v="servers_77"/>
    <s v="77"/>
    <s v="Not in GH"/>
    <n v="321637"/>
    <n v="227350"/>
    <s v="DAL-DC-GEN"/>
    <s v="10.210.77.145"/>
    <s v="No"/>
    <s v="No"/>
    <s v="No"/>
    <s v="NO"/>
  </r>
  <r>
    <s v="vm-1798457"/>
    <s v="EHDALPD1DGCMM01"/>
    <m/>
    <x v="3"/>
    <x v="3"/>
    <x v="3"/>
    <x v="17"/>
    <s v="DocGen Portal and Services - PROD BUNDLE"/>
    <s v="DocGen - Prod"/>
    <s v="Canyonlands"/>
    <s v="DocGen Services - PROD"/>
    <s v="DocGen Services - EVC - Production"/>
    <s v="Production"/>
    <s v="EHDALPD1DGCMM01"/>
    <s v="EHDALPD1DGCMM01 - PROD"/>
    <s v="EHDALPD1DGCMM01.carecorenational.com"/>
    <m/>
    <m/>
    <m/>
    <m/>
    <s v="Former Bryce"/>
    <m/>
    <n v="1834"/>
    <s v="42105a36-f21b-8aad-4706-dc9c03b599da"/>
    <s v="00:50:56:90:7b:71"/>
    <s v="servers_77"/>
    <s v="77"/>
    <s v="Not in GH"/>
    <n v="196707"/>
    <n v="193456"/>
    <s v="DAL-DC-GEN"/>
    <s v="10.210.77.66"/>
    <s v="No"/>
    <s v="No"/>
    <s v="No"/>
    <s v="NO"/>
  </r>
  <r>
    <s v="vm-1812298"/>
    <s v="EHDALPD1DGCMM02"/>
    <m/>
    <x v="3"/>
    <x v="3"/>
    <x v="3"/>
    <x v="17"/>
    <s v="DocGen Portal and Services - PROD BUNDLE"/>
    <s v="DocGen - Prod"/>
    <s v="Canyonlands"/>
    <s v="DocGen Services - PROD"/>
    <s v="DocGen Services - EVC - Production"/>
    <s v="Production"/>
    <s v="EHDALPD1DGCMM02"/>
    <s v="EHDALPD1DGCMM02 - PROD"/>
    <s v="EHDALPD1DGCMM02.carecorenational.com"/>
    <m/>
    <m/>
    <m/>
    <m/>
    <s v="Former Bryce"/>
    <m/>
    <n v="1835"/>
    <s v="42109449-d9d3-55c1-1553-33b0fa6d095a"/>
    <s v="00:50:56:90:8a:7c"/>
    <s v="servers_77"/>
    <s v="77"/>
    <s v="Not in GH"/>
    <n v="196706"/>
    <n v="192321"/>
    <s v="DAL-DC-GEN"/>
    <s v="10.210.77.49"/>
    <s v="No"/>
    <s v="No"/>
    <s v="No"/>
    <s v="NO"/>
  </r>
  <r>
    <s v="vm-1762134"/>
    <s v="EHDALPD1DGCMS02"/>
    <m/>
    <x v="3"/>
    <x v="3"/>
    <x v="3"/>
    <x v="17"/>
    <s v="DocGen Portal and Services - PROD BUNDLE"/>
    <s v="DocGen - Prod"/>
    <s v="Canyonlands"/>
    <s v="DocGen Services - PROD"/>
    <s v="DocGen Services - EVC - Production"/>
    <s v="Production"/>
    <s v="EHDALPD1DGCMS02"/>
    <s v="EHDALPD1DGCMS02 - PROD"/>
    <s v="EHDALPD1DGCMS02.carecorenational.com"/>
    <m/>
    <m/>
    <m/>
    <m/>
    <s v="Former Bryce"/>
    <m/>
    <n v="1836"/>
    <s v="4210875b-4817-15b7-772d-032a56011e1f"/>
    <s v="00:50:56:90:19:44"/>
    <s v="servers_77"/>
    <s v="77"/>
    <s v="Not in GH"/>
    <n v="190554"/>
    <n v="185497"/>
    <s v="DAL-DC-GEN"/>
    <s v="10.210.77.119"/>
    <s v="No"/>
    <s v="No"/>
    <s v="No"/>
    <s v="NO"/>
  </r>
  <r>
    <s v="vm-1762135"/>
    <s v="EHDALPD1DGCMS03"/>
    <m/>
    <x v="3"/>
    <x v="3"/>
    <x v="3"/>
    <x v="17"/>
    <s v="DocGen Portal and Services - PROD BUNDLE"/>
    <s v="DocGen - Prod"/>
    <s v="Canyonlands"/>
    <s v="DocGen Services - PROD"/>
    <s v="DocGen Services - EVC - Production"/>
    <s v="Production"/>
    <s v="EHDALPD1DGCMS03"/>
    <s v="EHDALPD1DGCMS03 - PROD"/>
    <s v="EHDALPD1DGCMS03.carecorenational.com"/>
    <m/>
    <m/>
    <m/>
    <m/>
    <s v="Former Bryce"/>
    <m/>
    <n v="1837"/>
    <s v="4210e417-b898-33b8-7b58-30dad3869957"/>
    <s v="00:50:56:90:fb:b7"/>
    <s v="servers_77"/>
    <s v="77"/>
    <s v="Not in GH"/>
    <n v="159836"/>
    <n v="156276"/>
    <s v="DAL-DC-GEN"/>
    <s v="10.210.77.120"/>
    <s v="No"/>
    <s v="No"/>
    <s v="No"/>
    <s v="NO"/>
  </r>
  <r>
    <s v="vm-1774170"/>
    <s v="EHDALPD1DGCMS04"/>
    <m/>
    <x v="3"/>
    <x v="3"/>
    <x v="3"/>
    <x v="17"/>
    <s v="DocGen Portal and Services - PROD BUNDLE"/>
    <s v="DocGen - Prod"/>
    <s v="Canyonlands"/>
    <s v="DocGen Services - PROD"/>
    <s v="DocGen Services - EVC - Production"/>
    <s v="Production"/>
    <s v="EHDALPD1DGCMS04"/>
    <s v="EHDALPD1DGCMS04 - PROD"/>
    <s v="EHDALPD1DGCMS04.carecorenational.com"/>
    <m/>
    <m/>
    <m/>
    <m/>
    <s v="Former Bryce"/>
    <m/>
    <n v="1838"/>
    <s v="4210c79b-cce3-46b8-1eef-09c6d2ee0b4c"/>
    <s v="00:50:56:90:f4:45"/>
    <s v="servers_77"/>
    <s v="77"/>
    <s v="Not in GH"/>
    <n v="190554"/>
    <n v="182349"/>
    <s v="DAL-DC-GEN"/>
    <s v="10.210.77.127"/>
    <s v="No"/>
    <s v="No"/>
    <s v="No"/>
    <s v="NO"/>
  </r>
  <r>
    <s v="vm-1774172"/>
    <s v="EHDALPD1DGCMS05"/>
    <m/>
    <x v="3"/>
    <x v="3"/>
    <x v="3"/>
    <x v="17"/>
    <s v="DocGen Portal and Services - PROD BUNDLE"/>
    <s v="DocGen - Prod"/>
    <s v="Canyonlands"/>
    <s v="DocGen Services - PROD"/>
    <s v="DocGen Services - EVC - Production"/>
    <s v="Production"/>
    <s v="EHDALPD1DGCMS05"/>
    <s v="EHDALPD1DGCMS05 - PROD"/>
    <s v="EHDALPD1DGCMS05.carecorenational.com"/>
    <m/>
    <m/>
    <m/>
    <m/>
    <s v="Former Bryce"/>
    <m/>
    <n v="1839"/>
    <s v="42101a50-a0f0-5501-66a5-18a2afd3694d"/>
    <s v="00:50:56:90:5f:f2"/>
    <s v="servers_77"/>
    <s v="77"/>
    <s v="Not in GH"/>
    <n v="159836"/>
    <n v="155188"/>
    <s v="DAL-DC-GEN"/>
    <s v="10.210.77.128"/>
    <s v="No"/>
    <s v="No"/>
    <s v="No"/>
    <s v="NO"/>
  </r>
  <r>
    <s v="vm-1788422"/>
    <s v="EHDALPD1DGCMS06"/>
    <m/>
    <x v="3"/>
    <x v="3"/>
    <x v="3"/>
    <x v="17"/>
    <s v="DocGen Portal and Services - PROD BUNDLE"/>
    <s v="DocGen - Prod"/>
    <s v="Canyonlands"/>
    <s v="DocGen Services - PROD"/>
    <s v="DocGen Services - EVC - Production"/>
    <s v="Production"/>
    <s v="EHDALPD1DGCMS06"/>
    <s v="EHDALPD1DGCMS06 - PROD"/>
    <s v="EHDALPD1DGCMS06.carecorenational.com"/>
    <m/>
    <m/>
    <m/>
    <m/>
    <s v="Former Bryce"/>
    <m/>
    <n v="1840"/>
    <s v="4210afb5-2d29-450d-f239-716ccd608935"/>
    <s v="00:50:56:90:3f:c6"/>
    <s v="servers_77"/>
    <s v="77"/>
    <s v="Not in GH"/>
    <n v="190552"/>
    <n v="185309"/>
    <s v="DAL-DC-GEN"/>
    <s v="10.210.77.22"/>
    <s v="No"/>
    <s v="No"/>
    <s v="No"/>
    <s v="NO"/>
  </r>
  <r>
    <s v="vm-1788424"/>
    <s v="EHDALPD1DGCMS07"/>
    <m/>
    <x v="3"/>
    <x v="3"/>
    <x v="3"/>
    <x v="17"/>
    <s v="DocGen Portal and Services - PROD BUNDLE"/>
    <s v="DocGen - Prod"/>
    <s v="Canyonlands"/>
    <s v="DocGen Services - PROD"/>
    <s v="DocGen Services - EVC - Production"/>
    <s v="Production"/>
    <s v="EHDALPD1DGCMS07"/>
    <s v="EHDALPD1DGCMS07 - PROD"/>
    <s v="EHDALPD1DGCMS07.carecorenational.com"/>
    <m/>
    <m/>
    <m/>
    <m/>
    <s v="Former Bryce"/>
    <m/>
    <n v="1841"/>
    <s v="4210e737-7577-8e7d-3a72-2700fd6480a9"/>
    <s v="00:50:56:90:12:35"/>
    <s v="servers_77"/>
    <s v="77"/>
    <s v="Not in GH"/>
    <n v="159835"/>
    <n v="156708"/>
    <s v="DAL-DC-GEN"/>
    <s v="10.210.77.23"/>
    <s v="No"/>
    <s v="No"/>
    <s v="No"/>
    <s v="NO"/>
  </r>
  <r>
    <s v="vm-1211016"/>
    <s v="EHDALPD1DGJB01"/>
    <m/>
    <x v="3"/>
    <x v="3"/>
    <x v="3"/>
    <x v="17"/>
    <s v="DocGen Portal and Services - PROD BUNDLE"/>
    <s v="DocGen - Prod"/>
    <s v="Canyonlands"/>
    <s v="DocGen Services - PROD"/>
    <s v="DocGen Services - EVC - Production"/>
    <s v="Production"/>
    <s v="EHDALPD1DGJB01"/>
    <s v="EHDALPD1DGJB01 - PROD"/>
    <s v="EHDALPD1DGJB01.carecorenational.com"/>
    <m/>
    <m/>
    <m/>
    <m/>
    <s v="Former Bryce"/>
    <m/>
    <n v="1844"/>
    <s v="421021dd-3e8a-f97b-9173-a18688110dd4"/>
    <s v="00:50:56:90:2b:da"/>
    <s v="servers_75"/>
    <s v="75"/>
    <s v="Not in GH"/>
    <n v="591965"/>
    <n v="554256"/>
    <s v="DAL-DC-GEN"/>
    <s v="10.210.75.139"/>
    <s v="No"/>
    <s v="No"/>
    <s v="No"/>
    <s v="NO"/>
  </r>
  <r>
    <s v="vm-1773446"/>
    <s v="EHDALPD1DGJOB03"/>
    <m/>
    <x v="3"/>
    <x v="3"/>
    <x v="3"/>
    <x v="17"/>
    <s v="DocGen Portal and Services - PROD BUNDLE"/>
    <s v="DocGen - Prod"/>
    <s v="Canyonlands"/>
    <s v="DocGen Services - PROD"/>
    <s v="DocGen Services - EVC - Production"/>
    <s v="Production"/>
    <s v="EHDALPD1DGJOB03"/>
    <s v="EHDALPD1DGJOB03 - PROD"/>
    <s v="EHDALPD1DGJOB03.carecorenational.com"/>
    <m/>
    <m/>
    <m/>
    <m/>
    <s v="Former Bryce"/>
    <m/>
    <n v="1846"/>
    <s v="4210bd4e-815a-2dbc-1c97-266a42f4bfb9"/>
    <s v="00:50:56:90:f7:db"/>
    <s v="servers_77"/>
    <s v="77"/>
    <s v="Not in GH"/>
    <n v="141402"/>
    <n v="126741"/>
    <s v="DAL-DC-GEN"/>
    <s v="10.210.77.59"/>
    <s v="No"/>
    <s v="No"/>
    <s v="No"/>
    <s v="NO"/>
  </r>
  <r>
    <s v="vm-1798599"/>
    <s v="EHDALPD1DGRDS01"/>
    <m/>
    <x v="3"/>
    <x v="3"/>
    <x v="3"/>
    <x v="17"/>
    <s v="DocGen Portal and Services - PROD BUNDLE"/>
    <s v="DocGen - Prod"/>
    <s v="Canyonlands"/>
    <s v="DocGen Services - PROD"/>
    <s v="DocGen Services - EVC - Production"/>
    <s v="Production"/>
    <s v="EHDALPD1DGRDS01"/>
    <s v="EHDALPD1DGRDS01 - PROD"/>
    <s v="EHDALPD1DGRDS01.carecorenational.com"/>
    <m/>
    <m/>
    <m/>
    <m/>
    <s v="Former Bryce"/>
    <m/>
    <n v="1847"/>
    <s v="4210ee92-53f7-5e39-cadd-f2c1aa4450b8"/>
    <s v="00:50:56:90:5d:11"/>
    <s v="servers_76"/>
    <s v="76"/>
    <s v="Not in GH"/>
    <n v="98402"/>
    <n v="96263"/>
    <s v="DAL-DC-GEN"/>
    <s v="10.210.76.211"/>
    <s v="No"/>
    <s v="No"/>
    <s v="No"/>
    <s v="NO"/>
  </r>
  <r>
    <s v="vm-1801645"/>
    <s v="EHDALPD1DGWKR13"/>
    <m/>
    <x v="3"/>
    <x v="3"/>
    <x v="3"/>
    <x v="17"/>
    <s v="DocGen Portal and Services - PROD BUNDLE"/>
    <s v="DocGen - Prod"/>
    <s v="Canyonlands"/>
    <s v="DocGen Services - PROD"/>
    <s v="DocGen Services - EVC - Production"/>
    <s v="Production"/>
    <s v="EHDALPD1DGWKR13"/>
    <s v="EHDALPD1DGWKR13 - PROD"/>
    <s v="EHDALPD1DGWKR13.carecorenational.com"/>
    <m/>
    <m/>
    <m/>
    <m/>
    <s v="Former Bryce"/>
    <m/>
    <n v="1862"/>
    <s v="4210c4d3-f382-d990-2990-cf3ba9ac5bfd"/>
    <s v="00:50:56:90:b0:08"/>
    <s v="servers_77"/>
    <s v="77"/>
    <s v="Not in GH"/>
    <n v="262250"/>
    <n v="240480"/>
    <s v="DAL-DC-GEN"/>
    <s v="10.210.77.129"/>
    <s v="No"/>
    <s v="No"/>
    <s v="No"/>
    <s v="NO"/>
  </r>
  <r>
    <s v="vm-1801647"/>
    <s v="EHDALPD1DGWKR14"/>
    <m/>
    <x v="3"/>
    <x v="3"/>
    <x v="3"/>
    <x v="17"/>
    <s v="DocGen Portal and Services - PROD BUNDLE"/>
    <s v="DocGen - Prod"/>
    <s v="Canyonlands"/>
    <s v="DocGen Services - PROD"/>
    <s v="DocGen Services - EVC - Production"/>
    <s v="Production"/>
    <s v="EHDALPD1DGWKR14"/>
    <s v="EHDALPD1DGWKR14 - PROD"/>
    <s v="EHDALPD1DGWKR14.carecorenational.com"/>
    <m/>
    <m/>
    <m/>
    <m/>
    <s v="Former Bryce"/>
    <m/>
    <n v="1863"/>
    <s v="421041dd-3217-63c5-ddc4-254fde685fdf"/>
    <s v="00:50:56:90:8c:23"/>
    <s v="servers_77"/>
    <s v="77"/>
    <s v="Not in GH"/>
    <n v="262249"/>
    <n v="158036"/>
    <s v="DAL-DC-GEN"/>
    <s v="10.210.77.130"/>
    <s v="No"/>
    <s v="No"/>
    <s v="No"/>
    <s v="NO"/>
  </r>
  <r>
    <s v="vm-1801649"/>
    <s v="EHDALPD1DGWKR15"/>
    <m/>
    <x v="3"/>
    <x v="3"/>
    <x v="3"/>
    <x v="17"/>
    <s v="DocGen Portal and Services - PROD BUNDLE"/>
    <s v="DocGen - Prod"/>
    <s v="Canyonlands"/>
    <s v="DocGen Services - PROD"/>
    <s v="DocGen Services - EVC - Production"/>
    <s v="Production"/>
    <s v="EHDALPD1DGWKR15"/>
    <s v="EHDALPD1DGWKR15 - PROD"/>
    <s v="EHDALPD1DGWKR15.carecorenational.com"/>
    <m/>
    <m/>
    <m/>
    <m/>
    <s v="Former Bryce"/>
    <m/>
    <n v="1864"/>
    <s v="42104b34-ff91-00da-1b2d-e9850d0f8607"/>
    <s v="00:50:56:90:e1:31"/>
    <s v="servers_77"/>
    <s v="77"/>
    <s v="Not in GH"/>
    <n v="262251"/>
    <n v="229699"/>
    <s v="DAL-DC-GEN"/>
    <s v="10.210.77.135"/>
    <s v="No"/>
    <s v="No"/>
    <s v="No"/>
    <s v="NO"/>
  </r>
  <r>
    <s v="vm-1801651"/>
    <s v="EHDALPD1DGWKR16"/>
    <m/>
    <x v="3"/>
    <x v="3"/>
    <x v="3"/>
    <x v="17"/>
    <s v="DocGen Portal and Services - PROD BUNDLE"/>
    <s v="DocGen - Prod"/>
    <s v="Canyonlands"/>
    <s v="DocGen Services - PROD"/>
    <s v="DocGen Services - EVC - Production"/>
    <s v="Production"/>
    <s v="EHDALPD1DGWKR16"/>
    <s v="EHDALPD1DGWKR16 - PROD"/>
    <s v="EHDALPD1DGWKR16.carecorenational.com"/>
    <m/>
    <m/>
    <m/>
    <m/>
    <s v="Former Bryce"/>
    <m/>
    <n v="1865"/>
    <s v="42106857-4071-24ee-c6e7-d59447a53a6f"/>
    <s v="00:50:56:90:67:b8"/>
    <s v="servers_77"/>
    <s v="77"/>
    <s v="Not in GH"/>
    <n v="272493"/>
    <n v="234342"/>
    <s v="DAL-DC-GEN"/>
    <s v="10.210.77.136"/>
    <s v="No"/>
    <s v="No"/>
    <s v="No"/>
    <s v="NO"/>
  </r>
  <r>
    <s v="vm-1801653"/>
    <s v="EHDALPD1DGWKR17"/>
    <m/>
    <x v="3"/>
    <x v="3"/>
    <x v="3"/>
    <x v="17"/>
    <s v="DocGen Portal and Services - PROD BUNDLE"/>
    <s v="DocGen - Prod"/>
    <s v="Canyonlands"/>
    <s v="DocGen Services - PROD"/>
    <s v="DocGen Services - EVC - Production"/>
    <s v="Production"/>
    <s v="EHDALPD1DGWKR17"/>
    <s v="EHDALPD1DGWKR17 - PROD"/>
    <s v="EHDALPD1DGWKR17.carecorenational.com"/>
    <m/>
    <m/>
    <m/>
    <m/>
    <s v="Former Bryce"/>
    <m/>
    <n v="1866"/>
    <s v="42100a09-122a-e8e3-fe65-19ce1b812d70"/>
    <s v="00:50:56:90:58:f1"/>
    <s v="servers_77"/>
    <s v="77"/>
    <s v="Not in GH"/>
    <n v="272493"/>
    <n v="267257"/>
    <s v="DAL-DC-GEN"/>
    <s v="10.210.77.137"/>
    <s v="No"/>
    <s v="No"/>
    <s v="No"/>
    <s v="NO"/>
  </r>
  <r>
    <s v="vm-1801655"/>
    <s v="EHDALPD1DGWKR18"/>
    <m/>
    <x v="3"/>
    <x v="3"/>
    <x v="3"/>
    <x v="17"/>
    <s v="DocGen Portal and Services - PROD BUNDLE"/>
    <s v="DocGen - Prod"/>
    <s v="Canyonlands"/>
    <s v="DocGen Services - PROD"/>
    <s v="DocGen Services - EVC - Production"/>
    <s v="Production"/>
    <s v="EHDALPD1DGWKR18"/>
    <s v="EHDALPD1DGWKR18 - PROD"/>
    <s v="EHDALPD1DGWKR18.carecorenational.com"/>
    <m/>
    <m/>
    <m/>
    <m/>
    <s v="Former Bryce"/>
    <m/>
    <n v="1867"/>
    <s v="42104b51-8045-257d-3afa-85835c470464"/>
    <s v="00:50:56:90:32:59"/>
    <s v="servers_77"/>
    <s v="77"/>
    <s v="Not in GH"/>
    <n v="272492"/>
    <n v="236626"/>
    <s v="DAL-DC-GEN"/>
    <s v="10.210.77.138"/>
    <s v="No"/>
    <s v="No"/>
    <s v="No"/>
    <s v="NO"/>
  </r>
  <r>
    <s v="vm-1801657"/>
    <s v="EHDALPD1DGWKR19"/>
    <m/>
    <x v="3"/>
    <x v="3"/>
    <x v="3"/>
    <x v="17"/>
    <s v="DocGen Portal and Services - PROD BUNDLE"/>
    <s v="DocGen - Prod"/>
    <s v="Canyonlands"/>
    <s v="DocGen Services - PROD"/>
    <s v="DocGen Services - EVC - Production"/>
    <s v="Production"/>
    <s v="EHDALPD1DGWKR19"/>
    <s v="EHDALPD1DGWKR19 - PROD"/>
    <s v="EHDALPD1DGWKR19.carecorenational.com"/>
    <m/>
    <m/>
    <m/>
    <m/>
    <s v="Former Bryce"/>
    <m/>
    <n v="1868"/>
    <s v="42107629-acf7-f1d2-fc7a-67de44edfc90"/>
    <s v="00:50:56:90:16:4c"/>
    <s v="servers_77"/>
    <s v="77"/>
    <s v="Not in GH"/>
    <n v="272493"/>
    <n v="240714"/>
    <s v="DAL-DC-GEN"/>
    <s v="10.210.77.139"/>
    <s v="No"/>
    <s v="No"/>
    <s v="No"/>
    <s v="NO"/>
  </r>
  <r>
    <s v="vm-907578"/>
    <s v="EHDALPD1ELIZA01_PROD_25_JULY2019"/>
    <m/>
    <x v="3"/>
    <x v="4"/>
    <x v="3"/>
    <x v="18"/>
    <s v="ELIZA INTERFACE - PROD BUNDLE"/>
    <m/>
    <s v="Canyonlands"/>
    <s v="ELIZA INTERFACE - PROD"/>
    <s v="Eliza Interface - EVC - Production"/>
    <s v="Production"/>
    <s v="EHDALPD1ELIZA01"/>
    <s v="EHDALPD1ELIZA01 - PROD"/>
    <s v="EHDALPD1ELIZA01.us.medsolutions.com"/>
    <s v="Windows"/>
    <s v="Microsoft Windows Server 2016 or later (64-bit)"/>
    <n v="2"/>
    <s v="POWEREDON"/>
    <s v="Former Canyonlands"/>
    <m/>
    <n v="1894"/>
    <s v="42102ac5-d458-e720-19f8-00061279fdb8"/>
    <s v="00:50:56:90:7c:4e"/>
    <s v="bwd_servers_1161"/>
    <s v="1161"/>
    <s v="Not in GH"/>
    <n v="127067"/>
    <n v="84977"/>
    <s v="DAL-DC-GEN"/>
    <s v="10.200.161.101"/>
    <s v="No"/>
    <s v="No"/>
    <s v="No"/>
    <s v="NO"/>
  </r>
  <r>
    <s v="vm-907581"/>
    <s v="EHDALPD1SSOTSET_PROD_25JULY2019"/>
    <m/>
    <x v="3"/>
    <x v="4"/>
    <x v="3"/>
    <x v="18"/>
    <s v="ELIZA INTERFACE - PROD BUNDLE"/>
    <m/>
    <s v="Canyonlands"/>
    <s v="ELIZA INTERFACE - PROD"/>
    <s v="Eliza Interface - EVC - Production"/>
    <s v="Production"/>
    <s v="EHDALPD1SSOTSET"/>
    <s v="EHDALPD1SSOTSET - PROD"/>
    <s v="EHDALPD1SSOTSET.us.medsolutions.com"/>
    <s v="Windows"/>
    <s v="Microsoft Windows Server 2016 or later (64-bit)"/>
    <n v="2"/>
    <s v="POWEREDON"/>
    <s v="Former Canyonlands"/>
    <m/>
    <n v="2045"/>
    <s v="4210d27c-7adb-593a-ed86-f1826bf34108"/>
    <s v="00:50:56:90:22:61"/>
    <s v="bwd_servers_1161"/>
    <s v="1161"/>
    <s v="Not in GH"/>
    <n v="127068"/>
    <n v="84551"/>
    <s v="DAL-DC-GEN"/>
    <s v="10.200.161.102"/>
    <s v="No"/>
    <s v="No"/>
    <s v="No"/>
    <s v="NO"/>
  </r>
  <r>
    <s v="vm-912991"/>
    <s v="EHDALPD1CMSVC01_31JUL19"/>
    <m/>
    <x v="3"/>
    <x v="3"/>
    <x v="3"/>
    <x v="19"/>
    <s v="IVR WEB SERVICES - EVC - PROD BUNDLE (MOVE WITH IMAGEONE IF AVAILABLE)"/>
    <s v="ImageOne - Prod"/>
    <s v="Canyonlands"/>
    <s v="IVR WEB SERVICES - PROD"/>
    <s v="IVR Web Services - EVC - Production"/>
    <s v="Production"/>
    <s v="EHDALPD1CMSVC01"/>
    <s v="EHDALPD1CMSVC01 - PROD"/>
    <s v="EHDALPD1CMSVC01.carecorenational.com"/>
    <s v="Windows"/>
    <s v="Microsoft Windows Server 2016 or later (64-bit)"/>
    <n v="4"/>
    <s v="POWEREDON"/>
    <s v="Former Canyonlands"/>
    <m/>
    <n v="1818"/>
    <s v="4210e65c-f3cc-c867-94d5-ae68bc2828bf"/>
    <s v="00:50:56:90:0d:59"/>
    <s v="legacy_servers_30"/>
    <s v="30"/>
    <s v="Not in GH"/>
    <n v="90209"/>
    <n v="89481"/>
    <s v="DAL-DC-GEN"/>
    <s v="10.50.30.169"/>
    <s v="No"/>
    <s v="No"/>
    <s v="No"/>
    <s v="NO"/>
  </r>
  <r>
    <s v="vm-913005"/>
    <s v="EHDALPD1CMSVC02_31JUL19"/>
    <m/>
    <x v="3"/>
    <x v="3"/>
    <x v="3"/>
    <x v="19"/>
    <s v="IVR WEB SERVICES - EVC - PROD BUNDLE (MOVE WITH IMAGEONE IF AVAILABLE)"/>
    <s v="ImageOne - Prod"/>
    <s v="Canyonlands"/>
    <s v="IVR WEB SERVICES - PROD"/>
    <s v="IVR Web Services - EVC - Production"/>
    <s v="Production"/>
    <s v="EHDALPD1CMSVC02"/>
    <s v="EHDALPD1CMSVC02 - PROD"/>
    <s v="EHDALPD1CMSVC02.carecorenational.com"/>
    <s v="Windows"/>
    <s v="Microsoft Windows Server 2016 or later (64-bit)"/>
    <n v="2"/>
    <s v="POWEREDON"/>
    <s v="Former Canyonlands"/>
    <m/>
    <n v="1819"/>
    <s v="421098c8-735f-46dd-d953-4c94dd91d75f"/>
    <s v="00:50:56:90:0b:a2"/>
    <s v="legacy_servers_30"/>
    <s v="30"/>
    <s v="Not in GH"/>
    <n v="84057"/>
    <n v="83177"/>
    <s v="DAL-DC-GEN"/>
    <s v="10.50.30.170"/>
    <s v="No"/>
    <s v="No"/>
    <s v="No"/>
    <s v="NO"/>
  </r>
  <r>
    <s v="vm-907574"/>
    <s v="EHDALPD1IVR01_PROD_25JULY2019"/>
    <m/>
    <x v="3"/>
    <x v="3"/>
    <x v="3"/>
    <x v="19"/>
    <s v="IVR WEB SERVICES - EVC - PROD BUNDLE (MOVE WITH IMAGEONE IF AVAILABLE)"/>
    <s v="ImageOne - Prod"/>
    <s v="Canyonlands"/>
    <s v="IVR WEB SERVICES - PROD"/>
    <s v="IVR Web Services - EVC - Production"/>
    <s v="Production"/>
    <s v="EHDALPD1IVR01"/>
    <s v="EHDALPD1IVR01 - PROD"/>
    <s v="EHDALPD1IVR01.carecorenational.com"/>
    <s v="Windows"/>
    <s v="Microsoft Windows Server 2016 or later (64-bit)"/>
    <n v="4"/>
    <s v="POWEREDON"/>
    <s v="Former Canyonlands"/>
    <m/>
    <n v="1928"/>
    <s v="4210162f-3458-37bf-c7f9-72ff0d3687eb"/>
    <s v="00:50:56:90:6e:e5"/>
    <s v="legacy_servers_7"/>
    <s v="7"/>
    <s v="Not in GH"/>
    <n v="131170"/>
    <n v="41916"/>
    <s v="DAL-DC-GEN"/>
    <s v="10.0.7.181"/>
    <s v="No"/>
    <s v="No"/>
    <s v="No"/>
    <s v="NO"/>
  </r>
  <r>
    <s v="vm-1298670"/>
    <s v="IDCCMSVC01"/>
    <m/>
    <x v="3"/>
    <x v="3"/>
    <x v="3"/>
    <x v="19"/>
    <s v="IVR WEB SERVICES - EVC - PROD BUNDLE (MOVE WITH IMAGEONE IF AVAILABLE)"/>
    <s v="ImageOne - Prod"/>
    <s v="Canyonlands"/>
    <s v="IVR WEB SERVICES - PROD"/>
    <s v="IVR Web Services - EVC - Production"/>
    <s v="Production"/>
    <s v="IDCCMSVC01"/>
    <s v="IDCCMSVC01 - PROD"/>
    <s v="IDCCMSVC01.carecorenational.com"/>
    <s v="Unknown"/>
    <s v="N/A"/>
    <s v="N/A"/>
    <s v="POWEREDOFF"/>
    <s v="Former Canyonlands"/>
    <m/>
    <n v="2293"/>
    <s v="42104c6e-294d-3518-7434-b44ff3a5bc13"/>
    <s v="00:50:56:90:79:e4"/>
    <s v="legacy_servers_30"/>
    <s v="30"/>
    <s v="Not in GH"/>
    <n v="200806"/>
    <n v="200168"/>
    <s v="DAL-GEN-DR"/>
    <s v="10.50.30.245"/>
    <s v="No"/>
    <s v="No"/>
    <s v="No"/>
    <s v="YES"/>
  </r>
  <r>
    <s v="vm-1298671"/>
    <s v="IDCCMSVC02"/>
    <m/>
    <x v="3"/>
    <x v="3"/>
    <x v="3"/>
    <x v="19"/>
    <s v="IVR WEB SERVICES - EVC - PROD BUNDLE (MOVE WITH IMAGEONE IF AVAILABLE)"/>
    <s v="ImageOne - Prod"/>
    <s v="Canyonlands"/>
    <s v="IVR WEB SERVICES - PROD"/>
    <s v="IVR Web Services - EVC - Production"/>
    <s v="Production"/>
    <s v="IDCCMSVC02"/>
    <s v="IDCCMSVC02 - PROD"/>
    <s v="IDCCMSVC02.carecorenational.com"/>
    <s v="Windows"/>
    <s v="Microsoft Windows Server 2016 or later (64-bit)"/>
    <n v="2"/>
    <s v="POWEREDOFF"/>
    <s v="Former Canyonlands"/>
    <m/>
    <n v="2296"/>
    <s v="42109cd2-ce68-3199-bc1d-3c81c946c632"/>
    <s v="00:50:56:90:25:82"/>
    <s v="legacy_servers_7"/>
    <s v="7"/>
    <s v="Not in GH"/>
    <n v="200806"/>
    <n v="162569"/>
    <s v="DAL-GEN-DR"/>
    <s v="10.0.7.27"/>
    <s v="No"/>
    <s v="No"/>
    <s v="No"/>
    <s v="YES"/>
  </r>
  <r>
    <s v="vm-1148"/>
    <s v="IDCPRDIVR_PRD_01AUG13"/>
    <m/>
    <x v="3"/>
    <x v="3"/>
    <x v="3"/>
    <x v="19"/>
    <s v="IVR WEB SERVICES - EVC - PROD BUNDLE (MOVE WITH IMAGEONE IF AVAILABLE)"/>
    <s v="ImageOne - Prod"/>
    <s v="Canyonlands"/>
    <s v="IVR WEB SERVICES - PROD"/>
    <s v="IVR Web Services - EVC - Production"/>
    <s v="Production"/>
    <s v="IDCPRDIVR"/>
    <s v="IDCPRDIVR - PROD"/>
    <s v="IDCPRDIVR.carecorenational.com"/>
    <s v="Windows"/>
    <s v="Microsoft Windows Server 2008 R2 (64-bit)"/>
    <n v="2"/>
    <s v="POWEREDON"/>
    <s v="Former Canyonlands"/>
    <m/>
    <n v="2331"/>
    <s v="42194ffc-e5c5-db1c-55d7-5d8e7b886c12"/>
    <s v="00:50:56:99:76:3f"/>
    <s v="legacy_servers_7"/>
    <s v="7"/>
    <s v="Not in GH"/>
    <n v="86098"/>
    <n v="65905"/>
    <s v="DAL-GEN-DR"/>
    <s v="10.0.7.180"/>
    <s v="No"/>
    <s v="No"/>
    <s v="No"/>
    <s v="YES"/>
  </r>
  <r>
    <s v="vm-1382"/>
    <s v="IVRSVC01_PROD"/>
    <m/>
    <x v="3"/>
    <x v="3"/>
    <x v="3"/>
    <x v="19"/>
    <s v="IVR WEB SERVICES - EVC - PROD BUNDLE (MOVE WITH IMAGEONE IF AVAILABLE)"/>
    <s v="ImageOne - Prod"/>
    <s v="Canyonlands"/>
    <s v="IVR WEB SERVICES - PROD"/>
    <s v="IVR Web Services - EVC - Production"/>
    <s v="Production"/>
    <s v="IVRSVC01"/>
    <s v="IVRSVC01 - PROD"/>
    <s v="IVRSVC01.carecorenational.com"/>
    <s v="Unknown"/>
    <s v="N/A"/>
    <n v="4"/>
    <s v="POWEREDOFF"/>
    <s v="Former Canyonlands"/>
    <m/>
    <n v="2368"/>
    <s v="4214ccdd-4820-f213-bb88-92a2b0c8cadf"/>
    <s v="00:50:56:94:38:e7"/>
    <s v="legacy_servers_30"/>
    <s v="30"/>
    <s v="Not in GH"/>
    <n v="59485"/>
    <n v="46763"/>
    <s v="DAL-DC-GEN"/>
    <s v="10.50.30.17"/>
    <s v="No"/>
    <s v="No"/>
    <s v="No"/>
    <s v="NO"/>
  </r>
  <r>
    <s v="vm-368606"/>
    <s v="IVRSVC02_PROD"/>
    <m/>
    <x v="3"/>
    <x v="3"/>
    <x v="3"/>
    <x v="19"/>
    <s v="IVR WEB SERVICES - EVC - PROD BUNDLE (MOVE WITH IMAGEONE IF AVAILABLE)"/>
    <s v="ImageOne - Prod"/>
    <s v="Canyonlands"/>
    <s v="IVR WEB SERVICES - PROD"/>
    <s v="IVR Web Services - EVC - Production"/>
    <s v="Production"/>
    <s v="IVRSVC02"/>
    <s v="IVRSVC02 - PROD"/>
    <s v="IVRSVC02.carecorenational.com"/>
    <s v="Windows"/>
    <s v="Microsoft Windows Server 2008 R2 (64-bit)"/>
    <n v="4"/>
    <s v="POWEREDON"/>
    <s v="Former Canyonlands"/>
    <m/>
    <n v="2369"/>
    <s v="4210bb95-1aac-2712-c223-111cfdb0689e"/>
    <s v="00:50:56:90:48:7f"/>
    <s v="legacy_servers_30"/>
    <s v="30"/>
    <s v="Not in GH"/>
    <n v="59482"/>
    <n v="45257"/>
    <s v="DAL-DC-GEN"/>
    <s v="10.50.30.18"/>
    <s v="No"/>
    <s v="No"/>
    <s v="No"/>
    <s v="NO"/>
  </r>
  <r>
    <s v="vm-594974"/>
    <s v="EHDALPD1DOCGEN6"/>
    <m/>
    <x v="3"/>
    <x v="3"/>
    <x v="3"/>
    <x v="20"/>
    <s v="DocGen Portal and Services - PROD BUNDLE"/>
    <m/>
    <s v="Canyonlands"/>
    <s v="Letter Generation Services - PROD"/>
    <s v="Letter Generation Services - EVC - Production"/>
    <s v="Production"/>
    <s v="EHDALPD1DOCGEN6"/>
    <s v="EHDALPD1DOCGEN6 - PROD"/>
    <s v="EHDALPD1DOCGEN6.carecorenational.com"/>
    <m/>
    <m/>
    <m/>
    <m/>
    <s v="Former Bryce"/>
    <m/>
    <n v="1870"/>
    <s v="421081bd-ff02-a9cd-5fa0-99c03fc4d7e3"/>
    <s v="00:50:56:90:52:7f"/>
    <s v="servers_63"/>
    <s v="63"/>
    <s v="Not in GH"/>
    <n v="308319"/>
    <n v="252581"/>
    <s v="DAL-DC-GEN"/>
    <s v="10.210.63.251"/>
    <s v="No"/>
    <s v="No"/>
    <s v="No"/>
    <s v="NO"/>
  </r>
  <r>
    <s v="vm-305548"/>
    <s v="EHDALPD1EXLFAB1"/>
    <m/>
    <x v="4"/>
    <x v="5"/>
    <x v="4"/>
    <x v="21"/>
    <s v="Export Services eP - PROD BUNDLE"/>
    <m/>
    <s v="Canyonlands"/>
    <s v="Export Services eP - EVC - PROD"/>
    <m/>
    <s v="Production"/>
    <s v="ehdalpd1exlfab1"/>
    <s v="EHDALPD1EXLFAB1 - PROD"/>
    <s v="EHDALPD1EXLFAB1.innovate.lan"/>
    <m/>
    <m/>
    <m/>
    <m/>
    <s v="Former Bryce"/>
    <m/>
    <n v="1899"/>
    <s v="42108ff3-095d-771f-e04e-fbe7466c9fb9"/>
    <s v="00:50:56:90:51:08"/>
    <s v="servers_62"/>
    <s v="62"/>
    <s v="Not in GH"/>
    <n v="159842"/>
    <n v="119710"/>
    <s v="DAL-DC-GEN"/>
    <s v="10.210.62.118"/>
    <s v="No"/>
    <s v="No"/>
    <s v="No"/>
    <s v="NO"/>
  </r>
  <r>
    <s v="vm-305549"/>
    <s v="EHDALPD1EXLFAB2"/>
    <m/>
    <x v="4"/>
    <x v="5"/>
    <x v="4"/>
    <x v="21"/>
    <s v="Export Services eP - PROD BUNDLE"/>
    <m/>
    <s v="Canyonlands"/>
    <s v="Export Services eP - EVC - PROD"/>
    <m/>
    <s v="Production"/>
    <s v="ehdalpd1exlfab2"/>
    <s v="EHDALPD1EXLFAB2 - PROD"/>
    <s v="EHDALPD1EXLFAB2.innovate.lan"/>
    <m/>
    <m/>
    <m/>
    <m/>
    <s v="Former Bryce"/>
    <m/>
    <n v="1900"/>
    <s v="42109608-1ab3-1a5d-020c-ce0a92d2f096"/>
    <s v="00:50:56:90:08:e9"/>
    <s v="servers_62"/>
    <s v="62"/>
    <s v="Not in GH"/>
    <n v="159845"/>
    <n v="132836"/>
    <s v="DAL-DC-GEN"/>
    <s v="10.210.62.119"/>
    <s v="No"/>
    <s v="No"/>
    <s v="No"/>
    <s v="NO"/>
  </r>
  <r>
    <s v="vm-305550"/>
    <s v="EHDALPD1EXLFAB3"/>
    <m/>
    <x v="4"/>
    <x v="5"/>
    <x v="4"/>
    <x v="21"/>
    <s v="Export Services eP - PROD BUNDLE"/>
    <m/>
    <s v="Canyonlands"/>
    <s v="Export Services eP - EVC - PROD"/>
    <m/>
    <s v="Production"/>
    <s v="ehdalpd1exlfab3"/>
    <s v="EHDALPD1EXLFAB3 - PROD"/>
    <s v="EHDALPD1EXLFAB3.innovate.lan"/>
    <m/>
    <m/>
    <m/>
    <m/>
    <s v="Former Bryce"/>
    <m/>
    <n v="1901"/>
    <s v="42104960-5b81-cf34-6cd4-e1c1aec7a078"/>
    <s v="00:50:56:90:09:73"/>
    <s v="servers_62"/>
    <s v="62"/>
    <s v="Not in GH"/>
    <n v="159845"/>
    <n v="130856"/>
    <s v="DAL-DC-GEN"/>
    <s v="10.210.62.120"/>
    <s v="No"/>
    <s v="No"/>
    <s v="No"/>
    <s v="NO"/>
  </r>
  <r>
    <s v="vm-306436"/>
    <s v="EHDALPD1EXLFAB4"/>
    <m/>
    <x v="4"/>
    <x v="5"/>
    <x v="4"/>
    <x v="21"/>
    <s v="Export Services eP - PROD BUNDLE"/>
    <m/>
    <s v="Canyonlands"/>
    <s v="Export Services eP - EVC - PROD"/>
    <m/>
    <s v="Production"/>
    <s v="ehdalpd1exlfab4"/>
    <s v="EHDALPD1EXLFAB4 - PROD"/>
    <s v="EHDALPD1EXLFAB4.innovate.lan"/>
    <m/>
    <m/>
    <m/>
    <m/>
    <s v="Former Bryce"/>
    <m/>
    <n v="1902"/>
    <s v="421079e6-beb2-e0e8-e269-02695869b7a7"/>
    <s v="00:50:56:90:22:71"/>
    <s v="servers_63"/>
    <s v="63"/>
    <s v="Not in GH"/>
    <n v="159847"/>
    <n v="125984"/>
    <s v="DAL-DC-GEN"/>
    <s v="10.210.63.85"/>
    <s v="No"/>
    <s v="No"/>
    <s v="No"/>
    <s v="NO"/>
  </r>
  <r>
    <s v="vm-306437"/>
    <s v="EHDALPD1EXLFAB5"/>
    <m/>
    <x v="4"/>
    <x v="5"/>
    <x v="4"/>
    <x v="21"/>
    <s v="Export Services eP - PROD BUNDLE"/>
    <m/>
    <s v="Canyonlands"/>
    <s v="Export Services eP - EVC - PROD"/>
    <m/>
    <s v="Production"/>
    <s v="ehdalpd1exlfab5"/>
    <s v="EHDALPD1EXLFAB5 - PROD"/>
    <s v="EHDALPD1EXLFAB5.innovate.lan"/>
    <m/>
    <m/>
    <m/>
    <m/>
    <s v="Former Bryce"/>
    <m/>
    <n v="1903"/>
    <s v="42102cba-e11d-7df3-cc8e-f5cf7aa2282f"/>
    <s v="00:50:56:90:6a:58"/>
    <s v="servers_63"/>
    <s v="63"/>
    <s v="Not in GH"/>
    <n v="159847"/>
    <n v="104803"/>
    <s v="DAL-DC-GEN"/>
    <s v="10.210.63.86"/>
    <s v="No"/>
    <s v="No"/>
    <s v="No"/>
    <s v="NO"/>
  </r>
  <r>
    <s v="vm-551106"/>
    <s v="EHDALPD1EXRSQL1"/>
    <m/>
    <x v="4"/>
    <x v="5"/>
    <x v="4"/>
    <x v="21"/>
    <s v="Export Services eP - PROD BUNDLE"/>
    <m/>
    <s v="Canyonlands"/>
    <s v="Export Services eP - EVC - PROD"/>
    <m/>
    <s v="Production"/>
    <s v="EHDALPD1EXRSQL1"/>
    <s v="EHDALPD1EXRSQL1 - PROD"/>
    <s v="EHDALPD1EXRSQL1.innovate.lan"/>
    <s v="Windows"/>
    <s v="Microsoft Windows Server 2012 (64-bit)"/>
    <n v="4"/>
    <s v="POWEREDON"/>
    <s v="Former Bryce"/>
    <m/>
    <n v="1904"/>
    <s v="4210796f-af39-b21e-8104-70a1ecfb6f99"/>
    <s v="00:50:56:90:45:66"/>
    <s v="servers_62"/>
    <s v="62"/>
    <s v="Not in GH"/>
    <n v="863322"/>
    <n v="823660"/>
    <s v="DAL-DC-ESXSQL01"/>
    <s v="169.254.1.64"/>
    <s v="No"/>
    <s v="MSSQL"/>
    <s v="No"/>
    <s v="NO"/>
  </r>
  <r>
    <s v="vm-305545"/>
    <s v="EHDALPD1EXTFAB1"/>
    <m/>
    <x v="4"/>
    <x v="5"/>
    <x v="4"/>
    <x v="21"/>
    <s v="Export Services eP - PROD BUNDLE"/>
    <m/>
    <s v="Canyonlands"/>
    <s v="Export Services eP - EVC - PROD"/>
    <m/>
    <s v="Production"/>
    <s v="ehdalpd1extfab1"/>
    <s v="EHDALPD1EXTFAB1 - PROD"/>
    <s v="EHDALPD1EXTFAB1.innovate.lan"/>
    <m/>
    <m/>
    <m/>
    <m/>
    <s v="Former Bryce"/>
    <m/>
    <n v="1906"/>
    <s v="4210c494-406e-d0f6-e536-9415cb9093cb"/>
    <s v="00:50:56:90:6c:3e"/>
    <s v="servers_62"/>
    <s v="62"/>
    <s v="Not in GH"/>
    <n v="217186"/>
    <n v="157727"/>
    <s v="DAL-DC-GEN"/>
    <s v="10.210.62.112"/>
    <s v="No"/>
    <s v="No"/>
    <s v="No"/>
    <s v="NO"/>
  </r>
  <r>
    <s v="vm-305546"/>
    <s v="EHDALPD1EXTFAB2"/>
    <m/>
    <x v="4"/>
    <x v="5"/>
    <x v="4"/>
    <x v="21"/>
    <s v="Export Services eP - PROD BUNDLE"/>
    <m/>
    <s v="Canyonlands"/>
    <s v="Export Services eP - EVC - PROD"/>
    <m/>
    <s v="Production"/>
    <s v="ehdalpd1extfab2"/>
    <s v="EHDALPD1EXTFAB2 - PROD"/>
    <s v="EHDALPD1EXTFAB2.innovate.lan"/>
    <m/>
    <m/>
    <m/>
    <m/>
    <s v="Former Bryce"/>
    <m/>
    <n v="1907"/>
    <s v="4210637d-65b1-4d0a-b21d-725c584eb5aa"/>
    <s v="00:50:56:90:43:20"/>
    <s v="servers_62"/>
    <s v="62"/>
    <s v="Not in GH"/>
    <n v="186469"/>
    <n v="163700"/>
    <s v="DAL-DC-GEN"/>
    <s v="10.210.62.113"/>
    <s v="No"/>
    <s v="No"/>
    <s v="No"/>
    <s v="NO"/>
  </r>
  <r>
    <s v="vm-305547"/>
    <s v="EHDALPD1EXTFAB3"/>
    <m/>
    <x v="4"/>
    <x v="5"/>
    <x v="4"/>
    <x v="21"/>
    <s v="Export Services eP - PROD BUNDLE"/>
    <m/>
    <s v="Canyonlands"/>
    <s v="Export Services eP - EVC - PROD"/>
    <m/>
    <s v="Production"/>
    <s v="ehdalpd1extfab3"/>
    <s v="EHDALPD1EXTFAB3 - PROD"/>
    <s v="EHDALPD1EXTFAB3.innovate.lan"/>
    <m/>
    <m/>
    <m/>
    <m/>
    <s v="Former Bryce"/>
    <m/>
    <n v="1908"/>
    <s v="42105019-2f36-58ea-3617-19abcfff3daf"/>
    <s v="00:50:56:90:3a:1d"/>
    <s v="servers_62"/>
    <s v="62"/>
    <s v="Not in GH"/>
    <n v="176226"/>
    <n v="143459"/>
    <s v="DAL-DC-GEN"/>
    <s v="10.210.62.114"/>
    <s v="No"/>
    <s v="No"/>
    <s v="No"/>
    <s v="NO"/>
  </r>
  <r>
    <s v="vm-306434"/>
    <s v="EHDALPD1EXTFAB4"/>
    <m/>
    <x v="4"/>
    <x v="5"/>
    <x v="4"/>
    <x v="21"/>
    <s v="Export Services eP - PROD BUNDLE"/>
    <m/>
    <s v="Canyonlands"/>
    <s v="Export Services eP - EVC - PROD"/>
    <m/>
    <s v="Production"/>
    <s v="ehdalpd1extfab4"/>
    <s v="EHDALPD1EXTFAB4 - PROD"/>
    <s v="EHDALPD1EXTFAB4.innovate.lan"/>
    <m/>
    <m/>
    <m/>
    <m/>
    <s v="Former Bryce"/>
    <m/>
    <n v="1909"/>
    <s v="4210d815-7e91-de47-ae48-c72899d165c9"/>
    <s v="00:50:56:90:18:63"/>
    <s v="servers_63"/>
    <s v="63"/>
    <s v="Not in GH"/>
    <n v="176226"/>
    <n v="149535"/>
    <s v="DAL-DC-GEN"/>
    <s v="10.210.63.83"/>
    <s v="No"/>
    <s v="No"/>
    <s v="No"/>
    <s v="NO"/>
  </r>
  <r>
    <s v="vm-306435"/>
    <s v="EHDALPD1EXTFAB5"/>
    <m/>
    <x v="4"/>
    <x v="5"/>
    <x v="4"/>
    <x v="21"/>
    <s v="Export Services eP - PROD BUNDLE"/>
    <m/>
    <s v="Canyonlands"/>
    <s v="Export Services eP - EVC - PROD"/>
    <m/>
    <s v="Production"/>
    <s v="ehdalpd1extfab5"/>
    <s v="EHDALPD1EXTFAB5 - PROD"/>
    <s v="EHDALPD1EXTFAB5.innovate.lan"/>
    <m/>
    <m/>
    <m/>
    <m/>
    <s v="Former Bryce"/>
    <m/>
    <n v="1910"/>
    <s v="4210ae89-9b05-e2b7-2cf1-a1cddefefd29"/>
    <s v="00:50:56:90:68:d9"/>
    <s v="servers_63"/>
    <s v="63"/>
    <s v="Not in GH"/>
    <n v="176234"/>
    <n v="162424"/>
    <s v="DAL-DC-GEN"/>
    <s v="10.210.63.84"/>
    <s v="No"/>
    <s v="No"/>
    <s v="No"/>
    <s v="NO"/>
  </r>
  <r>
    <s v="vm-308259"/>
    <s v="EHDALPD1EXWSQL1"/>
    <m/>
    <x v="4"/>
    <x v="5"/>
    <x v="4"/>
    <x v="21"/>
    <s v="Export Services eP - PROD BUNDLE"/>
    <m/>
    <s v="Canyonlands"/>
    <s v="Export Services eP - EVC - PROD"/>
    <m/>
    <s v="Production"/>
    <s v="EHDALPD1EXWSQL1"/>
    <s v="EHDALPD1EXWSQL1 - PROD"/>
    <s v="EHDALPD1EXWSQL1.innovate.lan"/>
    <s v="Windows"/>
    <s v="Microsoft Windows Server 2012 (64-bit)"/>
    <n v="4"/>
    <s v="POWEREDON"/>
    <s v="Former Bryce"/>
    <m/>
    <n v="1911"/>
    <s v="42166b06-a275-3f7f-1f92-a728f83fe61a"/>
    <s v="00:50:56:90:0d:c9"/>
    <s v="servers_62"/>
    <s v="62"/>
    <s v="Not in GH"/>
    <n v="873612"/>
    <n v="873612"/>
    <s v="DAL-DC-ESXSQL01"/>
    <s v="169.254.2.97"/>
    <s v="No"/>
    <s v="MSSQL"/>
    <s v="No"/>
    <s v="NO"/>
  </r>
  <r>
    <s v="NO VM ID FOUND"/>
    <m/>
    <m/>
    <x v="4"/>
    <x v="5"/>
    <x v="4"/>
    <x v="21"/>
    <s v="Export Services eP - Dev Bundle"/>
    <m/>
    <s v="Canyonlands"/>
    <s v="Export Services eP - EVC - DEV"/>
    <m/>
    <s v="DEVELOPMENT"/>
    <s v="DALEXPTWSQL01"/>
    <s v="DALEXPTWSQL01 - DEV"/>
    <m/>
    <s v="Unknown"/>
    <m/>
    <m/>
    <m/>
    <s v="Former Bryce"/>
    <s v="not found"/>
    <n v="343"/>
    <s v=""/>
    <s v=""/>
    <s v=""/>
    <s v=""/>
    <e v="#N/A"/>
    <e v="#N/A"/>
    <e v="#N/A"/>
    <e v="#N/A"/>
    <e v="#N/A"/>
    <s v="No"/>
    <s v="No"/>
    <s v="No"/>
    <s v="NO"/>
  </r>
  <r>
    <s v="NO VM ID FOUND"/>
    <m/>
    <m/>
    <x v="4"/>
    <x v="5"/>
    <x v="4"/>
    <x v="21"/>
    <s v="Export Services eP - INTG Bundle"/>
    <m/>
    <s v="Canyonlands"/>
    <s v="Export Services eP - EVC - INTG"/>
    <m/>
    <s v="Integration Testing"/>
    <s v="DALEXPTWSQL01"/>
    <s v="DALEXPTWSQL01 - INTG"/>
    <m/>
    <s v="Unknown"/>
    <m/>
    <m/>
    <m/>
    <s v="Former Bryce"/>
    <s v="not found"/>
    <n v="344"/>
    <s v=""/>
    <s v=""/>
    <s v=""/>
    <s v=""/>
    <e v="#N/A"/>
    <e v="#N/A"/>
    <e v="#N/A"/>
    <e v="#N/A"/>
    <e v="#N/A"/>
    <s v="No"/>
    <s v="No"/>
    <s v="No"/>
    <s v="NO"/>
  </r>
  <r>
    <s v="vm-1032535"/>
    <s v="EHDALPD1OPS2"/>
    <m/>
    <x v="4"/>
    <x v="5"/>
    <x v="4"/>
    <x v="22"/>
    <s v="ImageOne Exports - PROD BUNDLE  (Move with ImageOne)"/>
    <s v="ImageOne - Prod"/>
    <s v="Canyonlands"/>
    <s v="ImageOne Exports - EVC - PROD"/>
    <m/>
    <s v="Production"/>
    <s v="EHDALPD1OPS2"/>
    <s v="EHDALPD1OPS2 - PROD"/>
    <s v="EHDALPD1OPS2.carecorenational.com"/>
    <m/>
    <m/>
    <m/>
    <m/>
    <s v="Former Canyonlands"/>
    <m/>
    <n v="1995"/>
    <s v="4210251e-e317-03dc-4d33-b65ce5eafc41"/>
    <s v="00:50:56:90:0d:fc"/>
    <s v="servers_75"/>
    <s v="75"/>
    <s v="Not in GH"/>
    <n v="305236"/>
    <n v="300644"/>
    <s v="DAL-DC-GEN"/>
    <s v="10.210.75.200"/>
    <s v="No"/>
    <s v="No"/>
    <s v="No"/>
    <s v="NO"/>
  </r>
  <r>
    <s v="vm-1007"/>
    <s v="IDCPRDCCGF06_4FEB15"/>
    <m/>
    <x v="5"/>
    <x v="6"/>
    <x v="5"/>
    <x v="23"/>
    <s v="Corecache - PROD (should go with IVR)"/>
    <m/>
    <s v="Canyonlands"/>
    <s v="Corecache - PROD"/>
    <s v="Corecache - EVC - Production"/>
    <s v="Production"/>
    <s v="idcprdccgf06"/>
    <s v="IDCPRDCCGF06 - PROD"/>
    <s v="BLANK"/>
    <m/>
    <m/>
    <m/>
    <m/>
    <s v="Former Canyonlands"/>
    <m/>
    <n v="2320"/>
    <s v="421458df-422d-1b51-5f47-8bed8cf17d98"/>
    <s v="00:50:56:94:40:34"/>
    <s v="legacy_servers_30"/>
    <s v="30"/>
    <s v="Not in GH"/>
    <n v="35929"/>
    <n v="31200"/>
    <s v="DAL-DC-GEN"/>
    <n v="0"/>
    <s v="No"/>
    <s v="No"/>
    <s v="No"/>
    <s v="NO"/>
  </r>
  <r>
    <s v="vm-2169"/>
    <s v="DAL-SCCM-DP01"/>
    <m/>
    <x v="5"/>
    <x v="6"/>
    <x v="5"/>
    <x v="24"/>
    <s v="SCCM - PROD BUNDLE"/>
    <m/>
    <s v="Canyonlands"/>
    <s v="SCCM - PROD"/>
    <s v="SCCM - EVC - Production"/>
    <s v="Production"/>
    <s v="DAL-SCCM-DP01"/>
    <s v="DAL-SCCM-DP01 - PROD"/>
    <s v="DAL-SCCM-DP01.carecorenational.com"/>
    <s v="Windows"/>
    <s v="Microsoft Windows Server 2012 (64-bit)"/>
    <n v="2"/>
    <s v="POWEREDON"/>
    <s v="Former Bryce"/>
    <m/>
    <n v="409"/>
    <s v="4210cd48-1e6d-3896-f663-0f966db6e202"/>
    <s v="00:50:56:90:3f:54"/>
    <s v="servers_61"/>
    <s v="61"/>
    <s v="Not in GH"/>
    <n v="2237636"/>
    <n v="1127099"/>
    <s v="DAL-DC-GEN"/>
    <s v="10.210.61.48"/>
    <s v="No"/>
    <s v="No"/>
    <s v="No"/>
    <s v="NO"/>
  </r>
  <r>
    <s v="vm-1591183"/>
    <s v="EHDALPD1SCCMDP1"/>
    <m/>
    <x v="5"/>
    <x v="6"/>
    <x v="5"/>
    <x v="24"/>
    <s v="SCCM - PROD BUNDLE"/>
    <m/>
    <s v="Canyonlands"/>
    <s v="SCCM - PROD"/>
    <s v="SCCM - EVC - Production"/>
    <s v="Production"/>
    <s v="EHDALPD1SCCMDP1"/>
    <s v="EHDALPD1SCCMDP1 - PROD"/>
    <s v="EHDALPD1SCCMDP1.innovate.lan"/>
    <s v="Windows"/>
    <s v="Microsoft Windows Server 2016 or later (64-bit)"/>
    <n v="4"/>
    <s v="POWEREDON"/>
    <s v="Former Bryce"/>
    <m/>
    <n v="2024"/>
    <s v="4210b792-8f4f-7f22-913d-166f1be0bdb5"/>
    <s v="00:50:56:90:e7:cb"/>
    <s v="servers_77"/>
    <s v="77"/>
    <s v="Not in GH"/>
    <n v="909405"/>
    <n v="39393"/>
    <s v="DAL-DC-GEN"/>
    <s v="10.210.77.88"/>
    <s v="No"/>
    <s v="No"/>
    <s v="No"/>
    <s v="NO"/>
  </r>
  <r>
    <s v="vm-1591184"/>
    <s v="EHDALPD1SCCMMP1"/>
    <m/>
    <x v="5"/>
    <x v="6"/>
    <x v="5"/>
    <x v="24"/>
    <s v="SCCM - PROD BUNDLE"/>
    <m/>
    <s v="Canyonlands"/>
    <s v="SCCM - PROD"/>
    <s v="SCCM - EVC - Production"/>
    <s v="Production"/>
    <s v="EHDALPD1SCCMMP1"/>
    <s v="EHDALPD1SCCMMP1 - PROD"/>
    <s v="EHDALPD1SCCMMP1.innovate.lan"/>
    <s v="Windows"/>
    <s v="Microsoft Windows Server 2016 or later (64-bit)"/>
    <n v="4"/>
    <s v="POWEREDON"/>
    <s v="Former Bryce"/>
    <m/>
    <n v="2025"/>
    <s v="4210bc55-0eb7-34f7-21c2-ba65bb0564b0"/>
    <s v="00:50:56:90:fd:5b"/>
    <s v="servers_77"/>
    <s v="77"/>
    <s v="Not in GH"/>
    <n v="172126"/>
    <n v="38478"/>
    <s v="DAL-DC-GEN"/>
    <s v="10.210.77.89"/>
    <s v="No"/>
    <s v="No"/>
    <s v="No"/>
    <s v="NO"/>
  </r>
  <r>
    <s v="vm-1591185"/>
    <s v="EHDALPD1SCCMSU1"/>
    <m/>
    <x v="5"/>
    <x v="6"/>
    <x v="5"/>
    <x v="24"/>
    <s v="SCCM - PROD BUNDLE"/>
    <m/>
    <s v="Canyonlands"/>
    <s v="SCCM - PROD"/>
    <s v="SCCM - EVC - Production"/>
    <s v="Production"/>
    <s v="EHDALPD1SCCMSU1"/>
    <s v="EHDALPD1SCCMSU1 - PROD"/>
    <s v="EHDALPD1SCCMSU1.innovate.lan"/>
    <s v="Windows"/>
    <s v="Microsoft Windows Server 2016 or later (64-bit)"/>
    <n v="4"/>
    <s v="POWEREDON"/>
    <s v="Former Bryce"/>
    <m/>
    <n v="2026"/>
    <s v="4210e9ff-7f94-32a8-7031-edd6bd1bc835"/>
    <s v="00:50:56:90:4d:31"/>
    <s v="servers_77"/>
    <s v="77"/>
    <s v="Not in GH"/>
    <n v="172126"/>
    <n v="38418"/>
    <s v="DAL-DC-GEN"/>
    <s v="10.210.77.90"/>
    <s v="No"/>
    <s v="No"/>
    <s v="No"/>
    <s v="NO"/>
  </r>
  <r>
    <s v="vm-242478"/>
    <s v="DALUPADSDB01"/>
    <m/>
    <x v="5"/>
    <x v="6"/>
    <x v="5"/>
    <x v="25"/>
    <s v="UPADS - PROD (MOVE WITH IMAGEONE)"/>
    <s v="ImageOne - Prod"/>
    <s v="Canyonlands"/>
    <s v="UPADs - PROD"/>
    <s v="UPADs - EVC - Production"/>
    <s v="Production"/>
    <s v="CCNIDCUPADSDB"/>
    <s v="CCNIDCUPADSDB - PROD"/>
    <s v="DALUPADSDB01.carecorenational.com"/>
    <m/>
    <m/>
    <m/>
    <m/>
    <s v="Former Canyonlands"/>
    <m/>
    <n v="243"/>
    <s v=""/>
    <s v=""/>
    <s v=""/>
    <s v=""/>
    <e v="#N/A"/>
    <n v="18283818"/>
    <n v="18024219"/>
    <s v="DAL-DC-ESXSQL01"/>
    <s v="169.254.1.164"/>
    <s v="No"/>
    <s v="No"/>
    <s v="No"/>
    <s v="NO"/>
  </r>
  <r>
    <s v="vm-300276"/>
    <s v="DALUPADSPLUGIN1"/>
    <m/>
    <x v="5"/>
    <x v="6"/>
    <x v="5"/>
    <x v="25"/>
    <s v="UPADS - PRODUCTION BUNDLE"/>
    <m/>
    <s v="Canyonlands"/>
    <s v="UPADS Plugins - Production"/>
    <s v="UPADS Plugins - EVC - Production"/>
    <s v="Production"/>
    <s v="DALUPADSPLUGIN1"/>
    <s v="DALUPADSPLUGIN1 - PROD"/>
    <s v="DALUPADSPLUGIN1.innovate.lan"/>
    <m/>
    <m/>
    <m/>
    <m/>
    <s v="Former Canyonlands"/>
    <m/>
    <n v="493"/>
    <s v="4210c920-fa2b-6359-f042-655f85c90876"/>
    <s v="00:50:56:90:3e:0a"/>
    <s v="servers_62"/>
    <s v="62"/>
    <s v="Not in GH"/>
    <n v="94313"/>
    <n v="90236"/>
    <s v="DAL-DC-GEN"/>
    <s v="10.210.62.244"/>
    <s v="No"/>
    <s v="No"/>
    <s v="No"/>
    <s v="NO"/>
  </r>
  <r>
    <s v="vm-208412"/>
    <s v="DALUPADSSVC02"/>
    <m/>
    <x v="5"/>
    <x v="6"/>
    <x v="5"/>
    <x v="25"/>
    <s v="UPADS - PRODUCTION BUNDLE"/>
    <m/>
    <s v="Canyonlands"/>
    <s v="UPADS Services - Production"/>
    <s v="UPADS Services - EVC - Production"/>
    <s v="Production"/>
    <s v="DALUPADSSVC02"/>
    <s v="DALUPADSSVC02 - PROD"/>
    <s v="DALUPADSSVC02.innovate.lan"/>
    <m/>
    <m/>
    <m/>
    <m/>
    <s v="Former Canyonlands"/>
    <m/>
    <n v="498"/>
    <s v="421012e3-8ebd-53bb-419f-4649ede154fa"/>
    <s v="00:50:56:90:64:b6"/>
    <s v="servers_62"/>
    <s v="62"/>
    <s v="Not in GH"/>
    <n v="94306"/>
    <n v="91102"/>
    <s v="DAL-DC-GEN"/>
    <s v="10.210.62.151"/>
    <s v="No"/>
    <s v="No"/>
    <s v="No"/>
    <s v="NO"/>
  </r>
  <r>
    <s v="vm-208413"/>
    <s v="DALUPADSSVC03"/>
    <m/>
    <x v="5"/>
    <x v="6"/>
    <x v="5"/>
    <x v="25"/>
    <s v="UPADS - PRODUCTION BUNDLE"/>
    <m/>
    <s v="Canyonlands"/>
    <s v="UPADS Services - Production"/>
    <s v="UPADS Services - EVC - Production"/>
    <s v="Production"/>
    <s v="DALUPADSSVC03"/>
    <s v="DALUPADSSVC03 - PROD"/>
    <s v="DALUPADSSVC03.innovate.lan"/>
    <m/>
    <m/>
    <m/>
    <m/>
    <s v="Former Canyonlands"/>
    <m/>
    <n v="499"/>
    <s v="42100dbd-9873-929d-f34a-9b1829da8868"/>
    <s v="00:50:56:90:5c:32"/>
    <s v="servers_62"/>
    <s v="62"/>
    <s v="Not in GH"/>
    <n v="94311"/>
    <n v="90856"/>
    <s v="DAL-DC-GEN"/>
    <s v="10.210.62.152"/>
    <s v="No"/>
    <s v="No"/>
    <s v="No"/>
    <s v="NO"/>
  </r>
  <r>
    <s v="vm-208414"/>
    <s v="DALUPADSSVC04"/>
    <m/>
    <x v="5"/>
    <x v="6"/>
    <x v="5"/>
    <x v="25"/>
    <s v="UPADS - PRODUCTION BUNDLE"/>
    <m/>
    <s v="Canyonlands"/>
    <s v="UPADS Services - Production"/>
    <s v="UPADS Services - EVC - Production"/>
    <s v="Production"/>
    <s v="DALUPADSSVC04"/>
    <s v="DALUPADSSVC04 - PROD"/>
    <s v="DALUPADSSVC04.innovate.lan"/>
    <m/>
    <m/>
    <m/>
    <m/>
    <s v="Former Canyonlands"/>
    <m/>
    <n v="500"/>
    <s v="4210d3ed-a63a-d906-6cca-a6e0fa2ad8b2"/>
    <s v="00:50:56:90:77:12"/>
    <s v="servers_62"/>
    <s v="62"/>
    <s v="Not in GH"/>
    <n v="94311"/>
    <n v="91186"/>
    <s v="DAL-DC-GEN"/>
    <s v="10.210.62.153"/>
    <s v="No"/>
    <s v="No"/>
    <s v="No"/>
    <s v="NO"/>
  </r>
  <r>
    <s v="vm-1062341"/>
    <s v="DCB-PRDPRPORT01"/>
    <m/>
    <x v="5"/>
    <x v="6"/>
    <x v="5"/>
    <x v="25"/>
    <s v="UPADS - PROD BUNDLE"/>
    <m/>
    <s v="Canyonlands"/>
    <s v="UPADS CACHE API - PROD"/>
    <s v="UPADS Cache API - EVC - Production"/>
    <s v="Production"/>
    <s v="DCB-PRDPRPORT01"/>
    <s v="DCB-PRDPRPORT01 - PROD"/>
    <s v="DCB-PRDPRPORT01.us.medsolutions.com"/>
    <s v="Windows"/>
    <s v="Microsoft Windows Server 2012 (64-bit)"/>
    <n v="2"/>
    <s v="POWEREDON"/>
    <s v="Former Canyonlands"/>
    <m/>
    <n v="574"/>
    <s v="421036b8-39ee-4914-cc3c-212ba0ba2c59"/>
    <s v="00:50:56:90:32:19"/>
    <s v="bwd_servers_1161"/>
    <s v="1161"/>
    <s v="Not in GH"/>
    <n v="118914"/>
    <n v="86266"/>
    <s v="DAL-GEN-DR"/>
    <s v="10.200.161.83"/>
    <s v="No"/>
    <s v="No"/>
    <s v="No"/>
    <s v="YES"/>
  </r>
  <r>
    <s v="vm-1062343"/>
    <s v="DCB-PRDPRPORT02"/>
    <m/>
    <x v="5"/>
    <x v="6"/>
    <x v="5"/>
    <x v="25"/>
    <s v="UPADS - PROD BUNDLE"/>
    <m/>
    <s v="Canyonlands"/>
    <s v="UPADS CACHE API - PROD"/>
    <s v="UPADS Cache API - EVC - Production"/>
    <s v="Production"/>
    <s v="DCB-PRDPRPORT02"/>
    <s v="DCB-PRDPRPORT02 - PROD"/>
    <s v="DCB-PRDPRPORT02.us.medsolutions.com"/>
    <s v="Windows"/>
    <s v="Microsoft Windows Server 2012 (64-bit)"/>
    <n v="2"/>
    <s v="POWEREDON"/>
    <s v="Former Canyonlands"/>
    <m/>
    <n v="575"/>
    <s v="4210e48c-ce9e-33a7-98fb-2465ed2c1a99"/>
    <s v="00:50:56:90:fd:2b"/>
    <s v="bwd_servers_1161"/>
    <s v="1161"/>
    <s v="Not in GH"/>
    <n v="118908"/>
    <n v="85543"/>
    <s v="DAL-GEN-DR"/>
    <s v="10.200.161.19"/>
    <s v="No"/>
    <s v="No"/>
    <s v="No"/>
    <s v="YES"/>
  </r>
  <r>
    <s v="vm-1062345"/>
    <s v="DCB-PRDPRPORT03"/>
    <m/>
    <x v="5"/>
    <x v="6"/>
    <x v="5"/>
    <x v="25"/>
    <s v="UPADS - PROD BUNDLE"/>
    <m/>
    <s v="Canyonlands"/>
    <s v="UPADS CACHE API - PROD"/>
    <s v="UPADS Cache API - EVC - Production"/>
    <s v="Production"/>
    <s v="DCB-PRDPRPORT03"/>
    <s v="DCB-PRDPRPORT03 - PROD"/>
    <s v="DCB-PRDPRPORT03.us.medsolutions.com"/>
    <s v="Windows"/>
    <s v="Microsoft Windows Server 2012 (64-bit)"/>
    <n v="2"/>
    <s v="POWEREDON"/>
    <s v="Former Canyonlands"/>
    <m/>
    <n v="576"/>
    <s v="4210fc35-dbaf-e77c-9898-58b39391ec5f"/>
    <s v="00:50:56:90:80:cb"/>
    <s v="bwd_servers_1161"/>
    <s v="1161"/>
    <s v="Not in GH"/>
    <n v="149652"/>
    <n v="123237"/>
    <s v="DAL-GEN-DR"/>
    <s v="10.200.161.15"/>
    <s v="No"/>
    <s v="No"/>
    <s v="No"/>
    <s v="YES"/>
  </r>
  <r>
    <s v="vm-1062347"/>
    <s v="DCB-PRDPRPORT04"/>
    <m/>
    <x v="5"/>
    <x v="6"/>
    <x v="5"/>
    <x v="25"/>
    <s v="UPADS - PROD BUNDLE"/>
    <s v="ImageOne - Prod"/>
    <s v="Canyonlands"/>
    <s v="UPADS CACHE API - PROD"/>
    <s v="UPADS Cache API - EVC - Production"/>
    <s v="Production"/>
    <s v="DCB-PRDPRPORT04"/>
    <s v="DCB-PRDPRPORT04 - PROD"/>
    <s v="DCB-PRDPRPORT04.us.medsolutions.com"/>
    <s v="Unknown"/>
    <s v="N/A"/>
    <s v="N/A"/>
    <s v="POWEREDOFF"/>
    <s v="Former Canyonlands"/>
    <m/>
    <n v="577"/>
    <s v="4210f378-f2e4-e34b-dd50-719a2cc22de1"/>
    <s v="00:50:56:90:08:25"/>
    <s v="bwd_servers_1161"/>
    <s v="1161"/>
    <s v="Not in GH"/>
    <n v="155853"/>
    <n v="96524"/>
    <s v="DAL-GEN-DR"/>
    <s v="10.200.161.17"/>
    <s v="No"/>
    <s v="No"/>
    <s v="No"/>
    <s v="YES"/>
  </r>
  <r>
    <s v="vm-1062349"/>
    <s v="DCB-PRDPRPORT05"/>
    <m/>
    <x v="5"/>
    <x v="6"/>
    <x v="5"/>
    <x v="25"/>
    <s v="UPADS - PROD BUNDLE"/>
    <m/>
    <s v="Canyonlands"/>
    <s v="UPADS CACHE API - PROD"/>
    <s v="UPADS Cache API - EVC - Production"/>
    <s v="Production"/>
    <s v="DCB-PRDPRPORT05"/>
    <s v="DCB-PRDPRPORT05 - PROD"/>
    <s v="DCB-PRDPRPORT05.us.medsolutions.com"/>
    <s v="Windows"/>
    <s v="Microsoft Windows Server 2012 (64-bit)"/>
    <n v="4"/>
    <s v="POWEREDON"/>
    <s v="Former Canyonlands"/>
    <m/>
    <n v="578"/>
    <s v="4210e08d-f11f-bbb3-74be-aa61e48bb156"/>
    <s v="00:50:56:90:00:2f"/>
    <s v="bwd_servers_1161"/>
    <s v="1161"/>
    <s v="Not in GH"/>
    <n v="109223"/>
    <n v="84874"/>
    <s v="DAL-GEN-DR"/>
    <s v="10.200.161.18"/>
    <s v="No"/>
    <s v="No"/>
    <s v="No"/>
    <s v="YES"/>
  </r>
  <r>
    <s v="vm-1062351"/>
    <s v="DCB-PRDPRPORT06"/>
    <m/>
    <x v="5"/>
    <x v="6"/>
    <x v="5"/>
    <x v="25"/>
    <s v="UPADS - PROD BUNDLE"/>
    <s v="ImageOne - Prod"/>
    <s v="Canyonlands"/>
    <s v="UPADS CACHE API - PROD"/>
    <s v="UPADS Cache API - EVC - Production"/>
    <s v="Production"/>
    <s v="DCB-PRDPRPORT06"/>
    <s v="DCB-PRDPRPORT06 - PROD"/>
    <s v="DCB-PRDPRPORT06.us.medsolutions.com"/>
    <s v="Unknown"/>
    <s v="N/A"/>
    <s v="N/A"/>
    <s v="POWEREDOFF"/>
    <s v="Former Canyonlands"/>
    <m/>
    <n v="579"/>
    <s v="42100a41-da97-840f-6b1e-84d9d0f007d9"/>
    <s v="00:50:56:90:d1:6c"/>
    <s v="bwd_servers_1161"/>
    <s v="1161"/>
    <s v="Not in GH"/>
    <n v="155852"/>
    <n v="102060"/>
    <s v="DAL-GEN-DR"/>
    <s v="10.200.161.21"/>
    <s v="No"/>
    <s v="No"/>
    <s v="No"/>
    <s v="YES"/>
  </r>
  <r>
    <s v="vm-1062353"/>
    <s v="DCB-PRDPRPORT07"/>
    <m/>
    <x v="5"/>
    <x v="6"/>
    <x v="5"/>
    <x v="25"/>
    <s v="UPADS - PROD BUNDLE"/>
    <m/>
    <s v="Canyonlands"/>
    <s v="UPADS CACHE API - PROD"/>
    <s v="UPADS Cache API - EVC - Production"/>
    <s v="Production"/>
    <s v="DCB-PRDPRPORT07"/>
    <s v="DCB-PRDPRPORT07 - PROD"/>
    <s v="DCB-PRDPRPORT07.us.medsolutions.com"/>
    <s v="Windows"/>
    <s v="Microsoft Windows Server 2012 (64-bit)"/>
    <n v="2"/>
    <s v="POWEREDON"/>
    <s v="Former Canyonlands"/>
    <m/>
    <n v="580"/>
    <s v="421010ae-6d18-08cf-c7e9-e9e4cc7fc455"/>
    <s v="00:50:56:90:3d:db"/>
    <s v="bwd_servers_1161"/>
    <s v="1161"/>
    <s v="Not in GH"/>
    <n v="108669"/>
    <n v="79910"/>
    <s v="DAL-GEN-DR"/>
    <s v="10.200.161.22"/>
    <s v="No"/>
    <s v="No"/>
    <s v="No"/>
    <s v="NO"/>
  </r>
  <r>
    <s v="vm-1062355"/>
    <s v="DCB-PRDPRPORT08"/>
    <m/>
    <x v="5"/>
    <x v="6"/>
    <x v="5"/>
    <x v="25"/>
    <s v="UPADS - PROD BUNDLE"/>
    <m/>
    <s v="Canyonlands"/>
    <s v="UPADS CACHE API - PROD"/>
    <s v="UPADS Cache API - EVC - Production"/>
    <s v="Production"/>
    <s v="DCB-PRDPRPORT08"/>
    <s v="DCB-PRDPRPORT08 - PROD"/>
    <s v="DCB-PRDPRPORT08.us.medsolutions.com"/>
    <s v="Windows"/>
    <s v="Microsoft Windows Server 2012 (64-bit)"/>
    <n v="2"/>
    <s v="POWEREDON"/>
    <s v="Former Canyonlands"/>
    <m/>
    <n v="581"/>
    <s v="4210f99f-0f9c-8d8e-546d-cf160fc9bc8a"/>
    <s v="00:50:56:90:6a:8e"/>
    <s v="bwd_servers_1161"/>
    <s v="1161"/>
    <s v="Not in GH"/>
    <n v="113775"/>
    <n v="85108"/>
    <s v="DAL-GEN-DR"/>
    <s v="10.200.161.24"/>
    <s v="No"/>
    <s v="No"/>
    <s v="No"/>
    <s v="NO"/>
  </r>
  <r>
    <s v="vm-1062357"/>
    <s v="DCB-PRDPRPORT13"/>
    <m/>
    <x v="5"/>
    <x v="6"/>
    <x v="5"/>
    <x v="25"/>
    <s v="UPADS - PROD BUNDLE"/>
    <m/>
    <s v="Canyonlands"/>
    <s v="UPADS CACHE API - PROD"/>
    <s v="UPADS Cache API - EVC - Production"/>
    <s v="Production"/>
    <s v="DCB-PRDPRPORT13"/>
    <s v="DCB-PRDPRPORT13 - PROD"/>
    <s v="DCB-PRDPRPORT13.us.medsolutions.com"/>
    <s v="Windows"/>
    <s v="Microsoft Windows Server 2012 (64-bit)"/>
    <n v="2"/>
    <s v="POWEREDON"/>
    <s v="Former Canyonlands"/>
    <m/>
    <n v="582"/>
    <s v="4210401a-169d-beaf-27c7-d0f3ddbafd51"/>
    <s v="00:50:56:90:b5:9c"/>
    <s v="bwd_servers_1161"/>
    <s v="1161"/>
    <s v="Not in GH"/>
    <n v="108674"/>
    <n v="83610"/>
    <s v="DAL-GEN-DR"/>
    <s v="10.200.161.32"/>
    <s v="No"/>
    <s v="No"/>
    <s v="No"/>
    <s v="NO"/>
  </r>
  <r>
    <s v="vm-1062359"/>
    <s v="DCB-PRDPRPORT14"/>
    <m/>
    <x v="5"/>
    <x v="6"/>
    <x v="5"/>
    <x v="25"/>
    <s v="UPADS - PROD BUNDLE"/>
    <m/>
    <s v="Canyonlands"/>
    <s v="UPADS CACHE API - PROD"/>
    <s v="UPADS Cache API - EVC - Production"/>
    <s v="Production"/>
    <s v="DCB-PRDPRPORT14"/>
    <s v="DCB-PRDPRPORT14 - PROD"/>
    <s v="DCB-PRDPRPORT14.us.medsolutions.com"/>
    <s v="Windows"/>
    <s v="Microsoft Windows Server 2012 (64-bit)"/>
    <n v="2"/>
    <s v="POWEREDON"/>
    <s v="Former Canyonlands"/>
    <m/>
    <n v="583"/>
    <s v="4210b9a8-9ee5-1f1b-0265-28cf411e6795"/>
    <s v="00:50:56:90:78:17"/>
    <s v="bwd_servers_1161"/>
    <s v="1161"/>
    <s v="Not in GH"/>
    <n v="108675"/>
    <n v="77722"/>
    <s v="DAL-GEN-DR"/>
    <s v="10.200.161.33"/>
    <s v="No"/>
    <s v="No"/>
    <s v="No"/>
    <s v="YES"/>
  </r>
  <r>
    <s v="vm-1069753"/>
    <s v="DCB-PRDPRPORT15"/>
    <m/>
    <x v="5"/>
    <x v="6"/>
    <x v="5"/>
    <x v="25"/>
    <s v="UPADS - PROD BUNDLE"/>
    <m/>
    <s v="Canyonlands"/>
    <s v="UPADS CACHE API - PROD"/>
    <s v="UPADS Cache API - EVC - Production"/>
    <s v="Production"/>
    <s v="DCB-PRDPRPORT15"/>
    <s v="DCB-PRDPRPORT15 - PROD"/>
    <s v="DCB-PRDPRPORT15.us.medsolutions.com"/>
    <s v="Windows"/>
    <s v="Microsoft Windows Server 2012 (64-bit)"/>
    <n v="2"/>
    <s v="POWEREDON"/>
    <s v="Former Canyonlands"/>
    <m/>
    <n v="584"/>
    <s v="4210483e-125c-aa2d-6e10-4dbc440c0f19"/>
    <s v="00:50:56:90:c2:bf"/>
    <s v="bwd_servers_1161"/>
    <s v="1161"/>
    <s v="Not in GH"/>
    <n v="108653"/>
    <n v="82961"/>
    <s v="DAL-GEN-DR"/>
    <s v="10.200.161.85"/>
    <s v="No"/>
    <s v="No"/>
    <s v="No"/>
    <s v="YES"/>
  </r>
  <r>
    <s v="vm-1062363"/>
    <s v="DCB-PRDPRPORT16"/>
    <m/>
    <x v="5"/>
    <x v="6"/>
    <x v="5"/>
    <x v="25"/>
    <s v="UPADS - PROD BUNDLE"/>
    <m/>
    <s v="Canyonlands"/>
    <s v="UPADS CACHE API - PROD"/>
    <s v="UPADS Cache API - EVC - Production"/>
    <s v="Production"/>
    <s v="DCB-PRDPRPORT16"/>
    <s v="DCB-PRDPRPORT16 - PROD"/>
    <s v="DCB-PRDPRPORT16.us.medsolutions.com"/>
    <s v="Windows"/>
    <s v="Microsoft Windows Server 2012 (64-bit)"/>
    <n v="2"/>
    <s v="POWEREDON"/>
    <s v="Former Canyonlands"/>
    <m/>
    <n v="585"/>
    <s v="4210b921-7f7b-a248-fbf5-788c8c983f8b"/>
    <s v="00:50:56:90:49:36"/>
    <s v="bwd_servers_1161"/>
    <s v="1161"/>
    <s v="Not in GH"/>
    <n v="124029"/>
    <n v="78487"/>
    <s v="DAL-GEN-DR"/>
    <s v="10.200.161.86"/>
    <s v="No"/>
    <s v="No"/>
    <s v="No"/>
    <s v="YES"/>
  </r>
  <r>
    <s v="vm-1062365"/>
    <s v="DCB-PRDPRPORT17"/>
    <m/>
    <x v="5"/>
    <x v="6"/>
    <x v="5"/>
    <x v="25"/>
    <s v="UPADS - PROD BUNDLE"/>
    <m/>
    <s v="Canyonlands"/>
    <s v="UPADS CACHE API - PROD"/>
    <s v="UPADS Cache API - EVC - Production"/>
    <s v="Production"/>
    <s v="DCB-PRDPRPORT17"/>
    <s v="DCB-PRDPRPORT17 - PROD"/>
    <s v="DCB-PRDPRPORT17.us.medsolutions.com"/>
    <s v="Windows"/>
    <s v="Microsoft Windows Server 2012 (64-bit)"/>
    <n v="2"/>
    <s v="POWEREDON"/>
    <s v="Former Canyonlands"/>
    <m/>
    <n v="586"/>
    <s v="4210971f-4653-7afe-5397-66f375ebf1b5"/>
    <s v="00:50:56:90:26:70"/>
    <s v="bwd_servers_1161"/>
    <s v="1161"/>
    <s v="Not in GH"/>
    <n v="118912"/>
    <n v="81941"/>
    <s v="DAL-GEN-DR"/>
    <s v="10.200.161.87"/>
    <s v="No"/>
    <s v="No"/>
    <s v="No"/>
    <s v="YES"/>
  </r>
  <r>
    <s v="vm-1062367"/>
    <s v="DCB-PRDPRPORT18"/>
    <m/>
    <x v="5"/>
    <x v="6"/>
    <x v="5"/>
    <x v="25"/>
    <s v="UPADS - PROD BUNDLE"/>
    <m/>
    <s v="Canyonlands"/>
    <s v="UPADS CACHE API - PROD"/>
    <s v="UPADS Cache API - EVC - Production"/>
    <s v="Production"/>
    <s v="DCB-PRDPRPORT18"/>
    <s v="DCB-PRDPRPORT18 - PROD"/>
    <s v="dcb-prdprport18.us.medsolutions.com"/>
    <s v="Windows"/>
    <s v="Microsoft Windows Server 2012 (64-bit)"/>
    <n v="2"/>
    <s v="POWEREDON"/>
    <s v="Former Canyonlands"/>
    <m/>
    <n v="587"/>
    <s v="4210fcbf-5763-1174-1c21-53e7b2ed6b2a"/>
    <s v="00:50:56:90:17:68"/>
    <s v="bwd_servers_1161"/>
    <s v="1161"/>
    <s v="Not in GH"/>
    <n v="113792"/>
    <n v="83027"/>
    <s v="DAL-GEN-DR"/>
    <s v="10.200.161.88"/>
    <s v="No"/>
    <s v="No"/>
    <s v="No"/>
    <s v="YES"/>
  </r>
  <r>
    <s v="vm-1062369"/>
    <s v="DCB-PRDPRPORT19"/>
    <m/>
    <x v="5"/>
    <x v="6"/>
    <x v="5"/>
    <x v="25"/>
    <s v="UPADS - PROD BUNDLE"/>
    <s v="ImageOne - Prod"/>
    <s v="Canyonlands"/>
    <s v="PATIENT AUTH HISTORY - PROD"/>
    <s v="Patient Auth History - EVC - Production"/>
    <s v="Production"/>
    <s v="DCB-PRDPRPORT19"/>
    <s v="DCB-PRDPRPORT19 - PROD"/>
    <s v="DCB-PRDPRPORT19.us.medsolutions.com"/>
    <s v="Unknown"/>
    <s v="N/A"/>
    <s v="N/A"/>
    <s v="POWEREDOFF"/>
    <s v="Former Canyonlands"/>
    <m/>
    <n v="588"/>
    <s v="4210d425-109d-e0fe-1144-f914a13a50e4"/>
    <s v="00:50:56:90:56:0a"/>
    <s v="bwd_servers_1161"/>
    <s v="1161"/>
    <s v="Not in GH"/>
    <n v="137398"/>
    <n v="121024"/>
    <s v="DAL-GEN-DR"/>
    <s v="10.200.161.50"/>
    <s v="No"/>
    <s v="No"/>
    <s v="No"/>
    <s v="NO"/>
  </r>
  <r>
    <s v="vm-1062369"/>
    <s v="DCB-PRDPRPORT19"/>
    <m/>
    <x v="5"/>
    <x v="6"/>
    <x v="5"/>
    <x v="25"/>
    <s v="UPADS - PROD BUNDLE"/>
    <s v="ImageOne - Prod"/>
    <s v="Canyonlands"/>
    <s v="SBI2 FLAG - PROD"/>
    <s v="SBI2 Flag - EVC - Production"/>
    <s v="Production"/>
    <s v="DCB-PRDPRPORT19"/>
    <s v="DCB-PRDPRPORT19 - PROD"/>
    <s v="DCB-PRDPRPORT19.us.medsolutions.com"/>
    <s v="Unknown"/>
    <s v="N/A"/>
    <s v="N/A"/>
    <s v="POWEREDOFF"/>
    <s v="Former Canyonlands"/>
    <m/>
    <n v="588"/>
    <s v="4210d425-109d-e0fe-1144-f914a13a50e4"/>
    <s v="00:50:56:90:56:0a"/>
    <s v="bwd_servers_1161"/>
    <s v="1161"/>
    <s v="Not in GH"/>
    <n v="137398"/>
    <n v="121024"/>
    <s v="DAL-GEN-DR"/>
    <s v="10.200.161.50"/>
    <s v="No"/>
    <s v="No"/>
    <s v="No"/>
    <s v="NO"/>
  </r>
  <r>
    <s v="vm-1062371"/>
    <s v="DCB-PRDPRPORT20"/>
    <m/>
    <x v="5"/>
    <x v="6"/>
    <x v="5"/>
    <x v="25"/>
    <s v="UPADS - PROD BUNDLE"/>
    <s v="ImageOne - Prod"/>
    <s v="Canyonlands"/>
    <s v="PATIENT AUTH HISTORY - PROD"/>
    <s v="Patient Auth History - EVC - Production"/>
    <s v="Production"/>
    <s v="DCB-PRDPRPORT20"/>
    <s v="DCB-PRDPRPORT20 - PROD"/>
    <s v="DCB-PRDPRPORT20.us.medsolutions.com"/>
    <s v="Unknown"/>
    <s v="N/A"/>
    <s v="N/A"/>
    <s v="POWEREDOFF"/>
    <s v="Former Canyonlands"/>
    <m/>
    <n v="589"/>
    <s v="4210e051-b7ac-f922-96ce-c84d57f4a07b"/>
    <s v="00:50:56:90:3d:e7"/>
    <s v="bwd_servers_1161"/>
    <s v="1161"/>
    <s v="Not in GH"/>
    <n v="127160"/>
    <n v="120520"/>
    <s v="DAL-GEN-DR"/>
    <s v="10.200.161.51"/>
    <s v="No"/>
    <s v="No"/>
    <s v="No"/>
    <s v="NO"/>
  </r>
  <r>
    <s v="vm-1062371"/>
    <s v="DCB-PRDPRPORT20"/>
    <m/>
    <x v="5"/>
    <x v="6"/>
    <x v="5"/>
    <x v="25"/>
    <s v="UPADS - PROD BUNDLE"/>
    <s v="ImageOne - Prod"/>
    <s v="Canyonlands"/>
    <s v="SBI2 FLAG - PROD"/>
    <s v="SBI2 Flag - EVC - Production"/>
    <s v="Production"/>
    <s v="DCB-PRDPRPORT20"/>
    <s v="DCB-PRDPRPORT20 - PROD"/>
    <s v="DCB-PRDPRPORT20.us.medsolutions.com"/>
    <s v="Unknown"/>
    <s v="N/A"/>
    <s v="N/A"/>
    <s v="POWEREDOFF"/>
    <s v="Former Canyonlands"/>
    <m/>
    <n v="589"/>
    <s v="4210e051-b7ac-f922-96ce-c84d57f4a07b"/>
    <s v="00:50:56:90:3d:e7"/>
    <s v="bwd_servers_1161"/>
    <s v="1161"/>
    <s v="Not in GH"/>
    <n v="127160"/>
    <n v="120520"/>
    <s v="DAL-GEN-DR"/>
    <s v="10.200.161.51"/>
    <s v="No"/>
    <s v="No"/>
    <s v="No"/>
    <s v="NO"/>
  </r>
  <r>
    <s v="vm-1072201"/>
    <s v="DCB-PRDPRPORT25"/>
    <m/>
    <x v="5"/>
    <x v="6"/>
    <x v="5"/>
    <x v="25"/>
    <s v="UPADS - PROD BUNDLE"/>
    <m/>
    <s v="Canyonlands"/>
    <s v="UPADS CACHE API - PROD"/>
    <s v="UPADS Cache API - EVC - Production"/>
    <s v="Production"/>
    <s v="DCB-PRDPRPORT25"/>
    <s v="DCB-PRDPRPORT25 - PROD"/>
    <s v="BLANK"/>
    <s v="Windows"/>
    <s v="Microsoft Windows Server 2008 R2 (64-bit)"/>
    <n v="2"/>
    <s v="POWEREDON"/>
    <s v="Former Canyonlands"/>
    <m/>
    <n v="590"/>
    <s v="4210939c-d16f-3d88-9e2c-7114385da56e"/>
    <s v="00:50:56:90:83:24"/>
    <s v="bwd_servers_1161"/>
    <s v="1161"/>
    <s v="Not in GH"/>
    <n v="77918"/>
    <n v="62666"/>
    <s v="DAL-GEN-DR"/>
    <s v="10.200.161.99"/>
    <s v="No"/>
    <s v="No"/>
    <s v="No"/>
    <s v="NO"/>
  </r>
  <r>
    <s v="vm-420528"/>
    <s v="DCB-PRD-SQLODS1"/>
    <m/>
    <x v="5"/>
    <x v="6"/>
    <x v="5"/>
    <x v="25"/>
    <s v="UPADS - PROD BUNDLE"/>
    <m/>
    <s v="Canyonlands"/>
    <s v="UPADS CACHE API - PROD"/>
    <s v="UPADS Cache API - EVC - Production"/>
    <s v="Production"/>
    <s v="DCB-PRD-SQLODS1"/>
    <s v="DCB-PRD-SQLODS1 - PROD"/>
    <s v="DCB-PRD-SQLODS1.us.medsolutions.com"/>
    <s v="Windows"/>
    <s v="Microsoft Windows Server 2012 (64-bit)"/>
    <n v="8"/>
    <s v="POWEREDON"/>
    <s v="Former Canyonlands"/>
    <m/>
    <n v="597"/>
    <s v="422be438-ba39-1783-2e6a-a98065a80132"/>
    <s v="00:50:56:90:68:7A"/>
    <s v="bwd_servers_1161"/>
    <s v="1161"/>
    <s v="Not in GH"/>
    <n v="6389857"/>
    <n v="5783166"/>
    <s v="DAL-DC-ESXSQL01"/>
    <s v="10.200.161.60"/>
    <s v="No"/>
    <s v="MSSQL"/>
    <s v="No"/>
    <s v="YES"/>
  </r>
  <r>
    <s v="vm-1831683"/>
    <s v="EHDALPD1UPDRV01"/>
    <m/>
    <x v="5"/>
    <x v="6"/>
    <x v="5"/>
    <x v="25"/>
    <s v="UPADS - PROD2 (MOVE WITH ISAAC)"/>
    <s v="ISAAC - Prod"/>
    <s v="Canyonlands"/>
    <s v="UPADs - PROD"/>
    <s v="UPADs - EVC - Production"/>
    <s v="Production"/>
    <s v="EHDALPD1UPDRV01"/>
    <s v="EHDALPD1UPDRV01 - PROD"/>
    <s v="EHDALPD1UPDRV01.carecorenational.com"/>
    <m/>
    <m/>
    <m/>
    <m/>
    <s v="Former Bryce"/>
    <m/>
    <n v="2072"/>
    <s v="421036b6-4bc6-724e-0089-953a913aa425"/>
    <s v="00:50:56:90:65:b1"/>
    <s v="servers_76"/>
    <s v="76"/>
    <s v="Not in GH"/>
    <n v="98398"/>
    <n v="76112"/>
    <s v="DAL-GEN-DR"/>
    <s v="10.210.76.131"/>
    <s v="No"/>
    <s v="No"/>
    <s v="No"/>
    <s v="YES"/>
  </r>
  <r>
    <s v="vm-1504102"/>
    <s v="EHDALPD1UPDSF01"/>
    <m/>
    <x v="5"/>
    <x v="6"/>
    <x v="5"/>
    <x v="25"/>
    <s v="UPADS - PROD (MOVE WITH IMAGEONE)"/>
    <s v="ImageOne - Prod"/>
    <s v="Canyonlands"/>
    <s v="UPADs - PROD"/>
    <s v="UPADs - EVC - Production"/>
    <s v="Production"/>
    <s v="Ehdalpd1updsf01"/>
    <s v="Ehdalpd1updsf01 - PROD"/>
    <s v="EHDALPD1UPDSF01.carecorenational.com"/>
    <m/>
    <m/>
    <m/>
    <m/>
    <s v="Former Canyonlands"/>
    <m/>
    <n v="2074"/>
    <s v="4210a50d-0260-534d-2121-7f765db51e20"/>
    <s v="00:50:56:90:e8:63"/>
    <s v="servers_76"/>
    <s v="76"/>
    <s v="Not in GH"/>
    <n v="98425"/>
    <n v="85713"/>
    <s v="DAL-GEN-DR"/>
    <s v="10.210.76.149"/>
    <s v="No"/>
    <s v="No"/>
    <s v="No"/>
    <s v="YES"/>
  </r>
  <r>
    <s v="vm-1140458"/>
    <s v="EHDALPD1UPDSF02"/>
    <m/>
    <x v="5"/>
    <x v="6"/>
    <x v="5"/>
    <x v="25"/>
    <s v="UPADS - PROD (MOVE WITH IMAGEONE)"/>
    <s v="ImageOne - Prod"/>
    <s v="Canyonlands"/>
    <s v="UPADs - PROD"/>
    <s v="UPADs - EVC - Production"/>
    <s v="Production"/>
    <s v="Ehdalpd1updsf02"/>
    <s v="Ehdalpd1updsf02 - PROD"/>
    <s v="EHDALPD1UPDSF02.carecorenational.com"/>
    <m/>
    <m/>
    <m/>
    <m/>
    <s v="Former Canyonlands"/>
    <m/>
    <n v="2075"/>
    <s v="4210bcfb-8b77-a5d1-c75e-20f1de87fbe0"/>
    <s v="00:50:56:90:72:35"/>
    <s v="servers_76"/>
    <s v="76"/>
    <s v="Not in GH"/>
    <n v="98452"/>
    <n v="86870"/>
    <s v="DAL-GEN-DR"/>
    <s v="10.210.76.150"/>
    <s v="No"/>
    <s v="No"/>
    <s v="No"/>
    <s v="YES"/>
  </r>
  <r>
    <s v="vm-1140459"/>
    <s v="EHDALPD1UPDSF03"/>
    <m/>
    <x v="5"/>
    <x v="6"/>
    <x v="5"/>
    <x v="25"/>
    <s v="UPADS - PROD (MOVE WITH IMAGEONE)"/>
    <s v="ImageOne - Prod"/>
    <s v="Canyonlands"/>
    <s v="UPADs - PROD"/>
    <s v="UPADs - EVC - Production"/>
    <s v="Production"/>
    <s v="Ehdalpd1updsf03"/>
    <s v="Ehdalpd1updsf03 - PROD"/>
    <s v="EHDALPD1UPDSF03.carecorenational.com"/>
    <m/>
    <m/>
    <m/>
    <m/>
    <s v="Former Canyonlands"/>
    <m/>
    <n v="2076"/>
    <s v="4210020d-4634-219b-793a-9670c4450783"/>
    <s v="00:50:56:90:b3:73"/>
    <s v="servers_76"/>
    <s v="76"/>
    <s v="Not in GH"/>
    <n v="98438"/>
    <n v="87158"/>
    <s v="DAL-GEN-DR"/>
    <s v="10.210.76.151"/>
    <s v="No"/>
    <s v="No"/>
    <s v="No"/>
    <s v="YES"/>
  </r>
  <r>
    <s v="vm-420629"/>
    <s v="UPADSWEBSRV1_PRD"/>
    <m/>
    <x v="5"/>
    <x v="6"/>
    <x v="5"/>
    <x v="25"/>
    <s v="UPADS - PROD (MOVE WITH IMAGEONE)"/>
    <s v="ImageOne - Prod"/>
    <s v="Canyonlands"/>
    <s v="UPADs - PROD"/>
    <s v="UPADs - EVC - Production"/>
    <s v="Production"/>
    <s v="UPADSWEBSRV1"/>
    <s v="UPADSWEBSRV1 - PROD"/>
    <s v="UPADSWEBSRV1.carecorenational.com"/>
    <m/>
    <m/>
    <m/>
    <m/>
    <s v="Former Canyonlands"/>
    <m/>
    <n v="2503"/>
    <s v="564dcc2f-4b3e-6516-f9f4-35d597a6b315"/>
    <s v="00:50:56:90:58:48"/>
    <s v="servers_61"/>
    <s v="61"/>
    <s v="Not in GH"/>
    <n v="98435"/>
    <n v="85088"/>
    <s v="DAL-GEN-DR"/>
    <s v="10.210.61.180"/>
    <s v="No"/>
    <s v="No"/>
    <s v="No"/>
    <s v="YES"/>
  </r>
  <r>
    <s v="vm-640523"/>
    <s v="EHDALPD1MDMSQL1_PRD_17AUG2018"/>
    <m/>
    <x v="6"/>
    <x v="7"/>
    <x v="6"/>
    <x v="26"/>
    <s v="Data warehouse - Prod bundle"/>
    <m/>
    <s v="Canyonlands"/>
    <s v="MASTER DATA SERVICES - DW - PROD"/>
    <s v="Master Data Services - DW - EVC - Production"/>
    <s v="Production"/>
    <s v="EHDALPD1MDMSQL1"/>
    <s v="EHDALPD1MDMSQL1 - PROD"/>
    <s v="EHDALPD1MDMSQL1.us.medsolutions.com"/>
    <s v="Windows"/>
    <s v="Microsoft Windows Server 2016 or later (64-bit)"/>
    <n v="4"/>
    <s v="POWEREDON"/>
    <s v="Former Canyonlands"/>
    <m/>
    <n v="1963"/>
    <s v="42101d2d-8994-504b-722a-bc9cec22654b"/>
    <s v="00:50:56:90:90:80"/>
    <s v="servers_75"/>
    <s v="75"/>
    <s v="Not in GH"/>
    <n v="1230936"/>
    <n v="1215800"/>
    <s v="DAL-DC-ESXSQL01"/>
    <s v="10.210.75.55"/>
    <s v="No"/>
    <s v="MSSQL"/>
    <s v="No"/>
    <s v="NO"/>
  </r>
  <r>
    <s v="vm-388517"/>
    <s v="DALSSRS01_PROD_28OCT17"/>
    <m/>
    <x v="6"/>
    <x v="7"/>
    <x v="6"/>
    <x v="27"/>
    <s v="DATA Warehouse - Dev Bundle"/>
    <m/>
    <s v="Canyonlands"/>
    <s v="SSRS - DW - DEV"/>
    <s v="SSRS - DW - EVC - Development"/>
    <s v="DEVELOPMENT"/>
    <s v="dalssrs01"/>
    <s v="DALSSRS01 - DEV"/>
    <s v="DALSSRS01.us.medsolutions.com"/>
    <m/>
    <m/>
    <m/>
    <m/>
    <s v="Former Canyonlands"/>
    <m/>
    <n v="422"/>
    <s v=""/>
    <s v="00:50:56:90:74:a8"/>
    <s v="servers_63"/>
    <s v="63"/>
    <s v="Not in GH"/>
    <n v="246880"/>
    <n v="243133"/>
    <s v="DAL-DC-ESXSQL01"/>
    <s v="10.210.63.130"/>
    <s v="No"/>
    <s v="No"/>
    <s v="No"/>
    <s v="NO"/>
  </r>
  <r>
    <s v="vm-809949"/>
    <s v="DCB-DW02_21MARCH19_UPGRADE"/>
    <m/>
    <x v="6"/>
    <x v="7"/>
    <x v="6"/>
    <x v="27"/>
    <s v="Data warehouse - Prod bundle"/>
    <m/>
    <s v="Canyonlands"/>
    <s v="SSRS - DW - PROD"/>
    <s v="SSRS - DW - EVC - Production"/>
    <s v="Production"/>
    <s v="DCB-DW02"/>
    <s v="DCB-DW02 - PROD"/>
    <s v="DCB-DW02.us.medsolutions.com"/>
    <s v="Windows"/>
    <s v="Microsoft Windows Server 2016 or later (64-bit)"/>
    <n v="8"/>
    <s v="POWEREDON"/>
    <s v="Former Canyonlands"/>
    <m/>
    <n v="532"/>
    <s v="42105565-21a8-db9e-2751-6ccc994fcca3"/>
    <s v="00:50:56:90:32:91"/>
    <s v="prod_sql_1140"/>
    <s v="1140"/>
    <s v="Not in GH"/>
    <n v="294393"/>
    <n v="271199"/>
    <s v="DAL-DC-ESXSQL01"/>
    <s v="10.200.140.51"/>
    <s v="No"/>
    <s v="No"/>
    <s v="No"/>
    <s v="NO"/>
  </r>
  <r>
    <s v="vm-809951"/>
    <s v="DCB-REP-01"/>
    <m/>
    <x v="6"/>
    <x v="7"/>
    <x v="6"/>
    <x v="27"/>
    <s v="Data warehouse - Prod bundle"/>
    <m/>
    <s v="Canyonlands"/>
    <s v="SSRS - DW - PROD"/>
    <s v="SSRS - DW - EVC - Production"/>
    <s v="Production"/>
    <s v="DCB-REP-01"/>
    <s v="DCB-REP-01 - PROD"/>
    <s v="DCB-REP-01.us.medsolutions.com"/>
    <s v="Windows"/>
    <s v="Microsoft Windows Server 2016 or later (64-bit)"/>
    <n v="2"/>
    <s v="POWEREDON"/>
    <s v="Former Canyonlands"/>
    <m/>
    <n v="617"/>
    <s v="42106d9e-2b49-6aec-43dc-c21d66b9ffda"/>
    <s v="00:50:56:ab:33:fc"/>
    <s v="bwd_servers_1153"/>
    <s v="1153"/>
    <s v="Not in GH"/>
    <n v="136274"/>
    <n v="74932"/>
    <s v="DAL-DC-ESXSQL01"/>
    <s v="10.200.153.118"/>
    <s v="No"/>
    <s v="No"/>
    <s v="No"/>
    <s v="NO"/>
  </r>
  <r>
    <s v="vm-467557"/>
    <s v="EHDALPD1ICC01"/>
    <m/>
    <x v="7"/>
    <x v="8"/>
    <x v="7"/>
    <x v="28"/>
    <s v="ITXA PROD BUNDLE (MUST Move with ImageOne)"/>
    <s v="ImageOne - Prod"/>
    <s v="Canyonlands"/>
    <s v="IBM CONTROL CENTER - PROD"/>
    <s v="IBM CONTROL CENTER - EVC - Production"/>
    <s v="Production"/>
    <s v="ehdalpd1icc01"/>
    <s v="EHDALPD1ICC01 - PROD"/>
    <s v="EHDALPD1ICC01.innovate.lan"/>
    <m/>
    <m/>
    <m/>
    <m/>
    <s v="Former Canyonlands"/>
    <m/>
    <n v="1917"/>
    <s v="4210886f-0223-7905-b3fe-6409d3afc8ca"/>
    <s v="00:50:56:90:24:42"/>
    <s v="servers_63"/>
    <s v="63"/>
    <s v="Not in GH"/>
    <n v="237671"/>
    <n v="208369"/>
    <s v="DAL-DC-GEN"/>
    <s v="10.210.63.161"/>
    <s v="No"/>
    <s v="No"/>
    <s v="No"/>
    <s v="NO"/>
  </r>
  <r>
    <s v="vm-467558"/>
    <s v="EHDALPD1ICC02"/>
    <m/>
    <x v="7"/>
    <x v="8"/>
    <x v="7"/>
    <x v="28"/>
    <s v="ITXA PROD BUNDLE (MUST Move with ImageOne)"/>
    <s v="ImageOne - Prod"/>
    <s v="Canyonlands"/>
    <s v="IBM CONTROL CENTER - PROD"/>
    <s v="IBM CONTROL CENTER - EVC - Production"/>
    <s v="Production"/>
    <s v="ehdalpd1icc02"/>
    <s v="EHDALPD1ICC02 - PROD"/>
    <s v="EHDALPD1ICC02.innovate.lan"/>
    <m/>
    <m/>
    <m/>
    <m/>
    <s v="Former Canyonlands"/>
    <m/>
    <n v="1918"/>
    <s v="4210939b-25b4-a88a-94f8-35344a6d0b21"/>
    <s v="00:50:56:90:3c:c4"/>
    <s v="servers_63"/>
    <s v="63"/>
    <s v="Not in GH"/>
    <n v="237668"/>
    <n v="209309"/>
    <s v="DAL-DC-GEN"/>
    <s v="10.210.63.162"/>
    <s v="No"/>
    <s v="No"/>
    <s v="No"/>
    <s v="NO"/>
  </r>
  <r>
    <s v="vm-467560"/>
    <s v="EHDALPD1ICCDB01"/>
    <m/>
    <x v="7"/>
    <x v="8"/>
    <x v="7"/>
    <x v="28"/>
    <s v="ITXA PROD BUNDLE (MUST Move with ImageOne)"/>
    <s v="ImageOne - Prod"/>
    <s v="Canyonlands"/>
    <s v="IBM CONTROL CENTER - PROD"/>
    <s v="IBM CONTROL CENTER - EVC - Production"/>
    <s v="Production"/>
    <s v="ehdalpd1iccdb01"/>
    <s v="EHDALPD1ICCDB01 - PROD"/>
    <s v="EHDALPD1ICCDB01.innovate.lan"/>
    <m/>
    <m/>
    <m/>
    <m/>
    <s v="Former Canyonlands"/>
    <m/>
    <n v="1919"/>
    <s v="4210aa3b-342d-f54a-c57d-f73bc8ca32b9"/>
    <s v="00:50:56:90:36:5e"/>
    <s v="servers_63"/>
    <s v="63"/>
    <s v="Not in GH"/>
    <n v="903268"/>
    <n v="903268"/>
    <s v="DAL-DC-ESXSQL01"/>
    <s v="10.210.63.164"/>
    <s v="No"/>
    <s v="MSSQL"/>
    <s v="No"/>
    <s v="NO"/>
  </r>
  <r>
    <s v="vm-262621"/>
    <s v="DALETL01"/>
    <m/>
    <x v="7"/>
    <x v="8"/>
    <x v="7"/>
    <x v="29"/>
    <s v="ITXA PROD BUNDLE (MUST Move with ImageOne)"/>
    <s v="ImageOne - Prod"/>
    <s v="Canyonlands"/>
    <s v="ITXA - PROD"/>
    <s v="IBM Transformation Extender Advanced (ITXA) - EVC - Production"/>
    <s v="Production"/>
    <s v="DALETL01"/>
    <s v="DALETL01 - PROD"/>
    <s v="DALETL01.innovate.lan"/>
    <m/>
    <m/>
    <m/>
    <m/>
    <s v="Former Canyonlands"/>
    <m/>
    <n v="330"/>
    <s v="4216fd45-8b01-62a0-e54e-8399dd3431ef"/>
    <s v="00:50:56:96:11:96"/>
    <s v="servers_61"/>
    <s v="61"/>
    <s v="Not in GH"/>
    <n v="6489187"/>
    <n v="5363716"/>
    <s v="DAL-DC-ESXSQL01"/>
    <s v="10.210.61.240"/>
    <s v="No"/>
    <s v="MSSQL"/>
    <s v="No"/>
    <s v="NO"/>
  </r>
  <r>
    <s v="vm-292271"/>
    <s v="DALWEBSPHRDB01"/>
    <m/>
    <x v="7"/>
    <x v="8"/>
    <x v="7"/>
    <x v="29"/>
    <s v="ITXA PROD BUNDLE (MUST Move with ImageOne)"/>
    <s v="ImageOne - Prod"/>
    <s v="Canyonlands"/>
    <s v="ITXA - PROD"/>
    <s v="IBM Transformation Extender Advanced (ITXA) - EVC - Production"/>
    <s v="Production"/>
    <s v="DALWEBSPHRDB01"/>
    <s v="DALWEBSPHRDB01 - PROD"/>
    <s v="DALWEBSPHRDB01.carecorenational.com"/>
    <s v="Windows"/>
    <s v="Microsoft Windows Server 2012 (64-bit)"/>
    <n v="8"/>
    <s v="POWEREDON"/>
    <s v="Former Canyonlands"/>
    <m/>
    <n v="515"/>
    <s v="42100cbb-61b0-5843-7900-ba1d1b847e50"/>
    <s v="00:50:56:90:6a:3f"/>
    <s v="servers_63"/>
    <s v="63"/>
    <s v="Not in GH"/>
    <n v="4430994"/>
    <n v="4238571"/>
    <s v="DAL-DC-ESXSQL01"/>
    <s v="169.254.2.163"/>
    <s v="No"/>
    <s v="MSSQL"/>
    <s v="No"/>
    <s v="NO"/>
  </r>
  <r>
    <s v="vm-386793"/>
    <s v="DALWEBSPHRDB02"/>
    <m/>
    <x v="7"/>
    <x v="8"/>
    <x v="7"/>
    <x v="29"/>
    <s v="ITXA PROD BUNDLE (MUST Move with ImageOne)"/>
    <s v="ImageOne - Prod"/>
    <s v="Canyonlands"/>
    <s v="ITXA - PROD"/>
    <s v="IBM Transformation Extender Advanced (ITXA) - EVC - Production"/>
    <s v="Production"/>
    <s v="DALWEBSPHRDB02"/>
    <s v="DALWEBSPHRDB02 - PROD"/>
    <s v="DALWEBSPHRDB02.carecorenational.com"/>
    <s v="Windows"/>
    <s v="Microsoft Windows Server 2012 (64-bit)"/>
    <n v="8"/>
    <s v="POWEREDON"/>
    <s v="Former Canyonlands"/>
    <m/>
    <n v="516"/>
    <s v="42103566-0105-ceee-cbf8-af641ff4f8f0"/>
    <s v="00:50:56:90:67:09"/>
    <s v="servers_63"/>
    <s v="63"/>
    <s v="Not in GH"/>
    <n v="3564640"/>
    <n v="2516079"/>
    <s v="DAL-DC-ESXSQL01"/>
    <s v="169.254.3.206"/>
    <s v="No"/>
    <s v="MSSQL"/>
    <s v="No"/>
    <s v="YES"/>
  </r>
  <r>
    <s v="vm-1195871"/>
    <s v="EHDALPD1INOD01"/>
    <m/>
    <x v="7"/>
    <x v="8"/>
    <x v="7"/>
    <x v="29"/>
    <s v="ITXA PROD BUNDLE (MUST Move with ImageOne)"/>
    <s v="ImageOne - Prod"/>
    <s v="Canyonlands"/>
    <s v="ITXA - PROD"/>
    <s v="IBM Transformation Extender Advanced (ITXA) - EVC - Production"/>
    <s v="Production"/>
    <s v="ehdalpd1inod01"/>
    <s v="EHDALPD1INOD01 - PROD"/>
    <s v="EHDALPD1INOD01.innovate.lan"/>
    <m/>
    <m/>
    <m/>
    <m/>
    <s v="Former Canyonlands"/>
    <m/>
    <n v="1923"/>
    <s v="421071ff-6689-36cf-e669-d8a53da5a9f4"/>
    <s v="00:50:56:90:b6:a5"/>
    <s v="servers_76"/>
    <s v="76"/>
    <s v="Not in GH"/>
    <n v="108628"/>
    <n v="107821"/>
    <s v="DAL-DC-GEN"/>
    <s v="10.210.76.154"/>
    <s v="No"/>
    <s v="No"/>
    <s v="No"/>
    <s v="NO"/>
  </r>
  <r>
    <s v="vm-1516388"/>
    <s v="EHDALPD1RT01"/>
    <m/>
    <x v="7"/>
    <x v="8"/>
    <x v="7"/>
    <x v="29"/>
    <s v="ITXA PROD BUNDLE (MUST Move with ImageOne)"/>
    <s v="ImageOne - Prod"/>
    <s v="Canyonlands"/>
    <s v="ITXA - PROD"/>
    <s v="IBM Transformation Extender Advanced (ITXA) - EVC - Production"/>
    <s v="Production"/>
    <s v="EHDALPD1RT01"/>
    <s v="EHDALPD1RT01 - PROD"/>
    <s v="EHDALPD1RT01.innovate.lan"/>
    <s v="Windows"/>
    <s v="Microsoft Windows Server 2016 or later (64-bit)"/>
    <n v="8"/>
    <s v="POWEREDON"/>
    <s v="Former Canyonlands"/>
    <m/>
    <n v="2018"/>
    <s v="4210604f-56d8-f57d-3ecb-5a86975d3724"/>
    <s v="00:50:56:90:fc:48"/>
    <s v="servers_77"/>
    <s v="77"/>
    <s v="Not in GH"/>
    <n v="247913"/>
    <n v="223781"/>
    <s v="DAL-DC-GEN"/>
    <s v="10.210.77.73"/>
    <s v="No"/>
    <s v="No"/>
    <s v="No"/>
    <s v="NO"/>
  </r>
  <r>
    <s v="vm-1516389"/>
    <s v="EHDALPD1RT02"/>
    <m/>
    <x v="7"/>
    <x v="8"/>
    <x v="7"/>
    <x v="29"/>
    <s v="ITXA PROD BUNDLE (MUST Move with ImageOne)"/>
    <s v="ImageOne - Prod"/>
    <s v="Canyonlands"/>
    <s v="ITXA - PROD"/>
    <s v="IBM Transformation Extender Advanced (ITXA) - EVC - Production"/>
    <s v="Production"/>
    <s v="EHDALPD1RT02"/>
    <s v="EHDALPD1RT02 - PROD"/>
    <s v="EHDALPD1RT02.innovate.lan"/>
    <s v="Windows"/>
    <s v="Microsoft Windows Server 2016 or later (64-bit)"/>
    <n v="8"/>
    <s v="POWEREDON"/>
    <s v="Former Canyonlands"/>
    <m/>
    <n v="2019"/>
    <s v="4210c245-fa2c-b988-be8a-e3ad9ae8ad94"/>
    <s v="00:50:56:90:0d:9f"/>
    <s v="servers_77"/>
    <s v="77"/>
    <s v="Not in GH"/>
    <n v="247914"/>
    <n v="201013"/>
    <s v="DAL-DC-GEN"/>
    <s v="10.210.77.74"/>
    <s v="No"/>
    <s v="No"/>
    <s v="No"/>
    <s v="NO"/>
  </r>
  <r>
    <s v="vm-1517338"/>
    <s v="EHDALPD1RTDB01"/>
    <m/>
    <x v="7"/>
    <x v="8"/>
    <x v="7"/>
    <x v="29"/>
    <s v="ITXA PROD BUNDLE (MUST Move with ImageOne)"/>
    <s v="ImageOne - Prod"/>
    <s v="Canyonlands"/>
    <s v="ITXA - PROD"/>
    <s v="IBM Transformation Extender Advanced (ITXA) - EVC - Production"/>
    <s v="Production"/>
    <s v="ehdalpd1rtdb01"/>
    <s v="EHDALPD1RTDB01 - PROD"/>
    <s v="EHDALPD1RTDB01.innovate.lan"/>
    <m/>
    <m/>
    <m/>
    <m/>
    <s v="Former Canyonlands"/>
    <m/>
    <n v="2020"/>
    <s v="42106b98-ca5e-7e92-50fc-056ac5a037c8"/>
    <s v="00:50:56:90:a8:a7"/>
    <s v="servers_77"/>
    <s v="77"/>
    <s v="Not in GH"/>
    <n v="1347680"/>
    <n v="677131"/>
    <s v="DAL-DC-ESXSQL01"/>
    <s v="10.210.77.75"/>
    <s v="No"/>
    <s v="MSSQL"/>
    <s v="No"/>
    <s v="NO"/>
  </r>
  <r>
    <s v="vm-467552"/>
    <s v="EHDALPD1SFG01"/>
    <m/>
    <x v="7"/>
    <x v="8"/>
    <x v="7"/>
    <x v="29"/>
    <s v="ITXA PROD BUNDLE (MUST Move with ImageOne)"/>
    <s v="ImageOne - Prod"/>
    <s v="Canyonlands"/>
    <s v="ITXA - PROD"/>
    <s v="IBM Transformation Extender Advanced (ITXA) - EVC - Production"/>
    <s v="Production"/>
    <s v="ehdalpd1sfg01"/>
    <s v="EHDALPD1SFG01 - PROD"/>
    <s v="EHDALPD1SFG01.innovate.lan"/>
    <m/>
    <m/>
    <m/>
    <m/>
    <s v="Former Canyonlands"/>
    <m/>
    <n v="2027"/>
    <s v="42102398-81b4-555c-da0d-5902d7ae4fe1"/>
    <s v="00:50:56:90:01:94"/>
    <s v="servers_63"/>
    <s v="63"/>
    <s v="Not in GH"/>
    <n v="288871"/>
    <n v="285347"/>
    <s v="DAL-DC-GEN"/>
    <s v="10.210.63.159"/>
    <s v="No"/>
    <s v="No"/>
    <s v="No"/>
    <s v="NO"/>
  </r>
  <r>
    <s v="vm-467556"/>
    <s v="EHDALPD1SFG02"/>
    <m/>
    <x v="7"/>
    <x v="8"/>
    <x v="7"/>
    <x v="29"/>
    <s v="ITXA PROD BUNDLE (MUST Move with ImageOne)"/>
    <s v="ImageOne - Prod"/>
    <s v="Canyonlands"/>
    <s v="ITXA - PROD"/>
    <s v="IBM Transformation Extender Advanced (ITXA) - EVC - Production"/>
    <s v="Production"/>
    <s v="ehdalpd1sfg02"/>
    <s v="EHDALPD1SFG02 - PROD"/>
    <s v="EHDALPD1SFG02.innovate.lan"/>
    <m/>
    <m/>
    <m/>
    <m/>
    <s v="Former Canyonlands"/>
    <m/>
    <n v="2028"/>
    <s v="4210cf42-a074-98c8-210a-c46c449a0504"/>
    <s v="00:50:56:90:38:de"/>
    <s v="servers_63"/>
    <s v="63"/>
    <s v="Not in GH"/>
    <n v="263270"/>
    <n v="256383"/>
    <s v="DAL-DC-GEN"/>
    <s v="10.210.63.160"/>
    <s v="No"/>
    <s v="No"/>
    <s v="No"/>
    <s v="NO"/>
  </r>
  <r>
    <s v="vm-1060218"/>
    <s v="EHDALPD1SFG03"/>
    <m/>
    <x v="7"/>
    <x v="8"/>
    <x v="7"/>
    <x v="29"/>
    <s v="ITXA PROD BUNDLE (MUST Move with ImageOne)"/>
    <s v="ImageOne - Prod"/>
    <s v="Canyonlands"/>
    <s v="ITXA - PROD"/>
    <s v="IBM Transformation Extender Advanced (ITXA) - EVC - Production"/>
    <s v="Production"/>
    <s v="ehdalpd1sfg03"/>
    <s v="EHDALPD1SFG03 - PROD"/>
    <s v="EHDALPD1SFG03.innovate.lan"/>
    <m/>
    <m/>
    <m/>
    <m/>
    <s v="Former Canyonlands"/>
    <m/>
    <n v="2029"/>
    <s v="42104bf0-7c45-a876-7c50-6c9eb49fb18a"/>
    <s v="00:50:56:90:e7:15"/>
    <s v="servers_63"/>
    <s v="63"/>
    <s v="Not in GH"/>
    <n v="2265197"/>
    <n v="1289893"/>
    <s v="DAL-DC-GEN"/>
    <s v="10.210.63.115"/>
    <s v="No"/>
    <s v="No"/>
    <s v="No"/>
    <s v="NO"/>
  </r>
  <r>
    <s v="vm-1060219"/>
    <s v="EHDALPD1SFG04"/>
    <m/>
    <x v="7"/>
    <x v="8"/>
    <x v="7"/>
    <x v="29"/>
    <s v="ITXA PROD BUNDLE (MUST Move with ImageOne)"/>
    <s v="ImageOne - Prod"/>
    <s v="Canyonlands"/>
    <s v="ITXA - PROD"/>
    <s v="IBM Transformation Extender Advanced (ITXA) - EVC - Production"/>
    <s v="Production"/>
    <s v="ehdalpd1sfg04"/>
    <s v="EHDALPD1SFG04 - PROD"/>
    <s v="EHDALPD1SFG04.innovate.lan"/>
    <m/>
    <m/>
    <m/>
    <m/>
    <s v="Former Canyonlands"/>
    <m/>
    <n v="2030"/>
    <s v="4210cf34-83a5-aa43-24f3-3976010df8c5"/>
    <s v="00:50:56:90:04:6b"/>
    <s v="servers_63"/>
    <s v="63"/>
    <s v="Not in GH"/>
    <n v="2265199"/>
    <n v="1705550"/>
    <s v="DAL-DC-GEN"/>
    <s v="10.210.63.120"/>
    <s v="No"/>
    <s v="No"/>
    <s v="No"/>
    <s v="NO"/>
  </r>
  <r>
    <s v="vm-467559"/>
    <s v="EHDALPD1SFGDB01"/>
    <m/>
    <x v="7"/>
    <x v="8"/>
    <x v="7"/>
    <x v="29"/>
    <s v="ITXA PROD BUNDLE (MUST Move with ImageOne)"/>
    <s v="ImageOne - Prod"/>
    <s v="Canyonlands"/>
    <s v="ITXA - PROD"/>
    <s v="IBM Transformation Extender Advanced (ITXA) - EVC - Production"/>
    <s v="Production"/>
    <s v="ehdalpd1sfgdb01"/>
    <s v="EHDALPD1SFGDB01 - PROD"/>
    <s v="EHDALPD1SFGDB01.innovate.lan"/>
    <m/>
    <m/>
    <m/>
    <m/>
    <s v="Former Canyonlands"/>
    <m/>
    <n v="2031"/>
    <s v="4210f0ce-e7ff-20ea-80f6-6fc37fe9452e"/>
    <s v="00:50:56:90:64:c7"/>
    <s v="servers_63"/>
    <s v="63"/>
    <s v="Not in GH"/>
    <n v="1138787"/>
    <n v="880345"/>
    <s v="DAL-DC-ESXSQL01"/>
    <s v="10.210.63.163"/>
    <s v="No"/>
    <s v="MSSQL"/>
    <s v="No"/>
    <s v="NO"/>
  </r>
  <r>
    <s v="vm-1060222"/>
    <s v="EHDALPD1SFGDB02"/>
    <m/>
    <x v="7"/>
    <x v="8"/>
    <x v="7"/>
    <x v="29"/>
    <s v="ITXA PROD BUNDLE (MUST Move with ImageOne)"/>
    <s v="ImageOne - Prod"/>
    <s v="Canyonlands"/>
    <s v="ITXA - PROD"/>
    <s v="IBM Transformation Extender Advanced (ITXA) - EVC - Production"/>
    <s v="Production"/>
    <s v="ehdalpd1sfgdb02"/>
    <s v="EHDALPD1SFGDB02 - PROD"/>
    <s v="EHDALPD1SFGDB02.innovate.lan"/>
    <m/>
    <m/>
    <m/>
    <m/>
    <s v="Former Canyonlands"/>
    <m/>
    <n v="2032"/>
    <s v="4210622c-bf20-c387-fe08-bbe9f587a987"/>
    <s v="00:50:56:90:97:41"/>
    <s v="servers_63"/>
    <s v="63"/>
    <s v="Not in GH"/>
    <n v="1036788"/>
    <n v="308413"/>
    <s v="DAL-DC-ESXSQL01"/>
    <s v="10.210.63.127"/>
    <s v="No"/>
    <s v="MSSQL"/>
    <s v="No"/>
    <s v="NO"/>
  </r>
  <r>
    <s v="vm-35125"/>
    <s v="DAL-DEV-DMS-01"/>
    <m/>
    <x v="8"/>
    <x v="9"/>
    <x v="8"/>
    <x v="30"/>
    <s v="SAS - DEV BUNDLE - Cluster"/>
    <m/>
    <s v="Canyonlands"/>
    <s v="FDX - FACILITY DATA EXC - DEV"/>
    <s v="FDX - Facility Data Exchange - EVC - Development"/>
    <s v="DEVELOPMENT"/>
    <s v="DAL-DEV-DMS-01"/>
    <s v="DAL-DEV-DMS-01 - DEV"/>
    <s v="DAL-DEV-DMS-01.us.medsolutions.com"/>
    <s v="Windows"/>
    <s v="Microsoft Windows Server 2012 (64-bit)"/>
    <n v="4"/>
    <s v="POWEREDON"/>
    <s v="Former Canyonlands"/>
    <m/>
    <n v="311"/>
    <s v="42107a09-3c23-d2af-e87a-63608a0760db"/>
    <s v="00:50:56:90:13:e4"/>
    <s v="servers_61"/>
    <s v="61"/>
    <s v="Not in GH"/>
    <n v="534635"/>
    <n v="173020"/>
    <s v="DAL-DC-GEN"/>
    <s v="10.210.61.102"/>
    <s v="No"/>
    <s v="No"/>
    <s v="No"/>
    <s v="NO"/>
  </r>
  <r>
    <s v="vm-32834"/>
    <s v="DAL-PRD-DMS-01"/>
    <m/>
    <x v="8"/>
    <x v="9"/>
    <x v="8"/>
    <x v="30"/>
    <s v="SAS - PROD BUNDLE - Cluster"/>
    <s v="MC400 - Prod"/>
    <s v="Canyonlands"/>
    <s v="FDX - FACILITY DATA EXC - PROD"/>
    <s v="FDX - Facility Data Exchange - EVC - Production"/>
    <s v="Production"/>
    <s v="DAL-PRD-DMS-01"/>
    <s v="DAL-PRD-DMS-01 - PROD"/>
    <s v="DAL-PRD-DMS-01.us.medsolutions.com"/>
    <s v="Windows"/>
    <s v="Microsoft Windows Server 2012 (64-bit)"/>
    <n v="4"/>
    <s v="POWEREDON"/>
    <s v="Former Canyonlands"/>
    <s v="6/17 - FDX &amp; MEMBER and PRDR DATA LOAD changed to FDX &amp; MEMBER and PRDR DATA LD"/>
    <n v="387"/>
    <s v="4210e654-8984-ab47-01c9-4be0c50baab9"/>
    <s v="00:50:56:90:2b:b8"/>
    <s v="servers_61"/>
    <s v="61"/>
    <s v="Not in GH"/>
    <n v="524399"/>
    <n v="142280"/>
    <s v="DAL-DC-GEN"/>
    <s v="10.210.61.97"/>
    <s v="No"/>
    <s v="No"/>
    <s v="No"/>
    <s v="NO"/>
  </r>
  <r>
    <s v="vm-420706"/>
    <s v="DCB-PRD-SQLDWS1"/>
    <m/>
    <x v="8"/>
    <x v="9"/>
    <x v="8"/>
    <x v="30"/>
    <s v="FDX &amp; MEMBER and PRDR DATA LD - PROD"/>
    <s v="MC400 - Prod"/>
    <s v="Canyonlands"/>
    <s v="FDX - FACILITY DATA EXC - PROD"/>
    <s v="FDX - Facility Data Exchange - EVC - Production"/>
    <s v="Production"/>
    <s v="DCB-PRD-SQLDWS1"/>
    <s v="DCB-PRD-SQLDWS1 - PROD"/>
    <s v="DCB-PRD-SQLDWS1.us.medsolutions.com"/>
    <s v="Windows"/>
    <s v="Microsoft Windows Server 2008 R2 (64-bit)"/>
    <n v="28"/>
    <s v="POWEREDON"/>
    <s v="Former Canyonlands"/>
    <s v="6/17 - FDX &amp; MEMBER and PRDR DATA LOAD changed to FDX &amp; MEMBER and PRDR DATA LD"/>
    <n v="593"/>
    <s v="564d79a0-67ba-931c-1f13-072ac861d384"/>
    <s v="00:50:56:ab:42:e2"/>
    <s v="prod_sql_1140"/>
    <s v="1140"/>
    <s v="Not in GH"/>
    <n v="30636174"/>
    <n v="26202361"/>
    <s v="DAL-DC-ESXSQL01"/>
    <s v="10.200.140.90"/>
    <s v="No"/>
    <s v="MSSQL"/>
    <s v="No"/>
    <s v="NO"/>
  </r>
  <r>
    <s v="vm-420539"/>
    <s v="DCB-PRD-SQLISC"/>
    <m/>
    <x v="8"/>
    <x v="9"/>
    <x v="8"/>
    <x v="30"/>
    <s v="FDX &amp; MEMBER and PRDR DATA LD - PROD"/>
    <s v="MC400 - Prod"/>
    <s v="Canyonlands"/>
    <s v="FDX - FACILITY DATA EXC - PROD"/>
    <s v="FDX - Facility Data Exchange - EVC - Production"/>
    <s v="Production"/>
    <s v="DCB-PRD-SQLISC"/>
    <s v="DCB-PRD-SQLISC - PROD"/>
    <s v="DCB-PRD-SQLISC.us.medsolutions.com"/>
    <s v="Windows"/>
    <s v="Microsoft Windows Server 2008 R2 (64-bit)"/>
    <n v="8"/>
    <s v="POWEREDON"/>
    <s v="Former Canyonlands"/>
    <s v="6/17 - FDX &amp; MEMBER and PRDR DATA LOAD changed to FDX &amp; MEMBER and PRDR DATA LD"/>
    <n v="595"/>
    <s v="564d9f97-de95-3502-15f1-b0a61582cf36"/>
    <s v="00:50:56:ab:5a:f5"/>
    <s v="bwd_servers_1161"/>
    <s v="1161"/>
    <s v="Not in GH"/>
    <n v="3855456"/>
    <n v="3639300"/>
    <s v="DAL-DC-ESXSQL01"/>
    <s v="10.200.161.77"/>
    <s v="No"/>
    <s v="MSSQL"/>
    <s v="No"/>
    <s v="YES"/>
  </r>
  <r>
    <s v="vm-420546"/>
    <s v="DCB-PRD-SQLMISC"/>
    <m/>
    <x v="8"/>
    <x v="9"/>
    <x v="8"/>
    <x v="30"/>
    <s v="FDX &amp; MEMBER and PRDR DATA LD - PROD"/>
    <s v="MC400 - Prod"/>
    <s v="Canyonlands"/>
    <s v="FDX - FACILITY DATA EXC - PROD"/>
    <s v="FDX - Facility Data Exchange - EVC - Production"/>
    <s v="Production"/>
    <s v="DCB-PRD-SQLMISC"/>
    <s v="DCB-PRD-SQLMISC - PROD"/>
    <s v="DCB-PRD-SQLMISC.us.medsolutions.com"/>
    <s v="Unknown"/>
    <s v="N/A"/>
    <s v="N/A"/>
    <s v="POWEREDOFF"/>
    <s v="Former Canyonlands"/>
    <s v="6/17 - FDX &amp; MEMBER and PRDR DATA LOAD changed to FDX &amp; MEMBER and PRDR DATA LD"/>
    <n v="596"/>
    <s v="564d9278-8f24-22fd-0edc-6774839abd5d"/>
    <s v="00:50:56:ab:4b:36"/>
    <s v="bwd_servers_1161"/>
    <s v="1161"/>
    <s v="Not in GH"/>
    <n v="3813473"/>
    <n v="3557630"/>
    <s v="DAL-DC-ESXSQL01"/>
    <s v="10.200.161.78"/>
    <s v="No"/>
    <s v="MSSQL"/>
    <s v="No"/>
    <s v="YES"/>
  </r>
  <r>
    <s v="vm-420675"/>
    <s v="DCB-V-SQLRO"/>
    <m/>
    <x v="8"/>
    <x v="9"/>
    <x v="8"/>
    <x v="30"/>
    <s v="FDX &amp; MEMBER and PRDR DATA LD - PROD"/>
    <s v="MC400 - Prod"/>
    <s v="Canyonlands"/>
    <s v="FDX - FACILITY DATA EXC - PROD"/>
    <s v="FDX - Facility Data Exchange - EVC - Production"/>
    <s v="Production"/>
    <s v="DCB-V-SQLRO"/>
    <s v="DCB-V-SQLRO - PROD"/>
    <s v="DCB-V-SQLRO.us.medsolutions.com"/>
    <s v="Windows"/>
    <s v="Microsoft Windows Server 2008 R2 (64-bit)"/>
    <n v="4"/>
    <s v="POWEREDON"/>
    <s v="Former Canyonlands"/>
    <s v="6/17 - FDX &amp; MEMBER and PRDR DATA LOAD changed to FDX &amp; MEMBER and PRDR DATA LD"/>
    <n v="657"/>
    <s v="564d5ec9-9f67-862a-d29c-95e476988b13"/>
    <s v="00:50:56:ab:05:48"/>
    <s v="prod_sql_1140"/>
    <s v="1140"/>
    <s v="Not in GH"/>
    <n v="4373590"/>
    <n v="3825935"/>
    <s v="DAL-DC-ESXSQL01"/>
    <s v="10.200.140.75"/>
    <s v="No"/>
    <s v="MSSQL"/>
    <s v="No"/>
    <s v="NO"/>
  </r>
  <r>
    <s v="vm-35125"/>
    <s v="DAL-DEV-DMS-01"/>
    <m/>
    <x v="8"/>
    <x v="9"/>
    <x v="8"/>
    <x v="31"/>
    <s v="SAS - DEV BUNDLE - Cluster"/>
    <m/>
    <s v="Canyonlands"/>
    <s v="FDX - FACILITY SEARCH - DEV"/>
    <s v="FDX - Facility Search - EVC - Development"/>
    <s v="DEVELOPMENT"/>
    <s v="DAL-DEV-DMS-01"/>
    <s v="DAL-DEV-DMS-01 - DEV"/>
    <s v="DAL-DEV-DMS-01.us.medsolutions.com"/>
    <s v="Windows"/>
    <s v="Microsoft Windows Server 2012 (64-bit)"/>
    <n v="4"/>
    <s v="POWEREDON"/>
    <s v="Former Canyonlands"/>
    <m/>
    <n v="311"/>
    <s v="42107a09-3c23-d2af-e87a-63608a0760db"/>
    <s v="00:50:56:90:13:e4"/>
    <s v="servers_61"/>
    <s v="61"/>
    <s v="Not in GH"/>
    <n v="534635"/>
    <n v="173020"/>
    <s v="DAL-DC-GEN"/>
    <s v="10.210.61.102"/>
    <s v="No"/>
    <s v="No"/>
    <s v="No"/>
    <s v="NO"/>
  </r>
  <r>
    <s v="vm-32834"/>
    <s v="DAL-PRD-DMS-01"/>
    <m/>
    <x v="8"/>
    <x v="9"/>
    <x v="8"/>
    <x v="31"/>
    <s v="SAS - PROD BUNDLE - Cluster"/>
    <s v="MC400 - Prod"/>
    <s v="Canyonlands"/>
    <s v="FDX - FACILITY SEARCH - PROD"/>
    <s v="FDX - Facility Search - EVC - Production"/>
    <s v="Production"/>
    <s v="DAL-PRD-DMS-01"/>
    <s v="DAL-PRD-DMS-01 - PROD"/>
    <s v="DAL-PRD-DMS-01.us.medsolutions.com"/>
    <s v="Windows"/>
    <s v="Microsoft Windows Server 2012 (64-bit)"/>
    <n v="4"/>
    <s v="POWEREDON"/>
    <s v="Former Canyonlands"/>
    <s v="6/17 - FDX &amp; MEMBER and PRDR DATA LOAD changed to FDX &amp; MEMBER and PRDR DATA LD"/>
    <n v="387"/>
    <s v="4210e654-8984-ab47-01c9-4be0c50baab9"/>
    <s v="00:50:56:90:2b:b8"/>
    <s v="servers_61"/>
    <s v="61"/>
    <s v="Not in GH"/>
    <n v="524399"/>
    <n v="142280"/>
    <s v="DAL-DC-GEN"/>
    <s v="10.210.61.97"/>
    <s v="No"/>
    <s v="No"/>
    <s v="No"/>
    <s v="NO"/>
  </r>
  <r>
    <s v="vm-420706"/>
    <s v="DCB-PRD-SQLDWS1"/>
    <m/>
    <x v="8"/>
    <x v="9"/>
    <x v="8"/>
    <x v="31"/>
    <s v="FDX &amp; MEMBER and PRDR DATA LD - PROD"/>
    <s v="MC400 - Prod"/>
    <s v="Canyonlands"/>
    <s v="FDX - FACILITY SEARCH - PROD"/>
    <s v="FDX - Facility Search - EVC - Production"/>
    <s v="Production"/>
    <s v="DCB-PRD-SQLDWS1"/>
    <s v="DCB-PRD-SQLDWS1 - PROD"/>
    <s v="DCB-PRD-SQLDWS1.us.medsolutions.com"/>
    <s v="Windows"/>
    <s v="Microsoft Windows Server 2008 R2 (64-bit)"/>
    <n v="28"/>
    <s v="POWEREDON"/>
    <s v="Former Canyonlands"/>
    <s v="6/17 - FDX &amp; MEMBER and PRDR DATA LOAD changed to FDX &amp; MEMBER and PRDR DATA LD"/>
    <n v="593"/>
    <s v="564d79a0-67ba-931c-1f13-072ac861d384"/>
    <s v="00:50:56:ab:42:e2"/>
    <s v="prod_sql_1140"/>
    <s v="1140"/>
    <s v="Not in GH"/>
    <n v="30636174"/>
    <n v="26202361"/>
    <s v="DAL-DC-ESXSQL01"/>
    <s v="10.200.140.90"/>
    <s v="No"/>
    <s v="MSSQL"/>
    <s v="No"/>
    <s v="NO"/>
  </r>
  <r>
    <s v="vm-420539"/>
    <s v="DCB-PRD-SQLISC"/>
    <m/>
    <x v="8"/>
    <x v="9"/>
    <x v="8"/>
    <x v="31"/>
    <s v="FDX &amp; MEMBER and PRDR DATA LD - PROD"/>
    <s v="MC400 - Prod"/>
    <s v="Canyonlands"/>
    <s v="FDX - FACILITY SEARCH - PROD"/>
    <s v="FDX - Facility Search - EVC - Production"/>
    <s v="Production"/>
    <s v="DCB-PRD-SQLISC"/>
    <s v="DCB-PRD-SQLISC - PROD"/>
    <s v="DCB-PRD-SQLISC.us.medsolutions.com"/>
    <s v="Windows"/>
    <s v="Microsoft Windows Server 2008 R2 (64-bit)"/>
    <n v="8"/>
    <s v="POWEREDON"/>
    <s v="Former Canyonlands"/>
    <s v="6/17 - FDX &amp; MEMBER and PRDR DATA LOAD changed to FDX &amp; MEMBER and PRDR DATA LD"/>
    <n v="595"/>
    <s v="564d9f97-de95-3502-15f1-b0a61582cf36"/>
    <s v="00:50:56:ab:5a:f5"/>
    <s v="bwd_servers_1161"/>
    <s v="1161"/>
    <s v="Not in GH"/>
    <n v="3855456"/>
    <n v="3639300"/>
    <s v="DAL-DC-ESXSQL01"/>
    <s v="10.200.161.77"/>
    <s v="No"/>
    <s v="MSSQL"/>
    <s v="No"/>
    <s v="YES"/>
  </r>
  <r>
    <s v="vm-420546"/>
    <s v="DCB-PRD-SQLMISC"/>
    <m/>
    <x v="8"/>
    <x v="9"/>
    <x v="8"/>
    <x v="31"/>
    <s v="FDX &amp; MEMBER and PRDR DATA LD - PROD"/>
    <s v="MC400 - Prod"/>
    <s v="Canyonlands"/>
    <s v="FDX - FACILITY SEARCH - PROD"/>
    <s v="FDX - Facility Search - EVC - Production"/>
    <s v="Production"/>
    <s v="DCB-PRD-SQLMISC"/>
    <s v="DCB-PRD-SQLMISC - PROD"/>
    <s v="DCB-PRD-SQLMISC.us.medsolutions.com"/>
    <s v="Unknown"/>
    <s v="N/A"/>
    <s v="N/A"/>
    <s v="POWEREDOFF"/>
    <s v="Former Canyonlands"/>
    <s v="6/17 - FDX &amp; MEMBER and PRDR DATA LOAD changed to FDX &amp; MEMBER and PRDR DATA LD"/>
    <n v="596"/>
    <s v="564d9278-8f24-22fd-0edc-6774839abd5d"/>
    <s v="00:50:56:ab:4b:36"/>
    <s v="bwd_servers_1161"/>
    <s v="1161"/>
    <s v="Not in GH"/>
    <n v="3813473"/>
    <n v="3557630"/>
    <s v="DAL-DC-ESXSQL01"/>
    <s v="10.200.161.78"/>
    <s v="No"/>
    <s v="MSSQL"/>
    <s v="No"/>
    <s v="YES"/>
  </r>
  <r>
    <s v="vm-420675"/>
    <s v="DCB-V-SQLRO"/>
    <m/>
    <x v="8"/>
    <x v="9"/>
    <x v="8"/>
    <x v="31"/>
    <s v="FDX &amp; MEMBER and PRDR DATA LD - PROD"/>
    <s v="MC400 - Prod"/>
    <s v="Canyonlands"/>
    <s v="FDX - FACILITY SEARCH - PROD"/>
    <s v="FDX - Facility Search - EVC - Production"/>
    <s v="Production"/>
    <s v="DCB-V-SQLRO"/>
    <s v="DCB-V-SQLRO - PROD"/>
    <s v="DCB-V-SQLRO.us.medsolutions.com"/>
    <s v="Windows"/>
    <s v="Microsoft Windows Server 2008 R2 (64-bit)"/>
    <n v="4"/>
    <s v="POWEREDON"/>
    <s v="Former Canyonlands"/>
    <s v="6/17 - FDX &amp; MEMBER and PRDR DATA LOAD changed to FDX &amp; MEMBER and PRDR DATA LD"/>
    <n v="657"/>
    <s v="564d5ec9-9f67-862a-d29c-95e476988b13"/>
    <s v="00:50:56:ab:05:48"/>
    <s v="prod_sql_1140"/>
    <s v="1140"/>
    <s v="Not in GH"/>
    <n v="4373590"/>
    <n v="3825935"/>
    <s v="DAL-DC-ESXSQL01"/>
    <s v="10.200.140.75"/>
    <s v="No"/>
    <s v="MSSQL"/>
    <s v="No"/>
    <s v="NO"/>
  </r>
  <r>
    <s v="vm-1131"/>
    <s v="CCNIDCUCSLIC1_PROD"/>
    <m/>
    <x v="9"/>
    <x v="10"/>
    <x v="9"/>
    <x v="32"/>
    <s v="MC400 - PROD BUNDLE"/>
    <s v="MC400 - Prod"/>
    <s v="Canyonlands"/>
    <s v="Systems Mgmt"/>
    <s v="COMSYS - EVC - Production"/>
    <s v="Production"/>
    <s v="CCNIDCUCSLIC1_PROD"/>
    <s v="CCNIDCUCSLIC1 - PROD"/>
    <s v="CCNIDCUCSLIC1.carecorenational.com"/>
    <m/>
    <m/>
    <m/>
    <s v="POWEREDON"/>
    <s v="Former Canyonlands"/>
    <m/>
    <n v="234"/>
    <s v="42196c8e-a5f5-9669-819c-936fba50799c"/>
    <s v="00:50:56:99:00:6d"/>
    <s v="legacy_servers_30"/>
    <s v="30"/>
    <s v="Not in GH"/>
    <n v="43088"/>
    <n v="35626"/>
    <s v="DAL-DC-GEN"/>
    <s v="10.50.30.88"/>
    <s v="No"/>
    <s v="No"/>
    <s v="No"/>
    <s v="NO"/>
  </r>
  <r>
    <s v="vm-1873564"/>
    <s v="claimsfax_NoDelete"/>
    <m/>
    <x v="9"/>
    <x v="10"/>
    <x v="9"/>
    <x v="32"/>
    <s v="MC400 - PROD BUNDLE"/>
    <s v="MC400 - Prod"/>
    <s v="Canyonlands"/>
    <s v="Claims"/>
    <s v="Claims Management Tool - EVC - Production"/>
    <s v="Production"/>
    <s v="CLAIMSFAX"/>
    <s v="CLAIMSFAX - PROD"/>
    <s v="CLAIMSFAX.lmhealthcare.com"/>
    <m/>
    <m/>
    <m/>
    <s v="POWEREDOFF"/>
    <s v="Former Canyonlands"/>
    <m/>
    <n v="246"/>
    <s v="564d2ebd-26aa-04d1-6d68-a5bc4b639b1b"/>
    <s v="00:50:56:a5:00:24"/>
    <s v="landmark_internal_100"/>
    <s v="100"/>
    <s v="Not in GH"/>
    <n v="37830"/>
    <n v="34269"/>
    <s v="DAL-DC-GEN"/>
    <n v="0"/>
    <s v="No"/>
    <s v="No"/>
    <s v="No"/>
    <s v="NO"/>
  </r>
  <r>
    <s v="vm-1873576"/>
    <s v="claimsletters_NoDelete"/>
    <m/>
    <x v="9"/>
    <x v="10"/>
    <x v="9"/>
    <x v="32"/>
    <s v="MC400 - PROD BUNDLE"/>
    <s v="MC400 - Prod"/>
    <s v="Canyonlands"/>
    <s v="Claims"/>
    <s v="Claims Management Tool - EVC - Production"/>
    <s v="Production"/>
    <s v="CLAIMSLETTERS"/>
    <s v="CLAIMSLETTERS - PROD"/>
    <s v="EHATLPD1XD-318.innovate.lan"/>
    <m/>
    <m/>
    <m/>
    <s v="POWEREDOFF"/>
    <s v="Former Canyonlands"/>
    <m/>
    <n v="247"/>
    <s v="564d3a04-ebf5-92a6-6e86-0ef9ff7e6926"/>
    <s v="00:50:56:a5:31:c0"/>
    <s v="landmark_internal_100"/>
    <s v="100"/>
    <s v="Not in GH"/>
    <n v="23570"/>
    <n v="20488"/>
    <s v="ATL-DC-CITRIX"/>
    <s v="10.205.68.221"/>
    <s v="No"/>
    <s v="No"/>
    <s v="No"/>
    <s v="NO"/>
  </r>
  <r>
    <s v="vm-309135"/>
    <s v="DALCLMDB01_PRD_24JUL17"/>
    <m/>
    <x v="9"/>
    <x v="10"/>
    <x v="9"/>
    <x v="32"/>
    <s v="MC400 - PROD BUNDLE"/>
    <s v="MC400 - Prod"/>
    <s v="Canyonlands"/>
    <s v="Claims"/>
    <s v="Claims Management Tool - EVC - Production"/>
    <s v="Production"/>
    <s v="DALCLMDB01_PRD_24JUL17"/>
    <s v="DALCLMDB01 - PROD"/>
    <s v="DALCLMDB01.carecorenational.com"/>
    <m/>
    <m/>
    <m/>
    <s v="POWEREDON"/>
    <s v="Former Canyonlands"/>
    <m/>
    <n v="278"/>
    <s v="42103347-9202-4e0d-c44f-97e7212e00de"/>
    <s v="00:50:56:90:06:e3"/>
    <s v="servers_62"/>
    <s v="62"/>
    <s v="Not in GH"/>
    <n v="4009076"/>
    <n v="3709040"/>
    <s v="DAL-DC-ESXSQL01"/>
    <s v="169.254.2.4"/>
    <s v="No"/>
    <s v="No"/>
    <s v="No"/>
    <s v="NO"/>
  </r>
  <r>
    <s v="vm-292274"/>
    <s v="DALMCNETDB01"/>
    <m/>
    <x v="9"/>
    <x v="10"/>
    <x v="9"/>
    <x v="32"/>
    <s v="MC400 - PROD BUNDLE"/>
    <s v="MC400 - Prod"/>
    <s v="Canyonlands"/>
    <s v="MCNet"/>
    <s v="MCNet - EVC - Production"/>
    <s v="Production"/>
    <s v="DALMCNETDB01"/>
    <s v="DALMCNETDB01 - PROD"/>
    <s v="DALMCNETDB01.carecorenational.com"/>
    <m/>
    <m/>
    <m/>
    <s v="POWEREDON"/>
    <s v="Former Canyonlands"/>
    <m/>
    <n v="373"/>
    <s v="42106e59-a4d8-d88e-447d-6b6fbdab38cc"/>
    <s v="00:50:56:90:55:f7"/>
    <s v="servers_62"/>
    <s v="62"/>
    <s v="Not in GH"/>
    <n v="2529379"/>
    <n v="1912077"/>
    <s v="DAL-DC-ESXSQL01"/>
    <s v="10.210.62.209"/>
    <s v="No"/>
    <s v="No"/>
    <s v="No"/>
    <s v="NO"/>
  </r>
  <r>
    <s v="vm-238026"/>
    <s v="DALMCNETDEMO01"/>
    <m/>
    <x v="9"/>
    <x v="10"/>
    <x v="9"/>
    <x v="32"/>
    <s v="MC400 - PROD BUNDLE"/>
    <s v="MC400 - Prod"/>
    <s v="Canyonlands"/>
    <s v="MCNet"/>
    <s v="MCNet - EVC - Production"/>
    <s v="Production"/>
    <s v="DALMCNETDEMO01"/>
    <s v="DALMCNETDEMO01 - PROD"/>
    <s v="DALMCNETDEMO01.carecorenational.com"/>
    <m/>
    <m/>
    <m/>
    <s v="POWEREDON"/>
    <s v="Former Canyonlands"/>
    <m/>
    <n v="374"/>
    <s v="4210efb2-dcb6-449c-82da-24ecf924d4e6"/>
    <s v="00:50:56:90:68:94"/>
    <s v="servers_62"/>
    <s v="62"/>
    <s v="Not in GH"/>
    <n v="77913"/>
    <n v="75761"/>
    <s v="DAL-DC-GEN"/>
    <s v="10.210.62.156"/>
    <s v="No"/>
    <s v="No"/>
    <s v="No"/>
    <s v="NO"/>
  </r>
  <r>
    <s v="vm-697139"/>
    <s v="DALMCNETTESTDB1_PROD_22OCT18"/>
    <m/>
    <x v="9"/>
    <x v="10"/>
    <x v="9"/>
    <x v="32"/>
    <s v="MC400 - PROD BUNDLE"/>
    <s v="MC400 - Prod"/>
    <s v="Canyonlands"/>
    <s v="MCNet"/>
    <s v="MCNet - EVC - Production"/>
    <s v="Production"/>
    <s v="DALMCNETTESTDB1_PROD_22OCT18"/>
    <s v="DALMCNETTESTDB1 - PROD"/>
    <s v="DALMCNETTESTDB1.carecorenational.com"/>
    <m/>
    <m/>
    <m/>
    <s v="POWEREDON"/>
    <s v="Former Canyonlands"/>
    <m/>
    <n v="375"/>
    <s v="4210f3db-efb0-777e-6955-f2b3ded79130"/>
    <s v="00:50:56:90:23:fd"/>
    <s v="servers_75"/>
    <s v="75"/>
    <s v="Not in GH"/>
    <n v="674905"/>
    <n v="674905"/>
    <s v="DAL-DC-ESXSQL01"/>
    <s v="10.210.75.80"/>
    <s v="No"/>
    <s v="No"/>
    <s v="No"/>
    <s v="NO"/>
  </r>
  <r>
    <s v="vm-1852126"/>
    <s v="EHDALPD1CLMDB02"/>
    <m/>
    <x v="9"/>
    <x v="10"/>
    <x v="9"/>
    <x v="32"/>
    <s v="MC400 - PROD BUNDLE"/>
    <s v="MC400 - Prod"/>
    <s v="Canyonlands"/>
    <s v="Claims"/>
    <s v="Claims Management Tool - EVC - Production"/>
    <s v="Production"/>
    <s v="EHDALPD1CLMDB02"/>
    <s v="EHDALPD1CLMDB02 - PROD"/>
    <s v="BLANK"/>
    <m/>
    <m/>
    <m/>
    <s v="POWEREDON"/>
    <s v="Former Canyonlands"/>
    <m/>
    <n v="1817"/>
    <s v="4216bbbf-1e1a-243b-7007-cf5795633553"/>
    <s v=""/>
    <s v=""/>
    <s v=""/>
    <e v="#N/A"/>
    <n v="24771"/>
    <n v="0"/>
    <s v="ATL-DC-ESXSQL01"/>
    <n v="0"/>
    <s v="No"/>
    <s v="MSSQL"/>
    <s v="No"/>
    <s v="NO"/>
  </r>
  <r>
    <s v="vm-1852111"/>
    <s v="EHDALPD1MCNET11"/>
    <m/>
    <x v="9"/>
    <x v="10"/>
    <x v="9"/>
    <x v="32"/>
    <s v="MC400 - PROD BUNDLE"/>
    <s v="MC400 - Prod"/>
    <s v="Canyonlands"/>
    <s v="MCNet"/>
    <s v="MCNet - EVC - Production"/>
    <s v="Production"/>
    <s v="EHDALPD1MCNET11"/>
    <s v="EHDALPD1MCNET11 - PROD"/>
    <s v="BLANK"/>
    <m/>
    <m/>
    <m/>
    <s v="POWEREDON"/>
    <s v="Former Canyonlands"/>
    <m/>
    <n v="1956"/>
    <s v="42163e0f-a060-7e1e-b30a-c7020315a053"/>
    <s v=""/>
    <s v=""/>
    <s v=""/>
    <e v="#N/A"/>
    <n v="8375"/>
    <n v="0"/>
    <s v="ATL-DC-GEN"/>
    <n v="0"/>
    <s v="No"/>
    <s v="No"/>
    <s v="No"/>
    <s v="NO"/>
  </r>
  <r>
    <s v="vm-1368962"/>
    <s v="EHDALPD1MCNET12"/>
    <m/>
    <x v="9"/>
    <x v="10"/>
    <x v="9"/>
    <x v="32"/>
    <s v="MC400 - PROD BUNDLE"/>
    <s v="MC400 - Prod"/>
    <s v="Canyonlands"/>
    <s v="MCNet"/>
    <s v="MCNet - EVC - Production"/>
    <s v="Production"/>
    <s v="EHDALPD1MCNET12"/>
    <s v="EHDALPD1MCNET12 - PROD"/>
    <s v="EHDALPD1MCNET12.innovate.lan"/>
    <m/>
    <m/>
    <m/>
    <s v="POWEREDON"/>
    <s v="Former Canyonlands"/>
    <m/>
    <n v="1957"/>
    <s v="4210eb6d-9226-58b9-9880-9e5384fbab63"/>
    <s v="00:50:56:90:55:3b"/>
    <s v="servers_76"/>
    <s v="76"/>
    <s v="Not in GH"/>
    <n v="79966"/>
    <n v="79177"/>
    <s v="DAL-DC-GEN"/>
    <s v="10.210.76.242"/>
    <s v="No"/>
    <s v="No"/>
    <s v="No"/>
    <s v="NO"/>
  </r>
  <r>
    <s v="vm-1368964"/>
    <s v="EHDALPD1MCNET13"/>
    <m/>
    <x v="9"/>
    <x v="10"/>
    <x v="9"/>
    <x v="32"/>
    <s v="MC400 - PROD BUNDLE"/>
    <s v="MC400 - Prod"/>
    <s v="Canyonlands"/>
    <s v="MCNet"/>
    <s v="MCNet - EVC - Production"/>
    <s v="Production"/>
    <s v="EHDALPD1MCNET13"/>
    <s v="EHDALPD1MCNET13 - PROD"/>
    <s v="EHDALPD1MCNET13.innovate.lan"/>
    <m/>
    <m/>
    <m/>
    <s v="POWEREDON"/>
    <s v="Former Canyonlands"/>
    <m/>
    <n v="1958"/>
    <s v="4210611d-e5b5-91cf-0b03-14d67a547a97"/>
    <s v="00:50:56:90:a6:0c"/>
    <s v="servers_76"/>
    <s v="76"/>
    <s v="Not in GH"/>
    <n v="79966"/>
    <n v="78090"/>
    <s v="DAL-DC-GEN"/>
    <s v="10.210.76.243"/>
    <s v="No"/>
    <s v="No"/>
    <s v="No"/>
    <s v="NO"/>
  </r>
  <r>
    <s v="vm-1767933"/>
    <s v="EHDALPD1MCNET14"/>
    <m/>
    <x v="9"/>
    <x v="10"/>
    <x v="9"/>
    <x v="32"/>
    <s v="MC400 - PROD BUNDLE"/>
    <s v="MC400 - Prod"/>
    <s v="Canyonlands"/>
    <s v="MCNet"/>
    <s v="MCNet - EVC - Production"/>
    <s v="Production"/>
    <s v="EHDALPD1MCNET14"/>
    <s v="EHDALPD1MCNET14 - PROD"/>
    <s v="EHDALPD1MCNET14.carecorenational.com"/>
    <m/>
    <m/>
    <m/>
    <s v="POWEREDON"/>
    <s v="Former Canyonlands"/>
    <m/>
    <n v="1959"/>
    <s v="42100196-2be6-8b5f-3909-03cab07d962d"/>
    <s v="00:50:56:90:59:c8"/>
    <s v="servers_77"/>
    <s v="77"/>
    <s v="Not in GH"/>
    <n v="126040"/>
    <n v="76951"/>
    <s v="DAL-DC-GEN"/>
    <s v="10.210.77.131"/>
    <s v="No"/>
    <s v="No"/>
    <s v="No"/>
    <s v="NO"/>
  </r>
  <r>
    <s v="vm-1767935"/>
    <s v="EHDALPD1MCNET15"/>
    <m/>
    <x v="9"/>
    <x v="10"/>
    <x v="9"/>
    <x v="32"/>
    <s v="MC400 - PROD BUNDLE"/>
    <s v="MC400 - Prod"/>
    <s v="Canyonlands"/>
    <s v="MCNet"/>
    <s v="MCNet - EVC - Production"/>
    <s v="Production"/>
    <s v="EHDALPD1MCNET15"/>
    <s v="EHDALPD1MCNET15 - PROD"/>
    <s v="EHDALPD1MCNET15.carecorenational.com"/>
    <m/>
    <m/>
    <m/>
    <s v="POWEREDON"/>
    <s v="Former Canyonlands"/>
    <m/>
    <n v="1960"/>
    <s v="421099fd-a9e5-1025-e054-140a1a8dc247"/>
    <s v="00:50:56:90:e5:8b"/>
    <s v="servers_77"/>
    <s v="77"/>
    <s v="Not in GH"/>
    <n v="126041"/>
    <n v="77001"/>
    <s v="DAL-DC-GEN"/>
    <s v="10.210.77.132"/>
    <s v="No"/>
    <s v="No"/>
    <s v="No"/>
    <s v="NO"/>
  </r>
  <r>
    <s v="vm-1767937"/>
    <s v="EHDALPD1MCNET16"/>
    <m/>
    <x v="9"/>
    <x v="10"/>
    <x v="9"/>
    <x v="32"/>
    <s v="MC400 - PROD BUNDLE"/>
    <s v="MC400 - Prod"/>
    <s v="Canyonlands"/>
    <s v="MCNet"/>
    <s v="MCNet - EVC - Production"/>
    <s v="Production"/>
    <s v="EHDALPD1MCNET16"/>
    <s v="EHDALPD1MCNET16 - PROD"/>
    <s v="EHDALPD1MCNET16.carecorenational.com"/>
    <m/>
    <m/>
    <m/>
    <s v="POWEREDON"/>
    <s v="Former Canyonlands"/>
    <m/>
    <n v="1961"/>
    <s v="4210bff7-e926-f291-6852-f238e325e27b"/>
    <s v="00:50:56:90:79:12"/>
    <s v="servers_77"/>
    <s v="77"/>
    <s v="Not in GH"/>
    <n v="126040"/>
    <n v="76973"/>
    <s v="DAL-DC-GEN"/>
    <s v="10.210.77.133"/>
    <s v="No"/>
    <s v="No"/>
    <s v="No"/>
    <s v="NO"/>
  </r>
  <r>
    <s v="vm-1767939"/>
    <s v="EHDALPD1MCNET17"/>
    <m/>
    <x v="9"/>
    <x v="10"/>
    <x v="9"/>
    <x v="32"/>
    <s v="MC400 - PROD BUNDLE"/>
    <s v="MC400 - Prod"/>
    <s v="Canyonlands"/>
    <s v="MCNet"/>
    <s v="MCNet - EVC - Production"/>
    <s v="Production"/>
    <s v="EHDALPD1MCNET17"/>
    <s v="EHDALPD1MCNET17 - PROD"/>
    <s v="EHDALPD1MCNET17.carecorenational.com"/>
    <m/>
    <m/>
    <m/>
    <s v="POWEREDON"/>
    <s v="Former Canyonlands"/>
    <m/>
    <n v="1962"/>
    <s v="42101060-4bbd-4adb-9ccf-840e0e67646e"/>
    <s v="00:50:56:90:de:73"/>
    <s v="servers_77"/>
    <s v="77"/>
    <s v="Not in GH"/>
    <n v="126041"/>
    <n v="77191"/>
    <s v="DAL-DC-GEN"/>
    <s v="10.210.77.134"/>
    <s v="No"/>
    <s v="No"/>
    <s v="No"/>
    <s v="NO"/>
  </r>
  <r>
    <s v="vm-1107096"/>
    <e v="#N/A"/>
    <m/>
    <x v="9"/>
    <x v="10"/>
    <x v="9"/>
    <x v="32"/>
    <s v="MC400 - PROD BUNDLE"/>
    <s v="MC400 - Prod"/>
    <s v="Canyonlands"/>
    <s v="MCNet"/>
    <s v="MCNet - EVC - Production"/>
    <s v="Production"/>
    <s v="DALMCNET01-RESTORE"/>
    <s v="DALMCNET01 - PROD"/>
    <m/>
    <m/>
    <m/>
    <m/>
    <s v="POWEREDON"/>
    <s v="Former Canyonlands"/>
    <m/>
    <n v="357"/>
    <s v="2b041042-ed92-8012-a55d-3139100842c1"/>
    <s v="00:50:56:90:0e:5f"/>
    <s v="servers_63"/>
    <s v="63"/>
    <s v="Not in GH"/>
    <e v="#N/A"/>
    <e v="#N/A"/>
    <e v="#N/A"/>
    <e v="#N/A"/>
    <s v="No"/>
    <s v="No"/>
    <s v="No"/>
    <s v="NO"/>
  </r>
  <r>
    <s v="vm-1774"/>
    <s v="NJT1SQL_2012_10OCT2014"/>
    <m/>
    <x v="1"/>
    <x v="1"/>
    <x v="1"/>
    <x v="6"/>
    <m/>
    <m/>
    <s v="Canyonlands"/>
    <s v="IONE - PROD"/>
    <s v="IONE - EVC - Production"/>
    <m/>
    <s v="NJT1SQL.carecorenational.com"/>
    <m/>
    <s v="NJT1SQL.carecorenational.com"/>
    <m/>
    <s v="Microsoft Windows Server 2012 (64-bit)"/>
    <n v="32"/>
    <s v="POWEREDON"/>
    <s v="Former Canyonlands"/>
    <m/>
    <m/>
    <s v="4214dc23-9e4f-681a-9a0e-5d44631d5f5a"/>
    <m/>
    <s v="legacy_servers_30"/>
    <m/>
    <m/>
    <n v="34988427"/>
    <n v="33546176"/>
    <s v="DAL-DC-ESXSQL01"/>
    <s v="169.254.2.174"/>
    <m/>
    <s v="MSSQL"/>
    <m/>
    <s v="NO"/>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6">
  <r>
    <s v="BLDAGNTPROD01"/>
    <s v="Confirmed"/>
    <s v="8pm EST"/>
    <s v="Saturday"/>
    <m/>
    <m/>
    <m/>
    <s v="BLDAGNTPROD01.carecorenational.com"/>
    <x v="0"/>
    <x v="0"/>
    <x v="0"/>
    <x v="0"/>
    <s v="Canyonlands"/>
    <s v="No"/>
    <s v="No"/>
    <s v="No"/>
    <s v="NO"/>
  </r>
  <r>
    <s v="DCB-PRDWEB01"/>
    <s v="Confirmed"/>
    <s v="8pm EST"/>
    <s v="Friday Required"/>
    <s v="Still need specific sequencing"/>
    <s v="15 Minutes to turn services add splash page (ross e)"/>
    <m/>
    <s v="DCB-PRDWEB01.us.medsolutions.com"/>
    <x v="1"/>
    <x v="1"/>
    <x v="1"/>
    <x v="1"/>
    <s v="Canyonlands"/>
    <s v="No"/>
    <s v="No"/>
    <s v="No"/>
    <s v="YES"/>
  </r>
  <r>
    <s v="NJOUTREACH01"/>
    <s v="Confirmed"/>
    <s v="8pm EST"/>
    <s v="Light check out Friday, full checkout Saturday"/>
    <m/>
    <m/>
    <m/>
    <s v="NJOUTREACH01.carecorenational.com"/>
    <x v="2"/>
    <x v="2"/>
    <x v="2"/>
    <x v="2"/>
    <s v="Canyonlands"/>
    <s v="No"/>
    <s v="No"/>
    <s v="No"/>
    <s v="YES"/>
  </r>
  <r>
    <s v="NJOUTREACH02"/>
    <s v="Confirmed"/>
    <s v="8pm EST"/>
    <s v="Light check out Friday, full checkout Saturday"/>
    <m/>
    <m/>
    <m/>
    <s v="NJOUTREACH02.carecorenational.com"/>
    <x v="2"/>
    <x v="2"/>
    <x v="2"/>
    <x v="2"/>
    <s v="Canyonlands"/>
    <s v="No"/>
    <s v="No"/>
    <s v="No"/>
    <s v="YES"/>
  </r>
  <r>
    <s v="DCB-CHERWELL-05"/>
    <s v="Raj Kumar Shubash (contact)"/>
    <s v="8pm EST"/>
    <m/>
    <m/>
    <m/>
    <m/>
    <s v="DCB-Cherwell-05.us.medsolutions.com"/>
    <x v="3"/>
    <x v="3"/>
    <x v="3"/>
    <x v="3"/>
    <s v="Canyonlands"/>
    <s v="N/A"/>
    <s v="N/A"/>
    <s v="N/A"/>
    <s v="NO"/>
  </r>
  <r>
    <s v="IDCPRDCCGF06_4FEB15"/>
    <s v="John Covert to Update"/>
    <s v="8pm EST"/>
    <s v="Friday Required"/>
    <m/>
    <m/>
    <m/>
    <s v="None"/>
    <x v="4"/>
    <x v="4"/>
    <x v="4"/>
    <x v="4"/>
    <s v="Canyonlands"/>
    <s v="No"/>
    <s v="No"/>
    <s v="No"/>
    <s v="NO"/>
  </r>
  <r>
    <s v="SQL-DW-PROD"/>
    <s v="Confirmed"/>
    <s v="8pm EST"/>
    <m/>
    <m/>
    <m/>
    <m/>
    <s v="SQL-DW-PROD.us.medsolutions.com"/>
    <x v="3"/>
    <x v="3"/>
    <x v="3"/>
    <x v="5"/>
    <s v="Canyonlands"/>
    <s v="No"/>
    <s v="MSSQL"/>
    <s v="Yes"/>
    <s v="N/A"/>
  </r>
  <r>
    <s v="EHDALPD1TELPH01"/>
    <s v="Confirmed"/>
    <s v="8pm EST"/>
    <s v="Dependent on ImageOne/ISAAC"/>
    <m/>
    <m/>
    <m/>
    <s v="EHDALPD1TELPH01.carecorenational.com"/>
    <x v="5"/>
    <x v="5"/>
    <x v="5"/>
    <x v="6"/>
    <s v="Canyonlands"/>
    <s v="No"/>
    <s v="No"/>
    <s v="No"/>
    <s v="NO"/>
  </r>
  <r>
    <s v="EHDALPD1TELPH02"/>
    <s v="Confirmed"/>
    <s v="8pm EST"/>
    <s v="Dependent on ImageOne/ISAAC"/>
    <m/>
    <m/>
    <m/>
    <s v="EHDALPD1TELPH02.carecorenational.com"/>
    <x v="5"/>
    <x v="5"/>
    <x v="5"/>
    <x v="6"/>
    <s v="Canyonlands"/>
    <s v="No"/>
    <s v="No"/>
    <s v="No"/>
    <s v="NO"/>
  </r>
  <r>
    <s v="EHDALPD1TELPH03"/>
    <s v="Confirmed"/>
    <s v="8pm EST"/>
    <s v="Dependent on ImageOne/ISAAC"/>
    <m/>
    <m/>
    <m/>
    <s v="EHDALPD1TELPH03.carecorenational.com"/>
    <x v="5"/>
    <x v="5"/>
    <x v="5"/>
    <x v="6"/>
    <s v="Canyonlands"/>
    <s v="No"/>
    <s v="No"/>
    <s v="No"/>
    <s v="NO"/>
  </r>
  <r>
    <s v="EHDALPD1TELPH04"/>
    <s v="Confirmed"/>
    <s v="8pm EST"/>
    <s v="Dependent on ImageOne/ISAAC"/>
    <m/>
    <m/>
    <m/>
    <s v="EHDALPD1TELPH04.carecorenational.com"/>
    <x v="5"/>
    <x v="5"/>
    <x v="5"/>
    <x v="6"/>
    <s v="Canyonlands"/>
    <s v="No"/>
    <s v="No"/>
    <s v="No"/>
    <s v="NO"/>
  </r>
  <r>
    <s v="EHDALPD1UCDLR01_PROD_25JULY2019"/>
    <s v="Confirmed"/>
    <s v="8pm EST"/>
    <s v="Dependent on ImageOne/ISAAC"/>
    <m/>
    <m/>
    <m/>
    <s v="EHDALPD1UCDLR01.carecorenational.com"/>
    <x v="5"/>
    <x v="5"/>
    <x v="5"/>
    <x v="6"/>
    <s v="Canyonlands"/>
    <s v="No"/>
    <s v="No"/>
    <s v="No"/>
    <s v="NO"/>
  </r>
  <r>
    <s v="EHDALPD1UCDLR02_PROD_25JULY2019"/>
    <s v="Confirmed"/>
    <s v="8pm EST"/>
    <s v="Dependent on ImageOne/ISAAC"/>
    <m/>
    <m/>
    <m/>
    <s v="EHDALPD1UCDLR02.carecorenational.com"/>
    <x v="5"/>
    <x v="5"/>
    <x v="5"/>
    <x v="6"/>
    <s v="Canyonlands"/>
    <s v="No"/>
    <s v="No"/>
    <s v="No"/>
    <s v="NO"/>
  </r>
  <r>
    <s v="EHDALPD1UCDLR03_PROD_25JULY2019"/>
    <s v="Confirmed"/>
    <s v="8pm EST"/>
    <s v="Dependent on ImageOne/ISAAC"/>
    <m/>
    <m/>
    <m/>
    <s v="EHDALPD1UCDLR03.carecorenational.com"/>
    <x v="5"/>
    <x v="5"/>
    <x v="5"/>
    <x v="6"/>
    <s v="Canyonlands"/>
    <s v="No"/>
    <s v="No"/>
    <s v="No"/>
    <s v="NO"/>
  </r>
  <r>
    <s v="EHDALPD1UCDLR04_PROD_25JULY2019"/>
    <s v="Confirmed"/>
    <s v="8pm EST"/>
    <s v="Dependent on ImageOne/ISAAC"/>
    <m/>
    <m/>
    <m/>
    <s v="EHDALPD1UCDLR04.carecorenational.com"/>
    <x v="5"/>
    <x v="5"/>
    <x v="5"/>
    <x v="6"/>
    <s v="Canyonlands"/>
    <s v="No"/>
    <s v="No"/>
    <s v="No"/>
    <s v="NO"/>
  </r>
  <r>
    <s v="EHDALPD1UCDLR05"/>
    <s v="Confirmed"/>
    <s v="8pm EST"/>
    <s v="Dependent on ImageOne/ISAAC"/>
    <m/>
    <m/>
    <m/>
    <s v="EHDALPD1UCDLR05.carecorenational.com"/>
    <x v="5"/>
    <x v="5"/>
    <x v="5"/>
    <x v="6"/>
    <s v="Canyonlands"/>
    <s v="N/A"/>
    <s v="N/A"/>
    <s v="N/A"/>
    <s v="NO"/>
  </r>
  <r>
    <s v="EHDALPD1UCDLR06"/>
    <s v="Confirmed"/>
    <s v="8pm EST"/>
    <s v="Dependent on ImageOne/ISAAC"/>
    <m/>
    <m/>
    <m/>
    <s v="EHDALPD1UCDLR06.carecorenational.com"/>
    <x v="5"/>
    <x v="5"/>
    <x v="5"/>
    <x v="6"/>
    <s v="Canyonlands"/>
    <s v="N/A"/>
    <s v="N/A"/>
    <s v="N/A"/>
    <s v="NO"/>
  </r>
  <r>
    <s v="EHDALPD1UCTS01_PROD_25JULY2019"/>
    <s v="Confirmed"/>
    <s v="8pm EST"/>
    <s v="Dependent on ImageOne/ISAAC"/>
    <m/>
    <m/>
    <m/>
    <s v="EHDALPD1UCTS01.carecorenational.com"/>
    <x v="5"/>
    <x v="5"/>
    <x v="5"/>
    <x v="6"/>
    <s v="Canyonlands"/>
    <s v="No"/>
    <s v="No"/>
    <s v="No"/>
    <s v="NO"/>
  </r>
  <r>
    <s v="EHDALPD1UCTS02_PROD_25JULY2019"/>
    <s v="Confirmed"/>
    <s v="8pm EST"/>
    <s v="Dependent on ImageOne/ISAAC"/>
    <m/>
    <m/>
    <m/>
    <s v="EHDALPD1UCTS02.carecorenational.com"/>
    <x v="5"/>
    <x v="5"/>
    <x v="5"/>
    <x v="6"/>
    <s v="Canyonlands"/>
    <s v="No"/>
    <s v="No"/>
    <s v="No"/>
    <s v="NO"/>
  </r>
  <r>
    <s v="EHDALPD1UCTS03_PROD_25JULY2019"/>
    <s v="Confirmed"/>
    <s v="8pm EST"/>
    <s v="Dependent on ImageOne/ISAAC"/>
    <m/>
    <m/>
    <m/>
    <s v="EHDALPD1UCTS03.carecorenational.com"/>
    <x v="5"/>
    <x v="5"/>
    <x v="5"/>
    <x v="6"/>
    <s v="Canyonlands"/>
    <s v="No"/>
    <s v="No"/>
    <s v="No"/>
    <s v="NO"/>
  </r>
  <r>
    <s v="EHDALPD1DGCMW03"/>
    <s v="Confirmed"/>
    <s v="8pm EST"/>
    <s v="Dependent on ImageOne/ISAAC"/>
    <m/>
    <m/>
    <m/>
    <s v="EHDALPD1DGCMW03.carecorenational.com"/>
    <x v="5"/>
    <x v="6"/>
    <x v="6"/>
    <x v="7"/>
    <s v="Canyonlands"/>
    <s v="No"/>
    <s v="No"/>
    <s v="No"/>
    <s v="NO"/>
  </r>
  <r>
    <s v="EHDALPD1DGCMW04"/>
    <s v="Confirmed"/>
    <s v="8pm EST"/>
    <s v="Dependent on ImageOne/ISAAC"/>
    <m/>
    <m/>
    <m/>
    <s v="EHDALPD1DGCMW04.carecorenational.com"/>
    <x v="5"/>
    <x v="6"/>
    <x v="6"/>
    <x v="7"/>
    <s v="Canyonlands"/>
    <s v="No"/>
    <s v="No"/>
    <s v="No"/>
    <s v="NO"/>
  </r>
  <r>
    <s v="EHDALPD1DGCMM01"/>
    <s v="Confirmed"/>
    <s v="8pm EST"/>
    <s v="Dependent on ImageOne/ISAAC"/>
    <m/>
    <m/>
    <m/>
    <s v="EHDALPD1DGCMM01.carecorenational.com"/>
    <x v="5"/>
    <x v="6"/>
    <x v="6"/>
    <x v="8"/>
    <s v="Canyonlands"/>
    <s v="No"/>
    <s v="No"/>
    <s v="No"/>
    <s v="NO"/>
  </r>
  <r>
    <s v="EHDALPD1DGCMM02"/>
    <s v="Confirmed"/>
    <s v="8pm EST"/>
    <s v="Dependent on ImageOne/ISAAC"/>
    <m/>
    <m/>
    <m/>
    <s v="EHDALPD1DGCMM02.carecorenational.com"/>
    <x v="5"/>
    <x v="6"/>
    <x v="6"/>
    <x v="8"/>
    <s v="Canyonlands"/>
    <s v="No"/>
    <s v="No"/>
    <s v="No"/>
    <s v="NO"/>
  </r>
  <r>
    <s v="EHDALPD1DGCMS02"/>
    <s v="Confirmed"/>
    <s v="8pm EST"/>
    <s v="Dependent on ImageOne/ISAAC"/>
    <m/>
    <m/>
    <m/>
    <s v="EHDALPD1DGCMS02.carecorenational.com"/>
    <x v="5"/>
    <x v="6"/>
    <x v="6"/>
    <x v="8"/>
    <s v="Canyonlands"/>
    <s v="No"/>
    <s v="No"/>
    <s v="No"/>
    <s v="NO"/>
  </r>
  <r>
    <s v="EHDALPD1DGCMS03"/>
    <s v="Confirmed"/>
    <s v="8pm EST"/>
    <s v="Dependent on ImageOne/ISAAC"/>
    <m/>
    <m/>
    <m/>
    <s v="EHDALPD1DGCMS03.carecorenational.com"/>
    <x v="5"/>
    <x v="6"/>
    <x v="6"/>
    <x v="8"/>
    <s v="Canyonlands"/>
    <s v="No"/>
    <s v="No"/>
    <s v="No"/>
    <s v="NO"/>
  </r>
  <r>
    <s v="EHDALPD1DGCMS04"/>
    <s v="Confirmed"/>
    <s v="8pm EST"/>
    <s v="Dependent on ImageOne/ISAAC"/>
    <m/>
    <m/>
    <m/>
    <s v="EHDALPD1DGCMS04.carecorenational.com"/>
    <x v="5"/>
    <x v="6"/>
    <x v="6"/>
    <x v="8"/>
    <s v="Canyonlands"/>
    <s v="No"/>
    <s v="No"/>
    <s v="No"/>
    <s v="NO"/>
  </r>
  <r>
    <s v="EHDALPD1DGCMS05"/>
    <s v="Confirmed"/>
    <s v="8pm EST"/>
    <s v="Dependent on ImageOne/ISAAC"/>
    <m/>
    <m/>
    <m/>
    <s v="EHDALPD1DGCMS05.carecorenational.com"/>
    <x v="5"/>
    <x v="6"/>
    <x v="6"/>
    <x v="8"/>
    <s v="Canyonlands"/>
    <s v="No"/>
    <s v="No"/>
    <s v="No"/>
    <s v="NO"/>
  </r>
  <r>
    <s v="EHDALPD1DGCMS06"/>
    <s v="Confirmed"/>
    <s v="8pm EST"/>
    <s v="Dependent on ImageOne/ISAAC"/>
    <m/>
    <m/>
    <m/>
    <s v="EHDALPD1DGCMS06.carecorenational.com"/>
    <x v="5"/>
    <x v="6"/>
    <x v="6"/>
    <x v="8"/>
    <s v="Canyonlands"/>
    <s v="No"/>
    <s v="No"/>
    <s v="No"/>
    <s v="NO"/>
  </r>
  <r>
    <s v="EHDALPD1DGCMS07"/>
    <s v="Confirmed"/>
    <s v="8pm EST"/>
    <s v="Dependent on ImageOne/ISAAC"/>
    <m/>
    <m/>
    <m/>
    <s v="EHDALPD1DGCMS07.carecorenational.com"/>
    <x v="5"/>
    <x v="6"/>
    <x v="6"/>
    <x v="8"/>
    <s v="Canyonlands"/>
    <s v="No"/>
    <s v="No"/>
    <s v="No"/>
    <s v="NO"/>
  </r>
  <r>
    <s v="EHDALPD1DGJB01"/>
    <s v="Confirmed"/>
    <s v="8pm EST"/>
    <s v="Dependent on ImageOne/ISAAC"/>
    <m/>
    <m/>
    <m/>
    <s v="EHDALPD1DGJB01.carecorenational.com"/>
    <x v="5"/>
    <x v="6"/>
    <x v="6"/>
    <x v="8"/>
    <s v="Canyonlands"/>
    <s v="No"/>
    <s v="No"/>
    <s v="No"/>
    <s v="NO"/>
  </r>
  <r>
    <s v="EHDALPD1DGJOB03"/>
    <s v="Confirmed"/>
    <s v="8pm EST"/>
    <s v="Dependent on ImageOne/ISAAC"/>
    <m/>
    <m/>
    <m/>
    <s v="EHDALPD1DGJOB03.carecorenational.com"/>
    <x v="5"/>
    <x v="6"/>
    <x v="6"/>
    <x v="8"/>
    <s v="Canyonlands"/>
    <s v="No"/>
    <s v="No"/>
    <s v="No"/>
    <s v="NO"/>
  </r>
  <r>
    <s v="EHDALPD1DGRDS01"/>
    <s v="Confirmed"/>
    <s v="8pm EST"/>
    <s v="Dependent on ImageOne/ISAAC"/>
    <m/>
    <m/>
    <m/>
    <s v="EHDALPD1DGRDS01.carecorenational.com"/>
    <x v="5"/>
    <x v="6"/>
    <x v="6"/>
    <x v="8"/>
    <s v="Canyonlands"/>
    <s v="No"/>
    <s v="No"/>
    <s v="No"/>
    <s v="NO"/>
  </r>
  <r>
    <s v="EHDALPD1DGWKR13"/>
    <s v="Confirmed"/>
    <s v="8pm EST"/>
    <s v="Dependent on ImageOne/ISAAC"/>
    <m/>
    <m/>
    <m/>
    <s v="EHDALPD1DGWKR13.carecorenational.com"/>
    <x v="5"/>
    <x v="6"/>
    <x v="6"/>
    <x v="8"/>
    <s v="Canyonlands"/>
    <s v="No"/>
    <s v="No"/>
    <s v="No"/>
    <s v="NO"/>
  </r>
  <r>
    <s v="EHDALPD1DGWKR14"/>
    <s v="Confirmed"/>
    <s v="8pm EST"/>
    <s v="Dependent on ImageOne/ISAAC"/>
    <m/>
    <m/>
    <m/>
    <s v="EHDALPD1DGWKR14.carecorenational.com"/>
    <x v="5"/>
    <x v="6"/>
    <x v="6"/>
    <x v="8"/>
    <s v="Canyonlands"/>
    <s v="No"/>
    <s v="No"/>
    <s v="No"/>
    <s v="NO"/>
  </r>
  <r>
    <s v="EHDALPD1DGWKR15"/>
    <s v="Confirmed"/>
    <s v="8pm EST"/>
    <s v="Dependent on ImageOne/ISAAC"/>
    <m/>
    <m/>
    <m/>
    <s v="EHDALPD1DGWKR15.carecorenational.com"/>
    <x v="5"/>
    <x v="6"/>
    <x v="6"/>
    <x v="8"/>
    <s v="Canyonlands"/>
    <s v="No"/>
    <s v="No"/>
    <s v="No"/>
    <s v="NO"/>
  </r>
  <r>
    <s v="EHDALPD1DGWKR16"/>
    <s v="Confirmed"/>
    <s v="8pm EST"/>
    <s v="Dependent on ImageOne/ISAAC"/>
    <m/>
    <m/>
    <m/>
    <s v="EHDALPD1DGWKR16.carecorenational.com"/>
    <x v="5"/>
    <x v="6"/>
    <x v="6"/>
    <x v="8"/>
    <s v="Canyonlands"/>
    <s v="No"/>
    <s v="No"/>
    <s v="No"/>
    <s v="NO"/>
  </r>
  <r>
    <s v="EHDALPD1DGWKR17"/>
    <s v="Confirmed"/>
    <s v="8pm EST"/>
    <s v="Dependent on ImageOne/ISAAC"/>
    <m/>
    <m/>
    <m/>
    <s v="EHDALPD1DGWKR17.carecorenational.com"/>
    <x v="5"/>
    <x v="6"/>
    <x v="6"/>
    <x v="8"/>
    <s v="Canyonlands"/>
    <s v="No"/>
    <s v="No"/>
    <s v="No"/>
    <s v="NO"/>
  </r>
  <r>
    <s v="EHDALPD1DGWKR18"/>
    <s v="Confirmed"/>
    <s v="8pm EST"/>
    <s v="Dependent on ImageOne/ISAAC"/>
    <m/>
    <m/>
    <m/>
    <s v="EHDALPD1DGWKR18.carecorenational.com"/>
    <x v="5"/>
    <x v="6"/>
    <x v="6"/>
    <x v="8"/>
    <s v="Canyonlands"/>
    <s v="No"/>
    <s v="No"/>
    <s v="No"/>
    <s v="NO"/>
  </r>
  <r>
    <s v="EHDALPD1DGWKR19"/>
    <s v="Confirmed"/>
    <s v="8pm EST"/>
    <s v="Dependent on ImageOne/ISAAC"/>
    <m/>
    <m/>
    <m/>
    <s v="EHDALPD1DGWKR19.carecorenational.com"/>
    <x v="5"/>
    <x v="6"/>
    <x v="6"/>
    <x v="8"/>
    <s v="Canyonlands"/>
    <s v="No"/>
    <s v="No"/>
    <s v="No"/>
    <s v="NO"/>
  </r>
  <r>
    <s v="EHDALPD1DGWKR01"/>
    <s v="Confirmed"/>
    <s v="8pm EST"/>
    <s v="Dependent on ImageOne/ISAAC"/>
    <m/>
    <m/>
    <m/>
    <s v="EHDALPD1DGWKR01.carecorenational.com"/>
    <x v="5"/>
    <x v="6"/>
    <x v="6"/>
    <x v="8"/>
    <s v="Canyonlands"/>
    <s v="No"/>
    <s v="No"/>
    <s v="No"/>
    <s v="NO"/>
  </r>
  <r>
    <s v="EHDALPD1DGWKR02"/>
    <s v="Confirmed"/>
    <s v="8pm EST"/>
    <s v="Dependent on ImageOne/ISAAC"/>
    <m/>
    <m/>
    <m/>
    <s v="EHDALPD1DGWKR02.carecorenational.com"/>
    <x v="5"/>
    <x v="6"/>
    <x v="6"/>
    <x v="8"/>
    <s v="Canyonlands"/>
    <s v="No"/>
    <s v="No"/>
    <s v="No"/>
    <s v="NO"/>
  </r>
  <r>
    <s v="EHDALPD1DGWKR03"/>
    <s v="Confirmed"/>
    <s v="8pm EST"/>
    <s v="Dependent on ImageOne/ISAAC"/>
    <m/>
    <m/>
    <m/>
    <s v="EHDALPD1DGWKR03.carecorenational.com"/>
    <x v="5"/>
    <x v="6"/>
    <x v="6"/>
    <x v="8"/>
    <s v="Canyonlands"/>
    <s v="No"/>
    <s v="No"/>
    <s v="No"/>
    <s v="NO"/>
  </r>
  <r>
    <s v="EHDALPD1DGWKR04"/>
    <s v="Confirmed"/>
    <s v="8pm EST"/>
    <s v="Dependent on ImageOne/ISAAC"/>
    <m/>
    <m/>
    <m/>
    <s v="EHDALPD1DGWKR04.carecorenational.com"/>
    <x v="5"/>
    <x v="6"/>
    <x v="6"/>
    <x v="8"/>
    <s v="Canyonlands"/>
    <s v="No"/>
    <s v="No"/>
    <s v="No"/>
    <s v="NO"/>
  </r>
  <r>
    <s v="EHDALPD1DGWKR05"/>
    <s v="Confirmed"/>
    <s v="8pm EST"/>
    <s v="Dependent on ImageOne/ISAAC"/>
    <m/>
    <m/>
    <m/>
    <s v="EHDALPD1DGWKR05.carecorenational.com"/>
    <x v="5"/>
    <x v="6"/>
    <x v="6"/>
    <x v="8"/>
    <s v="Canyonlands"/>
    <s v="No"/>
    <s v="No"/>
    <s v="No"/>
    <s v="NO"/>
  </r>
  <r>
    <s v="EHDALPD1DGWKR06"/>
    <s v="Confirmed"/>
    <s v="8pm EST"/>
    <s v="Dependent on ImageOne/ISAAC"/>
    <m/>
    <m/>
    <m/>
    <s v="EHDALPD1DGWKR06.carecorenational.com"/>
    <x v="5"/>
    <x v="6"/>
    <x v="6"/>
    <x v="8"/>
    <s v="Canyonlands"/>
    <s v="No"/>
    <s v="No"/>
    <s v="No"/>
    <s v="NO"/>
  </r>
  <r>
    <s v="EHDALPD1DGWKR07"/>
    <s v="Confirmed"/>
    <s v="8pm EST"/>
    <s v="Dependent on ImageOne/ISAAC"/>
    <m/>
    <m/>
    <m/>
    <s v="EHDALPD1DGWKR07.carecorenational.com"/>
    <x v="5"/>
    <x v="6"/>
    <x v="6"/>
    <x v="8"/>
    <s v="Canyonlands"/>
    <s v="No"/>
    <s v="No"/>
    <s v="No"/>
    <s v="NO"/>
  </r>
  <r>
    <s v="EHDALPD1DGWKR08"/>
    <s v="Confirmed"/>
    <s v="8pm EST"/>
    <s v="Dependent on ImageOne/ISAAC"/>
    <m/>
    <m/>
    <m/>
    <s v="EHDALPD1DGWKR08.carecorenational.com"/>
    <x v="5"/>
    <x v="6"/>
    <x v="6"/>
    <x v="8"/>
    <s v="Canyonlands"/>
    <s v="No"/>
    <s v="No"/>
    <s v="No"/>
    <s v="NO"/>
  </r>
  <r>
    <s v="EHDALPD1DGWKR09"/>
    <s v="Confirmed"/>
    <s v="8pm EST"/>
    <s v="Dependent on ImageOne/ISAAC"/>
    <m/>
    <m/>
    <m/>
    <s v="EHDALPD1DGWKR09.carecorenational.com"/>
    <x v="5"/>
    <x v="6"/>
    <x v="6"/>
    <x v="8"/>
    <s v="Canyonlands"/>
    <s v="No"/>
    <s v="No"/>
    <s v="No"/>
    <s v="NO"/>
  </r>
  <r>
    <s v="EHDALPD1DGWKR10"/>
    <s v="Confirmed"/>
    <s v="8pm EST"/>
    <s v="Dependent on ImageOne/ISAAC"/>
    <m/>
    <m/>
    <m/>
    <s v="EHDALPD1DGWKR10.carecorenational.com"/>
    <x v="5"/>
    <x v="6"/>
    <x v="6"/>
    <x v="8"/>
    <s v="Canyonlands"/>
    <s v="No"/>
    <s v="No"/>
    <s v="No"/>
    <s v="NO"/>
  </r>
  <r>
    <s v="EHDALPD1DGWKR11"/>
    <s v="Confirmed"/>
    <s v="8pm EST"/>
    <s v="Dependent on ImageOne/ISAAC"/>
    <m/>
    <m/>
    <m/>
    <s v="EHDALPD1DGWKR11.carecorenational.com"/>
    <x v="5"/>
    <x v="6"/>
    <x v="6"/>
    <x v="8"/>
    <s v="Canyonlands"/>
    <s v="No"/>
    <s v="No"/>
    <s v="No"/>
    <s v="NO"/>
  </r>
  <r>
    <s v="EHDALPD1DGWKR12"/>
    <s v="Confirmed"/>
    <s v="8pm EST"/>
    <s v="Dependent on ImageOne/ISAAC"/>
    <m/>
    <m/>
    <m/>
    <s v="EHDALPD1DGWKR12.carecorenational.com"/>
    <x v="5"/>
    <x v="6"/>
    <x v="6"/>
    <x v="8"/>
    <s v="Canyonlands"/>
    <s v="No"/>
    <s v="No"/>
    <s v="No"/>
    <s v="NO"/>
  </r>
  <r>
    <s v="EHDALPD1DGRDS04"/>
    <s v="Confirmed"/>
    <s v="8pm EST"/>
    <s v="Dependent on ImageOne/ISAAC"/>
    <m/>
    <m/>
    <m/>
    <s v="EHDALPD1DGRDS04.carecorenational.com"/>
    <x v="5"/>
    <x v="6"/>
    <x v="6"/>
    <x v="8"/>
    <s v="Canyonlands"/>
    <m/>
    <m/>
    <m/>
    <m/>
  </r>
  <r>
    <s v="EHDALPD1DGRDS05"/>
    <s v="Confirmed"/>
    <s v="8pm EST"/>
    <s v="Dependent on ImageOne/ISAAC"/>
    <m/>
    <m/>
    <m/>
    <s v="EHDALPD1DGRDS05.carecorenational.com"/>
    <x v="5"/>
    <x v="6"/>
    <x v="6"/>
    <x v="8"/>
    <s v="Canyonlands"/>
    <m/>
    <m/>
    <m/>
    <m/>
  </r>
  <r>
    <s v="DGSERVICES08_PRD_14SEP16"/>
    <s v="Confirmed"/>
    <s v="8pm EST"/>
    <s v="Dependent on ImageOne/ISAAC"/>
    <m/>
    <m/>
    <m/>
    <s v="DGSERVICES08.carecorenational.com"/>
    <x v="5"/>
    <x v="6"/>
    <x v="6"/>
    <x v="8"/>
    <s v="Canyonlands"/>
    <m/>
    <m/>
    <m/>
    <m/>
  </r>
  <r>
    <s v="DGSERVICES09"/>
    <s v="Confirmed"/>
    <s v="8pm EST"/>
    <s v="Dependent on ImageOne/ISAAC"/>
    <m/>
    <m/>
    <m/>
    <s v="DGSERVICES09.carecorenational.com"/>
    <x v="5"/>
    <x v="6"/>
    <x v="6"/>
    <x v="8"/>
    <s v="Canyonlands"/>
    <m/>
    <m/>
    <m/>
    <m/>
  </r>
  <r>
    <s v="EHDALPD1DGPRINT"/>
    <s v="Confirmed"/>
    <s v="8pm EST"/>
    <s v="Dependent on ImageOne/ISAAC"/>
    <m/>
    <m/>
    <m/>
    <s v="EHDALPD1DGPRINT.carecorenational.com"/>
    <x v="5"/>
    <x v="6"/>
    <x v="6"/>
    <x v="8"/>
    <s v="Canyonlands"/>
    <m/>
    <m/>
    <m/>
    <m/>
  </r>
  <r>
    <s v="EHDALPD1DGPRNT2"/>
    <s v="Confirmed"/>
    <s v="8pm EST"/>
    <s v="Dependent on ImageOne/ISAAC"/>
    <m/>
    <m/>
    <m/>
    <s v="EHDLPD1DGPRNT2.carecorenational.com"/>
    <x v="5"/>
    <x v="6"/>
    <x v="6"/>
    <x v="8"/>
    <s v="Canyonlands"/>
    <m/>
    <m/>
    <m/>
    <m/>
  </r>
  <r>
    <s v="ehdalpd1efweb01"/>
    <s v="Confirmed"/>
    <s v="8pm EST"/>
    <s v="Saturday"/>
    <m/>
    <m/>
    <m/>
    <s v="EHDALPD1EFWEB01.innovate.lan"/>
    <x v="6"/>
    <x v="7"/>
    <x v="7"/>
    <x v="9"/>
    <s v="Canyonlands"/>
    <s v="No"/>
    <s v="No"/>
    <s v="No"/>
    <s v="NO"/>
  </r>
  <r>
    <s v="ehdalpd1efweb02"/>
    <s v="Confirmed"/>
    <s v="8pm EST"/>
    <s v="Saturday"/>
    <m/>
    <m/>
    <m/>
    <s v="EHDALPD1EFWEB02.innovate.lan"/>
    <x v="6"/>
    <x v="7"/>
    <x v="7"/>
    <x v="9"/>
    <s v="Canyonlands"/>
    <s v="No"/>
    <s v="No"/>
    <s v="No"/>
    <s v="NO"/>
  </r>
  <r>
    <s v="ehdalpd1efxes01"/>
    <s v="Confirmed"/>
    <s v="8pm EST"/>
    <s v="Saturday"/>
    <m/>
    <m/>
    <m/>
    <s v="EHDALPD1EFXES01.innovate.lan"/>
    <x v="6"/>
    <x v="7"/>
    <x v="7"/>
    <x v="9"/>
    <s v="Canyonlands"/>
    <s v="No"/>
    <s v="No"/>
    <s v="No"/>
    <s v="NO"/>
  </r>
  <r>
    <s v="ehdalpd1efxes02"/>
    <s v="Confirmed"/>
    <s v="8pm EST"/>
    <s v="Saturday"/>
    <m/>
    <m/>
    <m/>
    <s v="EHDALPD1EFXES02.innovate.lan"/>
    <x v="6"/>
    <x v="7"/>
    <x v="7"/>
    <x v="9"/>
    <s v="Canyonlands"/>
    <s v="No"/>
    <s v="No"/>
    <s v="No"/>
    <s v="NO"/>
  </r>
  <r>
    <s v="ehdalpd1efetl01"/>
    <s v="Confirmed"/>
    <s v="8pm EST"/>
    <s v="Saturday"/>
    <m/>
    <m/>
    <m/>
    <s v="EHDALPD1EFETL01.innovate.lan"/>
    <x v="6"/>
    <x v="7"/>
    <x v="7"/>
    <x v="9"/>
    <s v="Canyonlands"/>
    <s v="No"/>
    <s v="No"/>
    <s v="No"/>
    <s v="NO"/>
  </r>
  <r>
    <s v="ehdalpd1efetl02"/>
    <s v="Confirmed"/>
    <s v="8pm EST"/>
    <s v="Saturday"/>
    <m/>
    <m/>
    <m/>
    <s v="EHDALPD1EFETL02.innovate.lan"/>
    <x v="6"/>
    <x v="7"/>
    <x v="7"/>
    <x v="9"/>
    <s v="Canyonlands"/>
    <s v="No"/>
    <s v="No"/>
    <s v="No"/>
    <s v="NO"/>
  </r>
  <r>
    <s v="ehdalpd1eftm01"/>
    <s v="Confirmed"/>
    <s v="8pm EST"/>
    <s v="Saturday"/>
    <m/>
    <m/>
    <m/>
    <s v="EHDALPD1EFTM01.innovate.lan"/>
    <x v="6"/>
    <x v="7"/>
    <x v="7"/>
    <x v="9"/>
    <s v="Canyonlands"/>
    <s v="No"/>
    <s v="No"/>
    <s v="No"/>
    <s v="NO"/>
  </r>
  <r>
    <s v="ehdalpd1eftm02"/>
    <s v="Confirmed"/>
    <s v="8pm EST"/>
    <s v="Saturday"/>
    <m/>
    <m/>
    <m/>
    <s v="EHDALPD1EFTM02.innovate.lan"/>
    <x v="6"/>
    <x v="7"/>
    <x v="7"/>
    <x v="9"/>
    <s v="Canyonlands"/>
    <s v="No"/>
    <s v="No"/>
    <s v="No"/>
    <s v="NO"/>
  </r>
  <r>
    <s v="ehdalpd1efdb01"/>
    <s v="Confirmed"/>
    <s v="8pm EST"/>
    <s v="Saturday"/>
    <m/>
    <m/>
    <m/>
    <s v="EHDALPD1EFDB01.innovate.lan"/>
    <x v="6"/>
    <x v="7"/>
    <x v="7"/>
    <x v="9"/>
    <s v="Canyonlands"/>
    <s v="No"/>
    <s v="No"/>
    <s v="No"/>
    <s v="NO"/>
  </r>
  <r>
    <s v="ehdalpd1efdb02"/>
    <s v="Confirmed"/>
    <s v="8pm EST"/>
    <s v="Saturday"/>
    <m/>
    <m/>
    <m/>
    <s v="EHDALPD1EFDB02.innovate.lan"/>
    <x v="6"/>
    <x v="7"/>
    <x v="7"/>
    <x v="9"/>
    <s v="Canyonlands"/>
    <s v="No"/>
    <s v="No"/>
    <s v="No"/>
    <s v="NO"/>
  </r>
  <r>
    <s v="EHDALPD1ELIZA01_PROD_25_JULY2019"/>
    <s v="Confirmed"/>
    <s v="8pm EST"/>
    <s v="Dependent on ImageOne/ISAAC"/>
    <m/>
    <m/>
    <m/>
    <s v="EHDALPD1ELIZA01.us.medsolutions.com"/>
    <x v="5"/>
    <x v="5"/>
    <x v="6"/>
    <x v="10"/>
    <s v="Canyonlands"/>
    <s v="No"/>
    <s v="No"/>
    <s v="No"/>
    <s v="NO"/>
  </r>
  <r>
    <s v="EHDALPD1SSOTSET_PROD_25JULY2019"/>
    <s v="Confirmed"/>
    <s v="8pm EST"/>
    <s v="Dependent on ImageOne/ISAAC"/>
    <m/>
    <m/>
    <m/>
    <s v="EHDALPD1SSOTSET.us.medsolutions.com"/>
    <x v="5"/>
    <x v="5"/>
    <x v="6"/>
    <x v="10"/>
    <s v="Canyonlands"/>
    <s v="No"/>
    <s v="No"/>
    <s v="No"/>
    <s v="NO"/>
  </r>
  <r>
    <s v="EHDALPD1EXLFAB1"/>
    <s v="Confirmed"/>
    <s v="8pm EST"/>
    <s v="Saturday"/>
    <m/>
    <m/>
    <m/>
    <s v="EHDALPD1EXLFAB1.innovate.lan"/>
    <x v="7"/>
    <x v="8"/>
    <x v="8"/>
    <x v="11"/>
    <s v="Canyonlands"/>
    <s v="No"/>
    <s v="No"/>
    <s v="No"/>
    <s v="NO"/>
  </r>
  <r>
    <s v="EHDALPD1EXLFAB2"/>
    <s v="Confirmed"/>
    <s v="8pm EST"/>
    <s v="Saturday"/>
    <m/>
    <m/>
    <m/>
    <s v="EHDALPD1EXLFAB2.innovate.lan"/>
    <x v="7"/>
    <x v="8"/>
    <x v="8"/>
    <x v="11"/>
    <s v="Canyonlands"/>
    <s v="No"/>
    <s v="No"/>
    <s v="No"/>
    <s v="NO"/>
  </r>
  <r>
    <s v="EHDALPD1EXLFAB3"/>
    <s v="Confirmed"/>
    <s v="8pm EST"/>
    <s v="Saturday"/>
    <m/>
    <m/>
    <m/>
    <s v="EHDALPD1EXLFAB3.innovate.lan"/>
    <x v="7"/>
    <x v="8"/>
    <x v="8"/>
    <x v="11"/>
    <s v="Canyonlands"/>
    <s v="No"/>
    <s v="No"/>
    <s v="No"/>
    <s v="NO"/>
  </r>
  <r>
    <s v="EHDALPD1EXLFAB4"/>
    <s v="Confirmed"/>
    <s v="8pm EST"/>
    <s v="Saturday"/>
    <m/>
    <m/>
    <m/>
    <s v="EHDALPD1EXLFAB4.innovate.lan"/>
    <x v="7"/>
    <x v="8"/>
    <x v="8"/>
    <x v="11"/>
    <s v="Canyonlands"/>
    <s v="No"/>
    <s v="No"/>
    <s v="No"/>
    <s v="NO"/>
  </r>
  <r>
    <s v="EHDALPD1EXLFAB5"/>
    <s v="Confirmed"/>
    <s v="8pm EST"/>
    <s v="Saturday"/>
    <m/>
    <m/>
    <m/>
    <s v="EHDALPD1EXLFAB5.innovate.lan"/>
    <x v="7"/>
    <x v="8"/>
    <x v="8"/>
    <x v="11"/>
    <s v="Canyonlands"/>
    <s v="No"/>
    <s v="No"/>
    <s v="No"/>
    <s v="NO"/>
  </r>
  <r>
    <s v="EHDALPD1EXRSQL1"/>
    <s v="Confirmed"/>
    <s v="8pm EST"/>
    <s v="Saturday"/>
    <m/>
    <m/>
    <m/>
    <s v="EHDALPD1EXRSQL1.innovate.lan"/>
    <x v="7"/>
    <x v="8"/>
    <x v="8"/>
    <x v="11"/>
    <s v="Canyonlands"/>
    <s v="No"/>
    <s v="MSSQL"/>
    <s v="No"/>
    <s v="NO"/>
  </r>
  <r>
    <s v="EHDALPD1EXTFAB1"/>
    <s v="Confirmed"/>
    <s v="8pm EST"/>
    <s v="Saturday"/>
    <m/>
    <m/>
    <m/>
    <s v="EHDALPD1EXTFAB1.innovate.lan"/>
    <x v="7"/>
    <x v="8"/>
    <x v="8"/>
    <x v="11"/>
    <s v="Canyonlands"/>
    <s v="No"/>
    <s v="No"/>
    <s v="No"/>
    <s v="NO"/>
  </r>
  <r>
    <s v="EHDALPD1EXTFAB2"/>
    <s v="Confirmed"/>
    <s v="8pm EST"/>
    <s v="Saturday"/>
    <m/>
    <m/>
    <m/>
    <s v="EHDALPD1EXTFAB2.innovate.lan"/>
    <x v="7"/>
    <x v="8"/>
    <x v="8"/>
    <x v="11"/>
    <s v="Canyonlands"/>
    <s v="No"/>
    <s v="No"/>
    <s v="No"/>
    <s v="NO"/>
  </r>
  <r>
    <s v="EHDALPD1EXTFAB3"/>
    <s v="Confirmed"/>
    <s v="8pm EST"/>
    <s v="Saturday"/>
    <m/>
    <m/>
    <m/>
    <s v="EHDALPD1EXTFAB3.innovate.lan"/>
    <x v="7"/>
    <x v="8"/>
    <x v="8"/>
    <x v="11"/>
    <s v="Canyonlands"/>
    <s v="No"/>
    <s v="No"/>
    <s v="No"/>
    <s v="NO"/>
  </r>
  <r>
    <s v="EHDALPD1EXTFAB4"/>
    <s v="Confirmed"/>
    <s v="8pm EST"/>
    <s v="Saturday"/>
    <m/>
    <m/>
    <m/>
    <s v="EHDALPD1EXTFAB4.innovate.lan"/>
    <x v="7"/>
    <x v="8"/>
    <x v="8"/>
    <x v="11"/>
    <s v="Canyonlands"/>
    <s v="No"/>
    <s v="No"/>
    <s v="No"/>
    <s v="NO"/>
  </r>
  <r>
    <s v="EHDALPD1EXTFAB5"/>
    <s v="Confirmed"/>
    <s v="8pm EST"/>
    <s v="Saturday"/>
    <m/>
    <m/>
    <m/>
    <s v="EHDALPD1EXTFAB5.innovate.lan"/>
    <x v="7"/>
    <x v="8"/>
    <x v="8"/>
    <x v="11"/>
    <s v="Canyonlands"/>
    <s v="No"/>
    <s v="No"/>
    <s v="No"/>
    <s v="NO"/>
  </r>
  <r>
    <s v="EHDALPD1EXWSQL1"/>
    <s v="Confirmed"/>
    <s v="8pm EST"/>
    <s v="Saturday"/>
    <m/>
    <m/>
    <m/>
    <s v="EHDALPD1EXWSQL1.innovate.lan"/>
    <x v="7"/>
    <x v="8"/>
    <x v="8"/>
    <x v="11"/>
    <s v="Canyonlands"/>
    <s v="No"/>
    <s v="MSSQL"/>
    <s v="No"/>
    <s v="NO"/>
  </r>
  <r>
    <s v="EHDALPD1EXLFAB6"/>
    <s v="Confirmed"/>
    <s v="8pm EST"/>
    <s v="Saturday"/>
    <m/>
    <m/>
    <m/>
    <s v="EHDALPD1EXLFAB6.innovate.lan"/>
    <x v="7"/>
    <x v="8"/>
    <x v="8"/>
    <x v="11"/>
    <s v="Canyonlands"/>
    <s v="N/A"/>
    <s v="N/A"/>
    <s v="N/A"/>
    <s v="NO"/>
  </r>
  <r>
    <s v="EHDALPD1EXLFAB7"/>
    <s v="Confirmed"/>
    <s v="8pm EST"/>
    <s v="Saturday"/>
    <m/>
    <m/>
    <m/>
    <s v="EHDALPD1EXLFAB7.innovate.lan"/>
    <x v="7"/>
    <x v="8"/>
    <x v="8"/>
    <x v="11"/>
    <s v="Canyonlands"/>
    <s v="N/A"/>
    <s v="N/A"/>
    <s v="N/A"/>
    <s v="NO"/>
  </r>
  <r>
    <s v="EHDALPD1EXTFAB6"/>
    <s v="Confirmed"/>
    <s v="8pm EST"/>
    <s v="Saturday"/>
    <m/>
    <m/>
    <m/>
    <s v="EHDALPD1EXTFAB6.innovate.lan"/>
    <x v="7"/>
    <x v="8"/>
    <x v="8"/>
    <x v="11"/>
    <s v="Canyonlands"/>
    <s v="N/A"/>
    <s v="N/A"/>
    <s v="N/A"/>
    <s v="NO"/>
  </r>
  <r>
    <s v="EHDALPD1EXTFAB7"/>
    <s v="Confirmed"/>
    <s v="8pm EST"/>
    <s v="Saturday"/>
    <m/>
    <m/>
    <m/>
    <s v="EHDALPD1EXTFAB7.innovate.lan"/>
    <x v="7"/>
    <x v="8"/>
    <x v="8"/>
    <x v="11"/>
    <s v="Canyonlands"/>
    <s v="N/A"/>
    <s v="N/A"/>
    <s v="N/A"/>
    <s v="NO"/>
  </r>
  <r>
    <s v="DCB-PRD-SQLISC"/>
    <s v="Confirmed"/>
    <s v="8pm EST"/>
    <m/>
    <m/>
    <m/>
    <m/>
    <s v="DCB-PRD-SQLISC.us.medsolutions.com"/>
    <x v="3"/>
    <x v="3"/>
    <x v="3"/>
    <x v="12"/>
    <s v="Canyonlands"/>
    <s v="No"/>
    <s v="MSSQL"/>
    <s v="No"/>
    <s v="YES"/>
  </r>
  <r>
    <s v="DAL-DEV-DMS-01"/>
    <s v="Confirmed"/>
    <s v="8pm EST"/>
    <s v="Saturday"/>
    <m/>
    <s v="10 minutes"/>
    <s v="45-60 minutes"/>
    <s v="DAL-DEV-DMS-01.us.medsolutions.com"/>
    <x v="8"/>
    <x v="9"/>
    <x v="9"/>
    <x v="12"/>
    <s v="Canyonlands"/>
    <s v="No"/>
    <s v="No"/>
    <s v="No"/>
    <s v="NO"/>
  </r>
  <r>
    <s v="DAL-PRD-DMS-01"/>
    <s v="Confirmed"/>
    <s v="8pm EST"/>
    <s v="Saturday"/>
    <m/>
    <s v="10 minutes"/>
    <s v="45-60 minutes"/>
    <s v="DAL-PRD-DMS-01.us.medsolutions.com"/>
    <x v="8"/>
    <x v="9"/>
    <x v="9"/>
    <x v="12"/>
    <s v="Canyonlands"/>
    <s v="No"/>
    <s v="No"/>
    <s v="No"/>
    <s v="NO"/>
  </r>
  <r>
    <s v="DCB-PRD-SQLDWS1"/>
    <s v="Confirmed"/>
    <s v="8pm EST"/>
    <s v="Saturday"/>
    <m/>
    <s v="10 minutes"/>
    <s v="45-60 minutes"/>
    <s v="DCB-PRD-SQLDWS1.us.medsolutions.com"/>
    <x v="8"/>
    <x v="10"/>
    <x v="9"/>
    <x v="12"/>
    <s v="Canyonlands"/>
    <s v="No"/>
    <s v="MSSQL"/>
    <s v="Yes"/>
    <s v="NO"/>
  </r>
  <r>
    <s v="DCB-PRD-SQLISC"/>
    <s v="Confirmed"/>
    <s v="8pm EST"/>
    <s v="Saturday"/>
    <m/>
    <s v="10 minutes"/>
    <s v="45-60 minutes"/>
    <s v="DCB-PRD-SQLISC.us.medsolutions.com"/>
    <x v="8"/>
    <x v="10"/>
    <x v="9"/>
    <x v="12"/>
    <s v="Canyonlands"/>
    <s v="No"/>
    <s v="MSSQL"/>
    <s v="No"/>
    <s v="YES"/>
  </r>
  <r>
    <s v="DCB-PRD-SQLMISC"/>
    <s v="Confirmed"/>
    <s v="8pm EST"/>
    <s v="Saturday"/>
    <m/>
    <s v="10 minutes"/>
    <s v="45-60 minutes"/>
    <s v="DCB-PRD-SQLMISC.us.medsolutions.com"/>
    <x v="8"/>
    <x v="10"/>
    <x v="9"/>
    <x v="12"/>
    <s v="Canyonlands"/>
    <s v="No"/>
    <s v="MSSQL"/>
    <s v="No"/>
    <s v="YES"/>
  </r>
  <r>
    <s v="DCB-V-SQLRO"/>
    <s v="Confirmed"/>
    <s v="8pm EST"/>
    <s v="Saturday"/>
    <m/>
    <s v="10 minutes"/>
    <s v="45-60 minutes"/>
    <s v="DCB-V-SQLRO.us.medsolutions.com"/>
    <x v="8"/>
    <x v="10"/>
    <x v="9"/>
    <x v="12"/>
    <s v="Canyonlands"/>
    <s v="No"/>
    <s v="MSSQL"/>
    <s v="No"/>
    <s v="NO"/>
  </r>
  <r>
    <s v="DAL-DEV-DMS-01"/>
    <s v="Confirmed"/>
    <s v="8pm EST"/>
    <s v="Saturday"/>
    <m/>
    <s v="10 minutes"/>
    <s v="45-60 minutes"/>
    <s v="DAL-DEV-DMS-01.us.medsolutions.com"/>
    <x v="8"/>
    <x v="9"/>
    <x v="9"/>
    <x v="13"/>
    <s v="Canyonlands"/>
    <s v="No"/>
    <s v="No"/>
    <s v="No"/>
    <s v="NO"/>
  </r>
  <r>
    <s v="DAL-PRD-DMS-01"/>
    <s v="Confirmed"/>
    <s v="8pm EST"/>
    <s v="Saturday"/>
    <m/>
    <s v="10 minutes"/>
    <s v="45-60 minutes"/>
    <s v="DAL-PRD-DMS-01.us.medsolutions.com"/>
    <x v="8"/>
    <x v="9"/>
    <x v="9"/>
    <x v="13"/>
    <s v="Canyonlands"/>
    <s v="No"/>
    <s v="No"/>
    <s v="No"/>
    <s v="NO"/>
  </r>
  <r>
    <s v="DCB-PRD-SQLDWS1"/>
    <s v="Confirmed"/>
    <s v="8pm EST"/>
    <s v="Saturday"/>
    <m/>
    <s v="10 minutes"/>
    <s v="45-60 minutes"/>
    <s v="DCB-PRD-SQLDWS1.us.medsolutions.com"/>
    <x v="8"/>
    <x v="10"/>
    <x v="9"/>
    <x v="13"/>
    <s v="Canyonlands"/>
    <s v="No"/>
    <s v="MSSQL"/>
    <s v="Yes"/>
    <s v="NO"/>
  </r>
  <r>
    <s v="DCB-PRD-SQLISC"/>
    <s v="Confirmed"/>
    <s v="8pm EST"/>
    <s v="Saturday"/>
    <m/>
    <s v="10 minutes"/>
    <s v="45-60 minutes"/>
    <s v="DCB-PRD-SQLISC.us.medsolutions.com"/>
    <x v="8"/>
    <x v="10"/>
    <x v="9"/>
    <x v="13"/>
    <s v="Canyonlands"/>
    <s v="No"/>
    <s v="MSSQL"/>
    <s v="No"/>
    <s v="YES"/>
  </r>
  <r>
    <s v="DCB-PRD-SQLMISC"/>
    <s v="Confirmed"/>
    <s v="8pm EST"/>
    <s v="Saturday"/>
    <m/>
    <s v="10 minutes"/>
    <s v="45-60 minutes"/>
    <s v="DCB-PRD-SQLMISC.us.medsolutions.com"/>
    <x v="8"/>
    <x v="10"/>
    <x v="9"/>
    <x v="13"/>
    <s v="Canyonlands"/>
    <s v="No"/>
    <s v="MSSQL"/>
    <s v="No"/>
    <s v="YES"/>
  </r>
  <r>
    <s v="DCB-V-SQLRO"/>
    <s v="Confirmed"/>
    <s v="8pm EST"/>
    <s v="Saturday"/>
    <m/>
    <s v="10 minutes"/>
    <s v="45-60 minutes"/>
    <s v="DCB-V-SQLRO.us.medsolutions.com"/>
    <x v="8"/>
    <x v="10"/>
    <x v="9"/>
    <x v="13"/>
    <s v="Canyonlands"/>
    <s v="No"/>
    <s v="MSSQL"/>
    <s v="No"/>
    <s v="NO"/>
  </r>
  <r>
    <s v="DCB-GP15-SQL"/>
    <s v="Confirmed"/>
    <m/>
    <m/>
    <m/>
    <m/>
    <m/>
    <s v="DCB-GP15-SQL.us.medsolutions.com"/>
    <x v="9"/>
    <x v="11"/>
    <x v="10"/>
    <x v="14"/>
    <s v="Canyonlands"/>
    <s v="No"/>
    <s v="MSSQLSERVER"/>
    <s v="No"/>
    <s v="NO"/>
  </r>
  <r>
    <s v="EHDALPD1ICC01"/>
    <s v="Confirmed"/>
    <s v="8pm EST"/>
    <s v="Saturday"/>
    <m/>
    <m/>
    <m/>
    <s v="EHDALPD1ICC01.innovate.lan"/>
    <x v="6"/>
    <x v="7"/>
    <x v="11"/>
    <x v="15"/>
    <s v="Canyonlands"/>
    <s v="No"/>
    <s v="No"/>
    <s v="No"/>
    <s v="NO"/>
  </r>
  <r>
    <s v="EHDALPD1ICC02"/>
    <s v="Confirmed"/>
    <s v="8pm EST"/>
    <s v="Saturday"/>
    <m/>
    <m/>
    <m/>
    <s v="EHDALPD1ICC02.innovate.lan"/>
    <x v="6"/>
    <x v="7"/>
    <x v="11"/>
    <x v="15"/>
    <s v="Canyonlands"/>
    <s v="No"/>
    <s v="No"/>
    <s v="No"/>
    <s v="NO"/>
  </r>
  <r>
    <s v="EHDALPD1ICCDB01"/>
    <s v="Confirmed"/>
    <s v="8pm EST"/>
    <s v="Saturday"/>
    <m/>
    <m/>
    <m/>
    <s v="EHDALPD1ICCDB01.innovate.lan"/>
    <x v="6"/>
    <x v="7"/>
    <x v="11"/>
    <x v="15"/>
    <s v="Canyonlands"/>
    <s v="No"/>
    <s v="MSSQL"/>
    <s v="No"/>
    <s v="NO"/>
  </r>
  <r>
    <s v="DALETL01"/>
    <s v="Confirmed"/>
    <s v="8pm EST"/>
    <s v="Saturday"/>
    <m/>
    <m/>
    <m/>
    <s v="DALETL01.innovate.lan"/>
    <x v="6"/>
    <x v="7"/>
    <x v="11"/>
    <x v="16"/>
    <s v="Canyonlands"/>
    <s v="No"/>
    <s v="MSSQL"/>
    <s v="No"/>
    <s v="NO"/>
  </r>
  <r>
    <s v="DALWEBSPHRDB01"/>
    <s v="Confirmed"/>
    <s v="8pm EST"/>
    <s v="Saturday"/>
    <m/>
    <m/>
    <m/>
    <s v="DALWEBSPHRDB01.carecorenational.com"/>
    <x v="6"/>
    <x v="7"/>
    <x v="11"/>
    <x v="16"/>
    <s v="Canyonlands"/>
    <s v="No"/>
    <s v="MSSQL"/>
    <s v="Yes"/>
    <s v="NO"/>
  </r>
  <r>
    <s v="DALWEBSPHRDB02"/>
    <s v="Confirmed"/>
    <s v="8pm EST"/>
    <s v="Saturday"/>
    <m/>
    <m/>
    <m/>
    <s v="DALWEBSPHRDB02.carecorenational.com"/>
    <x v="6"/>
    <x v="7"/>
    <x v="11"/>
    <x v="16"/>
    <s v="Canyonlands"/>
    <s v="No"/>
    <s v="MSSQL"/>
    <s v="No"/>
    <s v="YES"/>
  </r>
  <r>
    <s v="EHDALPD1INOD01"/>
    <s v="Confirmed"/>
    <s v="8pm EST"/>
    <s v="Saturday"/>
    <m/>
    <m/>
    <m/>
    <s v="EHDALPD1INOD01.innovate.lan"/>
    <x v="6"/>
    <x v="7"/>
    <x v="11"/>
    <x v="16"/>
    <s v="Canyonlands"/>
    <s v="No"/>
    <s v="No"/>
    <s v="No"/>
    <s v="NO"/>
  </r>
  <r>
    <s v="EHDALPD1RT01"/>
    <s v="Confirmed"/>
    <s v="8pm EST"/>
    <s v="Saturday"/>
    <m/>
    <m/>
    <m/>
    <s v="EHDALPD1RT01.innovate.lan"/>
    <x v="6"/>
    <x v="7"/>
    <x v="11"/>
    <x v="16"/>
    <s v="Canyonlands"/>
    <s v="No"/>
    <s v="No"/>
    <s v="No"/>
    <s v="NO"/>
  </r>
  <r>
    <s v="EHDALPD1RT02"/>
    <s v="Confirmed"/>
    <s v="8pm EST"/>
    <s v="Saturday"/>
    <m/>
    <m/>
    <m/>
    <s v="EHDALPD1RT02.innovate.lan"/>
    <x v="6"/>
    <x v="7"/>
    <x v="11"/>
    <x v="16"/>
    <s v="Canyonlands"/>
    <s v="No"/>
    <s v="No"/>
    <s v="No"/>
    <s v="NO"/>
  </r>
  <r>
    <s v="EHDALPD1RTDB01"/>
    <s v="Confirmed"/>
    <s v="8pm EST"/>
    <s v="Saturday"/>
    <m/>
    <m/>
    <m/>
    <s v="EHDALPD1RTDB01.innovate.lan"/>
    <x v="6"/>
    <x v="7"/>
    <x v="11"/>
    <x v="16"/>
    <s v="Canyonlands"/>
    <s v="No"/>
    <s v="MSSQL"/>
    <s v="No"/>
    <s v="NO"/>
  </r>
  <r>
    <s v="EHDALPD1SFG01"/>
    <s v="Confirmed"/>
    <s v="8pm EST"/>
    <s v="Saturday"/>
    <m/>
    <m/>
    <m/>
    <s v="EHDALPD1SFG01.innovate.lan"/>
    <x v="6"/>
    <x v="7"/>
    <x v="11"/>
    <x v="16"/>
    <s v="Canyonlands"/>
    <s v="No"/>
    <s v="No"/>
    <s v="No"/>
    <s v="NO"/>
  </r>
  <r>
    <s v="EHDALPD1SFG02"/>
    <s v="Confirmed"/>
    <s v="8pm EST"/>
    <s v="Saturday"/>
    <m/>
    <m/>
    <m/>
    <s v="EHDALPD1SFG02.innovate.lan"/>
    <x v="6"/>
    <x v="7"/>
    <x v="11"/>
    <x v="16"/>
    <s v="Canyonlands"/>
    <s v="No"/>
    <s v="No"/>
    <s v="No"/>
    <s v="NO"/>
  </r>
  <r>
    <s v="EHDALPD1SFG03"/>
    <s v="Confirmed"/>
    <s v="8pm EST"/>
    <s v="Saturday"/>
    <m/>
    <m/>
    <m/>
    <s v="EHDALPD1SFG03.innovate.lan"/>
    <x v="6"/>
    <x v="7"/>
    <x v="11"/>
    <x v="16"/>
    <s v="Canyonlands"/>
    <s v="No"/>
    <s v="No"/>
    <s v="No"/>
    <s v="NO"/>
  </r>
  <r>
    <s v="EHDALPD1SFG04"/>
    <s v="Confirmed"/>
    <s v="8pm EST"/>
    <s v="Saturday"/>
    <m/>
    <m/>
    <m/>
    <s v="EHDALPD1SFG04.innovate.lan"/>
    <x v="6"/>
    <x v="7"/>
    <x v="11"/>
    <x v="16"/>
    <s v="Canyonlands"/>
    <s v="No"/>
    <s v="No"/>
    <s v="No"/>
    <s v="NO"/>
  </r>
  <r>
    <s v="EHDALPD1SFGDB01"/>
    <s v="Confirmed"/>
    <s v="8pm EST"/>
    <s v="Saturday"/>
    <m/>
    <m/>
    <m/>
    <s v="EHDALPD1SFGDB01.innovate.lan"/>
    <x v="6"/>
    <x v="7"/>
    <x v="11"/>
    <x v="16"/>
    <s v="Canyonlands"/>
    <s v="No"/>
    <s v="MSSQL"/>
    <s v="No"/>
    <s v="NO"/>
  </r>
  <r>
    <s v="EHDALPD1SFGDB02"/>
    <s v="Confirmed"/>
    <s v="8pm EST"/>
    <s v="Saturday"/>
    <m/>
    <m/>
    <m/>
    <s v="EHDALPD1SFGDB02.innovate.lan"/>
    <x v="6"/>
    <x v="7"/>
    <x v="11"/>
    <x v="16"/>
    <s v="Canyonlands"/>
    <s v="No"/>
    <s v="MSSQL"/>
    <s v="No"/>
    <s v="NO"/>
  </r>
  <r>
    <s v="ehdalpd1rtps01"/>
    <s v="Confirmed"/>
    <s v="8pm EST"/>
    <s v="Saturday"/>
    <m/>
    <m/>
    <m/>
    <s v="EHDALPD1RTPS01"/>
    <x v="6"/>
    <x v="7"/>
    <x v="11"/>
    <x v="16"/>
    <s v="Canyonlands"/>
    <s v="No"/>
    <s v="No"/>
    <s v="No"/>
    <s v="NO"/>
  </r>
  <r>
    <s v="ehdalpd1rtps02"/>
    <s v="Confirmed"/>
    <s v="8pm EST"/>
    <s v="Saturday"/>
    <m/>
    <m/>
    <m/>
    <s v="EHDALPD1RTPS02"/>
    <x v="6"/>
    <x v="7"/>
    <x v="11"/>
    <x v="16"/>
    <s v="Canyonlands"/>
    <s v="No"/>
    <s v="No"/>
    <s v="No"/>
    <s v="NO"/>
  </r>
  <r>
    <s v="ehdalpd1sfgps01"/>
    <s v="Confirmed"/>
    <s v="8pm EST"/>
    <s v="Saturday"/>
    <m/>
    <m/>
    <m/>
    <s v="EHDALPD1SFGPS01"/>
    <x v="6"/>
    <x v="7"/>
    <x v="11"/>
    <x v="16"/>
    <s v="Canyonlands"/>
    <s v="No"/>
    <s v="No"/>
    <s v="No"/>
    <s v="NO"/>
  </r>
  <r>
    <s v="ehdalpd1sfgps02"/>
    <s v="Confirmed"/>
    <s v="8pm EST"/>
    <s v="Saturday"/>
    <m/>
    <m/>
    <m/>
    <s v="EHDALPD1SFGPS02"/>
    <x v="6"/>
    <x v="7"/>
    <x v="11"/>
    <x v="16"/>
    <s v="Canyonlands"/>
    <s v="No"/>
    <s v="No"/>
    <s v="No"/>
    <s v="NO"/>
  </r>
  <r>
    <s v="ehdalpd1sfgps03"/>
    <s v="Confirmed"/>
    <s v="8pm EST"/>
    <s v="Saturday"/>
    <m/>
    <m/>
    <m/>
    <s v="EHDALPD1SFGPS03"/>
    <x v="6"/>
    <x v="7"/>
    <x v="11"/>
    <x v="16"/>
    <s v="Canyonlands"/>
    <s v="No"/>
    <s v="No"/>
    <s v="No"/>
    <s v="NO"/>
  </r>
  <r>
    <s v="ehdalpd1sfgps04"/>
    <s v="Confirmed"/>
    <s v="8pm EST"/>
    <s v="Saturday"/>
    <m/>
    <m/>
    <m/>
    <s v="EHDALPD1SFGPS04"/>
    <x v="6"/>
    <x v="7"/>
    <x v="11"/>
    <x v="16"/>
    <s v="Canyonlands"/>
    <s v="No"/>
    <s v="No"/>
    <s v="No"/>
    <s v="NO"/>
  </r>
  <r>
    <s v="ehdalpd1rtdb02"/>
    <s v="Confirmed"/>
    <s v="8pm EST"/>
    <s v="Saturday"/>
    <m/>
    <m/>
    <m/>
    <s v="EHDALPD1RTDB02.innovate.lan"/>
    <x v="6"/>
    <x v="7"/>
    <x v="11"/>
    <x v="16"/>
    <s v="Canyonlands"/>
    <s v="N/A"/>
    <s v="N/A"/>
    <s v="N/A"/>
    <s v="N/A"/>
  </r>
  <r>
    <s v="ehdalpd1sidb01"/>
    <s v="Confirmed"/>
    <s v="8pm EST"/>
    <s v="Saturday"/>
    <m/>
    <m/>
    <m/>
    <s v="EHDALPD1SIDB01.innovate.lan"/>
    <x v="6"/>
    <x v="7"/>
    <x v="11"/>
    <x v="16"/>
    <s v="Canyonlands"/>
    <s v="N/A"/>
    <s v="N/A"/>
    <s v="N/A"/>
    <s v="N/A"/>
  </r>
  <r>
    <s v="ehdalpd1rtps03"/>
    <s v="Confirmed"/>
    <s v="8pm EST"/>
    <s v="Saturday"/>
    <m/>
    <m/>
    <m/>
    <s v="EHDALPD1RTPS03"/>
    <x v="6"/>
    <x v="7"/>
    <x v="11"/>
    <x v="16"/>
    <s v="Canyonlands"/>
    <s v="N/A"/>
    <s v="N/A"/>
    <s v="N/A"/>
    <s v="N/A"/>
  </r>
  <r>
    <s v="ehdalpd1rtps04"/>
    <s v="Confirmed"/>
    <s v="8pm EST"/>
    <s v="Saturday"/>
    <m/>
    <m/>
    <m/>
    <s v="EHDALPD1RTPS04"/>
    <x v="6"/>
    <x v="7"/>
    <x v="11"/>
    <x v="16"/>
    <s v="Canyonlands"/>
    <s v="N/A"/>
    <s v="N/A"/>
    <s v="N/A"/>
    <s v="N/A"/>
  </r>
  <r>
    <s v="ehdalpd1sips01"/>
    <s v="Confirmed"/>
    <s v="8pm EST"/>
    <s v="Saturday"/>
    <m/>
    <m/>
    <m/>
    <s v="EHDALPD1SIPS01"/>
    <x v="6"/>
    <x v="7"/>
    <x v="11"/>
    <x v="16"/>
    <s v="Canyonlands"/>
    <s v="N/A"/>
    <s v="N/A"/>
    <s v="N/A"/>
    <s v="N/A"/>
  </r>
  <r>
    <s v="ehdalpd1sips02"/>
    <s v="Confirmed"/>
    <s v="8pm EST"/>
    <s v="Saturday"/>
    <m/>
    <m/>
    <m/>
    <s v="EHDALPD1SIPS02"/>
    <x v="6"/>
    <x v="7"/>
    <x v="11"/>
    <x v="16"/>
    <s v="Canyonlands"/>
    <s v="N/A"/>
    <s v="N/A"/>
    <s v="N/A"/>
    <s v="N/A"/>
  </r>
  <r>
    <s v="ehdalpd1rt03"/>
    <s v="Confirmed"/>
    <s v="8pm EST"/>
    <s v="Saturday"/>
    <m/>
    <m/>
    <m/>
    <s v="EHDALPD1RT03.innovate.lan"/>
    <x v="6"/>
    <x v="7"/>
    <x v="11"/>
    <x v="16"/>
    <s v="Canyonlands"/>
    <s v="N/A"/>
    <s v="N/A"/>
    <s v="N/A"/>
    <s v="N/A"/>
  </r>
  <r>
    <s v="ehdalpd1rt04"/>
    <s v="Confirmed"/>
    <s v="8pm EST"/>
    <s v="Saturday"/>
    <m/>
    <m/>
    <m/>
    <s v="EHDALPD1RT04.innovate.lan"/>
    <x v="6"/>
    <x v="7"/>
    <x v="11"/>
    <x v="16"/>
    <s v="Canyonlands"/>
    <s v="N/A"/>
    <s v="N/A"/>
    <s v="N/A"/>
    <s v="N/A"/>
  </r>
  <r>
    <s v="ehdalpd1si01"/>
    <s v="Confirmed"/>
    <s v="8pm EST"/>
    <s v="Saturday"/>
    <m/>
    <m/>
    <m/>
    <s v="EHDALPD1SI01.innovate.lan"/>
    <x v="6"/>
    <x v="7"/>
    <x v="11"/>
    <x v="16"/>
    <s v="Canyonlands"/>
    <s v="N/A"/>
    <s v="N/A"/>
    <s v="N/A"/>
    <s v="N/A"/>
  </r>
  <r>
    <s v="ehdalpd1si02"/>
    <s v="Confirmed"/>
    <s v="8pm EST"/>
    <s v="Saturday"/>
    <m/>
    <m/>
    <m/>
    <s v="EHDALPD1SI02.innovate.lan"/>
    <x v="6"/>
    <x v="7"/>
    <x v="11"/>
    <x v="16"/>
    <s v="Canyonlands"/>
    <s v="N/A"/>
    <s v="N/A"/>
    <s v="N/A"/>
    <s v="N/A"/>
  </r>
  <r>
    <s v="ehdalpd1sfs01"/>
    <s v="Confirmed"/>
    <s v="8pm EST"/>
    <s v="Saturday"/>
    <m/>
    <m/>
    <m/>
    <s v="EHDALPD1SFS01.innovate.lan"/>
    <x v="6"/>
    <x v="7"/>
    <x v="11"/>
    <x v="16"/>
    <s v="Canyonlands"/>
    <s v="N/A"/>
    <s v="N/A"/>
    <s v="N/A"/>
    <s v="NO"/>
  </r>
  <r>
    <s v="CCNIDCUCSIONE10"/>
    <s v="Confirmed"/>
    <s v="8pm EST"/>
    <s v="Light check out Friday, full checkout Saturday"/>
    <m/>
    <m/>
    <m/>
    <s v="CCNIDCUCSIONE10.carecorenational.com"/>
    <x v="2"/>
    <x v="2"/>
    <x v="2"/>
    <x v="17"/>
    <s v="Canyonlands"/>
    <s v="No"/>
    <s v="No"/>
    <s v="No"/>
    <s v="YES"/>
  </r>
  <r>
    <s v="CCNIDCUCSIONE3"/>
    <s v="Confirmed"/>
    <s v="8pm EST"/>
    <s v="Light check out Friday, full checkout Saturday"/>
    <m/>
    <m/>
    <m/>
    <s v="CCNIDCUCSIONE3.carecorenational.com"/>
    <x v="2"/>
    <x v="2"/>
    <x v="2"/>
    <x v="17"/>
    <s v="Canyonlands"/>
    <s v="No"/>
    <s v="No"/>
    <s v="No"/>
    <s v="YES"/>
  </r>
  <r>
    <s v="CCNIDCUCSIONE30"/>
    <s v="Confirmed"/>
    <s v="8pm EST"/>
    <s v="Light check out Friday, full checkout Saturday"/>
    <m/>
    <m/>
    <m/>
    <s v="CCNIDCUCSIONE30.carecorenational.com"/>
    <x v="2"/>
    <x v="2"/>
    <x v="2"/>
    <x v="17"/>
    <s v="Canyonlands"/>
    <s v="No"/>
    <s v="No"/>
    <s v="No"/>
    <s v="YES"/>
  </r>
  <r>
    <s v="CCNIDCUCSIONE31"/>
    <s v="Confirmed"/>
    <s v="8pm EST"/>
    <s v="Light check out Friday, full checkout Saturday"/>
    <m/>
    <m/>
    <m/>
    <s v="CCNIDCUCSIONE31.carecorenational.com"/>
    <x v="2"/>
    <x v="2"/>
    <x v="2"/>
    <x v="17"/>
    <s v="Canyonlands"/>
    <s v="No"/>
    <s v="No"/>
    <s v="No"/>
    <s v="YES"/>
  </r>
  <r>
    <s v="CCNIDCUCSIONE32"/>
    <s v="Confirmed"/>
    <s v="8pm EST"/>
    <s v="Light check out Friday, full checkout Saturday"/>
    <m/>
    <m/>
    <m/>
    <s v="CCNIDCUCSIONE32.carecorenational.com"/>
    <x v="2"/>
    <x v="2"/>
    <x v="2"/>
    <x v="17"/>
    <s v="Canyonlands"/>
    <s v="No"/>
    <s v="No"/>
    <s v="No"/>
    <s v="YES"/>
  </r>
  <r>
    <s v="CCNIDCUCSIONE33"/>
    <s v="Confirmed"/>
    <s v="8pm EST"/>
    <s v="Light check out Friday, full checkout Saturday"/>
    <m/>
    <m/>
    <m/>
    <s v="CCNIDCUCSIONE33.carecorenational.com"/>
    <x v="2"/>
    <x v="2"/>
    <x v="2"/>
    <x v="17"/>
    <s v="Canyonlands"/>
    <s v="No"/>
    <s v="No"/>
    <s v="No"/>
    <s v="YES"/>
  </r>
  <r>
    <s v="CCNIDCUCSIONE34"/>
    <s v="Confirmed"/>
    <s v="8pm EST"/>
    <s v="Light check out Friday, full checkout Saturday"/>
    <m/>
    <m/>
    <m/>
    <s v="CCNIDCUCSIONE34.carecorenational.com"/>
    <x v="2"/>
    <x v="2"/>
    <x v="2"/>
    <x v="17"/>
    <s v="Canyonlands"/>
    <s v="No"/>
    <s v="No"/>
    <s v="No"/>
    <s v="YES"/>
  </r>
  <r>
    <s v="CCNIDCUCSIONE35"/>
    <s v="Confirmed"/>
    <s v="8pm EST"/>
    <s v="Light check out Friday, full checkout Saturday"/>
    <m/>
    <m/>
    <m/>
    <s v="CCNIDCUCSIONE35.carecorenational.com"/>
    <x v="2"/>
    <x v="2"/>
    <x v="2"/>
    <x v="17"/>
    <s v="Canyonlands"/>
    <s v="No"/>
    <s v="No"/>
    <s v="No"/>
    <s v="YES"/>
  </r>
  <r>
    <s v="CCNIDCUCSIONE4"/>
    <s v="Confirmed"/>
    <s v="8pm EST"/>
    <s v="Light check out Friday, full checkout Saturday"/>
    <m/>
    <m/>
    <m/>
    <s v="CCNIDCUCSIONE4.carecorenational.com"/>
    <x v="2"/>
    <x v="2"/>
    <x v="2"/>
    <x v="17"/>
    <s v="Canyonlands"/>
    <s v="No"/>
    <s v="No"/>
    <s v="No"/>
    <s v="YES"/>
  </r>
  <r>
    <s v="CCNIDCUCSIONE5"/>
    <s v="Confirmed"/>
    <s v="8pm EST"/>
    <s v="Light check out Friday, full checkout Saturday"/>
    <m/>
    <m/>
    <m/>
    <s v="CCNIDCUCSIONE5.carecorenational.com"/>
    <x v="2"/>
    <x v="2"/>
    <x v="2"/>
    <x v="17"/>
    <s v="Canyonlands"/>
    <s v="No"/>
    <s v="No"/>
    <s v="No"/>
    <s v="YES"/>
  </r>
  <r>
    <s v="CCNIDCUCSIONE6"/>
    <s v="Confirmed"/>
    <s v="8pm EST"/>
    <s v="Light check out Friday, full checkout Saturday"/>
    <m/>
    <m/>
    <m/>
    <s v="CCNIDCUCSIONE6.carecorenational.com"/>
    <x v="2"/>
    <x v="2"/>
    <x v="2"/>
    <x v="17"/>
    <s v="Canyonlands"/>
    <s v="No"/>
    <s v="No"/>
    <s v="No"/>
    <s v="YES"/>
  </r>
  <r>
    <s v="CCNIDCUCSIONE7"/>
    <s v="Confirmed"/>
    <s v="8pm EST"/>
    <s v="Light check out Friday, full checkout Saturday"/>
    <m/>
    <m/>
    <m/>
    <s v="CCNIDCUCSIONE7.carecorenational.com"/>
    <x v="2"/>
    <x v="2"/>
    <x v="2"/>
    <x v="17"/>
    <s v="Canyonlands"/>
    <s v="No"/>
    <s v="No"/>
    <s v="No"/>
    <s v="YES"/>
  </r>
  <r>
    <s v="CCNIDCUCSIONE8"/>
    <s v="Confirmed"/>
    <s v="8pm EST"/>
    <s v="Light check out Friday, full checkout Saturday"/>
    <m/>
    <m/>
    <m/>
    <s v="CCNIDCUCSIONE8.carecorenational.com"/>
    <x v="2"/>
    <x v="2"/>
    <x v="2"/>
    <x v="17"/>
    <s v="Canyonlands"/>
    <s v="No"/>
    <s v="No"/>
    <s v="No"/>
    <s v="YES"/>
  </r>
  <r>
    <s v="CCNIDCUCSIONE9"/>
    <s v="Confirmed"/>
    <s v="8pm EST"/>
    <s v="Light check out Friday, full checkout Saturday"/>
    <m/>
    <m/>
    <m/>
    <s v="CCNIDCUCSIONE9.carecorenational.com"/>
    <x v="2"/>
    <x v="2"/>
    <x v="2"/>
    <x v="17"/>
    <s v="Canyonlands"/>
    <s v="No"/>
    <s v="No"/>
    <s v="No"/>
    <s v="YES"/>
  </r>
  <r>
    <s v="CCNIDCUCSIONE10"/>
    <s v="Confirmed"/>
    <s v="8pm EST"/>
    <s v="Light check out Friday, full checkout Saturday"/>
    <m/>
    <m/>
    <m/>
    <s v="CCNIDCUCSIONE10.carecorenational.com"/>
    <x v="2"/>
    <x v="2"/>
    <x v="2"/>
    <x v="17"/>
    <s v="Canyonlands"/>
    <s v="No"/>
    <s v="No"/>
    <s v="No"/>
    <s v="YES"/>
  </r>
  <r>
    <s v="CCNIDCUCSIONE3"/>
    <s v="Confirmed"/>
    <s v="8pm EST"/>
    <s v="Light check out Friday, full checkout Saturday"/>
    <m/>
    <m/>
    <m/>
    <s v="CCNIDCUCSIONE3.carecorenational.com"/>
    <x v="2"/>
    <x v="2"/>
    <x v="2"/>
    <x v="17"/>
    <s v="Canyonlands"/>
    <s v="No"/>
    <s v="No"/>
    <s v="No"/>
    <s v="YES"/>
  </r>
  <r>
    <s v="CCNIDCUCSIONE30"/>
    <s v="Confirmed"/>
    <s v="8pm EST"/>
    <s v="Light check out Friday, full checkout Saturday"/>
    <m/>
    <m/>
    <m/>
    <s v="CCNIDCUCSIONE30.carecorenational.com"/>
    <x v="2"/>
    <x v="2"/>
    <x v="2"/>
    <x v="17"/>
    <s v="Canyonlands"/>
    <s v="No"/>
    <s v="No"/>
    <s v="No"/>
    <s v="YES"/>
  </r>
  <r>
    <s v="CCNIDCUCSIONE31"/>
    <s v="Confirmed"/>
    <s v="8pm EST"/>
    <s v="Light check out Friday, full checkout Saturday"/>
    <m/>
    <m/>
    <m/>
    <s v="CCNIDCUCSIONE31.carecorenational.com"/>
    <x v="2"/>
    <x v="2"/>
    <x v="2"/>
    <x v="17"/>
    <s v="Canyonlands"/>
    <s v="No"/>
    <s v="No"/>
    <s v="No"/>
    <s v="YES"/>
  </r>
  <r>
    <s v="CCNIDCUCSIONE32"/>
    <s v="Confirmed"/>
    <s v="8pm EST"/>
    <s v="Light check out Friday, full checkout Saturday"/>
    <m/>
    <m/>
    <m/>
    <s v="CCNIDCUCSIONE32.carecorenational.com"/>
    <x v="2"/>
    <x v="2"/>
    <x v="2"/>
    <x v="17"/>
    <s v="Canyonlands"/>
    <s v="No"/>
    <s v="No"/>
    <s v="No"/>
    <s v="YES"/>
  </r>
  <r>
    <s v="CCNIDCUCSIONE33"/>
    <s v="Confirmed"/>
    <s v="8pm EST"/>
    <s v="Light check out Friday, full checkout Saturday"/>
    <m/>
    <m/>
    <m/>
    <s v="CCNIDCUCSIONE33.carecorenational.com"/>
    <x v="2"/>
    <x v="2"/>
    <x v="2"/>
    <x v="17"/>
    <s v="Canyonlands"/>
    <s v="No"/>
    <s v="No"/>
    <s v="No"/>
    <s v="YES"/>
  </r>
  <r>
    <s v="CCNIDCUCSIONE34"/>
    <s v="Confirmed"/>
    <s v="8pm EST"/>
    <s v="Light check out Friday, full checkout Saturday"/>
    <m/>
    <m/>
    <m/>
    <s v="CCNIDCUCSIONE34.carecorenational.com"/>
    <x v="2"/>
    <x v="2"/>
    <x v="2"/>
    <x v="17"/>
    <s v="Canyonlands"/>
    <s v="No"/>
    <s v="No"/>
    <s v="No"/>
    <s v="YES"/>
  </r>
  <r>
    <s v="CCNIDCUCSIONE35"/>
    <s v="Confirmed"/>
    <s v="8pm EST"/>
    <s v="Light check out Friday, full checkout Saturday"/>
    <m/>
    <m/>
    <m/>
    <s v="CCNIDCUCSIONE35.carecorenational.com"/>
    <x v="2"/>
    <x v="2"/>
    <x v="2"/>
    <x v="17"/>
    <s v="Canyonlands"/>
    <s v="No"/>
    <s v="No"/>
    <s v="No"/>
    <s v="YES"/>
  </r>
  <r>
    <s v="CCNIDCUCSIONE4"/>
    <s v="Confirmed"/>
    <s v="8pm EST"/>
    <s v="Light check out Friday, full checkout Saturday"/>
    <m/>
    <m/>
    <m/>
    <s v="CCNIDCUCSIONE4.carecorenational.com"/>
    <x v="2"/>
    <x v="2"/>
    <x v="2"/>
    <x v="17"/>
    <s v="Canyonlands"/>
    <s v="No"/>
    <s v="No"/>
    <s v="No"/>
    <s v="YES"/>
  </r>
  <r>
    <s v="CCNIDCUCSIONE5"/>
    <s v="Confirmed"/>
    <s v="8pm EST"/>
    <s v="Light check out Friday, full checkout Saturday"/>
    <m/>
    <m/>
    <m/>
    <s v="CCNIDCUCSIONE5.carecorenational.com"/>
    <x v="2"/>
    <x v="2"/>
    <x v="2"/>
    <x v="17"/>
    <s v="Canyonlands"/>
    <s v="No"/>
    <s v="No"/>
    <s v="No"/>
    <s v="YES"/>
  </r>
  <r>
    <s v="CCNIDCUCSIONE6"/>
    <s v="Confirmed"/>
    <s v="8pm EST"/>
    <s v="Light check out Friday, full checkout Saturday"/>
    <m/>
    <m/>
    <m/>
    <s v="CCNIDCUCSIONE6.carecorenational.com"/>
    <x v="2"/>
    <x v="2"/>
    <x v="2"/>
    <x v="17"/>
    <s v="Canyonlands"/>
    <s v="No"/>
    <s v="No"/>
    <s v="No"/>
    <s v="YES"/>
  </r>
  <r>
    <s v="CCNIDCUCSIONE7"/>
    <s v="Confirmed"/>
    <s v="8pm EST"/>
    <s v="Light check out Friday, full checkout Saturday"/>
    <m/>
    <m/>
    <m/>
    <s v="CCNIDCUCSIONE7.carecorenational.com"/>
    <x v="2"/>
    <x v="2"/>
    <x v="2"/>
    <x v="17"/>
    <s v="Canyonlands"/>
    <s v="No"/>
    <s v="No"/>
    <s v="No"/>
    <s v="YES"/>
  </r>
  <r>
    <s v="CCNIDCUCSIONE8"/>
    <s v="Confirmed"/>
    <s v="8pm EST"/>
    <s v="Light check out Friday, full checkout Saturday"/>
    <m/>
    <m/>
    <m/>
    <s v="CCNIDCUCSIONE8.carecorenational.com"/>
    <x v="2"/>
    <x v="2"/>
    <x v="2"/>
    <x v="17"/>
    <s v="Canyonlands"/>
    <s v="No"/>
    <s v="No"/>
    <s v="No"/>
    <s v="YES"/>
  </r>
  <r>
    <s v="CCNIDCUCSIONE9"/>
    <s v="Confirmed"/>
    <s v="8pm EST"/>
    <s v="Light check out Friday, full checkout Saturday"/>
    <m/>
    <m/>
    <m/>
    <s v="CCNIDCUCSIONE9.carecorenational.com"/>
    <x v="2"/>
    <x v="2"/>
    <x v="2"/>
    <x v="17"/>
    <s v="Canyonlands"/>
    <s v="No"/>
    <s v="No"/>
    <s v="No"/>
    <s v="YES"/>
  </r>
  <r>
    <s v="CCNIDCUCSIONE10"/>
    <s v="Confirmed"/>
    <s v="8pm EST"/>
    <s v="Light check out Friday, full checkout Saturday"/>
    <m/>
    <m/>
    <m/>
    <s v="CCNIDCUCSIONE10.carecorenational.com"/>
    <x v="2"/>
    <x v="2"/>
    <x v="2"/>
    <x v="17"/>
    <s v="Canyonlands"/>
    <s v="No"/>
    <s v="No"/>
    <s v="No"/>
    <s v="YES"/>
  </r>
  <r>
    <s v="CCNIDCUCSIONE3"/>
    <s v="Confirmed"/>
    <s v="8pm EST"/>
    <s v="Light check out Friday, full checkout Saturday"/>
    <m/>
    <m/>
    <m/>
    <s v="CCNIDCUCSIONE3.carecorenational.com"/>
    <x v="2"/>
    <x v="2"/>
    <x v="2"/>
    <x v="17"/>
    <s v="Canyonlands"/>
    <s v="No"/>
    <s v="No"/>
    <s v="No"/>
    <s v="YES"/>
  </r>
  <r>
    <s v="CCNIDCUCSIONE30"/>
    <s v="Confirmed"/>
    <s v="8pm EST"/>
    <s v="Light check out Friday, full checkout Saturday"/>
    <m/>
    <m/>
    <m/>
    <s v="CCNIDCUCSIONE30.carecorenational.com"/>
    <x v="2"/>
    <x v="2"/>
    <x v="2"/>
    <x v="17"/>
    <s v="Canyonlands"/>
    <s v="No"/>
    <s v="No"/>
    <s v="No"/>
    <s v="YES"/>
  </r>
  <r>
    <s v="CCNIDCUCSIONE31"/>
    <s v="Confirmed"/>
    <s v="8pm EST"/>
    <s v="Light check out Friday, full checkout Saturday"/>
    <m/>
    <m/>
    <m/>
    <s v="CCNIDCUCSIONE31.carecorenational.com"/>
    <x v="2"/>
    <x v="2"/>
    <x v="2"/>
    <x v="17"/>
    <s v="Canyonlands"/>
    <s v="No"/>
    <s v="No"/>
    <s v="No"/>
    <s v="YES"/>
  </r>
  <r>
    <s v="CCNIDCUCSIONE32"/>
    <s v="Confirmed"/>
    <s v="8pm EST"/>
    <s v="Light check out Friday, full checkout Saturday"/>
    <m/>
    <m/>
    <m/>
    <s v="CCNIDCUCSIONE32.carecorenational.com"/>
    <x v="2"/>
    <x v="2"/>
    <x v="2"/>
    <x v="17"/>
    <s v="Canyonlands"/>
    <s v="No"/>
    <s v="No"/>
    <s v="No"/>
    <s v="YES"/>
  </r>
  <r>
    <s v="CCNIDCUCSIONE33"/>
    <s v="Confirmed"/>
    <s v="8pm EST"/>
    <s v="Light check out Friday, full checkout Saturday"/>
    <m/>
    <m/>
    <m/>
    <s v="CCNIDCUCSIONE33.carecorenational.com"/>
    <x v="2"/>
    <x v="2"/>
    <x v="2"/>
    <x v="17"/>
    <s v="Canyonlands"/>
    <s v="No"/>
    <s v="No"/>
    <s v="No"/>
    <s v="YES"/>
  </r>
  <r>
    <s v="CCNIDCUCSIONE34"/>
    <s v="Confirmed"/>
    <s v="8pm EST"/>
    <s v="Light check out Friday, full checkout Saturday"/>
    <m/>
    <m/>
    <m/>
    <s v="CCNIDCUCSIONE34.carecorenational.com"/>
    <x v="2"/>
    <x v="2"/>
    <x v="2"/>
    <x v="17"/>
    <s v="Canyonlands"/>
    <s v="No"/>
    <s v="No"/>
    <s v="No"/>
    <s v="YES"/>
  </r>
  <r>
    <s v="CCNIDCUCSIONE35"/>
    <s v="Confirmed"/>
    <s v="8pm EST"/>
    <s v="Light check out Friday, full checkout Saturday"/>
    <m/>
    <m/>
    <m/>
    <s v="CCNIDCUCSIONE35.carecorenational.com"/>
    <x v="2"/>
    <x v="2"/>
    <x v="2"/>
    <x v="17"/>
    <s v="Canyonlands"/>
    <s v="No"/>
    <s v="No"/>
    <s v="No"/>
    <s v="YES"/>
  </r>
  <r>
    <s v="CCNIDCUCSIONE4"/>
    <s v="Confirmed"/>
    <s v="8pm EST"/>
    <s v="Light check out Friday, full checkout Saturday"/>
    <m/>
    <m/>
    <m/>
    <s v="CCNIDCUCSIONE4.carecorenational.com"/>
    <x v="2"/>
    <x v="2"/>
    <x v="2"/>
    <x v="17"/>
    <s v="Canyonlands"/>
    <s v="No"/>
    <s v="No"/>
    <s v="No"/>
    <s v="YES"/>
  </r>
  <r>
    <s v="CCNIDCUCSIONE5"/>
    <s v="Confirmed"/>
    <s v="8pm EST"/>
    <s v="Light check out Friday, full checkout Saturday"/>
    <m/>
    <m/>
    <m/>
    <s v="CCNIDCUCSIONE5.carecorenational.com"/>
    <x v="2"/>
    <x v="2"/>
    <x v="2"/>
    <x v="17"/>
    <s v="Canyonlands"/>
    <s v="No"/>
    <s v="No"/>
    <s v="No"/>
    <s v="YES"/>
  </r>
  <r>
    <s v="CCNIDCUCSIONE6"/>
    <s v="Confirmed"/>
    <s v="8pm EST"/>
    <s v="Light check out Friday, full checkout Saturday"/>
    <m/>
    <m/>
    <m/>
    <s v="CCNIDCUCSIONE6.carecorenational.com"/>
    <x v="2"/>
    <x v="2"/>
    <x v="2"/>
    <x v="17"/>
    <s v="Canyonlands"/>
    <s v="No"/>
    <s v="No"/>
    <s v="No"/>
    <s v="YES"/>
  </r>
  <r>
    <s v="CCNIDCUCSIONE7"/>
    <s v="Confirmed"/>
    <s v="8pm EST"/>
    <s v="Light check out Friday, full checkout Saturday"/>
    <m/>
    <m/>
    <m/>
    <s v="CCNIDCUCSIONE7.carecorenational.com"/>
    <x v="2"/>
    <x v="2"/>
    <x v="2"/>
    <x v="17"/>
    <s v="Canyonlands"/>
    <s v="No"/>
    <s v="No"/>
    <s v="No"/>
    <s v="YES"/>
  </r>
  <r>
    <s v="CCNIDCUCSIONE8"/>
    <s v="Confirmed"/>
    <s v="8pm EST"/>
    <s v="Light check out Friday, full checkout Saturday"/>
    <m/>
    <m/>
    <m/>
    <s v="CCNIDCUCSIONE8.carecorenational.com"/>
    <x v="2"/>
    <x v="2"/>
    <x v="2"/>
    <x v="17"/>
    <s v="Canyonlands"/>
    <s v="No"/>
    <s v="No"/>
    <s v="No"/>
    <s v="YES"/>
  </r>
  <r>
    <s v="CCNIDCUCSIONE9"/>
    <s v="Confirmed"/>
    <s v="8pm EST"/>
    <s v="Light check out Friday, full checkout Saturday"/>
    <m/>
    <m/>
    <m/>
    <s v="CCNIDCUCSIONE9.carecorenational.com"/>
    <x v="2"/>
    <x v="2"/>
    <x v="2"/>
    <x v="17"/>
    <s v="Canyonlands"/>
    <s v="No"/>
    <s v="No"/>
    <s v="No"/>
    <s v="YES"/>
  </r>
  <r>
    <s v="CCNIDCUCSIONE10"/>
    <s v="Confirmed"/>
    <s v="8pm EST"/>
    <s v="Light check out Friday, full checkout Saturday"/>
    <m/>
    <m/>
    <m/>
    <s v="CCNIDCUCSIONE10.carecorenational.com"/>
    <x v="2"/>
    <x v="2"/>
    <x v="2"/>
    <x v="17"/>
    <s v="Canyonlands"/>
    <s v="No"/>
    <s v="No"/>
    <s v="No"/>
    <s v="YES"/>
  </r>
  <r>
    <s v="CCNIDCUCSIONE3"/>
    <s v="Confirmed"/>
    <s v="8pm EST"/>
    <s v="Light check out Friday, full checkout Saturday"/>
    <m/>
    <m/>
    <m/>
    <s v="CCNIDCUCSIONE3.carecorenational.com"/>
    <x v="2"/>
    <x v="2"/>
    <x v="2"/>
    <x v="17"/>
    <s v="Canyonlands"/>
    <s v="No"/>
    <s v="No"/>
    <s v="No"/>
    <s v="YES"/>
  </r>
  <r>
    <s v="CCNIDCUCSIONE30"/>
    <s v="Confirmed"/>
    <s v="8pm EST"/>
    <s v="Light check out Friday, full checkout Saturday"/>
    <m/>
    <m/>
    <m/>
    <s v="CCNIDCUCSIONE30.carecorenational.com"/>
    <x v="2"/>
    <x v="2"/>
    <x v="2"/>
    <x v="17"/>
    <s v="Canyonlands"/>
    <s v="No"/>
    <s v="No"/>
    <s v="No"/>
    <s v="YES"/>
  </r>
  <r>
    <s v="CCNIDCUCSIONE31"/>
    <s v="Confirmed"/>
    <s v="8pm EST"/>
    <s v="Light check out Friday, full checkout Saturday"/>
    <m/>
    <m/>
    <m/>
    <s v="CCNIDCUCSIONE31.carecorenational.com"/>
    <x v="2"/>
    <x v="2"/>
    <x v="2"/>
    <x v="17"/>
    <s v="Canyonlands"/>
    <s v="No"/>
    <s v="No"/>
    <s v="No"/>
    <s v="YES"/>
  </r>
  <r>
    <s v="CCNIDCUCSIONE32"/>
    <s v="Confirmed"/>
    <s v="8pm EST"/>
    <s v="Light check out Friday, full checkout Saturday"/>
    <m/>
    <m/>
    <m/>
    <s v="CCNIDCUCSIONE32.carecorenational.com"/>
    <x v="2"/>
    <x v="2"/>
    <x v="2"/>
    <x v="17"/>
    <s v="Canyonlands"/>
    <s v="No"/>
    <s v="No"/>
    <s v="No"/>
    <s v="YES"/>
  </r>
  <r>
    <s v="CCNIDCUCSIONE33"/>
    <s v="Confirmed"/>
    <s v="8pm EST"/>
    <s v="Light check out Friday, full checkout Saturday"/>
    <m/>
    <m/>
    <m/>
    <s v="CCNIDCUCSIONE33.carecorenational.com"/>
    <x v="2"/>
    <x v="2"/>
    <x v="2"/>
    <x v="17"/>
    <s v="Canyonlands"/>
    <s v="No"/>
    <s v="No"/>
    <s v="No"/>
    <s v="YES"/>
  </r>
  <r>
    <s v="CCNIDCUCSIONE34"/>
    <s v="Confirmed"/>
    <s v="8pm EST"/>
    <s v="Light check out Friday, full checkout Saturday"/>
    <m/>
    <m/>
    <m/>
    <s v="CCNIDCUCSIONE34.carecorenational.com"/>
    <x v="2"/>
    <x v="2"/>
    <x v="2"/>
    <x v="17"/>
    <s v="Canyonlands"/>
    <s v="No"/>
    <s v="No"/>
    <s v="No"/>
    <s v="YES"/>
  </r>
  <r>
    <s v="CCNIDCUCSIONE35"/>
    <s v="Confirmed"/>
    <s v="8pm EST"/>
    <s v="Light check out Friday, full checkout Saturday"/>
    <m/>
    <m/>
    <m/>
    <s v="CCNIDCUCSIONE35.carecorenational.com"/>
    <x v="2"/>
    <x v="2"/>
    <x v="2"/>
    <x v="17"/>
    <s v="Canyonlands"/>
    <s v="No"/>
    <s v="No"/>
    <s v="No"/>
    <s v="YES"/>
  </r>
  <r>
    <s v="CCNIDCUCSIONE4"/>
    <s v="Confirmed"/>
    <s v="8pm EST"/>
    <s v="Light check out Friday, full checkout Saturday"/>
    <m/>
    <m/>
    <m/>
    <s v="CCNIDCUCSIONE4.carecorenational.com"/>
    <x v="2"/>
    <x v="2"/>
    <x v="2"/>
    <x v="17"/>
    <s v="Canyonlands"/>
    <s v="No"/>
    <s v="No"/>
    <s v="No"/>
    <s v="YES"/>
  </r>
  <r>
    <s v="CCNIDCUCSIONE5"/>
    <s v="Confirmed"/>
    <s v="8pm EST"/>
    <s v="Light check out Friday, full checkout Saturday"/>
    <m/>
    <m/>
    <m/>
    <s v="CCNIDCUCSIONE5.carecorenational.com"/>
    <x v="2"/>
    <x v="2"/>
    <x v="2"/>
    <x v="17"/>
    <s v="Canyonlands"/>
    <s v="No"/>
    <s v="No"/>
    <s v="No"/>
    <s v="YES"/>
  </r>
  <r>
    <s v="CCNIDCUCSIONE6"/>
    <s v="Confirmed"/>
    <s v="8pm EST"/>
    <s v="Light check out Friday, full checkout Saturday"/>
    <m/>
    <m/>
    <m/>
    <s v="CCNIDCUCSIONE6.carecorenational.com"/>
    <x v="2"/>
    <x v="2"/>
    <x v="2"/>
    <x v="17"/>
    <s v="Canyonlands"/>
    <s v="No"/>
    <s v="No"/>
    <s v="No"/>
    <s v="YES"/>
  </r>
  <r>
    <s v="CCNIDCUCSIONE7"/>
    <s v="Confirmed"/>
    <s v="8pm EST"/>
    <s v="Light check out Friday, full checkout Saturday"/>
    <m/>
    <m/>
    <m/>
    <s v="CCNIDCUCSIONE7.carecorenational.com"/>
    <x v="2"/>
    <x v="2"/>
    <x v="2"/>
    <x v="17"/>
    <s v="Canyonlands"/>
    <s v="No"/>
    <s v="No"/>
    <s v="No"/>
    <s v="YES"/>
  </r>
  <r>
    <s v="CCNIDCUCSIONE8"/>
    <s v="Confirmed"/>
    <s v="8pm EST"/>
    <s v="Light check out Friday, full checkout Saturday"/>
    <m/>
    <m/>
    <m/>
    <s v="CCNIDCUCSIONE8.carecorenational.com"/>
    <x v="2"/>
    <x v="2"/>
    <x v="2"/>
    <x v="17"/>
    <s v="Canyonlands"/>
    <s v="No"/>
    <s v="No"/>
    <s v="No"/>
    <s v="YES"/>
  </r>
  <r>
    <s v="CCNIDCUCSIONE9"/>
    <s v="Confirmed"/>
    <s v="8pm EST"/>
    <s v="Light check out Friday, full checkout Saturday"/>
    <m/>
    <m/>
    <m/>
    <s v="CCNIDCUCSIONE9.carecorenational.com"/>
    <x v="2"/>
    <x v="2"/>
    <x v="2"/>
    <x v="17"/>
    <s v="Canyonlands"/>
    <s v="No"/>
    <s v="No"/>
    <s v="No"/>
    <s v="YES"/>
  </r>
  <r>
    <s v="CCNIDCUCSIONE10"/>
    <s v="Confirmed"/>
    <s v="8pm EST"/>
    <s v="Light check out Friday, full checkout Saturday"/>
    <m/>
    <m/>
    <m/>
    <s v="CCNIDCUCSIONE10.carecorenational.com"/>
    <x v="2"/>
    <x v="2"/>
    <x v="2"/>
    <x v="17"/>
    <s v="Canyonlands"/>
    <s v="No"/>
    <s v="No"/>
    <s v="No"/>
    <s v="YES"/>
  </r>
  <r>
    <s v="CCNIDCUCSIONE3"/>
    <s v="Confirmed"/>
    <s v="8pm EST"/>
    <s v="Light check out Friday, full checkout Saturday"/>
    <m/>
    <m/>
    <m/>
    <s v="CCNIDCUCSIONE3.carecorenational.com"/>
    <x v="2"/>
    <x v="2"/>
    <x v="2"/>
    <x v="17"/>
    <s v="Canyonlands"/>
    <s v="No"/>
    <s v="No"/>
    <s v="No"/>
    <s v="YES"/>
  </r>
  <r>
    <s v="CCNIDCUCSIONE30"/>
    <s v="Confirmed"/>
    <s v="8pm EST"/>
    <s v="Light check out Friday, full checkout Saturday"/>
    <m/>
    <m/>
    <m/>
    <s v="CCNIDCUCSIONE30.carecorenational.com"/>
    <x v="2"/>
    <x v="2"/>
    <x v="2"/>
    <x v="17"/>
    <s v="Canyonlands"/>
    <s v="No"/>
    <s v="No"/>
    <s v="No"/>
    <s v="YES"/>
  </r>
  <r>
    <s v="CCNIDCUCSIONE31"/>
    <s v="Confirmed"/>
    <s v="8pm EST"/>
    <s v="Light check out Friday, full checkout Saturday"/>
    <m/>
    <m/>
    <m/>
    <s v="CCNIDCUCSIONE31.carecorenational.com"/>
    <x v="2"/>
    <x v="2"/>
    <x v="2"/>
    <x v="17"/>
    <s v="Canyonlands"/>
    <s v="No"/>
    <s v="No"/>
    <s v="No"/>
    <s v="YES"/>
  </r>
  <r>
    <s v="CCNIDCUCSIONE32"/>
    <s v="Confirmed"/>
    <s v="8pm EST"/>
    <s v="Light check out Friday, full checkout Saturday"/>
    <m/>
    <m/>
    <m/>
    <s v="CCNIDCUCSIONE32.carecorenational.com"/>
    <x v="2"/>
    <x v="2"/>
    <x v="2"/>
    <x v="17"/>
    <s v="Canyonlands"/>
    <s v="No"/>
    <s v="No"/>
    <s v="No"/>
    <s v="YES"/>
  </r>
  <r>
    <s v="CCNIDCUCSIONE33"/>
    <s v="Confirmed"/>
    <s v="8pm EST"/>
    <s v="Light check out Friday, full checkout Saturday"/>
    <m/>
    <m/>
    <m/>
    <s v="CCNIDCUCSIONE33.carecorenational.com"/>
    <x v="2"/>
    <x v="2"/>
    <x v="2"/>
    <x v="17"/>
    <s v="Canyonlands"/>
    <s v="No"/>
    <s v="No"/>
    <s v="No"/>
    <s v="YES"/>
  </r>
  <r>
    <s v="CCNIDCUCSIONE34"/>
    <s v="Confirmed"/>
    <s v="8pm EST"/>
    <s v="Light check out Friday, full checkout Saturday"/>
    <m/>
    <m/>
    <m/>
    <s v="CCNIDCUCSIONE34.carecorenational.com"/>
    <x v="2"/>
    <x v="2"/>
    <x v="2"/>
    <x v="17"/>
    <s v="Canyonlands"/>
    <s v="No"/>
    <s v="No"/>
    <s v="No"/>
    <s v="YES"/>
  </r>
  <r>
    <s v="CCNIDCUCSIONE35"/>
    <s v="Confirmed"/>
    <s v="8pm EST"/>
    <s v="Light check out Friday, full checkout Saturday"/>
    <m/>
    <m/>
    <m/>
    <s v="CCNIDCUCSIONE35.carecorenational.com"/>
    <x v="2"/>
    <x v="2"/>
    <x v="2"/>
    <x v="17"/>
    <s v="Canyonlands"/>
    <s v="No"/>
    <s v="No"/>
    <s v="No"/>
    <s v="YES"/>
  </r>
  <r>
    <s v="CCNIDCUCSIONE4"/>
    <s v="Confirmed"/>
    <s v="8pm EST"/>
    <s v="Light check out Friday, full checkout Saturday"/>
    <m/>
    <m/>
    <m/>
    <s v="CCNIDCUCSIONE4.carecorenational.com"/>
    <x v="2"/>
    <x v="2"/>
    <x v="2"/>
    <x v="17"/>
    <s v="Canyonlands"/>
    <s v="No"/>
    <s v="No"/>
    <s v="No"/>
    <s v="YES"/>
  </r>
  <r>
    <s v="CCNIDCUCSIONE5"/>
    <s v="Confirmed"/>
    <s v="8pm EST"/>
    <s v="Light check out Friday, full checkout Saturday"/>
    <m/>
    <m/>
    <m/>
    <s v="CCNIDCUCSIONE5.carecorenational.com"/>
    <x v="2"/>
    <x v="2"/>
    <x v="2"/>
    <x v="17"/>
    <s v="Canyonlands"/>
    <s v="No"/>
    <s v="No"/>
    <s v="No"/>
    <s v="YES"/>
  </r>
  <r>
    <s v="CCNIDCUCSIONE6"/>
    <s v="Confirmed"/>
    <s v="8pm EST"/>
    <s v="Light check out Friday, full checkout Saturday"/>
    <m/>
    <m/>
    <m/>
    <s v="CCNIDCUCSIONE6.carecorenational.com"/>
    <x v="2"/>
    <x v="2"/>
    <x v="2"/>
    <x v="17"/>
    <s v="Canyonlands"/>
    <s v="No"/>
    <s v="No"/>
    <s v="No"/>
    <s v="YES"/>
  </r>
  <r>
    <s v="CCNIDCUCSIONE7"/>
    <s v="Confirmed"/>
    <s v="8pm EST"/>
    <s v="Light check out Friday, full checkout Saturday"/>
    <m/>
    <m/>
    <m/>
    <s v="CCNIDCUCSIONE7.carecorenational.com"/>
    <x v="2"/>
    <x v="2"/>
    <x v="2"/>
    <x v="17"/>
    <s v="Canyonlands"/>
    <s v="No"/>
    <s v="No"/>
    <s v="No"/>
    <s v="YES"/>
  </r>
  <r>
    <s v="CCNIDCUCSIONE8"/>
    <s v="Confirmed"/>
    <s v="8pm EST"/>
    <s v="Light check out Friday, full checkout Saturday"/>
    <m/>
    <m/>
    <m/>
    <s v="CCNIDCUCSIONE8.carecorenational.com"/>
    <x v="2"/>
    <x v="2"/>
    <x v="2"/>
    <x v="17"/>
    <s v="Canyonlands"/>
    <s v="No"/>
    <s v="No"/>
    <s v="No"/>
    <s v="YES"/>
  </r>
  <r>
    <s v="CCNIDCUCSIONE9"/>
    <s v="Confirmed"/>
    <s v="8pm EST"/>
    <s v="Light check out Friday, full checkout Saturday"/>
    <m/>
    <m/>
    <m/>
    <s v="CCNIDCUCSIONE9.carecorenational.com"/>
    <x v="2"/>
    <x v="2"/>
    <x v="2"/>
    <x v="17"/>
    <s v="Canyonlands"/>
    <s v="No"/>
    <s v="No"/>
    <s v="No"/>
    <s v="YES"/>
  </r>
  <r>
    <s v="CCNIDCUCSIONE10"/>
    <s v="Confirmed"/>
    <s v="8pm EST"/>
    <s v="Light check out Friday, full checkout Saturday"/>
    <m/>
    <m/>
    <m/>
    <s v="CCNIDCUCSIONE10.carecorenational.com"/>
    <x v="2"/>
    <x v="2"/>
    <x v="2"/>
    <x v="17"/>
    <s v="Canyonlands"/>
    <s v="No"/>
    <s v="No"/>
    <s v="No"/>
    <s v="YES"/>
  </r>
  <r>
    <s v="CCNIDCUCSIONE3"/>
    <s v="Confirmed"/>
    <s v="8pm EST"/>
    <s v="Light check out Friday, full checkout Saturday"/>
    <m/>
    <m/>
    <m/>
    <s v="CCNIDCUCSIONE3.carecorenational.com"/>
    <x v="2"/>
    <x v="2"/>
    <x v="2"/>
    <x v="17"/>
    <s v="Canyonlands"/>
    <s v="No"/>
    <s v="No"/>
    <s v="No"/>
    <s v="YES"/>
  </r>
  <r>
    <s v="CCNIDCUCSIONE30"/>
    <s v="Confirmed"/>
    <s v="8pm EST"/>
    <s v="Light check out Friday, full checkout Saturday"/>
    <m/>
    <m/>
    <m/>
    <s v="CCNIDCUCSIONE30.carecorenational.com"/>
    <x v="2"/>
    <x v="2"/>
    <x v="2"/>
    <x v="17"/>
    <s v="Canyonlands"/>
    <s v="No"/>
    <s v="No"/>
    <s v="No"/>
    <s v="YES"/>
  </r>
  <r>
    <s v="CCNIDCUCSIONE31"/>
    <s v="Confirmed"/>
    <s v="8pm EST"/>
    <s v="Light check out Friday, full checkout Saturday"/>
    <m/>
    <m/>
    <m/>
    <s v="CCNIDCUCSIONE31.carecorenational.com"/>
    <x v="2"/>
    <x v="2"/>
    <x v="2"/>
    <x v="17"/>
    <s v="Canyonlands"/>
    <s v="No"/>
    <s v="No"/>
    <s v="No"/>
    <s v="YES"/>
  </r>
  <r>
    <s v="CCNIDCUCSIONE32"/>
    <s v="Confirmed"/>
    <s v="8pm EST"/>
    <s v="Light check out Friday, full checkout Saturday"/>
    <m/>
    <m/>
    <m/>
    <s v="CCNIDCUCSIONE32.carecorenational.com"/>
    <x v="2"/>
    <x v="2"/>
    <x v="2"/>
    <x v="17"/>
    <s v="Canyonlands"/>
    <s v="No"/>
    <s v="No"/>
    <s v="No"/>
    <s v="YES"/>
  </r>
  <r>
    <s v="CCNIDCUCSIONE33"/>
    <s v="Confirmed"/>
    <s v="8pm EST"/>
    <s v="Light check out Friday, full checkout Saturday"/>
    <m/>
    <m/>
    <m/>
    <s v="CCNIDCUCSIONE33.carecorenational.com"/>
    <x v="2"/>
    <x v="2"/>
    <x v="2"/>
    <x v="17"/>
    <s v="Canyonlands"/>
    <s v="No"/>
    <s v="No"/>
    <s v="No"/>
    <s v="YES"/>
  </r>
  <r>
    <s v="CCNIDCUCSIONE34"/>
    <s v="Confirmed"/>
    <s v="8pm EST"/>
    <s v="Light check out Friday, full checkout Saturday"/>
    <m/>
    <m/>
    <m/>
    <s v="CCNIDCUCSIONE34.carecorenational.com"/>
    <x v="2"/>
    <x v="2"/>
    <x v="2"/>
    <x v="17"/>
    <s v="Canyonlands"/>
    <s v="No"/>
    <s v="No"/>
    <s v="No"/>
    <s v="YES"/>
  </r>
  <r>
    <s v="CCNIDCUCSIONE35"/>
    <s v="Confirmed"/>
    <s v="8pm EST"/>
    <s v="Light check out Friday, full checkout Saturday"/>
    <m/>
    <m/>
    <m/>
    <s v="CCNIDCUCSIONE35.carecorenational.com"/>
    <x v="2"/>
    <x v="2"/>
    <x v="2"/>
    <x v="17"/>
    <s v="Canyonlands"/>
    <s v="No"/>
    <s v="No"/>
    <s v="No"/>
    <s v="YES"/>
  </r>
  <r>
    <s v="CCNIDCUCSIONE4"/>
    <s v="Confirmed"/>
    <s v="8pm EST"/>
    <s v="Light check out Friday, full checkout Saturday"/>
    <m/>
    <m/>
    <m/>
    <s v="CCNIDCUCSIONE4.carecorenational.com"/>
    <x v="2"/>
    <x v="2"/>
    <x v="2"/>
    <x v="17"/>
    <s v="Canyonlands"/>
    <s v="No"/>
    <s v="No"/>
    <s v="No"/>
    <s v="YES"/>
  </r>
  <r>
    <s v="CCNIDCUCSIONE5"/>
    <s v="Confirmed"/>
    <s v="8pm EST"/>
    <s v="Light check out Friday, full checkout Saturday"/>
    <m/>
    <m/>
    <m/>
    <s v="CCNIDCUCSIONE5.carecorenational.com"/>
    <x v="2"/>
    <x v="2"/>
    <x v="2"/>
    <x v="17"/>
    <s v="Canyonlands"/>
    <s v="No"/>
    <s v="No"/>
    <s v="No"/>
    <s v="YES"/>
  </r>
  <r>
    <s v="CCNIDCUCSIONE6"/>
    <s v="Confirmed"/>
    <s v="8pm EST"/>
    <s v="Light check out Friday, full checkout Saturday"/>
    <m/>
    <m/>
    <m/>
    <s v="CCNIDCUCSIONE6.carecorenational.com"/>
    <x v="2"/>
    <x v="2"/>
    <x v="2"/>
    <x v="17"/>
    <s v="Canyonlands"/>
    <s v="No"/>
    <s v="No"/>
    <s v="No"/>
    <s v="YES"/>
  </r>
  <r>
    <s v="CCNIDCUCSIONE7"/>
    <s v="Confirmed"/>
    <s v="8pm EST"/>
    <s v="Light check out Friday, full checkout Saturday"/>
    <m/>
    <m/>
    <m/>
    <s v="CCNIDCUCSIONE7.carecorenational.com"/>
    <x v="2"/>
    <x v="2"/>
    <x v="2"/>
    <x v="17"/>
    <s v="Canyonlands"/>
    <s v="No"/>
    <s v="No"/>
    <s v="No"/>
    <s v="YES"/>
  </r>
  <r>
    <s v="CCNIDCUCSIONE8"/>
    <s v="Confirmed"/>
    <s v="8pm EST"/>
    <s v="Light check out Friday, full checkout Saturday"/>
    <m/>
    <m/>
    <m/>
    <s v="CCNIDCUCSIONE8.carecorenational.com"/>
    <x v="2"/>
    <x v="2"/>
    <x v="2"/>
    <x v="17"/>
    <s v="Canyonlands"/>
    <s v="No"/>
    <s v="No"/>
    <s v="No"/>
    <s v="YES"/>
  </r>
  <r>
    <s v="CCNIDCUCSIONE9"/>
    <s v="Confirmed"/>
    <s v="8pm EST"/>
    <s v="Light check out Friday, full checkout Saturday"/>
    <m/>
    <m/>
    <m/>
    <s v="CCNIDCUCSIONE9.carecorenational.com"/>
    <x v="2"/>
    <x v="2"/>
    <x v="2"/>
    <x v="17"/>
    <s v="Canyonlands"/>
    <s v="No"/>
    <s v="No"/>
    <s v="No"/>
    <s v="YES"/>
  </r>
  <r>
    <s v="DALEXCEPTIONDB"/>
    <s v="Confirmed"/>
    <s v="8pm EST"/>
    <s v="Light check out Friday, full checkout Saturday"/>
    <m/>
    <m/>
    <m/>
    <s v="DALEXCEPTIONDB.carecorenational.com"/>
    <x v="2"/>
    <x v="2"/>
    <x v="2"/>
    <x v="17"/>
    <s v="Canyonlands"/>
    <s v="No"/>
    <s v="MSSQL"/>
    <s v="No"/>
    <s v="YES"/>
  </r>
  <r>
    <s v="CCNIDCUCSIONE10"/>
    <s v="Confirmed"/>
    <s v="8pm EST"/>
    <s v="Light check out Friday, full checkout Saturday"/>
    <m/>
    <m/>
    <m/>
    <s v="CCNIDCUCSIONE10.carecorenational.com"/>
    <x v="2"/>
    <x v="2"/>
    <x v="2"/>
    <x v="17"/>
    <s v="Canyonlands"/>
    <s v="No"/>
    <s v="No"/>
    <s v="No"/>
    <s v="YES"/>
  </r>
  <r>
    <s v="CCNIDCUCSIONE3"/>
    <s v="Confirmed"/>
    <s v="8pm EST"/>
    <s v="Light check out Friday, full checkout Saturday"/>
    <m/>
    <m/>
    <m/>
    <s v="CCNIDCUCSIONE3.carecorenational.com"/>
    <x v="2"/>
    <x v="2"/>
    <x v="2"/>
    <x v="17"/>
    <s v="Canyonlands"/>
    <s v="No"/>
    <s v="No"/>
    <s v="No"/>
    <s v="YES"/>
  </r>
  <r>
    <s v="CCNIDCUCSIONE30"/>
    <s v="Confirmed"/>
    <s v="8pm EST"/>
    <s v="Light check out Friday, full checkout Saturday"/>
    <m/>
    <m/>
    <m/>
    <s v="CCNIDCUCSIONE30.carecorenational.com"/>
    <x v="2"/>
    <x v="2"/>
    <x v="2"/>
    <x v="17"/>
    <s v="Canyonlands"/>
    <s v="No"/>
    <s v="No"/>
    <s v="No"/>
    <s v="YES"/>
  </r>
  <r>
    <s v="CCNIDCUCSIONE31"/>
    <s v="Confirmed"/>
    <s v="8pm EST"/>
    <s v="Light check out Friday, full checkout Saturday"/>
    <m/>
    <m/>
    <m/>
    <s v="CCNIDCUCSIONE31.carecorenational.com"/>
    <x v="2"/>
    <x v="2"/>
    <x v="2"/>
    <x v="17"/>
    <s v="Canyonlands"/>
    <s v="No"/>
    <s v="No"/>
    <s v="No"/>
    <s v="YES"/>
  </r>
  <r>
    <s v="CCNIDCUCSIONE32"/>
    <s v="Confirmed"/>
    <s v="8pm EST"/>
    <s v="Light check out Friday, full checkout Saturday"/>
    <m/>
    <m/>
    <m/>
    <s v="CCNIDCUCSIONE32.carecorenational.com"/>
    <x v="2"/>
    <x v="2"/>
    <x v="2"/>
    <x v="17"/>
    <s v="Canyonlands"/>
    <s v="No"/>
    <s v="No"/>
    <s v="No"/>
    <s v="YES"/>
  </r>
  <r>
    <s v="CCNIDCUCSIONE33"/>
    <s v="Confirmed"/>
    <s v="8pm EST"/>
    <s v="Light check out Friday, full checkout Saturday"/>
    <m/>
    <m/>
    <m/>
    <s v="CCNIDCUCSIONE33.carecorenational.com"/>
    <x v="2"/>
    <x v="2"/>
    <x v="2"/>
    <x v="17"/>
    <s v="Canyonlands"/>
    <s v="No"/>
    <s v="No"/>
    <s v="No"/>
    <s v="YES"/>
  </r>
  <r>
    <s v="CCNIDCUCSIONE34"/>
    <s v="Confirmed"/>
    <s v="8pm EST"/>
    <s v="Light check out Friday, full checkout Saturday"/>
    <m/>
    <m/>
    <m/>
    <s v="CCNIDCUCSIONE34.carecorenational.com"/>
    <x v="2"/>
    <x v="2"/>
    <x v="2"/>
    <x v="17"/>
    <s v="Canyonlands"/>
    <s v="No"/>
    <s v="No"/>
    <s v="No"/>
    <s v="YES"/>
  </r>
  <r>
    <s v="CCNIDCUCSIONE35"/>
    <s v="Confirmed"/>
    <s v="8pm EST"/>
    <s v="Light check out Friday, full checkout Saturday"/>
    <m/>
    <m/>
    <m/>
    <s v="CCNIDCUCSIONE35.carecorenational.com"/>
    <x v="2"/>
    <x v="2"/>
    <x v="2"/>
    <x v="17"/>
    <s v="Canyonlands"/>
    <s v="No"/>
    <s v="No"/>
    <s v="No"/>
    <s v="YES"/>
  </r>
  <r>
    <s v="CCNIDCUCSIONE4"/>
    <s v="Confirmed"/>
    <s v="8pm EST"/>
    <s v="Light check out Friday, full checkout Saturday"/>
    <m/>
    <m/>
    <m/>
    <s v="CCNIDCUCSIONE4.carecorenational.com"/>
    <x v="2"/>
    <x v="2"/>
    <x v="2"/>
    <x v="17"/>
    <s v="Canyonlands"/>
    <s v="No"/>
    <s v="No"/>
    <s v="No"/>
    <s v="YES"/>
  </r>
  <r>
    <s v="CCNIDCUCSIONE5"/>
    <s v="Confirmed"/>
    <s v="8pm EST"/>
    <s v="Light check out Friday, full checkout Saturday"/>
    <m/>
    <m/>
    <m/>
    <s v="CCNIDCUCSIONE5.carecorenational.com"/>
    <x v="2"/>
    <x v="2"/>
    <x v="2"/>
    <x v="17"/>
    <s v="Canyonlands"/>
    <s v="No"/>
    <s v="No"/>
    <s v="No"/>
    <s v="YES"/>
  </r>
  <r>
    <s v="CCNIDCUCSIONE6"/>
    <s v="Confirmed"/>
    <s v="8pm EST"/>
    <s v="Light check out Friday, full checkout Saturday"/>
    <m/>
    <m/>
    <m/>
    <s v="CCNIDCUCSIONE6.carecorenational.com"/>
    <x v="2"/>
    <x v="2"/>
    <x v="2"/>
    <x v="17"/>
    <s v="Canyonlands"/>
    <s v="No"/>
    <s v="No"/>
    <s v="No"/>
    <s v="YES"/>
  </r>
  <r>
    <s v="CCNIDCUCSIONE7"/>
    <s v="Confirmed"/>
    <s v="8pm EST"/>
    <s v="Light check out Friday, full checkout Saturday"/>
    <m/>
    <m/>
    <m/>
    <s v="CCNIDCUCSIONE7.carecorenational.com"/>
    <x v="2"/>
    <x v="2"/>
    <x v="2"/>
    <x v="17"/>
    <s v="Canyonlands"/>
    <s v="No"/>
    <s v="No"/>
    <s v="No"/>
    <s v="YES"/>
  </r>
  <r>
    <s v="CCNIDCUCSIONE8"/>
    <s v="Confirmed"/>
    <s v="8pm EST"/>
    <s v="Light check out Friday, full checkout Saturday"/>
    <m/>
    <m/>
    <m/>
    <s v="CCNIDCUCSIONE8.carecorenational.com"/>
    <x v="2"/>
    <x v="2"/>
    <x v="2"/>
    <x v="17"/>
    <s v="Canyonlands"/>
    <s v="No"/>
    <s v="No"/>
    <s v="No"/>
    <s v="YES"/>
  </r>
  <r>
    <s v="CCNIDCUCSIONE9"/>
    <s v="Confirmed"/>
    <s v="8pm EST"/>
    <s v="Light check out Friday, full checkout Saturday"/>
    <m/>
    <m/>
    <m/>
    <s v="CCNIDCUCSIONE9.carecorenational.com"/>
    <x v="2"/>
    <x v="2"/>
    <x v="2"/>
    <x v="17"/>
    <s v="Canyonlands"/>
    <s v="No"/>
    <s v="No"/>
    <s v="No"/>
    <s v="YES"/>
  </r>
  <r>
    <s v="NJT1SQL_2012_10OCT2014"/>
    <s v="Confirmed"/>
    <s v="8pm EST"/>
    <s v="Light check out Friday, full checkout Saturday"/>
    <m/>
    <m/>
    <m/>
    <s v="NJT1SQL.carecorenational.com"/>
    <x v="2"/>
    <x v="2"/>
    <x v="2"/>
    <x v="17"/>
    <s v="Canyonlands"/>
    <s v="N/A"/>
    <s v="MSSQL"/>
    <s v="Yes"/>
    <s v="NO"/>
  </r>
  <r>
    <s v="CCNIDCUCSIONE10"/>
    <s v="Confirmed"/>
    <s v="8pm EST"/>
    <s v="Light check out Friday, full checkout Saturday"/>
    <m/>
    <m/>
    <m/>
    <s v="CCNIDCUCSIONE10.carecorenational.com"/>
    <x v="2"/>
    <x v="2"/>
    <x v="2"/>
    <x v="17"/>
    <s v="Canyonlands"/>
    <s v="No"/>
    <s v="No"/>
    <s v="No"/>
    <s v="YES"/>
  </r>
  <r>
    <s v="CCNIDCUCSIONE3"/>
    <s v="Confirmed"/>
    <s v="8pm EST"/>
    <s v="Light check out Friday, full checkout Saturday"/>
    <m/>
    <m/>
    <m/>
    <s v="CCNIDCUCSIONE3.carecorenational.com"/>
    <x v="2"/>
    <x v="2"/>
    <x v="2"/>
    <x v="17"/>
    <s v="Canyonlands"/>
    <s v="No"/>
    <s v="No"/>
    <s v="No"/>
    <s v="YES"/>
  </r>
  <r>
    <s v="CCNIDCUCSIONE30"/>
    <s v="Confirmed"/>
    <s v="8pm EST"/>
    <s v="Light check out Friday, full checkout Saturday"/>
    <m/>
    <m/>
    <m/>
    <s v="CCNIDCUCSIONE30.carecorenational.com"/>
    <x v="2"/>
    <x v="2"/>
    <x v="2"/>
    <x v="17"/>
    <s v="Canyonlands"/>
    <s v="No"/>
    <s v="No"/>
    <s v="No"/>
    <s v="YES"/>
  </r>
  <r>
    <s v="CCNIDCUCSIONE31"/>
    <s v="Confirmed"/>
    <s v="8pm EST"/>
    <s v="Light check out Friday, full checkout Saturday"/>
    <m/>
    <m/>
    <m/>
    <s v="CCNIDCUCSIONE31.carecorenational.com"/>
    <x v="2"/>
    <x v="2"/>
    <x v="2"/>
    <x v="17"/>
    <s v="Canyonlands"/>
    <s v="No"/>
    <s v="No"/>
    <s v="No"/>
    <s v="YES"/>
  </r>
  <r>
    <s v="CCNIDCUCSIONE32"/>
    <s v="Confirmed"/>
    <s v="8pm EST"/>
    <s v="Light check out Friday, full checkout Saturday"/>
    <m/>
    <m/>
    <m/>
    <s v="CCNIDCUCSIONE32.carecorenational.com"/>
    <x v="2"/>
    <x v="2"/>
    <x v="2"/>
    <x v="17"/>
    <s v="Canyonlands"/>
    <s v="No"/>
    <s v="No"/>
    <s v="No"/>
    <s v="YES"/>
  </r>
  <r>
    <s v="CCNIDCUCSIONE33"/>
    <s v="Confirmed"/>
    <s v="8pm EST"/>
    <s v="Light check out Friday, full checkout Saturday"/>
    <m/>
    <m/>
    <m/>
    <s v="CCNIDCUCSIONE33.carecorenational.com"/>
    <x v="2"/>
    <x v="2"/>
    <x v="2"/>
    <x v="17"/>
    <s v="Canyonlands"/>
    <s v="No"/>
    <s v="No"/>
    <s v="No"/>
    <s v="YES"/>
  </r>
  <r>
    <s v="CCNIDCUCSIONE34"/>
    <s v="Confirmed"/>
    <s v="8pm EST"/>
    <s v="Light check out Friday, full checkout Saturday"/>
    <m/>
    <m/>
    <m/>
    <s v="CCNIDCUCSIONE34.carecorenational.com"/>
    <x v="2"/>
    <x v="2"/>
    <x v="2"/>
    <x v="17"/>
    <s v="Canyonlands"/>
    <s v="No"/>
    <s v="No"/>
    <s v="No"/>
    <s v="YES"/>
  </r>
  <r>
    <s v="CCNIDCUCSIONE35"/>
    <s v="Confirmed"/>
    <s v="8pm EST"/>
    <s v="Light check out Friday, full checkout Saturday"/>
    <m/>
    <m/>
    <m/>
    <s v="CCNIDCUCSIONE35.carecorenational.com"/>
    <x v="2"/>
    <x v="2"/>
    <x v="2"/>
    <x v="17"/>
    <s v="Canyonlands"/>
    <s v="No"/>
    <s v="No"/>
    <s v="No"/>
    <s v="YES"/>
  </r>
  <r>
    <s v="CCNIDCUCSIONE4"/>
    <s v="Confirmed"/>
    <s v="8pm EST"/>
    <s v="Light check out Friday, full checkout Saturday"/>
    <m/>
    <m/>
    <m/>
    <s v="CCNIDCUCSIONE4.carecorenational.com"/>
    <x v="2"/>
    <x v="2"/>
    <x v="2"/>
    <x v="17"/>
    <s v="Canyonlands"/>
    <s v="No"/>
    <s v="No"/>
    <s v="No"/>
    <s v="YES"/>
  </r>
  <r>
    <s v="CCNIDCUCSIONE5"/>
    <s v="Confirmed"/>
    <s v="8pm EST"/>
    <s v="Light check out Friday, full checkout Saturday"/>
    <m/>
    <m/>
    <m/>
    <s v="CCNIDCUCSIONE5.carecorenational.com"/>
    <x v="2"/>
    <x v="2"/>
    <x v="2"/>
    <x v="17"/>
    <s v="Canyonlands"/>
    <s v="No"/>
    <s v="No"/>
    <s v="No"/>
    <s v="YES"/>
  </r>
  <r>
    <s v="CCNIDCUCSIONE6"/>
    <s v="Confirmed"/>
    <s v="8pm EST"/>
    <s v="Light check out Friday, full checkout Saturday"/>
    <m/>
    <m/>
    <m/>
    <s v="CCNIDCUCSIONE6.carecorenational.com"/>
    <x v="2"/>
    <x v="2"/>
    <x v="2"/>
    <x v="17"/>
    <s v="Canyonlands"/>
    <s v="No"/>
    <s v="No"/>
    <s v="No"/>
    <s v="YES"/>
  </r>
  <r>
    <s v="CCNIDCUCSIONE7"/>
    <s v="Confirmed"/>
    <s v="8pm EST"/>
    <s v="Light check out Friday, full checkout Saturday"/>
    <m/>
    <m/>
    <m/>
    <s v="CCNIDCUCSIONE7.carecorenational.com"/>
    <x v="2"/>
    <x v="2"/>
    <x v="2"/>
    <x v="17"/>
    <s v="Canyonlands"/>
    <s v="No"/>
    <s v="No"/>
    <s v="No"/>
    <s v="YES"/>
  </r>
  <r>
    <s v="CCNIDCUCSIONE8"/>
    <s v="Confirmed"/>
    <s v="8pm EST"/>
    <s v="Light check out Friday, full checkout Saturday"/>
    <m/>
    <m/>
    <m/>
    <s v="CCNIDCUCSIONE8.carecorenational.com"/>
    <x v="2"/>
    <x v="2"/>
    <x v="2"/>
    <x v="17"/>
    <s v="Canyonlands"/>
    <s v="No"/>
    <s v="No"/>
    <s v="No"/>
    <s v="YES"/>
  </r>
  <r>
    <s v="CCNIDCUCSIONE9"/>
    <s v="Confirmed"/>
    <s v="8pm EST"/>
    <s v="Light check out Friday, full checkout Saturday"/>
    <m/>
    <m/>
    <m/>
    <s v="CCNIDCUCSIONE9.carecorenational.com"/>
    <x v="2"/>
    <x v="2"/>
    <x v="2"/>
    <x v="17"/>
    <s v="Canyonlands"/>
    <s v="No"/>
    <s v="No"/>
    <s v="No"/>
    <s v="YES"/>
  </r>
  <r>
    <s v="CCNIDCUCSIONE10"/>
    <s v="Confirmed"/>
    <s v="8pm EST"/>
    <s v="Light check out Friday, full checkout Saturday"/>
    <m/>
    <m/>
    <m/>
    <s v="CCNIDCUCSIONE10.carecorenational.com"/>
    <x v="2"/>
    <x v="2"/>
    <x v="2"/>
    <x v="17"/>
    <s v="Canyonlands"/>
    <s v="No"/>
    <s v="No"/>
    <s v="No"/>
    <s v="YES"/>
  </r>
  <r>
    <s v="CCNIDCUCSIONE3"/>
    <s v="Confirmed"/>
    <s v="8pm EST"/>
    <s v="Light check out Friday, full checkout Saturday"/>
    <m/>
    <m/>
    <m/>
    <s v="CCNIDCUCSIONE3.carecorenational.com"/>
    <x v="2"/>
    <x v="2"/>
    <x v="2"/>
    <x v="17"/>
    <s v="Canyonlands"/>
    <s v="No"/>
    <s v="No"/>
    <s v="No"/>
    <s v="YES"/>
  </r>
  <r>
    <s v="CCNIDCUCSIONE30"/>
    <s v="Confirmed"/>
    <s v="8pm EST"/>
    <s v="Light check out Friday, full checkout Saturday"/>
    <m/>
    <m/>
    <m/>
    <s v="CCNIDCUCSIONE30.carecorenational.com"/>
    <x v="2"/>
    <x v="2"/>
    <x v="2"/>
    <x v="17"/>
    <s v="Canyonlands"/>
    <s v="No"/>
    <s v="No"/>
    <s v="No"/>
    <s v="YES"/>
  </r>
  <r>
    <s v="CCNIDCUCSIONE31"/>
    <s v="Confirmed"/>
    <s v="8pm EST"/>
    <s v="Light check out Friday, full checkout Saturday"/>
    <m/>
    <m/>
    <m/>
    <s v="CCNIDCUCSIONE31.carecorenational.com"/>
    <x v="2"/>
    <x v="2"/>
    <x v="2"/>
    <x v="17"/>
    <s v="Canyonlands"/>
    <s v="No"/>
    <s v="No"/>
    <s v="No"/>
    <s v="YES"/>
  </r>
  <r>
    <s v="CCNIDCUCSIONE32"/>
    <s v="Confirmed"/>
    <s v="8pm EST"/>
    <s v="Light check out Friday, full checkout Saturday"/>
    <m/>
    <m/>
    <m/>
    <s v="CCNIDCUCSIONE32.carecorenational.com"/>
    <x v="2"/>
    <x v="2"/>
    <x v="2"/>
    <x v="17"/>
    <s v="Canyonlands"/>
    <s v="No"/>
    <s v="No"/>
    <s v="No"/>
    <s v="YES"/>
  </r>
  <r>
    <s v="CCNIDCUCSIONE33"/>
    <s v="Confirmed"/>
    <s v="8pm EST"/>
    <s v="Light check out Friday, full checkout Saturday"/>
    <m/>
    <m/>
    <m/>
    <s v="CCNIDCUCSIONE33.carecorenational.com"/>
    <x v="2"/>
    <x v="2"/>
    <x v="2"/>
    <x v="17"/>
    <s v="Canyonlands"/>
    <s v="No"/>
    <s v="No"/>
    <s v="No"/>
    <s v="YES"/>
  </r>
  <r>
    <s v="CCNIDCUCSIONE34"/>
    <s v="Confirmed"/>
    <s v="8pm EST"/>
    <s v="Light check out Friday, full checkout Saturday"/>
    <m/>
    <m/>
    <m/>
    <s v="CCNIDCUCSIONE34.carecorenational.com"/>
    <x v="2"/>
    <x v="2"/>
    <x v="2"/>
    <x v="17"/>
    <s v="Canyonlands"/>
    <s v="No"/>
    <s v="No"/>
    <s v="No"/>
    <s v="YES"/>
  </r>
  <r>
    <s v="CCNIDCUCSIONE35"/>
    <s v="Confirmed"/>
    <s v="8pm EST"/>
    <s v="Light check out Friday, full checkout Saturday"/>
    <m/>
    <m/>
    <m/>
    <s v="CCNIDCUCSIONE35.carecorenational.com"/>
    <x v="2"/>
    <x v="2"/>
    <x v="2"/>
    <x v="17"/>
    <s v="Canyonlands"/>
    <s v="No"/>
    <s v="No"/>
    <s v="No"/>
    <s v="YES"/>
  </r>
  <r>
    <s v="CCNIDCUCSIONE4"/>
    <s v="Confirmed"/>
    <s v="8pm EST"/>
    <s v="Light check out Friday, full checkout Saturday"/>
    <m/>
    <m/>
    <m/>
    <s v="CCNIDCUCSIONE4.carecorenational.com"/>
    <x v="2"/>
    <x v="2"/>
    <x v="2"/>
    <x v="17"/>
    <s v="Canyonlands"/>
    <s v="No"/>
    <s v="No"/>
    <s v="No"/>
    <s v="YES"/>
  </r>
  <r>
    <s v="CCNIDCUCSIONE5"/>
    <s v="Confirmed"/>
    <s v="8pm EST"/>
    <s v="Light check out Friday, full checkout Saturday"/>
    <m/>
    <m/>
    <m/>
    <s v="CCNIDCUCSIONE5.carecorenational.com"/>
    <x v="2"/>
    <x v="2"/>
    <x v="2"/>
    <x v="17"/>
    <s v="Canyonlands"/>
    <s v="No"/>
    <s v="No"/>
    <s v="No"/>
    <s v="YES"/>
  </r>
  <r>
    <s v="CCNIDCUCSIONE6"/>
    <s v="Confirmed"/>
    <s v="8pm EST"/>
    <s v="Light check out Friday, full checkout Saturday"/>
    <m/>
    <m/>
    <m/>
    <s v="CCNIDCUCSIONE6.carecorenational.com"/>
    <x v="2"/>
    <x v="2"/>
    <x v="2"/>
    <x v="17"/>
    <s v="Canyonlands"/>
    <s v="No"/>
    <s v="No"/>
    <s v="No"/>
    <s v="YES"/>
  </r>
  <r>
    <s v="CCNIDCUCSIONE7"/>
    <s v="Confirmed"/>
    <s v="8pm EST"/>
    <s v="Light check out Friday, full checkout Saturday"/>
    <m/>
    <m/>
    <m/>
    <s v="CCNIDCUCSIONE7.carecorenational.com"/>
    <x v="2"/>
    <x v="2"/>
    <x v="2"/>
    <x v="17"/>
    <s v="Canyonlands"/>
    <s v="No"/>
    <s v="No"/>
    <s v="No"/>
    <s v="YES"/>
  </r>
  <r>
    <s v="CCNIDCUCSIONE8"/>
    <s v="Confirmed"/>
    <s v="8pm EST"/>
    <s v="Light check out Friday, full checkout Saturday"/>
    <m/>
    <m/>
    <m/>
    <s v="CCNIDCUCSIONE8.carecorenational.com"/>
    <x v="2"/>
    <x v="2"/>
    <x v="2"/>
    <x v="17"/>
    <s v="Canyonlands"/>
    <s v="No"/>
    <s v="No"/>
    <s v="No"/>
    <s v="YES"/>
  </r>
  <r>
    <s v="CCNIDCUCSIONE9"/>
    <s v="Confirmed"/>
    <s v="8pm EST"/>
    <s v="Light check out Friday, full checkout Saturday"/>
    <m/>
    <m/>
    <m/>
    <s v="CCNIDCUCSIONE9.carecorenational.com"/>
    <x v="2"/>
    <x v="2"/>
    <x v="2"/>
    <x v="17"/>
    <s v="Canyonlands"/>
    <s v="No"/>
    <s v="No"/>
    <s v="No"/>
    <s v="YES"/>
  </r>
  <r>
    <s v="CCNIDCUCSIONE10"/>
    <s v="Confirmed"/>
    <s v="8pm EST"/>
    <s v="Light check out Friday, full checkout Saturday"/>
    <m/>
    <m/>
    <m/>
    <s v="CCNIDCUCSIONE10.carecorenational.com"/>
    <x v="2"/>
    <x v="2"/>
    <x v="2"/>
    <x v="17"/>
    <s v="Canyonlands"/>
    <s v="No"/>
    <s v="No"/>
    <s v="No"/>
    <s v="YES"/>
  </r>
  <r>
    <s v="CCNIDCUCSIONE3"/>
    <s v="Confirmed"/>
    <s v="8pm EST"/>
    <s v="Light check out Friday, full checkout Saturday"/>
    <m/>
    <m/>
    <m/>
    <s v="CCNIDCUCSIONE3.carecorenational.com"/>
    <x v="2"/>
    <x v="2"/>
    <x v="2"/>
    <x v="17"/>
    <s v="Canyonlands"/>
    <s v="No"/>
    <s v="No"/>
    <s v="No"/>
    <s v="YES"/>
  </r>
  <r>
    <s v="CCNIDCUCSIONE30"/>
    <s v="Confirmed"/>
    <s v="8pm EST"/>
    <s v="Light check out Friday, full checkout Saturday"/>
    <m/>
    <m/>
    <m/>
    <s v="CCNIDCUCSIONE30.carecorenational.com"/>
    <x v="2"/>
    <x v="2"/>
    <x v="2"/>
    <x v="17"/>
    <s v="Canyonlands"/>
    <s v="No"/>
    <s v="No"/>
    <s v="No"/>
    <s v="YES"/>
  </r>
  <r>
    <s v="CCNIDCUCSIONE31"/>
    <s v="Confirmed"/>
    <s v="8pm EST"/>
    <s v="Light check out Friday, full checkout Saturday"/>
    <m/>
    <m/>
    <m/>
    <s v="CCNIDCUCSIONE31.carecorenational.com"/>
    <x v="2"/>
    <x v="2"/>
    <x v="2"/>
    <x v="17"/>
    <s v="Canyonlands"/>
    <s v="No"/>
    <s v="No"/>
    <s v="No"/>
    <s v="YES"/>
  </r>
  <r>
    <s v="CCNIDCUCSIONE32"/>
    <s v="Confirmed"/>
    <s v="8pm EST"/>
    <s v="Light check out Friday, full checkout Saturday"/>
    <m/>
    <m/>
    <m/>
    <s v="CCNIDCUCSIONE32.carecorenational.com"/>
    <x v="2"/>
    <x v="2"/>
    <x v="2"/>
    <x v="17"/>
    <s v="Canyonlands"/>
    <s v="No"/>
    <s v="No"/>
    <s v="No"/>
    <s v="YES"/>
  </r>
  <r>
    <s v="CCNIDCUCSIONE33"/>
    <s v="Confirmed"/>
    <s v="8pm EST"/>
    <s v="Light check out Friday, full checkout Saturday"/>
    <m/>
    <m/>
    <m/>
    <s v="CCNIDCUCSIONE33.carecorenational.com"/>
    <x v="2"/>
    <x v="2"/>
    <x v="2"/>
    <x v="17"/>
    <s v="Canyonlands"/>
    <s v="No"/>
    <s v="No"/>
    <s v="No"/>
    <s v="YES"/>
  </r>
  <r>
    <s v="CCNIDCUCSIONE34"/>
    <s v="Confirmed"/>
    <s v="8pm EST"/>
    <s v="Light check out Friday, full checkout Saturday"/>
    <m/>
    <m/>
    <m/>
    <s v="CCNIDCUCSIONE34.carecorenational.com"/>
    <x v="2"/>
    <x v="2"/>
    <x v="2"/>
    <x v="17"/>
    <s v="Canyonlands"/>
    <s v="No"/>
    <s v="No"/>
    <s v="No"/>
    <s v="YES"/>
  </r>
  <r>
    <s v="CCNIDCUCSIONE35"/>
    <s v="Confirmed"/>
    <s v="8pm EST"/>
    <s v="Light check out Friday, full checkout Saturday"/>
    <m/>
    <m/>
    <m/>
    <s v="CCNIDCUCSIONE35.carecorenational.com"/>
    <x v="2"/>
    <x v="2"/>
    <x v="2"/>
    <x v="17"/>
    <s v="Canyonlands"/>
    <s v="No"/>
    <s v="No"/>
    <s v="No"/>
    <s v="YES"/>
  </r>
  <r>
    <s v="CCNIDCUCSIONE4"/>
    <s v="Confirmed"/>
    <s v="8pm EST"/>
    <s v="Light check out Friday, full checkout Saturday"/>
    <m/>
    <m/>
    <m/>
    <s v="CCNIDCUCSIONE4.carecorenational.com"/>
    <x v="2"/>
    <x v="2"/>
    <x v="2"/>
    <x v="17"/>
    <s v="Canyonlands"/>
    <s v="No"/>
    <s v="No"/>
    <s v="No"/>
    <s v="YES"/>
  </r>
  <r>
    <s v="CCNIDCUCSIONE5"/>
    <s v="Confirmed"/>
    <s v="8pm EST"/>
    <s v="Light check out Friday, full checkout Saturday"/>
    <m/>
    <m/>
    <m/>
    <s v="CCNIDCUCSIONE5.carecorenational.com"/>
    <x v="2"/>
    <x v="2"/>
    <x v="2"/>
    <x v="17"/>
    <s v="Canyonlands"/>
    <s v="No"/>
    <s v="No"/>
    <s v="No"/>
    <s v="YES"/>
  </r>
  <r>
    <s v="CCNIDCUCSIONE6"/>
    <s v="Confirmed"/>
    <s v="8pm EST"/>
    <s v="Light check out Friday, full checkout Saturday"/>
    <m/>
    <m/>
    <m/>
    <s v="CCNIDCUCSIONE6.carecorenational.com"/>
    <x v="2"/>
    <x v="2"/>
    <x v="2"/>
    <x v="17"/>
    <s v="Canyonlands"/>
    <s v="No"/>
    <s v="No"/>
    <s v="No"/>
    <s v="YES"/>
  </r>
  <r>
    <s v="CCNIDCUCSIONE7"/>
    <s v="Confirmed"/>
    <s v="8pm EST"/>
    <s v="Light check out Friday, full checkout Saturday"/>
    <m/>
    <m/>
    <m/>
    <s v="CCNIDCUCSIONE7.carecorenational.com"/>
    <x v="2"/>
    <x v="2"/>
    <x v="2"/>
    <x v="17"/>
    <s v="Canyonlands"/>
    <s v="No"/>
    <s v="No"/>
    <s v="No"/>
    <s v="YES"/>
  </r>
  <r>
    <s v="CCNIDCUCSIONE8"/>
    <s v="Confirmed"/>
    <s v="8pm EST"/>
    <s v="Light check out Friday, full checkout Saturday"/>
    <m/>
    <m/>
    <m/>
    <s v="CCNIDCUCSIONE8.carecorenational.com"/>
    <x v="2"/>
    <x v="2"/>
    <x v="2"/>
    <x v="17"/>
    <s v="Canyonlands"/>
    <s v="No"/>
    <s v="No"/>
    <s v="No"/>
    <s v="YES"/>
  </r>
  <r>
    <s v="CCNIDCUCSIONE9"/>
    <s v="Confirmed"/>
    <s v="8pm EST"/>
    <s v="Light check out Friday, full checkout Saturday"/>
    <m/>
    <m/>
    <m/>
    <s v="CCNIDCUCSIONE9.carecorenational.com"/>
    <x v="2"/>
    <x v="2"/>
    <x v="2"/>
    <x v="17"/>
    <s v="Canyonlands"/>
    <s v="No"/>
    <s v="No"/>
    <s v="No"/>
    <s v="YES"/>
  </r>
  <r>
    <s v="CCNIDCUCSIONE10"/>
    <s v="Confirmed"/>
    <s v="8pm EST"/>
    <s v="Light check out Friday, full checkout Saturday"/>
    <m/>
    <m/>
    <m/>
    <s v="CCNIDCUCSIONE10.carecorenational.com"/>
    <x v="2"/>
    <x v="2"/>
    <x v="2"/>
    <x v="17"/>
    <s v="Canyonlands"/>
    <s v="No"/>
    <s v="No"/>
    <s v="No"/>
    <s v="YES"/>
  </r>
  <r>
    <s v="CCNIDCUCSIONE3"/>
    <s v="Confirmed"/>
    <s v="8pm EST"/>
    <s v="Light check out Friday, full checkout Saturday"/>
    <m/>
    <m/>
    <m/>
    <s v="CCNIDCUCSIONE3.carecorenational.com"/>
    <x v="2"/>
    <x v="2"/>
    <x v="2"/>
    <x v="17"/>
    <s v="Canyonlands"/>
    <s v="No"/>
    <s v="No"/>
    <s v="No"/>
    <s v="YES"/>
  </r>
  <r>
    <s v="CCNIDCUCSIONE30"/>
    <s v="Confirmed"/>
    <s v="8pm EST"/>
    <s v="Light check out Friday, full checkout Saturday"/>
    <m/>
    <m/>
    <m/>
    <s v="CCNIDCUCSIONE30.carecorenational.com"/>
    <x v="2"/>
    <x v="2"/>
    <x v="2"/>
    <x v="17"/>
    <s v="Canyonlands"/>
    <s v="No"/>
    <s v="No"/>
    <s v="No"/>
    <s v="YES"/>
  </r>
  <r>
    <s v="CCNIDCUCSIONE31"/>
    <s v="Confirmed"/>
    <s v="8pm EST"/>
    <s v="Light check out Friday, full checkout Saturday"/>
    <m/>
    <m/>
    <m/>
    <s v="CCNIDCUCSIONE31.carecorenational.com"/>
    <x v="2"/>
    <x v="2"/>
    <x v="2"/>
    <x v="17"/>
    <s v="Canyonlands"/>
    <s v="No"/>
    <s v="No"/>
    <s v="No"/>
    <s v="YES"/>
  </r>
  <r>
    <s v="CCNIDCUCSIONE32"/>
    <s v="Confirmed"/>
    <s v="8pm EST"/>
    <s v="Light check out Friday, full checkout Saturday"/>
    <m/>
    <m/>
    <m/>
    <s v="CCNIDCUCSIONE32.carecorenational.com"/>
    <x v="2"/>
    <x v="2"/>
    <x v="2"/>
    <x v="17"/>
    <s v="Canyonlands"/>
    <s v="No"/>
    <s v="No"/>
    <s v="No"/>
    <s v="YES"/>
  </r>
  <r>
    <s v="CCNIDCUCSIONE33"/>
    <s v="Confirmed"/>
    <s v="8pm EST"/>
    <s v="Light check out Friday, full checkout Saturday"/>
    <m/>
    <m/>
    <m/>
    <s v="CCNIDCUCSIONE33.carecorenational.com"/>
    <x v="2"/>
    <x v="2"/>
    <x v="2"/>
    <x v="17"/>
    <s v="Canyonlands"/>
    <s v="No"/>
    <s v="No"/>
    <s v="No"/>
    <s v="YES"/>
  </r>
  <r>
    <s v="CCNIDCUCSIONE34"/>
    <s v="Confirmed"/>
    <s v="8pm EST"/>
    <s v="Light check out Friday, full checkout Saturday"/>
    <m/>
    <m/>
    <m/>
    <s v="CCNIDCUCSIONE34.carecorenational.com"/>
    <x v="2"/>
    <x v="2"/>
    <x v="2"/>
    <x v="17"/>
    <s v="Canyonlands"/>
    <s v="No"/>
    <s v="No"/>
    <s v="No"/>
    <s v="YES"/>
  </r>
  <r>
    <s v="CCNIDCUCSIONE35"/>
    <s v="Confirmed"/>
    <s v="8pm EST"/>
    <s v="Light check out Friday, full checkout Saturday"/>
    <m/>
    <m/>
    <m/>
    <s v="CCNIDCUCSIONE35.carecorenational.com"/>
    <x v="2"/>
    <x v="2"/>
    <x v="2"/>
    <x v="17"/>
    <s v="Canyonlands"/>
    <s v="No"/>
    <s v="No"/>
    <s v="No"/>
    <s v="YES"/>
  </r>
  <r>
    <s v="CCNIDCUCSIONE4"/>
    <s v="Confirmed"/>
    <s v="8pm EST"/>
    <s v="Light check out Friday, full checkout Saturday"/>
    <m/>
    <m/>
    <m/>
    <s v="CCNIDCUCSIONE4.carecorenational.com"/>
    <x v="2"/>
    <x v="2"/>
    <x v="2"/>
    <x v="17"/>
    <s v="Canyonlands"/>
    <s v="No"/>
    <s v="No"/>
    <s v="No"/>
    <s v="YES"/>
  </r>
  <r>
    <s v="CCNIDCUCSIONE5"/>
    <s v="Confirmed"/>
    <s v="8pm EST"/>
    <s v="Light check out Friday, full checkout Saturday"/>
    <m/>
    <m/>
    <m/>
    <s v="CCNIDCUCSIONE5.carecorenational.com"/>
    <x v="2"/>
    <x v="2"/>
    <x v="2"/>
    <x v="17"/>
    <s v="Canyonlands"/>
    <s v="No"/>
    <s v="No"/>
    <s v="No"/>
    <s v="YES"/>
  </r>
  <r>
    <s v="CCNIDCUCSIONE6"/>
    <s v="Confirmed"/>
    <s v="8pm EST"/>
    <s v="Light check out Friday, full checkout Saturday"/>
    <m/>
    <m/>
    <m/>
    <s v="CCNIDCUCSIONE6.carecorenational.com"/>
    <x v="2"/>
    <x v="2"/>
    <x v="2"/>
    <x v="17"/>
    <s v="Canyonlands"/>
    <s v="No"/>
    <s v="No"/>
    <s v="No"/>
    <s v="YES"/>
  </r>
  <r>
    <s v="CCNIDCUCSIONE7"/>
    <s v="Confirmed"/>
    <s v="8pm EST"/>
    <s v="Light check out Friday, full checkout Saturday"/>
    <m/>
    <m/>
    <m/>
    <s v="CCNIDCUCSIONE7.carecorenational.com"/>
    <x v="2"/>
    <x v="2"/>
    <x v="2"/>
    <x v="17"/>
    <s v="Canyonlands"/>
    <s v="No"/>
    <s v="No"/>
    <s v="No"/>
    <s v="YES"/>
  </r>
  <r>
    <s v="CCNIDCUCSIONE8"/>
    <s v="Confirmed"/>
    <s v="8pm EST"/>
    <s v="Light check out Friday, full checkout Saturday"/>
    <m/>
    <m/>
    <m/>
    <s v="CCNIDCUCSIONE8.carecorenational.com"/>
    <x v="2"/>
    <x v="2"/>
    <x v="2"/>
    <x v="17"/>
    <s v="Canyonlands"/>
    <s v="No"/>
    <s v="No"/>
    <s v="No"/>
    <s v="YES"/>
  </r>
  <r>
    <s v="CCNIDCUCSIONE9"/>
    <s v="Confirmed"/>
    <s v="8pm EST"/>
    <s v="Light check out Friday, full checkout Saturday"/>
    <m/>
    <m/>
    <m/>
    <s v="CCNIDCUCSIONE9.carecorenational.com"/>
    <x v="2"/>
    <x v="2"/>
    <x v="2"/>
    <x v="17"/>
    <s v="Canyonlands"/>
    <s v="No"/>
    <s v="No"/>
    <s v="No"/>
    <s v="YES"/>
  </r>
  <r>
    <s v="CCNIDCUCSIONE10"/>
    <s v="Confirmed"/>
    <s v="8pm EST"/>
    <s v="Light check out Friday, full checkout Saturday"/>
    <m/>
    <m/>
    <m/>
    <s v="CCNIDCUCSIONE10.carecorenational.com"/>
    <x v="2"/>
    <x v="2"/>
    <x v="2"/>
    <x v="17"/>
    <s v="Canyonlands"/>
    <s v="No"/>
    <s v="No"/>
    <s v="No"/>
    <s v="YES"/>
  </r>
  <r>
    <s v="CCNIDCUCSIONE3"/>
    <s v="Confirmed"/>
    <s v="8pm EST"/>
    <s v="Light check out Friday, full checkout Saturday"/>
    <m/>
    <m/>
    <m/>
    <s v="CCNIDCUCSIONE3.carecorenational.com"/>
    <x v="2"/>
    <x v="2"/>
    <x v="2"/>
    <x v="17"/>
    <s v="Canyonlands"/>
    <s v="No"/>
    <s v="No"/>
    <s v="No"/>
    <s v="YES"/>
  </r>
  <r>
    <s v="CCNIDCUCSIONE30"/>
    <s v="Confirmed"/>
    <s v="8pm EST"/>
    <s v="Light check out Friday, full checkout Saturday"/>
    <m/>
    <m/>
    <m/>
    <s v="CCNIDCUCSIONE30.carecorenational.com"/>
    <x v="2"/>
    <x v="2"/>
    <x v="2"/>
    <x v="17"/>
    <s v="Canyonlands"/>
    <s v="No"/>
    <s v="No"/>
    <s v="No"/>
    <s v="YES"/>
  </r>
  <r>
    <s v="CCNIDCUCSIONE31"/>
    <s v="Confirmed"/>
    <s v="8pm EST"/>
    <s v="Light check out Friday, full checkout Saturday"/>
    <m/>
    <m/>
    <m/>
    <s v="CCNIDCUCSIONE31.carecorenational.com"/>
    <x v="2"/>
    <x v="2"/>
    <x v="2"/>
    <x v="17"/>
    <s v="Canyonlands"/>
    <s v="No"/>
    <s v="No"/>
    <s v="No"/>
    <s v="YES"/>
  </r>
  <r>
    <s v="CCNIDCUCSIONE32"/>
    <s v="Confirmed"/>
    <s v="8pm EST"/>
    <s v="Light check out Friday, full checkout Saturday"/>
    <m/>
    <m/>
    <m/>
    <s v="CCNIDCUCSIONE32.carecorenational.com"/>
    <x v="2"/>
    <x v="2"/>
    <x v="2"/>
    <x v="17"/>
    <s v="Canyonlands"/>
    <s v="No"/>
    <s v="No"/>
    <s v="No"/>
    <s v="YES"/>
  </r>
  <r>
    <s v="CCNIDCUCSIONE33"/>
    <s v="Confirmed"/>
    <s v="8pm EST"/>
    <s v="Light check out Friday, full checkout Saturday"/>
    <m/>
    <m/>
    <m/>
    <s v="CCNIDCUCSIONE33.carecorenational.com"/>
    <x v="2"/>
    <x v="2"/>
    <x v="2"/>
    <x v="17"/>
    <s v="Canyonlands"/>
    <s v="No"/>
    <s v="No"/>
    <s v="No"/>
    <s v="YES"/>
  </r>
  <r>
    <s v="CCNIDCUCSIONE34"/>
    <s v="Confirmed"/>
    <s v="8pm EST"/>
    <s v="Light check out Friday, full checkout Saturday"/>
    <m/>
    <m/>
    <m/>
    <s v="CCNIDCUCSIONE34.carecorenational.com"/>
    <x v="2"/>
    <x v="2"/>
    <x v="2"/>
    <x v="17"/>
    <s v="Canyonlands"/>
    <s v="No"/>
    <s v="No"/>
    <s v="No"/>
    <s v="YES"/>
  </r>
  <r>
    <s v="CCNIDCUCSIONE35"/>
    <s v="Confirmed"/>
    <s v="8pm EST"/>
    <s v="Light check out Friday, full checkout Saturday"/>
    <m/>
    <m/>
    <m/>
    <s v="CCNIDCUCSIONE35.carecorenational.com"/>
    <x v="2"/>
    <x v="2"/>
    <x v="2"/>
    <x v="17"/>
    <s v="Canyonlands"/>
    <s v="No"/>
    <s v="No"/>
    <s v="No"/>
    <s v="YES"/>
  </r>
  <r>
    <s v="CCNIDCUCSIONE4"/>
    <s v="Confirmed"/>
    <s v="8pm EST"/>
    <s v="Light check out Friday, full checkout Saturday"/>
    <m/>
    <m/>
    <m/>
    <s v="CCNIDCUCSIONE4.carecorenational.com"/>
    <x v="2"/>
    <x v="2"/>
    <x v="2"/>
    <x v="17"/>
    <s v="Canyonlands"/>
    <s v="No"/>
    <s v="No"/>
    <s v="No"/>
    <s v="YES"/>
  </r>
  <r>
    <s v="CCNIDCUCSIONE5"/>
    <s v="Confirmed"/>
    <s v="8pm EST"/>
    <s v="Light check out Friday, full checkout Saturday"/>
    <m/>
    <m/>
    <m/>
    <s v="CCNIDCUCSIONE5.carecorenational.com"/>
    <x v="2"/>
    <x v="2"/>
    <x v="2"/>
    <x v="17"/>
    <s v="Canyonlands"/>
    <s v="No"/>
    <s v="No"/>
    <s v="No"/>
    <s v="YES"/>
  </r>
  <r>
    <s v="CCNIDCUCSIONE6"/>
    <s v="Confirmed"/>
    <s v="8pm EST"/>
    <s v="Light check out Friday, full checkout Saturday"/>
    <m/>
    <m/>
    <m/>
    <s v="CCNIDCUCSIONE6.carecorenational.com"/>
    <x v="2"/>
    <x v="2"/>
    <x v="2"/>
    <x v="17"/>
    <s v="Canyonlands"/>
    <s v="No"/>
    <s v="No"/>
    <s v="No"/>
    <s v="YES"/>
  </r>
  <r>
    <s v="CCNIDCUCSIONE7"/>
    <s v="Confirmed"/>
    <s v="8pm EST"/>
    <s v="Light check out Friday, full checkout Saturday"/>
    <m/>
    <m/>
    <m/>
    <s v="CCNIDCUCSIONE7.carecorenational.com"/>
    <x v="2"/>
    <x v="2"/>
    <x v="2"/>
    <x v="17"/>
    <s v="Canyonlands"/>
    <s v="No"/>
    <s v="No"/>
    <s v="No"/>
    <s v="YES"/>
  </r>
  <r>
    <s v="CCNIDCUCSIONE8"/>
    <s v="Confirmed"/>
    <s v="8pm EST"/>
    <s v="Light check out Friday, full checkout Saturday"/>
    <m/>
    <m/>
    <m/>
    <s v="CCNIDCUCSIONE8.carecorenational.com"/>
    <x v="2"/>
    <x v="2"/>
    <x v="2"/>
    <x v="17"/>
    <s v="Canyonlands"/>
    <s v="No"/>
    <s v="No"/>
    <s v="No"/>
    <s v="YES"/>
  </r>
  <r>
    <s v="CCNIDCUCSIONE9"/>
    <s v="Confirmed"/>
    <s v="8pm EST"/>
    <s v="Light check out Friday, full checkout Saturday"/>
    <m/>
    <m/>
    <m/>
    <s v="CCNIDCUCSIONE9.carecorenational.com"/>
    <x v="2"/>
    <x v="2"/>
    <x v="2"/>
    <x v="17"/>
    <s v="Canyonlands"/>
    <s v="No"/>
    <s v="No"/>
    <s v="No"/>
    <s v="YES"/>
  </r>
  <r>
    <s v="CCNIDCUCSIONE10"/>
    <s v="Confirmed"/>
    <s v="8pm EST"/>
    <s v="Light check out Friday, full checkout Saturday"/>
    <m/>
    <m/>
    <m/>
    <s v="CCNIDCUCSIONE10.carecorenational.com"/>
    <x v="2"/>
    <x v="2"/>
    <x v="2"/>
    <x v="17"/>
    <s v="Canyonlands"/>
    <s v="No"/>
    <s v="No"/>
    <s v="No"/>
    <s v="YES"/>
  </r>
  <r>
    <s v="CCNIDCUCSIONE3"/>
    <s v="Confirmed"/>
    <s v="8pm EST"/>
    <s v="Light check out Friday, full checkout Saturday"/>
    <m/>
    <m/>
    <m/>
    <s v="CCNIDCUCSIONE3.carecorenational.com"/>
    <x v="2"/>
    <x v="2"/>
    <x v="2"/>
    <x v="17"/>
    <s v="Canyonlands"/>
    <s v="No"/>
    <s v="No"/>
    <s v="No"/>
    <s v="YES"/>
  </r>
  <r>
    <s v="CCNIDCUCSIONE30"/>
    <s v="Confirmed"/>
    <s v="8pm EST"/>
    <s v="Light check out Friday, full checkout Saturday"/>
    <m/>
    <m/>
    <m/>
    <s v="CCNIDCUCSIONE30.carecorenational.com"/>
    <x v="2"/>
    <x v="2"/>
    <x v="2"/>
    <x v="17"/>
    <s v="Canyonlands"/>
    <s v="No"/>
    <s v="No"/>
    <s v="No"/>
    <s v="YES"/>
  </r>
  <r>
    <s v="CCNIDCUCSIONE31"/>
    <s v="Confirmed"/>
    <s v="8pm EST"/>
    <s v="Light check out Friday, full checkout Saturday"/>
    <m/>
    <m/>
    <m/>
    <s v="CCNIDCUCSIONE31.carecorenational.com"/>
    <x v="2"/>
    <x v="2"/>
    <x v="2"/>
    <x v="17"/>
    <s v="Canyonlands"/>
    <s v="No"/>
    <s v="No"/>
    <s v="No"/>
    <s v="YES"/>
  </r>
  <r>
    <s v="CCNIDCUCSIONE32"/>
    <s v="Confirmed"/>
    <s v="8pm EST"/>
    <s v="Light check out Friday, full checkout Saturday"/>
    <m/>
    <m/>
    <m/>
    <s v="CCNIDCUCSIONE32.carecorenational.com"/>
    <x v="2"/>
    <x v="2"/>
    <x v="2"/>
    <x v="17"/>
    <s v="Canyonlands"/>
    <s v="No"/>
    <s v="No"/>
    <s v="No"/>
    <s v="YES"/>
  </r>
  <r>
    <s v="CCNIDCUCSIONE33"/>
    <s v="Confirmed"/>
    <s v="8pm EST"/>
    <s v="Light check out Friday, full checkout Saturday"/>
    <m/>
    <m/>
    <m/>
    <s v="CCNIDCUCSIONE33.carecorenational.com"/>
    <x v="2"/>
    <x v="2"/>
    <x v="2"/>
    <x v="17"/>
    <s v="Canyonlands"/>
    <s v="No"/>
    <s v="No"/>
    <s v="No"/>
    <s v="YES"/>
  </r>
  <r>
    <s v="CCNIDCUCSIONE34"/>
    <s v="Confirmed"/>
    <s v="8pm EST"/>
    <s v="Light check out Friday, full checkout Saturday"/>
    <m/>
    <m/>
    <m/>
    <s v="CCNIDCUCSIONE34.carecorenational.com"/>
    <x v="2"/>
    <x v="2"/>
    <x v="2"/>
    <x v="17"/>
    <s v="Canyonlands"/>
    <s v="No"/>
    <s v="No"/>
    <s v="No"/>
    <s v="YES"/>
  </r>
  <r>
    <s v="CCNIDCUCSIONE35"/>
    <s v="Confirmed"/>
    <s v="8pm EST"/>
    <s v="Light check out Friday, full checkout Saturday"/>
    <m/>
    <m/>
    <m/>
    <s v="CCNIDCUCSIONE35.carecorenational.com"/>
    <x v="2"/>
    <x v="2"/>
    <x v="2"/>
    <x v="17"/>
    <s v="Canyonlands"/>
    <s v="No"/>
    <s v="No"/>
    <s v="No"/>
    <s v="YES"/>
  </r>
  <r>
    <s v="CCNIDCUCSIONE4"/>
    <s v="Confirmed"/>
    <s v="8pm EST"/>
    <s v="Light check out Friday, full checkout Saturday"/>
    <m/>
    <m/>
    <m/>
    <s v="CCNIDCUCSIONE4.carecorenational.com"/>
    <x v="2"/>
    <x v="2"/>
    <x v="2"/>
    <x v="17"/>
    <s v="Canyonlands"/>
    <s v="No"/>
    <s v="No"/>
    <s v="No"/>
    <s v="YES"/>
  </r>
  <r>
    <s v="CCNIDCUCSIONE5"/>
    <s v="Confirmed"/>
    <s v="8pm EST"/>
    <s v="Light check out Friday, full checkout Saturday"/>
    <m/>
    <m/>
    <m/>
    <s v="CCNIDCUCSIONE5.carecorenational.com"/>
    <x v="2"/>
    <x v="2"/>
    <x v="2"/>
    <x v="17"/>
    <s v="Canyonlands"/>
    <s v="No"/>
    <s v="No"/>
    <s v="No"/>
    <s v="YES"/>
  </r>
  <r>
    <s v="CCNIDCUCSIONE6"/>
    <s v="Confirmed"/>
    <s v="8pm EST"/>
    <s v="Light check out Friday, full checkout Saturday"/>
    <m/>
    <m/>
    <m/>
    <s v="CCNIDCUCSIONE6.carecorenational.com"/>
    <x v="2"/>
    <x v="2"/>
    <x v="2"/>
    <x v="17"/>
    <s v="Canyonlands"/>
    <s v="No"/>
    <s v="No"/>
    <s v="No"/>
    <s v="YES"/>
  </r>
  <r>
    <s v="CCNIDCUCSIONE7"/>
    <s v="Confirmed"/>
    <s v="8pm EST"/>
    <s v="Light check out Friday, full checkout Saturday"/>
    <m/>
    <m/>
    <m/>
    <s v="CCNIDCUCSIONE7.carecorenational.com"/>
    <x v="2"/>
    <x v="2"/>
    <x v="2"/>
    <x v="17"/>
    <s v="Canyonlands"/>
    <s v="No"/>
    <s v="No"/>
    <s v="No"/>
    <s v="YES"/>
  </r>
  <r>
    <s v="CCNIDCUCSIONE8"/>
    <s v="Confirmed"/>
    <s v="8pm EST"/>
    <s v="Light check out Friday, full checkout Saturday"/>
    <m/>
    <m/>
    <m/>
    <s v="CCNIDCUCSIONE8.carecorenational.com"/>
    <x v="2"/>
    <x v="2"/>
    <x v="2"/>
    <x v="17"/>
    <s v="Canyonlands"/>
    <s v="No"/>
    <s v="No"/>
    <s v="No"/>
    <s v="YES"/>
  </r>
  <r>
    <s v="CCNIDCUCSIONE9"/>
    <s v="Confirmed"/>
    <s v="8pm EST"/>
    <s v="Light check out Friday, full checkout Saturday"/>
    <m/>
    <m/>
    <m/>
    <s v="CCNIDCUCSIONE9.carecorenational.com"/>
    <x v="2"/>
    <x v="2"/>
    <x v="2"/>
    <x v="17"/>
    <s v="Canyonlands"/>
    <s v="No"/>
    <s v="No"/>
    <s v="No"/>
    <s v="YES"/>
  </r>
  <r>
    <s v="NJT1SQL_N2PROD_7JAN2015"/>
    <s v="Confirmed"/>
    <s v="8pm EST"/>
    <s v="Light check out Friday, full checkout Saturday"/>
    <m/>
    <m/>
    <m/>
    <s v="NJT1SQLN2.carecorenational.com"/>
    <x v="2"/>
    <x v="2"/>
    <x v="2"/>
    <x v="17"/>
    <s v="Canyonlands"/>
    <s v="N/A"/>
    <s v="MSSQL"/>
    <s v="Yes"/>
    <s v="YES"/>
  </r>
  <r>
    <s v="NJT1SQL_N3PROD_7JUN2016"/>
    <s v="Confirmed"/>
    <s v="8pm EST"/>
    <s v="Light check out Friday, full checkout Saturday"/>
    <m/>
    <m/>
    <m/>
    <s v="NJT1SQLN3.carecorenational.com"/>
    <x v="2"/>
    <x v="2"/>
    <x v="2"/>
    <x v="17"/>
    <s v="Canyonlands"/>
    <s v="N/A"/>
    <s v="MSSQL"/>
    <s v="Yes"/>
    <s v="NO"/>
  </r>
  <r>
    <s v="EHDALPD1OPS2"/>
    <s v="Special proceedures for startup"/>
    <s v="8pm EST"/>
    <s v="Saturday"/>
    <m/>
    <m/>
    <m/>
    <s v="EHDALPD1OPS2.carecorenational.com"/>
    <x v="7"/>
    <x v="8"/>
    <x v="8"/>
    <x v="18"/>
    <s v="Canyonlands"/>
    <s v="No"/>
    <s v="No"/>
    <s v="No"/>
    <s v="NO"/>
  </r>
  <r>
    <s v="DALSPAPLUGIN01"/>
    <s v="Confirmed"/>
    <s v="8pm EST"/>
    <s v="Saturday"/>
    <m/>
    <m/>
    <m/>
    <s v="DALSPAPLUGIN01.carecorenational.com"/>
    <x v="10"/>
    <x v="12"/>
    <x v="12"/>
    <x v="19"/>
    <s v="Canyonlands"/>
    <s v="N/A"/>
    <s v="N/A"/>
    <s v="N/A"/>
    <s v="YES"/>
  </r>
  <r>
    <s v="DALSPAPLUGIN02"/>
    <s v="Confirmed"/>
    <s v="8pm EST"/>
    <s v="Saturday"/>
    <m/>
    <m/>
    <m/>
    <s v="DALSPAPLUGIN02.carecorenational.com"/>
    <x v="10"/>
    <x v="12"/>
    <x v="12"/>
    <x v="19"/>
    <s v="Canyonlands"/>
    <s v="N/A"/>
    <s v="N/A"/>
    <s v="N/A"/>
    <s v="YES"/>
  </r>
  <r>
    <s v="DALSPAPLUGIN03_Prod_28-3-2108"/>
    <s v="Confirmed"/>
    <s v="8pm EST"/>
    <s v="Saturday"/>
    <m/>
    <m/>
    <m/>
    <s v="DALSPAPLUGIN03.carecorenational.com"/>
    <x v="10"/>
    <x v="12"/>
    <x v="12"/>
    <x v="19"/>
    <s v="Canyonlands"/>
    <s v="N/A"/>
    <s v="N/A"/>
    <s v="N/A"/>
    <s v="YES"/>
  </r>
  <r>
    <s v="EHDALPD1IOAPI01_PRD_17AUG2018"/>
    <s v="Confirmed"/>
    <s v="8pm EST"/>
    <s v="Saturday"/>
    <m/>
    <m/>
    <s v="Checkout after Imageone/ISAAC "/>
    <s v="EHDALPD1IOAPI01.innovate.lan"/>
    <x v="11"/>
    <x v="13"/>
    <x v="13"/>
    <x v="20"/>
    <s v="Canyonlands"/>
    <s v="No"/>
    <s v="No"/>
    <s v="No"/>
    <s v="NO"/>
  </r>
  <r>
    <s v="EHDALPD1IOAPI02_PRD_17AUG2018"/>
    <s v="Confirmed"/>
    <s v="8pm EST"/>
    <s v="Saturday"/>
    <m/>
    <m/>
    <s v="Checkout after Imageone/ISAAC "/>
    <s v="EHDALPD1IOAPI02.innovate.lan"/>
    <x v="11"/>
    <x v="13"/>
    <x v="13"/>
    <x v="20"/>
    <s v="Canyonlands"/>
    <s v="No"/>
    <s v="No"/>
    <s v="No"/>
    <s v="NO"/>
  </r>
  <r>
    <s v="EHDALPD1SHSVC01_PROD_05APRIL2018"/>
    <s v="Confirmed"/>
    <s v="8pm EST"/>
    <s v="Saturday"/>
    <m/>
    <m/>
    <s v="Checkout after Imageone/ISAAC "/>
    <s v="EHDALPD1SHSVC01.innovate.lan"/>
    <x v="11"/>
    <x v="13"/>
    <x v="13"/>
    <x v="20"/>
    <s v="Canyonlands"/>
    <s v="No"/>
    <s v="No"/>
    <s v="No"/>
    <s v="NO"/>
  </r>
  <r>
    <s v="EHDALPD1SHSVC02_PROD_05APRIL2018"/>
    <s v="Confirmed"/>
    <s v="8pm EST"/>
    <s v="Saturday"/>
    <m/>
    <m/>
    <s v="Checkout after Imageone/ISAAC "/>
    <s v="EHDALPD1SHSVC02.innovate.lan"/>
    <x v="11"/>
    <x v="13"/>
    <x v="13"/>
    <x v="20"/>
    <s v="Canyonlands"/>
    <s v="No"/>
    <s v="No"/>
    <s v="No"/>
    <s v="NO"/>
  </r>
  <r>
    <s v="EHDALPD1UPADS01_PROD_06DEC2017"/>
    <s v="Confirmed"/>
    <s v="8pm EST"/>
    <s v="Saturday"/>
    <m/>
    <m/>
    <s v="Checkout after Imageone/ISAAC "/>
    <s v="EHDALPD1UPADS01.innovate.lan"/>
    <x v="11"/>
    <x v="13"/>
    <x v="13"/>
    <x v="20"/>
    <s v="Canyonlands"/>
    <s v="No"/>
    <s v="No"/>
    <s v="No"/>
    <s v="NO"/>
  </r>
  <r>
    <s v="EHDALPD1UPADS02_PROD_06DEC2017"/>
    <s v="Confirmed"/>
    <s v="8pm EST"/>
    <s v="Saturday"/>
    <m/>
    <m/>
    <s v="Checkout after Imageone/ISAAC "/>
    <s v="EHDALPD1UPADS02.innovate.lan"/>
    <x v="11"/>
    <x v="13"/>
    <x v="13"/>
    <x v="20"/>
    <s v="Canyonlands"/>
    <s v="No"/>
    <s v="No"/>
    <s v="No"/>
    <s v="NO"/>
  </r>
  <r>
    <s v="EMRXAPI01_PROD_16NOV16"/>
    <s v="Confirmed"/>
    <s v="8pm EST"/>
    <s v="Saturday"/>
    <m/>
    <m/>
    <s v="Checkout after Imageone/ISAAC "/>
    <s v="EMRXAPI01.carecorenational.com"/>
    <x v="11"/>
    <x v="13"/>
    <x v="13"/>
    <x v="20"/>
    <s v="Canyonlands"/>
    <s v="No"/>
    <s v="No"/>
    <s v="No"/>
    <s v="NO"/>
  </r>
  <r>
    <s v="EMRXAPI02_PROD_16NOV16"/>
    <s v="Confirmed"/>
    <s v="8pm EST"/>
    <s v="Saturday"/>
    <m/>
    <m/>
    <s v="Checkout after Imageone/ISAAC "/>
    <s v="EMRXAPI02.carecorenational.com"/>
    <x v="11"/>
    <x v="13"/>
    <x v="13"/>
    <x v="20"/>
    <s v="Canyonlands"/>
    <s v="No"/>
    <s v="No"/>
    <s v="No"/>
    <s v="NO"/>
  </r>
  <r>
    <s v="EMRXAPP01_PROD_16NOV16"/>
    <s v="Confirmed"/>
    <s v="8pm EST"/>
    <s v="Saturday"/>
    <m/>
    <m/>
    <s v="Checkout after Imageone/ISAAC "/>
    <s v="EMRXAPP01.carecorenational.com"/>
    <x v="11"/>
    <x v="13"/>
    <x v="13"/>
    <x v="20"/>
    <s v="Canyonlands"/>
    <s v="No"/>
    <s v="No"/>
    <s v="No"/>
    <s v="NO"/>
  </r>
  <r>
    <s v="EMRXAPP02_PROD_16NOV16"/>
    <s v="Confirmed"/>
    <s v="8pm EST"/>
    <s v="Saturday"/>
    <m/>
    <m/>
    <s v="Checkout after Imageone/ISAAC "/>
    <s v="EMRXAPP02.carecorenational.com"/>
    <x v="11"/>
    <x v="13"/>
    <x v="13"/>
    <x v="20"/>
    <s v="Canyonlands"/>
    <s v="No"/>
    <s v="No"/>
    <s v="No"/>
    <s v="NO"/>
  </r>
  <r>
    <s v="EHDALPD1CUSPS01"/>
    <s v="Confirmed"/>
    <s v="8pm EST"/>
    <s v="Light check out Friday, full checkout Saturday"/>
    <m/>
    <m/>
    <m/>
    <s v="EHDALPD1CUSPS01.carecorenational.com"/>
    <x v="2"/>
    <x v="2"/>
    <x v="2"/>
    <x v="21"/>
    <s v="Canyonlands"/>
    <s v="No"/>
    <s v="No"/>
    <s v="No"/>
    <s v="NO"/>
  </r>
  <r>
    <s v="DCB-V-PRD-ISAAC(1)"/>
    <s v="Confirmed"/>
    <s v="8pm EST"/>
    <m/>
    <m/>
    <m/>
    <m/>
    <s v="DCB-V-PRD-ISAAC.us.medsolutions.com"/>
    <x v="3"/>
    <x v="3"/>
    <x v="3"/>
    <x v="22"/>
    <s v="Canyonlands"/>
    <s v="No"/>
    <s v="MSSQL"/>
    <s v="No"/>
    <s v="NO"/>
  </r>
  <r>
    <s v="DCB-PRDPRPORT01"/>
    <s v="Confirmed"/>
    <s v="8pm EST"/>
    <s v="Friday Required"/>
    <s v="Still need specific sequencing"/>
    <s v="15 Minutes to turn services add splash page (ross e)"/>
    <m/>
    <s v="DCB-PRDPRPORT01.us.medsolutions.com"/>
    <x v="1"/>
    <x v="1"/>
    <x v="1"/>
    <x v="22"/>
    <s v="Canyonlands"/>
    <s v="No"/>
    <s v="No"/>
    <s v="No"/>
    <s v="YES"/>
  </r>
  <r>
    <s v="DCB-PRDPRPORT02"/>
    <s v="Confirmed"/>
    <s v="8pm EST"/>
    <s v="Friday Required"/>
    <s v="Still need specific sequencing"/>
    <s v="15 Minutes to turn services add splash page (ross e)"/>
    <m/>
    <s v="DCB-PRDPRPORT02.us.medsolutions.com"/>
    <x v="1"/>
    <x v="1"/>
    <x v="1"/>
    <x v="22"/>
    <s v="Canyonlands"/>
    <s v="No"/>
    <s v="No"/>
    <s v="No"/>
    <s v="YES"/>
  </r>
  <r>
    <s v="DCB-PRDPRPORT03"/>
    <s v="Confirmed"/>
    <s v="8pm EST"/>
    <s v="Friday Required"/>
    <s v="Still need specific sequencing"/>
    <s v="15 Minutes to turn services add splash page (ross e)"/>
    <m/>
    <s v="DCB-PRDPRPORT03.us.medsolutions.com"/>
    <x v="1"/>
    <x v="1"/>
    <x v="1"/>
    <x v="22"/>
    <s v="Canyonlands"/>
    <s v="No"/>
    <s v="No"/>
    <s v="No"/>
    <s v="YES"/>
  </r>
  <r>
    <s v="DCB-PRDPRPORT04"/>
    <s v="Confirmed"/>
    <s v="8pm EST"/>
    <s v="Friday Required"/>
    <s v="Still need specific sequencing"/>
    <s v="15 Minutes to turn services add splash page (ross e)"/>
    <m/>
    <s v="DCB-PRDPRPORT04.us.medsolutions.com"/>
    <x v="1"/>
    <x v="1"/>
    <x v="1"/>
    <x v="22"/>
    <s v="Canyonlands"/>
    <s v="No"/>
    <s v="No"/>
    <s v="No"/>
    <s v="YES"/>
  </r>
  <r>
    <s v="DCB-PRDPRPORT05"/>
    <s v="Confirmed"/>
    <s v="8pm EST"/>
    <s v="Friday Required"/>
    <s v="Still need specific sequencing"/>
    <s v="15 Minutes to turn services add splash page (ross e)"/>
    <m/>
    <s v="DCB-PRDPRPORT05.us.medsolutions.com"/>
    <x v="1"/>
    <x v="1"/>
    <x v="1"/>
    <x v="22"/>
    <s v="Canyonlands"/>
    <s v="No"/>
    <s v="No"/>
    <s v="No"/>
    <s v="YES"/>
  </r>
  <r>
    <s v="DCB-PRDPRPORT06"/>
    <s v="Confirmed"/>
    <s v="8pm EST"/>
    <s v="Friday Required"/>
    <s v="Still need specific sequencing"/>
    <s v="15 Minutes to turn services add splash page (ross e)"/>
    <m/>
    <s v="DCB-PRDPRPORT06.us.medsolutions.com"/>
    <x v="1"/>
    <x v="1"/>
    <x v="1"/>
    <x v="22"/>
    <s v="Canyonlands"/>
    <s v="No"/>
    <s v="No"/>
    <s v="No"/>
    <s v="YES"/>
  </r>
  <r>
    <s v="DCB-PRDPRPORT07"/>
    <s v="Confirmed"/>
    <s v="8pm EST"/>
    <s v="Friday Required"/>
    <s v="Still need specific sequencing"/>
    <s v="15 Minutes to turn services add splash page (ross e)"/>
    <m/>
    <s v="DCB-PRDPRPORT07.us.medsolutions.com"/>
    <x v="1"/>
    <x v="1"/>
    <x v="1"/>
    <x v="22"/>
    <s v="Canyonlands"/>
    <s v="No"/>
    <s v="No"/>
    <s v="No"/>
    <s v="NO"/>
  </r>
  <r>
    <s v="DCB-PRDPRPORT08"/>
    <s v="Confirmed"/>
    <s v="8pm EST"/>
    <s v="Friday Required"/>
    <s v="Still need specific sequencing"/>
    <s v="15 Minutes to turn services add splash page (ross e)"/>
    <m/>
    <s v="DCB-PRDPRPORT08.us.medsolutions.com"/>
    <x v="1"/>
    <x v="1"/>
    <x v="1"/>
    <x v="22"/>
    <s v="Canyonlands"/>
    <s v="No"/>
    <s v="No"/>
    <s v="No"/>
    <s v="NO"/>
  </r>
  <r>
    <s v="DCB-PRDPRPORT13"/>
    <s v="Confirmed"/>
    <s v="8pm EST"/>
    <s v="Friday Required"/>
    <s v="Still need specific sequencing"/>
    <s v="15 Minutes to turn services add splash page (ross e)"/>
    <m/>
    <s v="DCB-PRDPRPORT13.us.medsolutions.com"/>
    <x v="1"/>
    <x v="1"/>
    <x v="1"/>
    <x v="22"/>
    <s v="Canyonlands"/>
    <s v="No"/>
    <s v="No"/>
    <s v="No"/>
    <s v="NO"/>
  </r>
  <r>
    <s v="DCB-PRDPRPORT14"/>
    <s v="Confirmed"/>
    <s v="8pm EST"/>
    <s v="Friday Required"/>
    <s v="Still need specific sequencing"/>
    <s v="15 Minutes to turn services add splash page (ross e)"/>
    <m/>
    <s v="DCB-PRDPRPORT14.us.medsolutions.com"/>
    <x v="1"/>
    <x v="1"/>
    <x v="1"/>
    <x v="22"/>
    <s v="Canyonlands"/>
    <s v="No"/>
    <s v="No"/>
    <s v="No"/>
    <s v="YES"/>
  </r>
  <r>
    <s v="DCB-PRDPRPORT15"/>
    <s v="Confirmed"/>
    <s v="8pm EST"/>
    <s v="Friday Required"/>
    <s v="Still need specific sequencing"/>
    <s v="15 Minutes to turn services add splash page (ross e)"/>
    <m/>
    <s v="DCB-PRDPRPORT15.us.medsolutions.com"/>
    <x v="1"/>
    <x v="1"/>
    <x v="1"/>
    <x v="22"/>
    <s v="Canyonlands"/>
    <s v="No"/>
    <s v="No"/>
    <s v="No"/>
    <s v="YES"/>
  </r>
  <r>
    <s v="DCB-PRDPRPORT16"/>
    <s v="Confirmed"/>
    <s v="8pm EST"/>
    <s v="Friday Required"/>
    <s v="Still need specific sequencing"/>
    <s v="15 Minutes to turn services add splash page (ross e)"/>
    <m/>
    <s v="DCB-PRDPRPORT16.us.medsolutions.com"/>
    <x v="1"/>
    <x v="1"/>
    <x v="1"/>
    <x v="22"/>
    <s v="Canyonlands"/>
    <s v="No"/>
    <s v="No"/>
    <s v="No"/>
    <s v="YES"/>
  </r>
  <r>
    <s v="DCB-PRDPRPORT17"/>
    <s v="Confirmed"/>
    <s v="8pm EST"/>
    <s v="Friday Required"/>
    <s v="Still need specific sequencing"/>
    <s v="15 Minutes to turn services add splash page (ross e)"/>
    <m/>
    <s v="DCB-PRDPRPORT17.us.medsolutions.com"/>
    <x v="1"/>
    <x v="1"/>
    <x v="1"/>
    <x v="22"/>
    <s v="Canyonlands"/>
    <s v="No"/>
    <s v="No"/>
    <s v="No"/>
    <s v="YES"/>
  </r>
  <r>
    <s v="DCB-PRDPRPORT18"/>
    <s v="Confirmed"/>
    <s v="8pm EST"/>
    <s v="Friday Required"/>
    <s v="Still need specific sequencing"/>
    <s v="15 Minutes to turn services add splash page (ross e)"/>
    <m/>
    <s v="dcb-prdprport18.us.medsolutions.com"/>
    <x v="1"/>
    <x v="1"/>
    <x v="1"/>
    <x v="22"/>
    <s v="Canyonlands"/>
    <s v="No"/>
    <s v="No"/>
    <s v="No"/>
    <s v="YES"/>
  </r>
  <r>
    <s v="DCB-PRD-SQLODS1"/>
    <s v="Confirmed"/>
    <s v="8pm EST"/>
    <s v="Friday Required"/>
    <s v="Still need specific sequencing"/>
    <s v="15 Minutes to turn services add splash page (ross e)"/>
    <m/>
    <s v="DCB-PRD-SQLODS1.us.medsolutions.com"/>
    <x v="1"/>
    <x v="1"/>
    <x v="1"/>
    <x v="22"/>
    <s v="Canyonlands"/>
    <s v="No"/>
    <s v="MSSQL"/>
    <s v="No"/>
    <s v="YES"/>
  </r>
  <r>
    <s v="DCB-PORTAL-SVC1"/>
    <s v="Confirmed"/>
    <s v="8pm EST"/>
    <s v="Friday Required"/>
    <s v="Still need specific sequencing"/>
    <s v="15 Minutes to turn services add splash page (ross e)"/>
    <m/>
    <s v="DCB-PORTAL-SVC1.us.medsolutions.com"/>
    <x v="1"/>
    <x v="1"/>
    <x v="1"/>
    <x v="22"/>
    <s v="Canyonlands"/>
    <s v="No"/>
    <s v="No"/>
    <s v="No"/>
    <s v="YES"/>
  </r>
  <r>
    <s v="DCB-PORTAL-SVC2"/>
    <s v="Confirmed"/>
    <s v="8pm EST"/>
    <s v="Friday Required"/>
    <s v="Still need specific sequencing"/>
    <s v="15 Minutes to turn services add splash page (ross e)"/>
    <m/>
    <s v="DCB-PORTAL-SVC2.us.medsolutions.com"/>
    <x v="1"/>
    <x v="1"/>
    <x v="1"/>
    <x v="22"/>
    <s v="Canyonlands"/>
    <s v="No"/>
    <s v="No"/>
    <s v="No"/>
    <s v="YES"/>
  </r>
  <r>
    <s v="DCB-PRD-SQLODS1"/>
    <s v="Confirmed"/>
    <s v="8pm EST"/>
    <s v="Friday Required"/>
    <s v="Still need specific sequencing"/>
    <s v="15 Minutes to turn services add splash page (ross e)"/>
    <m/>
    <s v="DCB-PRD-SQLODS1.us.medsolutions.com"/>
    <x v="1"/>
    <x v="1"/>
    <x v="1"/>
    <x v="22"/>
    <s v="Canyonlands"/>
    <s v="No"/>
    <s v="MSSQL"/>
    <s v="No"/>
    <s v="YES"/>
  </r>
  <r>
    <s v="DCB-PRD1-APP04"/>
    <s v="Confirmed"/>
    <s v="8pm EST"/>
    <s v="Friday Required"/>
    <s v="Still need specific sequencing"/>
    <s v="15 Minutes to turn services add splash page (ross e)"/>
    <m/>
    <s v="DCB-PRD1-APP04.us.medsolutions.com"/>
    <x v="1"/>
    <x v="1"/>
    <x v="1"/>
    <x v="22"/>
    <s v="Canyonlands"/>
    <s v="No"/>
    <s v="No"/>
    <s v="No"/>
    <s v="YES"/>
  </r>
  <r>
    <s v="DCB-PRD1-APP06"/>
    <s v="Confirmed"/>
    <s v="8pm EST"/>
    <s v="Friday Required"/>
    <s v="Still need specific sequencing"/>
    <s v="15 Minutes to turn services add splash page (ross e)"/>
    <m/>
    <s v="DCB-PRD1-APP06.us.medsolutions.com"/>
    <x v="1"/>
    <x v="1"/>
    <x v="1"/>
    <x v="22"/>
    <s v="Canyonlands"/>
    <s v="No"/>
    <s v="No"/>
    <s v="No"/>
    <s v="YES"/>
  </r>
  <r>
    <s v="DCB-PRD1-WEB04"/>
    <s v="Confirmed"/>
    <s v="8pm EST"/>
    <s v="Friday Required"/>
    <s v="Still need specific sequencing"/>
    <s v="15 Minutes to turn services add splash page (ross e)"/>
    <m/>
    <s v="DCB-PRD1-WEB04.us.medsolutions.com"/>
    <x v="1"/>
    <x v="1"/>
    <x v="1"/>
    <x v="22"/>
    <s v="Canyonlands"/>
    <s v="No"/>
    <s v="No"/>
    <s v="No"/>
    <s v="YES"/>
  </r>
  <r>
    <s v="DCB-PRD1-WEB06"/>
    <s v="Confirmed"/>
    <s v="8pm EST"/>
    <s v="Friday Required"/>
    <s v="Still need specific sequencing"/>
    <s v="15 Minutes to turn services add splash page (ross e)"/>
    <m/>
    <s v="DCB-PRD1-WEB06.us.medsolutions.com"/>
    <x v="1"/>
    <x v="1"/>
    <x v="1"/>
    <x v="22"/>
    <s v="Canyonlands"/>
    <s v="No"/>
    <s v="No"/>
    <s v="No"/>
    <s v="YES"/>
  </r>
  <r>
    <s v="DCB-PRD-APP01"/>
    <s v="Confirmed"/>
    <s v="8pm EST"/>
    <s v="Friday Required"/>
    <s v="Still need specific sequencing"/>
    <s v="15 Minutes to turn services add splash page (ross e)"/>
    <m/>
    <s v="DCB-PRD-APP01.us.medsolutions.com"/>
    <x v="1"/>
    <x v="1"/>
    <x v="1"/>
    <x v="22"/>
    <s v="Canyonlands"/>
    <s v="No"/>
    <s v="No"/>
    <s v="No"/>
    <s v="YES"/>
  </r>
  <r>
    <s v="DCB-PRD-APP02"/>
    <s v="Confirmed"/>
    <s v="8pm EST"/>
    <s v="Friday Required"/>
    <s v="Still need specific sequencing"/>
    <s v="15 Minutes to turn services add splash page (ross e)"/>
    <m/>
    <s v="dcb-prd-app02.us.medsolutions.com"/>
    <x v="1"/>
    <x v="1"/>
    <x v="1"/>
    <x v="22"/>
    <s v="Canyonlands"/>
    <s v="No"/>
    <s v="No"/>
    <s v="No"/>
    <s v="YES"/>
  </r>
  <r>
    <s v="DCB-PRD-APP03"/>
    <s v="Confirmed"/>
    <s v="8pm EST"/>
    <s v="Friday Required"/>
    <s v="Still need specific sequencing"/>
    <s v="15 Minutes to turn services add splash page (ross e)"/>
    <m/>
    <s v="DCB-PRD-APP03.us.medsolutions.com"/>
    <x v="1"/>
    <x v="1"/>
    <x v="1"/>
    <x v="22"/>
    <s v="Canyonlands"/>
    <s v="No"/>
    <s v="No"/>
    <s v="No"/>
    <s v="YES"/>
  </r>
  <r>
    <s v="DCB-PRD-APP05"/>
    <s v="Confirmed"/>
    <s v="8pm EST"/>
    <s v="Friday Required"/>
    <s v="Still need specific sequencing"/>
    <s v="15 Minutes to turn services add splash page (ross e)"/>
    <m/>
    <s v="DCB-PRD-APP05.us.medsolutions.com"/>
    <x v="1"/>
    <x v="1"/>
    <x v="1"/>
    <x v="22"/>
    <s v="Canyonlands"/>
    <s v="No"/>
    <s v="No"/>
    <s v="No"/>
    <s v="YES"/>
  </r>
  <r>
    <s v="DCB-PRD-APP08"/>
    <s v="Confirmed"/>
    <s v="8pm EST"/>
    <s v="Friday Required"/>
    <s v="Still need specific sequencing"/>
    <s v="15 Minutes to turn services add splash page (ross e)"/>
    <m/>
    <s v="DCB-PRD-APP08.us.medsolutions.com"/>
    <x v="1"/>
    <x v="1"/>
    <x v="1"/>
    <x v="22"/>
    <s v="Canyonlands"/>
    <s v="No"/>
    <s v="No"/>
    <s v="No"/>
    <s v="YES"/>
  </r>
  <r>
    <s v="DCB-PRD-APP09"/>
    <s v="Confirmed"/>
    <s v="8pm EST"/>
    <s v="Friday Required"/>
    <s v="Still need specific sequencing"/>
    <s v="15 Minutes to turn services add splash page (ross e)"/>
    <m/>
    <s v="DCB-PRD-APP09.us.medsolutions.com"/>
    <x v="1"/>
    <x v="1"/>
    <x v="1"/>
    <x v="22"/>
    <s v="Canyonlands"/>
    <s v="No"/>
    <s v="No"/>
    <s v="No"/>
    <s v="YES"/>
  </r>
  <r>
    <s v="DCB-PRD-APP10"/>
    <s v="Confirmed"/>
    <s v="8pm EST"/>
    <s v="Friday Required"/>
    <s v="Still need specific sequencing"/>
    <s v="15 Minutes to turn services add splash page (ross e)"/>
    <m/>
    <s v="DCB-PRD-APP10.us.medsolutions.com"/>
    <x v="1"/>
    <x v="1"/>
    <x v="1"/>
    <x v="22"/>
    <s v="Canyonlands"/>
    <s v="No"/>
    <s v="No"/>
    <s v="No"/>
    <s v="YES"/>
  </r>
  <r>
    <s v="DCB-PRD-PS01"/>
    <s v="Confirmed"/>
    <s v="8pm EST"/>
    <s v="Friday Required"/>
    <s v="Still need specific sequencing"/>
    <s v="15 Minutes to turn services add splash page (ross e)"/>
    <m/>
    <s v="DCB-PRD-PS01.us.medsolutions.com"/>
    <x v="1"/>
    <x v="1"/>
    <x v="1"/>
    <x v="22"/>
    <s v="Canyonlands"/>
    <s v="No"/>
    <s v="No"/>
    <s v="No"/>
    <s v="YES"/>
  </r>
  <r>
    <s v="DCB-PRD-PS02"/>
    <s v="Confirmed"/>
    <s v="8pm EST"/>
    <s v="Friday Required"/>
    <s v="Still need specific sequencing"/>
    <s v="15 Minutes to turn services add splash page (ross e)"/>
    <m/>
    <s v="DCB-PRD-PS02.us.medsolutions.com"/>
    <x v="1"/>
    <x v="1"/>
    <x v="1"/>
    <x v="22"/>
    <s v="Canyonlands"/>
    <s v="No"/>
    <s v="No"/>
    <s v="No"/>
    <s v="YES"/>
  </r>
  <r>
    <s v="DCB-PRD-SQLRO"/>
    <s v="Confirmed"/>
    <s v="8pm EST"/>
    <s v="Friday Required"/>
    <s v="Still need specific sequencing"/>
    <s v="15 Minutes to turn services add splash page (ross e)"/>
    <m/>
    <s v="DCB-PRD-SQLRO.us.medsolutions.com"/>
    <x v="1"/>
    <x v="1"/>
    <x v="1"/>
    <x v="22"/>
    <s v="Canyonlands"/>
    <s v="No"/>
    <s v="MSSQL"/>
    <s v="No"/>
    <s v="YES"/>
  </r>
  <r>
    <s v="DCB-PRD-WEB01"/>
    <s v="Confirmed"/>
    <s v="8pm EST"/>
    <s v="Friday Required"/>
    <s v="Still need specific sequencing"/>
    <s v="15 Minutes to turn services add splash page (ross e)"/>
    <m/>
    <s v="DCB-PRD-WEB01.us.medsolutions.com"/>
    <x v="1"/>
    <x v="1"/>
    <x v="1"/>
    <x v="22"/>
    <s v="Canyonlands"/>
    <s v="No"/>
    <s v="No"/>
    <s v="No"/>
    <s v="YES"/>
  </r>
  <r>
    <s v="DCB-PRD-WEB02"/>
    <s v="Confirmed"/>
    <s v="8pm EST"/>
    <s v="Friday Required"/>
    <s v="Still need specific sequencing"/>
    <s v="15 Minutes to turn services add splash page (ross e)"/>
    <m/>
    <s v="DCB-PRD-WEB02.us.medsolutions.com"/>
    <x v="1"/>
    <x v="1"/>
    <x v="1"/>
    <x v="22"/>
    <s v="Canyonlands"/>
    <s v="No"/>
    <s v="No"/>
    <s v="No"/>
    <s v="YES"/>
  </r>
  <r>
    <s v="DCB-PRD-WEB03"/>
    <s v="Confirmed"/>
    <s v="8pm EST"/>
    <s v="Friday Required"/>
    <s v="Still need specific sequencing"/>
    <s v="15 Minutes to turn services add splash page (ross e)"/>
    <m/>
    <s v="DCB-PRD-WEB03.us.medsolutions.com"/>
    <x v="1"/>
    <x v="1"/>
    <x v="1"/>
    <x v="22"/>
    <s v="Canyonlands"/>
    <s v="No"/>
    <s v="No"/>
    <s v="No"/>
    <s v="YES"/>
  </r>
  <r>
    <s v="DCB-PRD-WEB05"/>
    <s v="Confirmed"/>
    <s v="8pm EST"/>
    <s v="Friday Required"/>
    <s v="Still need specific sequencing"/>
    <s v="15 Minutes to turn services add splash page (ross e)"/>
    <m/>
    <s v="DCB-PRD-WEB05.us.medsolutions.com"/>
    <x v="1"/>
    <x v="1"/>
    <x v="1"/>
    <x v="22"/>
    <s v="Canyonlands"/>
    <s v="No"/>
    <s v="No"/>
    <s v="No"/>
    <s v="YES"/>
  </r>
  <r>
    <s v="DCB-PRD-WEB07"/>
    <s v="Confirmed"/>
    <s v="8pm EST"/>
    <s v="Friday Required"/>
    <s v="Still need specific sequencing"/>
    <s v="15 Minutes to turn services add splash page (ross e)"/>
    <m/>
    <s v="DCB-PRD-WEB07.us.medsolutions.com"/>
    <x v="1"/>
    <x v="1"/>
    <x v="1"/>
    <x v="22"/>
    <s v="Canyonlands"/>
    <s v="No"/>
    <s v="No"/>
    <s v="No"/>
    <s v="YES"/>
  </r>
  <r>
    <s v="DCB-PRD-WEB08"/>
    <s v="Confirmed"/>
    <s v="8pm EST"/>
    <s v="Friday Required"/>
    <s v="Still need specific sequencing"/>
    <s v="15 Minutes to turn services add splash page (ross e)"/>
    <m/>
    <s v="DCB-PRD-WEB08.us.medsolutions.com"/>
    <x v="1"/>
    <x v="1"/>
    <x v="1"/>
    <x v="22"/>
    <s v="Canyonlands"/>
    <s v="No"/>
    <s v="No"/>
    <s v="No"/>
    <s v="YES"/>
  </r>
  <r>
    <s v="DCB-PRD-WEB09"/>
    <s v="Confirmed"/>
    <s v="8pm EST"/>
    <s v="Friday Required"/>
    <s v="Still need specific sequencing"/>
    <s v="15 Minutes to turn services add splash page (ross e)"/>
    <m/>
    <s v="DCB-PRD-WEB09.us.medsolutions.com"/>
    <x v="1"/>
    <x v="1"/>
    <x v="1"/>
    <x v="22"/>
    <s v="Canyonlands"/>
    <s v="No"/>
    <s v="No"/>
    <s v="No"/>
    <s v="YES"/>
  </r>
  <r>
    <s v="DCB-PRD-WEB10"/>
    <s v="Confirmed"/>
    <s v="8pm EST"/>
    <s v="Friday Required"/>
    <s v="Still need specific sequencing"/>
    <s v="15 Minutes to turn services add splash page (ross e)"/>
    <m/>
    <s v="DCB-PRD-WEB10.us.medsolutions.com"/>
    <x v="1"/>
    <x v="1"/>
    <x v="1"/>
    <x v="22"/>
    <s v="Canyonlands"/>
    <s v="No"/>
    <s v="No"/>
    <s v="No"/>
    <s v="YES"/>
  </r>
  <r>
    <s v="DCB-PRD-APP04"/>
    <s v="Confirmed"/>
    <s v="8pm EST"/>
    <s v="Friday Required"/>
    <s v="Still need specific sequencing"/>
    <s v="15 Minutes to turn services add splash page (ross e)"/>
    <m/>
    <s v="DCB-PRD-APP04.us.medsolutions.com"/>
    <x v="1"/>
    <x v="1"/>
    <x v="1"/>
    <x v="22"/>
    <s v="Canyonlands"/>
    <s v="No"/>
    <s v="No"/>
    <s v="No"/>
    <s v="YES"/>
  </r>
  <r>
    <s v="DCB-PRD-APP06"/>
    <s v="Confirmed"/>
    <s v="8pm EST"/>
    <s v="Friday Required"/>
    <s v="Still need specific sequencing"/>
    <s v="15 Minutes to turn services add splash page (ross e)"/>
    <m/>
    <s v="DCB-PRD-APP06.us.medsolutions.com"/>
    <x v="1"/>
    <x v="1"/>
    <x v="1"/>
    <x v="22"/>
    <s v="Canyonlands"/>
    <s v="No"/>
    <s v="No"/>
    <s v="No"/>
    <s v="YES"/>
  </r>
  <r>
    <s v="DCB-PRD-IB01"/>
    <s v="Confirmed"/>
    <s v="8pm EST"/>
    <s v="Friday Required"/>
    <s v="Still need specific sequencing"/>
    <s v="15 Minutes to turn services add splash page (ross e)"/>
    <m/>
    <s v="DCB-PRD-IB01.us.medsolutions.com"/>
    <x v="1"/>
    <x v="1"/>
    <x v="1"/>
    <x v="22"/>
    <s v="Canyonlands"/>
    <s v="No"/>
    <s v="No"/>
    <s v="No"/>
    <s v="YES"/>
  </r>
  <r>
    <s v="DCB-PRD-IB02"/>
    <s v="Confirmed"/>
    <s v="8pm EST"/>
    <s v="Friday Required"/>
    <s v="Still need specific sequencing"/>
    <s v="15 Minutes to turn services add splash page (ross e)"/>
    <m/>
    <s v="DCB-PRD-IB02.us.medsolutions.com"/>
    <x v="1"/>
    <x v="1"/>
    <x v="1"/>
    <x v="22"/>
    <s v="Canyonlands"/>
    <s v="No"/>
    <s v="No"/>
    <s v="No"/>
    <s v="YES"/>
  </r>
  <r>
    <s v="DCB-PRD-IB03"/>
    <s v="Confirmed"/>
    <s v="8pm EST"/>
    <s v="Friday Required"/>
    <s v="Still need specific sequencing"/>
    <s v="15 Minutes to turn services add splash page (ross e)"/>
    <m/>
    <s v="DCB-PRD-IB03.us.medsolutions.com"/>
    <x v="1"/>
    <x v="1"/>
    <x v="1"/>
    <x v="22"/>
    <s v="Canyonlands"/>
    <s v="No"/>
    <s v="No"/>
    <s v="No"/>
    <s v="YES"/>
  </r>
  <r>
    <s v="DCB-PRD-IB04"/>
    <s v="Confirmed"/>
    <s v="8pm EST"/>
    <s v="Friday Required"/>
    <s v="Still need specific sequencing"/>
    <s v="15 Minutes to turn services add splash page (ross e)"/>
    <m/>
    <s v="DCB-PRD-IB04.us.medsolutions.com"/>
    <x v="1"/>
    <x v="1"/>
    <x v="1"/>
    <x v="22"/>
    <s v="Canyonlands"/>
    <s v="No"/>
    <s v="No"/>
    <s v="No"/>
    <s v="YES"/>
  </r>
  <r>
    <s v="DCB-PRD-SQLRO"/>
    <s v="Confirmed"/>
    <s v="8pm EST"/>
    <s v="Friday Required"/>
    <s v="Still need specific sequencing"/>
    <s v="15 Minutes to turn services add splash page (ross e)"/>
    <m/>
    <s v="DCB-PRD-SQLRO.us.medsolutions.com"/>
    <x v="1"/>
    <x v="1"/>
    <x v="1"/>
    <x v="22"/>
    <s v="Canyonlands"/>
    <s v="No"/>
    <s v="MSSQL"/>
    <s v="No"/>
    <s v="YES"/>
  </r>
  <r>
    <s v="DCB-PRD-WEB04"/>
    <s v="Confirmed"/>
    <s v="8pm EST"/>
    <s v="Friday Required"/>
    <s v="Still need specific sequencing"/>
    <s v="15 Minutes to turn services add splash page (ross e)"/>
    <m/>
    <s v="DCB-PRD-WEB04.us.medsolutions.com"/>
    <x v="1"/>
    <x v="1"/>
    <x v="1"/>
    <x v="22"/>
    <s v="Canyonlands"/>
    <s v="No"/>
    <s v="No"/>
    <s v="No"/>
    <s v="YES"/>
  </r>
  <r>
    <s v="DCB-PRD-WEB06"/>
    <s v="Confirmed"/>
    <s v="8pm EST"/>
    <s v="Friday Required"/>
    <s v="Still need specific sequencing"/>
    <s v="15 Minutes to turn services add splash page (ross e)"/>
    <m/>
    <s v="DCB-PRD-WEB06.us.medsolutions.com"/>
    <x v="1"/>
    <x v="1"/>
    <x v="1"/>
    <x v="22"/>
    <s v="Canyonlands"/>
    <s v="No"/>
    <s v="No"/>
    <s v="No"/>
    <s v="YES"/>
  </r>
  <r>
    <s v="DAL-PRD-IB07_Prod_6AUG18"/>
    <s v="Confirmed"/>
    <s v="8pm EST"/>
    <s v="Friday Required"/>
    <s v="Still need specific sequencing"/>
    <s v="15 Minutes to turn services add splash page (ross e)"/>
    <m/>
    <s v="DAL-PRD-IB07.us.medsolutions.com"/>
    <x v="1"/>
    <x v="1"/>
    <x v="1"/>
    <x v="22"/>
    <s v="Canyonlands"/>
    <s v="No"/>
    <s v="No"/>
    <s v="No"/>
    <s v="N/A"/>
  </r>
  <r>
    <s v="DAL-PRD-IB08_08AUG18"/>
    <s v="Confirmed"/>
    <s v="8pm EST"/>
    <s v="Friday Required"/>
    <s v="Still need specific sequencing"/>
    <s v="15 Minutes to turn services add splash page (ross e)"/>
    <m/>
    <s v="DAL-PRD-IB08.us.medsolutions.com"/>
    <x v="1"/>
    <x v="1"/>
    <x v="1"/>
    <x v="22"/>
    <s v="Canyonlands"/>
    <s v="No"/>
    <s v="No"/>
    <s v="No"/>
    <s v="NO"/>
  </r>
  <r>
    <s v="DCB-V-PRD-ISAAC(1)"/>
    <s v="Confirmed"/>
    <s v="8pm EST"/>
    <s v="Friday Required"/>
    <s v="Still need specific sequencing"/>
    <s v="15 Minutes to turn services add splash page (ross e)"/>
    <m/>
    <s v="DCB-V-PRD-ISAAC.us.medsolutions.com"/>
    <x v="1"/>
    <x v="1"/>
    <x v="1"/>
    <x v="22"/>
    <s v="Canyonlands"/>
    <s v="No"/>
    <s v="MSSQL"/>
    <s v="No"/>
    <s v="NO"/>
  </r>
  <r>
    <s v="EHDALPD1IVR01_PROD_25JULY2019"/>
    <s v="Confirmed"/>
    <s v="8pm EST"/>
    <s v="Dependent on ImageOne/ISAAC"/>
    <m/>
    <m/>
    <m/>
    <s v="EHDALPD1IVR01.carecorenational.com"/>
    <x v="5"/>
    <x v="5"/>
    <x v="5"/>
    <x v="23"/>
    <s v="Canyonlands"/>
    <s v="No"/>
    <s v="No"/>
    <s v="No"/>
    <s v="NO"/>
  </r>
  <r>
    <s v="IDCCMSVC01"/>
    <s v="Confirmed"/>
    <s v="8pm EST"/>
    <s v="Dependent on ImageOne/ISAAC"/>
    <m/>
    <m/>
    <m/>
    <s v="IDCCMSVC01.carecorenational.com"/>
    <x v="5"/>
    <x v="5"/>
    <x v="5"/>
    <x v="23"/>
    <s v="Canyonlands"/>
    <s v="No"/>
    <s v="No"/>
    <s v="No"/>
    <s v="YES"/>
  </r>
  <r>
    <s v="IDCCMSVC02"/>
    <s v="Confirmed"/>
    <s v="8pm EST"/>
    <s v="Dependent on ImageOne/ISAAC"/>
    <m/>
    <m/>
    <m/>
    <s v="IDCCMSVC02.carecorenational.com"/>
    <x v="5"/>
    <x v="5"/>
    <x v="5"/>
    <x v="23"/>
    <s v="Canyonlands"/>
    <s v="No"/>
    <s v="No"/>
    <s v="No"/>
    <s v="YES"/>
  </r>
  <r>
    <s v="IDCPRDIVR_PRD_01AUG13"/>
    <s v="Confirmed"/>
    <s v="8pm EST"/>
    <s v="Dependent on ImageOne/ISAAC"/>
    <m/>
    <m/>
    <m/>
    <s v="IDCPRDIVR.carecorenational.com"/>
    <x v="5"/>
    <x v="5"/>
    <x v="5"/>
    <x v="23"/>
    <s v="Canyonlands"/>
    <s v="No"/>
    <s v="No"/>
    <s v="No"/>
    <s v="YES"/>
  </r>
  <r>
    <s v="IVRSVC01_PROD"/>
    <s v="Confirmed"/>
    <s v="8pm EST"/>
    <s v="Dependent on ImageOne/ISAAC"/>
    <m/>
    <m/>
    <m/>
    <s v="IVRSVC01.carecorenational.com"/>
    <x v="5"/>
    <x v="5"/>
    <x v="5"/>
    <x v="23"/>
    <s v="Canyonlands"/>
    <s v="No"/>
    <s v="No"/>
    <s v="No"/>
    <s v="NO"/>
  </r>
  <r>
    <s v="IVRSVC02_PROD"/>
    <s v="Confirmed"/>
    <s v="8pm EST"/>
    <s v="Dependent on ImageOne/ISAAC"/>
    <m/>
    <m/>
    <m/>
    <s v="IVRSVC02.carecorenational.com"/>
    <x v="5"/>
    <x v="5"/>
    <x v="5"/>
    <x v="23"/>
    <s v="Canyonlands"/>
    <s v="No"/>
    <s v="No"/>
    <s v="No"/>
    <s v="NO"/>
  </r>
  <r>
    <s v="EHDALPD1DOCGEN6"/>
    <s v="Confirmed"/>
    <s v="8pm EST"/>
    <s v="Dependent on ImageOne/ISAAC"/>
    <m/>
    <m/>
    <m/>
    <s v="EHDALPD1DOCGEN6.carecorenational.com"/>
    <x v="5"/>
    <x v="6"/>
    <x v="6"/>
    <x v="24"/>
    <s v="Canyonlands"/>
    <s v="No"/>
    <s v="No"/>
    <s v="No"/>
    <s v="NO"/>
  </r>
  <r>
    <s v="DAL-PRD-LETTERS_2AUG2019"/>
    <s v="Confirmed"/>
    <s v="8pm EST"/>
    <s v="Dependent on ImageOne/ISAAC"/>
    <m/>
    <m/>
    <m/>
    <s v="DAL-PRD-LETTERS.us.medsolutions.com"/>
    <x v="5"/>
    <x v="6"/>
    <x v="6"/>
    <x v="24"/>
    <s v="Canyonlands"/>
    <s v="No"/>
    <s v="No"/>
    <s v="No"/>
    <s v="NO"/>
  </r>
  <r>
    <s v="EHDALPD1MDMSQL1_PRD_17AUG2018"/>
    <s v="Confirmed"/>
    <s v="8pm EST"/>
    <m/>
    <m/>
    <m/>
    <m/>
    <s v="EHDALPD1MDMSQL1.us.medsolutions.com"/>
    <x v="3"/>
    <x v="3"/>
    <x v="3"/>
    <x v="25"/>
    <s v="Canyonlands"/>
    <s v="No"/>
    <s v="MSSQL"/>
    <s v="No"/>
    <s v="NO"/>
  </r>
  <r>
    <s v="EHDALPD1MDMSQL1_PRD_17AUG2018"/>
    <s v="Confirmed"/>
    <s v="8pm EST"/>
    <m/>
    <m/>
    <m/>
    <m/>
    <s v="EHDALPD1MDMSQL1.us.medsolutions.com"/>
    <x v="12"/>
    <x v="14"/>
    <x v="14"/>
    <x v="25"/>
    <s v="Canyonlands"/>
    <s v="No"/>
    <s v="MSSQL"/>
    <s v="No"/>
    <s v="NO"/>
  </r>
  <r>
    <s v="STINKYDB_14SEP16"/>
    <s v="Followup with Joe to Confirm move to ATL CLEANUP"/>
    <s v="10PM EST"/>
    <s v="Saturday"/>
    <m/>
    <m/>
    <m/>
    <s v="STINKYDB.carecorenational.com"/>
    <x v="13"/>
    <x v="15"/>
    <x v="10"/>
    <x v="26"/>
    <s v="Canyonlands"/>
    <s v="N/A"/>
    <s v="N/A"/>
    <s v="N/A"/>
    <s v="N/A"/>
  </r>
  <r>
    <s v="claimsletters_NoDelete"/>
    <s v="Confirmed"/>
    <s v="10PM EST"/>
    <s v="Saturday"/>
    <m/>
    <m/>
    <m/>
    <s v="claimsletters.lmhealthcare.com"/>
    <x v="13"/>
    <x v="15"/>
    <x v="10"/>
    <x v="26"/>
    <s v="Canyonlands"/>
    <s v="No"/>
    <s v="No"/>
    <s v="No"/>
    <s v="NO"/>
  </r>
  <r>
    <s v="DALCLMDB01_PRD_24JUL17"/>
    <s v="Confirmed"/>
    <s v="10PM EST"/>
    <s v="Saturday"/>
    <m/>
    <m/>
    <m/>
    <s v="DALCLMDB01.carecorenational.com"/>
    <x v="13"/>
    <x v="15"/>
    <x v="10"/>
    <x v="26"/>
    <s v="Canyonlands"/>
    <s v="No"/>
    <s v="MSSQL"/>
    <s v="Yes"/>
    <s v="NO"/>
  </r>
  <r>
    <s v="EHDALPD1CLMDB02"/>
    <s v="Confirmed"/>
    <s v="10PM EST"/>
    <s v="Saturday"/>
    <m/>
    <m/>
    <m/>
    <s v="EHDALPD1CLMDB02.carecorenational.com"/>
    <x v="13"/>
    <x v="15"/>
    <x v="10"/>
    <x v="26"/>
    <s v="Canyonlands"/>
    <s v="No"/>
    <s v="MSSQL"/>
    <s v="No"/>
    <s v="NO"/>
  </r>
  <r>
    <s v="CCNIDCUCSLIC1_PROD"/>
    <s v="Confirmed"/>
    <s v="10PM EST"/>
    <s v="Saturday"/>
    <m/>
    <m/>
    <m/>
    <s v="CCNIDCUCSLIC1.carecorenational.com"/>
    <x v="13"/>
    <x v="15"/>
    <x v="10"/>
    <x v="26"/>
    <s v="Canyonlands"/>
    <s v="No"/>
    <s v="No"/>
    <s v="No"/>
    <s v="NO"/>
  </r>
  <r>
    <s v="DALMCNETDB01"/>
    <s v="Confirmed"/>
    <s v="10PM EST"/>
    <s v="Saturday"/>
    <m/>
    <m/>
    <m/>
    <s v="DALMCNETDB01.carecorenational.com"/>
    <x v="13"/>
    <x v="15"/>
    <x v="10"/>
    <x v="26"/>
    <s v="Canyonlands"/>
    <s v="No"/>
    <s v="MSSQL"/>
    <s v="Yes"/>
    <s v="NO"/>
  </r>
  <r>
    <s v="DALMCNETDEMO01"/>
    <s v="Confirmed"/>
    <s v="10PM EST"/>
    <s v="Saturday"/>
    <m/>
    <m/>
    <m/>
    <s v="DALMCNETDEMO01.carecorenational.com"/>
    <x v="13"/>
    <x v="15"/>
    <x v="10"/>
    <x v="26"/>
    <s v="Canyonlands"/>
    <s v="No"/>
    <s v="No"/>
    <s v="No"/>
    <s v="NO"/>
  </r>
  <r>
    <s v="DALMCNETTESTDB1_PROD_22OCT18"/>
    <s v="Confirmed"/>
    <s v="10PM EST"/>
    <s v="Saturday"/>
    <m/>
    <m/>
    <m/>
    <s v="DALMCNETTESTDB1.carecorenational.com"/>
    <x v="13"/>
    <x v="15"/>
    <x v="10"/>
    <x v="26"/>
    <s v="Canyonlands"/>
    <s v="No"/>
    <s v="No"/>
    <s v="No"/>
    <s v="NO"/>
  </r>
  <r>
    <s v="EHDALPD1MCNET11"/>
    <s v="Confirmed"/>
    <s v="10PM EST"/>
    <s v="Saturday"/>
    <m/>
    <m/>
    <m/>
    <s v="EHDALPD1MCNET11.carecorenational.com"/>
    <x v="13"/>
    <x v="15"/>
    <x v="10"/>
    <x v="26"/>
    <s v="Canyonlands"/>
    <s v="No"/>
    <s v="No"/>
    <s v="No"/>
    <s v="NO"/>
  </r>
  <r>
    <s v="EHDALPD1MCNET12"/>
    <s v="Confirmed - innovate domain"/>
    <s v="10PM EST"/>
    <s v="Saturday"/>
    <m/>
    <m/>
    <m/>
    <s v="EHDALPD1MCNET12.innovate.lan"/>
    <x v="13"/>
    <x v="15"/>
    <x v="10"/>
    <x v="26"/>
    <s v="Canyonlands"/>
    <s v="No"/>
    <s v="No"/>
    <s v="No"/>
    <s v="NO"/>
  </r>
  <r>
    <s v="EHDALPD1MCNET13"/>
    <s v="Confirmed - innovate domain"/>
    <s v="10PM EST"/>
    <s v="Saturday"/>
    <m/>
    <m/>
    <m/>
    <s v="EHDALPD1MCNET13.innovate.lan"/>
    <x v="13"/>
    <x v="15"/>
    <x v="10"/>
    <x v="26"/>
    <s v="Canyonlands"/>
    <s v="No"/>
    <s v="No"/>
    <s v="No"/>
    <s v="NO"/>
  </r>
  <r>
    <s v="EHDALPD1MCNET14"/>
    <s v="Confirmed"/>
    <s v="10PM EST"/>
    <s v="Saturday"/>
    <m/>
    <m/>
    <m/>
    <s v="EHDALPD1MCNET14.carecorenational.com"/>
    <x v="13"/>
    <x v="15"/>
    <x v="10"/>
    <x v="26"/>
    <s v="Canyonlands"/>
    <s v="No"/>
    <s v="No"/>
    <s v="No"/>
    <s v="NO"/>
  </r>
  <r>
    <s v="EHDALPD1MCNET15"/>
    <s v="Confirmed"/>
    <s v="10PM EST"/>
    <s v="Saturday"/>
    <m/>
    <m/>
    <m/>
    <s v="EHDALPD1MCNET15.carecorenational.com"/>
    <x v="13"/>
    <x v="15"/>
    <x v="10"/>
    <x v="26"/>
    <s v="Canyonlands"/>
    <s v="No"/>
    <s v="No"/>
    <s v="No"/>
    <s v="NO"/>
  </r>
  <r>
    <s v="EHDALPD1MCNET16"/>
    <s v="Confirmed"/>
    <s v="10PM EST"/>
    <s v="Saturday"/>
    <m/>
    <m/>
    <m/>
    <s v="EHDALPD1MCNET16.carecorenational.com"/>
    <x v="13"/>
    <x v="15"/>
    <x v="10"/>
    <x v="26"/>
    <s v="Canyonlands"/>
    <s v="No"/>
    <s v="No"/>
    <s v="No"/>
    <s v="NO"/>
  </r>
  <r>
    <s v="EHDALPD1MCNET17"/>
    <s v="Confirmed"/>
    <s v="10PM EST"/>
    <s v="Saturday"/>
    <m/>
    <m/>
    <m/>
    <s v="EHDALPD1MCNET17.carecorenational.com"/>
    <x v="13"/>
    <x v="15"/>
    <x v="10"/>
    <x v="26"/>
    <s v="Canyonlands"/>
    <s v="No"/>
    <s v="No"/>
    <s v="No"/>
    <s v="NO"/>
  </r>
  <r>
    <s v="EHDALPD1MCNET01_16AUG2019"/>
    <s v="Confirmed"/>
    <s v="10PM EST"/>
    <s v="Saturday"/>
    <m/>
    <m/>
    <m/>
    <s v="EHDALPD1MCNET01.carecorenational.com"/>
    <x v="13"/>
    <x v="15"/>
    <x v="10"/>
    <x v="26"/>
    <s v="Canyonlands"/>
    <s v="No"/>
    <s v="No"/>
    <s v="No"/>
    <s v="NO"/>
  </r>
  <r>
    <s v="EHDALPD1MCNET02_16AUG2019"/>
    <s v="Confirmed"/>
    <s v="10PM EST"/>
    <s v="Saturday"/>
    <m/>
    <m/>
    <m/>
    <s v="EHDALPD1MCNET02.carecorenational.com"/>
    <x v="13"/>
    <x v="15"/>
    <x v="10"/>
    <x v="26"/>
    <s v="Canyonlands"/>
    <s v="No"/>
    <s v="No"/>
    <s v="No"/>
    <s v="NO"/>
  </r>
  <r>
    <s v="EHDALPD1MCNET03_22AUG2019"/>
    <s v="Confirmed"/>
    <s v="10PM EST"/>
    <s v="Saturday"/>
    <m/>
    <m/>
    <m/>
    <s v="EHDALPD1MCNET03.carecorenational.com"/>
    <x v="13"/>
    <x v="15"/>
    <x v="10"/>
    <x v="26"/>
    <s v="Canyonlands"/>
    <s v="No"/>
    <s v="No"/>
    <s v="No"/>
    <s v="NO"/>
  </r>
  <r>
    <s v="EHDALPD1MCNET04_16AUG2019"/>
    <s v="Confirmed"/>
    <s v="10PM EST"/>
    <s v="Saturday"/>
    <m/>
    <m/>
    <m/>
    <s v="EHDALPD1MCNET04.carecorenational.com"/>
    <x v="13"/>
    <x v="15"/>
    <x v="10"/>
    <x v="26"/>
    <s v="Canyonlands"/>
    <s v="No"/>
    <s v="No"/>
    <s v="No"/>
    <s v="NO"/>
  </r>
  <r>
    <s v="EHDALPD1MCNET05"/>
    <s v="Confirmed"/>
    <s v="10PM EST"/>
    <s v="Saturday"/>
    <m/>
    <m/>
    <m/>
    <s v="EHDALPD1MCNET05.carecorenational.com"/>
    <x v="13"/>
    <x v="15"/>
    <x v="10"/>
    <x v="26"/>
    <s v="Canyonlands"/>
    <s v="No"/>
    <s v="No"/>
    <s v="No"/>
    <s v="NO"/>
  </r>
  <r>
    <s v="EHDALPD1MCNET06"/>
    <s v="Confirmed"/>
    <s v="10PM EST"/>
    <s v="Saturday"/>
    <m/>
    <m/>
    <m/>
    <s v="EHDALPD1MCNET06.carecorenational.com"/>
    <x v="13"/>
    <x v="15"/>
    <x v="10"/>
    <x v="26"/>
    <s v="Canyonlands"/>
    <s v="No"/>
    <s v="No"/>
    <s v="No"/>
    <s v="NO"/>
  </r>
  <r>
    <s v="EHDALPD1MCNET07_16AUG2019"/>
    <s v="Confirmed"/>
    <s v="10PM EST"/>
    <s v="Saturday"/>
    <m/>
    <m/>
    <m/>
    <s v="EHDALPD1MCNET07.carecorenational.com"/>
    <x v="13"/>
    <x v="15"/>
    <x v="10"/>
    <x v="26"/>
    <s v="Canyonlands"/>
    <s v="No"/>
    <s v="No"/>
    <s v="No"/>
    <s v="NO"/>
  </r>
  <r>
    <s v="EHDALPD1MCNET08_16AUG2019"/>
    <s v="Confirmed"/>
    <s v="10PM EST"/>
    <s v="Saturday"/>
    <m/>
    <m/>
    <m/>
    <s v="EHDALPD1MCNET08.carecorenational.com"/>
    <x v="13"/>
    <x v="15"/>
    <x v="10"/>
    <x v="26"/>
    <s v="Canyonlands"/>
    <s v="No"/>
    <s v="No"/>
    <s v="No"/>
    <s v="NO"/>
  </r>
  <r>
    <s v="EHDALPD1MCNET09_PROD_06FEB19"/>
    <s v="Confirmed"/>
    <s v="10PM EST"/>
    <s v="Saturday"/>
    <m/>
    <m/>
    <m/>
    <s v="EHDALPD1MCNET09.carecorenational.com"/>
    <x v="13"/>
    <x v="15"/>
    <x v="10"/>
    <x v="26"/>
    <s v="Canyonlands"/>
    <s v="No"/>
    <s v="No"/>
    <s v="No"/>
    <s v="NO"/>
  </r>
  <r>
    <s v="EHDALPD1MCNET10_PROD_06FEB19"/>
    <s v="Confirmed"/>
    <s v="10PM EST"/>
    <s v="Saturday"/>
    <m/>
    <m/>
    <m/>
    <s v="EHDALPD1MCNET10.carecorenational.com"/>
    <x v="13"/>
    <x v="15"/>
    <x v="10"/>
    <x v="26"/>
    <s v="Canyonlands"/>
    <s v="No"/>
    <s v="No"/>
    <s v="No"/>
    <s v="NO"/>
  </r>
  <r>
    <s v="EHDALPD1MCSVC08"/>
    <s v="Confirmed"/>
    <s v="10PM EST"/>
    <s v="Saturday"/>
    <m/>
    <m/>
    <m/>
    <s v="EHDALPD1MCSVC08.carecorenational.com"/>
    <x v="13"/>
    <x v="15"/>
    <x v="10"/>
    <x v="26"/>
    <s v="Canyonlands"/>
    <s v="N/A"/>
    <s v="N/A"/>
    <s v="N/A"/>
    <s v="NO"/>
  </r>
  <r>
    <s v="EHDALPD1TSTMCNT"/>
    <s v="Confirmed"/>
    <s v="10PM EST"/>
    <s v="Saturday"/>
    <m/>
    <m/>
    <m/>
    <s v="EHDALPD1TSTMCNT.carecorenational.com"/>
    <x v="13"/>
    <x v="15"/>
    <x v="10"/>
    <x v="26"/>
    <s v="Canyonlands"/>
    <s v="N/A"/>
    <s v="N/A"/>
    <s v="N/A"/>
    <s v="NO"/>
  </r>
  <r>
    <s v="NYMIMCNET_23AUG2019"/>
    <s v="Confirmed"/>
    <s v="10PM EST"/>
    <s v="Saturday"/>
    <m/>
    <m/>
    <m/>
    <s v="NYMIMCNET.carecorenational.com"/>
    <x v="13"/>
    <x v="15"/>
    <x v="10"/>
    <x v="26"/>
    <s v="Canyonlands"/>
    <s v="No"/>
    <s v="No"/>
    <s v="No"/>
    <s v="NO"/>
  </r>
  <r>
    <s v="DCB-LinuxTools"/>
    <s v="Followup with Joe M to get MIG contact"/>
    <m/>
    <m/>
    <m/>
    <m/>
    <m/>
    <s v="dcb-linuxtools"/>
    <x v="13"/>
    <x v="16"/>
    <x v="10"/>
    <x v="27"/>
    <s v="Canyonlands"/>
    <s v="No"/>
    <s v="No"/>
    <s v="No"/>
    <s v="NO"/>
  </r>
  <r>
    <s v="DCB-LinuxTools-01"/>
    <s v="Followup with Joe M to get MIG contact"/>
    <m/>
    <m/>
    <m/>
    <m/>
    <m/>
    <s v="dcb-linuxtools-01"/>
    <x v="13"/>
    <x v="16"/>
    <x v="10"/>
    <x v="27"/>
    <s v="Canyonlands"/>
    <s v="No"/>
    <s v="No"/>
    <s v="No"/>
    <s v="NO"/>
  </r>
  <r>
    <s v="DCB-PRD-MCRS"/>
    <s v="Followup with Joe M to get MIG contact"/>
    <m/>
    <m/>
    <m/>
    <m/>
    <m/>
    <s v="dcb-prd-mcrs"/>
    <x v="13"/>
    <x v="16"/>
    <x v="10"/>
    <x v="27"/>
    <s v="Canyonlands"/>
    <s v="No"/>
    <s v="No"/>
    <s v="No"/>
    <s v="NO"/>
  </r>
  <r>
    <s v="DCB-PRD-SQLDWS2"/>
    <s v="Confirmed"/>
    <s v="8pm EST"/>
    <s v="Saturday"/>
    <m/>
    <s v="10 minutes"/>
    <s v="45-60 minutes"/>
    <s v="DCB-PRD-SQLDWS2.us.medsolutions.com"/>
    <x v="8"/>
    <x v="10"/>
    <x v="9"/>
    <x v="28"/>
    <s v="Canyonlands"/>
    <s v="No"/>
    <s v="MSSQL"/>
    <s v="No"/>
    <s v="YES"/>
  </r>
  <r>
    <s v="DALVALETSF01"/>
    <s v="Confirmed"/>
    <s v="8pm EST"/>
    <s v="Saturday"/>
    <m/>
    <s v="30 Minutes"/>
    <m/>
    <s v="DALVALETSF01.carecorenational.com"/>
    <x v="14"/>
    <x v="17"/>
    <x v="15"/>
    <x v="29"/>
    <s v="Canyonlands"/>
    <s v="No"/>
    <s v="No"/>
    <s v="No"/>
    <s v="NO"/>
  </r>
  <r>
    <s v="DALVALETSF02"/>
    <s v="Confirmed"/>
    <s v="8pm EST"/>
    <s v="Saturday"/>
    <m/>
    <s v="30 Minutes"/>
    <m/>
    <s v="DALVALETSF02.carecorenational.com"/>
    <x v="14"/>
    <x v="17"/>
    <x v="15"/>
    <x v="29"/>
    <s v="Canyonlands"/>
    <s v="No"/>
    <s v="No"/>
    <s v="No"/>
    <s v="NO"/>
  </r>
  <r>
    <s v="DALVALETSF03"/>
    <s v="Confirmed"/>
    <s v="8pm EST"/>
    <s v="Saturday"/>
    <m/>
    <s v="30 Minutes"/>
    <m/>
    <s v="DALVALETSF03.carecorenational.com"/>
    <x v="14"/>
    <x v="17"/>
    <x v="15"/>
    <x v="29"/>
    <s v="Canyonlands"/>
    <s v="No"/>
    <s v="No"/>
    <s v="No"/>
    <s v="NO"/>
  </r>
  <r>
    <s v="DALVALETSF04"/>
    <s v="Confirmed"/>
    <s v="8pm EST"/>
    <s v="Saturday"/>
    <m/>
    <s v="30 Minutes"/>
    <m/>
    <s v="DALVALETSF04.carecorenational.com"/>
    <x v="14"/>
    <x v="17"/>
    <x v="15"/>
    <x v="29"/>
    <s v="Canyonlands"/>
    <s v="No"/>
    <s v="No"/>
    <s v="No"/>
    <s v="NO"/>
  </r>
  <r>
    <s v="DALVALETSF05"/>
    <s v="Confirmed"/>
    <s v="8pm EST"/>
    <s v="Saturday"/>
    <m/>
    <s v="30 Minutes"/>
    <m/>
    <s v="DALVALETSF05.carecorenational.com"/>
    <x v="14"/>
    <x v="17"/>
    <x v="15"/>
    <x v="29"/>
    <s v="Canyonlands"/>
    <s v="No"/>
    <s v="No"/>
    <s v="No"/>
    <s v="NO"/>
  </r>
  <r>
    <s v="EHDALPD1VLTSF01_17MAY2018"/>
    <s v="Confirmed"/>
    <s v="8pm EST"/>
    <s v="Saturday"/>
    <m/>
    <s v="30 Minutes"/>
    <m/>
    <s v="EHDALPD1VLTSF01.carecorenational.com"/>
    <x v="14"/>
    <x v="17"/>
    <x v="15"/>
    <x v="29"/>
    <s v="Canyonlands"/>
    <s v="No"/>
    <s v="No"/>
    <s v="No"/>
    <s v="NO"/>
  </r>
  <r>
    <s v="EHDALPD1VLTSF02_17MAY2018"/>
    <s v="Confirmed"/>
    <s v="8pm EST"/>
    <s v="Saturday"/>
    <m/>
    <s v="30 Minutes"/>
    <m/>
    <s v="EHDALPD1VLTSF02.carecorenational.com"/>
    <x v="14"/>
    <x v="17"/>
    <x v="15"/>
    <x v="29"/>
    <s v="Canyonlands"/>
    <s v="No"/>
    <s v="No"/>
    <s v="No"/>
    <s v="NO"/>
  </r>
  <r>
    <s v="EHDALPD1VLTSF03_17MAY2018"/>
    <s v="Confirmed"/>
    <s v="8pm EST"/>
    <s v="Saturday"/>
    <m/>
    <s v="30 Minutes"/>
    <m/>
    <s v="EHDALPD1VLTSF03.carecorenational.com"/>
    <x v="14"/>
    <x v="17"/>
    <x v="15"/>
    <x v="29"/>
    <s v="Canyonlands"/>
    <s v="No"/>
    <s v="No"/>
    <s v="No"/>
    <s v="NO"/>
  </r>
  <r>
    <s v="EHDALPD1VLTSF04_17MAY2018"/>
    <s v="Confirmed"/>
    <s v="8pm EST"/>
    <s v="Saturday"/>
    <m/>
    <s v="30 Minutes"/>
    <m/>
    <s v="EHDALPD1VLTSF04.carecorenational.com"/>
    <x v="14"/>
    <x v="17"/>
    <x v="15"/>
    <x v="29"/>
    <s v="Canyonlands"/>
    <s v="No"/>
    <s v="No"/>
    <s v="No"/>
    <s v="NO"/>
  </r>
  <r>
    <s v="EHDALPD1VLTSF05_17MAY2018"/>
    <s v="Confirmed"/>
    <s v="8pm EST"/>
    <s v="Saturday"/>
    <m/>
    <s v="30 Minutes"/>
    <m/>
    <s v="EHDALPD1VLTSF05.carecorenational.com"/>
    <x v="14"/>
    <x v="17"/>
    <x v="15"/>
    <x v="29"/>
    <s v="Canyonlands"/>
    <s v="No"/>
    <s v="No"/>
    <s v="No"/>
    <s v="NO"/>
  </r>
  <r>
    <s v="EHDALPD1VLTSF06_17MAY2018"/>
    <s v="Confirmed"/>
    <s v="8pm EST"/>
    <s v="Saturday"/>
    <m/>
    <s v="30 Minutes"/>
    <m/>
    <s v="EHDALPD1VLTSF06.carecorenational.com"/>
    <x v="14"/>
    <x v="17"/>
    <x v="15"/>
    <x v="29"/>
    <s v="Canyonlands"/>
    <s v="No"/>
    <s v="No"/>
    <s v="No"/>
    <s v="NO"/>
  </r>
  <r>
    <s v="EHDALPD1VLTSF07_17MAY2018"/>
    <s v="Confirmed"/>
    <s v="8pm EST"/>
    <s v="Saturday"/>
    <m/>
    <s v="30 Minutes"/>
    <m/>
    <s v="EHDALPD1VLTSF07.carecorenational.com"/>
    <x v="14"/>
    <x v="17"/>
    <x v="15"/>
    <x v="29"/>
    <s v="Canyonlands"/>
    <s v="No"/>
    <s v="No"/>
    <s v="No"/>
    <s v="NO"/>
  </r>
  <r>
    <s v="EHDALPD1VLTSF08_17MAY2018"/>
    <s v="Confirmed"/>
    <s v="8pm EST"/>
    <s v="Saturday"/>
    <m/>
    <s v="30 Minutes"/>
    <m/>
    <s v="EHDALPD1VLTSF08.carecorenational.com"/>
    <x v="14"/>
    <x v="17"/>
    <x v="15"/>
    <x v="29"/>
    <s v="Canyonlands"/>
    <s v="No"/>
    <s v="No"/>
    <s v="No"/>
    <s v="NO"/>
  </r>
  <r>
    <s v="EHDALPD1VLTSF09_17MAY2018"/>
    <s v="Confirmed"/>
    <s v="8pm EST"/>
    <s v="Saturday"/>
    <m/>
    <s v="30 Minutes"/>
    <m/>
    <s v="EHDALPD1VLTSF09.carecorenational.com"/>
    <x v="14"/>
    <x v="17"/>
    <x v="15"/>
    <x v="29"/>
    <s v="Canyonlands"/>
    <s v="No"/>
    <s v="No"/>
    <s v="No"/>
    <s v="NO"/>
  </r>
  <r>
    <s v="EHDALPD1VLTSF10_17MAY2018"/>
    <s v="Confirmed"/>
    <s v="8pm EST"/>
    <s v="Saturday"/>
    <m/>
    <s v="30 Minutes"/>
    <m/>
    <s v="EHDALPD1VLTSF10.carecorenational.com"/>
    <x v="14"/>
    <x v="17"/>
    <x v="15"/>
    <x v="29"/>
    <s v="Canyonlands"/>
    <s v="No"/>
    <s v="No"/>
    <s v="No"/>
    <s v="NO"/>
  </r>
  <r>
    <s v="EHDALPD1VLTSF11_15APR20"/>
    <s v="Confirmed"/>
    <s v="8pm EST"/>
    <s v="Saturday"/>
    <m/>
    <s v="30 Minutes"/>
    <m/>
    <s v="EHDALPD1VLTSF11.carecorenational.com"/>
    <x v="14"/>
    <x v="17"/>
    <x v="15"/>
    <x v="29"/>
    <s v="Canyonlands"/>
    <s v="No"/>
    <s v="No"/>
    <s v="No"/>
    <s v="NO"/>
  </r>
  <r>
    <s v="EHDALPD1VLTSF12_15APR20"/>
    <s v="Confirmed"/>
    <s v="8pm EST"/>
    <s v="Saturday"/>
    <m/>
    <s v="30 Minutes"/>
    <m/>
    <s v="EHDALPD1VLTSF12.carecorenational.com"/>
    <x v="14"/>
    <x v="17"/>
    <x v="15"/>
    <x v="29"/>
    <s v="Canyonlands"/>
    <s v="No"/>
    <s v="No"/>
    <s v="No"/>
    <s v="NO"/>
  </r>
  <r>
    <s v="EHDALPD1OCRAP01_PRD_11JAN21"/>
    <s v="Confirmed"/>
    <s v="8pm EST"/>
    <s v="Saturday"/>
    <m/>
    <s v="30 Minutes"/>
    <m/>
    <s v="EHDALPD1OCRAP01.innovate.lan"/>
    <x v="14"/>
    <x v="17"/>
    <x v="15"/>
    <x v="30"/>
    <s v="Canyonlands"/>
    <s v="No"/>
    <s v="No"/>
    <s v="No"/>
    <s v="NO"/>
  </r>
  <r>
    <s v="EHDALPD1OCRAP02_PRD"/>
    <s v="Confirmed"/>
    <s v="8pm EST"/>
    <s v="Saturday"/>
    <m/>
    <s v="30 Minutes"/>
    <m/>
    <s v="EHDALPD1OCRAP02.innovate.lan"/>
    <x v="14"/>
    <x v="17"/>
    <x v="15"/>
    <x v="30"/>
    <s v="Canyonlands"/>
    <s v="No"/>
    <s v="No"/>
    <s v="No"/>
    <s v="NO"/>
  </r>
  <r>
    <s v="EHDALPD1OCREN01"/>
    <s v="Confirmed"/>
    <s v="8pm EST"/>
    <s v="Saturday"/>
    <m/>
    <s v="30 Minutes"/>
    <m/>
    <s v="EHDALPD1OCREN01.innovate.lan"/>
    <x v="14"/>
    <x v="17"/>
    <x v="15"/>
    <x v="30"/>
    <s v="Canyonlands"/>
    <s v="No"/>
    <s v="No"/>
    <s v="No"/>
    <s v="YES"/>
  </r>
  <r>
    <s v="EHDALPD1OCREN02"/>
    <s v="Confirmed"/>
    <s v="8pm EST"/>
    <s v="Saturday"/>
    <m/>
    <s v="30 Minutes"/>
    <m/>
    <s v="EHDALPD1OCREN02.innovate.lan"/>
    <x v="14"/>
    <x v="17"/>
    <x v="15"/>
    <x v="30"/>
    <s v="Canyonlands"/>
    <s v="No"/>
    <s v="No"/>
    <s v="No"/>
    <s v="YES"/>
  </r>
  <r>
    <s v="EHDALPD1OCREN03"/>
    <s v="Confirmed"/>
    <s v="8pm EST"/>
    <s v="Saturday"/>
    <m/>
    <s v="30 Minutes"/>
    <m/>
    <s v="EHDALPD1OCREN03.innovate.lan"/>
    <x v="14"/>
    <x v="17"/>
    <x v="15"/>
    <x v="30"/>
    <s v="Canyonlands"/>
    <s v="No"/>
    <s v="No"/>
    <s v="No"/>
    <s v="YES"/>
  </r>
  <r>
    <s v="EHDALPD1OCRRR01_PRD"/>
    <s v="Confirmed"/>
    <s v="8pm EST"/>
    <s v="Saturday"/>
    <m/>
    <s v="30 Minutes"/>
    <m/>
    <s v="EHDALPD1OCRRR01.innovate.lan"/>
    <x v="14"/>
    <x v="17"/>
    <x v="15"/>
    <x v="30"/>
    <s v="Canyonlands"/>
    <s v="No"/>
    <s v="No"/>
    <s v="No"/>
    <s v="NO"/>
  </r>
  <r>
    <s v="EHDALPD1OCRRR02_PRD"/>
    <s v="Confirmed"/>
    <s v="8pm EST"/>
    <s v="Saturday"/>
    <m/>
    <s v="30 Minutes"/>
    <m/>
    <s v="EHDALPD1OCRRR02.innovate.lan"/>
    <x v="14"/>
    <x v="17"/>
    <x v="15"/>
    <x v="30"/>
    <s v="Canyonlands"/>
    <s v="No"/>
    <s v="No"/>
    <s v="No"/>
    <s v="NO"/>
  </r>
  <r>
    <s v="EHDALPD1OCRRR03_PRD"/>
    <s v="Confirmed"/>
    <s v="8pm EST"/>
    <s v="Saturday"/>
    <m/>
    <s v="30 Minutes"/>
    <m/>
    <s v="EHDALPD1OCRRR03.innovate.lan"/>
    <x v="14"/>
    <x v="17"/>
    <x v="15"/>
    <x v="30"/>
    <s v="Canyonlands"/>
    <s v="No"/>
    <s v="No"/>
    <s v="No"/>
    <s v="NO"/>
  </r>
  <r>
    <s v="EHDALPD1OCRRR04_PRD_7APR19"/>
    <s v="Confirmed"/>
    <s v="8pm EST"/>
    <s v="Saturday"/>
    <m/>
    <s v="30 Minutes"/>
    <m/>
    <s v="EHDALPD1OCRRR04.innovate.lan"/>
    <x v="14"/>
    <x v="17"/>
    <x v="15"/>
    <x v="30"/>
    <s v="Canyonlands"/>
    <s v="No"/>
    <s v="No"/>
    <s v="No"/>
    <s v="NO"/>
  </r>
  <r>
    <s v="EHDALPD1OCRRR05_PRD_7APR19"/>
    <s v="Confirmed"/>
    <s v="8pm EST"/>
    <s v="Saturday"/>
    <m/>
    <s v="30 Minutes"/>
    <m/>
    <s v="EHDALPD1OCRRR05.innovate.lan"/>
    <x v="14"/>
    <x v="17"/>
    <x v="15"/>
    <x v="30"/>
    <s v="Canyonlands"/>
    <s v="No"/>
    <s v="No"/>
    <s v="No"/>
    <s v="NO"/>
  </r>
  <r>
    <s v="EHDALPD1OCRRR06"/>
    <s v="Confirmed"/>
    <s v="8pm EST"/>
    <s v="Saturday"/>
    <m/>
    <s v="30 Minutes"/>
    <m/>
    <s v="EHDALPD1OCRRR06.innovate.lan"/>
    <x v="14"/>
    <x v="17"/>
    <x v="15"/>
    <x v="30"/>
    <s v="Canyonlands"/>
    <s v="No"/>
    <s v="No"/>
    <s v="No"/>
    <s v="NO"/>
  </r>
  <r>
    <s v="EHDALPD1OCRRR07"/>
    <s v="Confirmed"/>
    <s v="8pm EST"/>
    <s v="Saturday"/>
    <m/>
    <s v="30 Minutes"/>
    <m/>
    <s v="EHDALPD1OCRRR07.innovate.lan"/>
    <x v="14"/>
    <x v="17"/>
    <x v="15"/>
    <x v="30"/>
    <s v="Canyonlands"/>
    <s v="No"/>
    <s v="No"/>
    <s v="No"/>
    <s v="NO"/>
  </r>
  <r>
    <s v="EHDALPD1OCRRR08"/>
    <s v="Confirmed"/>
    <s v="8pm EST"/>
    <s v="Saturday"/>
    <m/>
    <s v="30 Minutes"/>
    <m/>
    <s v="EHDALPD1OCRRR08.innovate.lan"/>
    <x v="14"/>
    <x v="17"/>
    <x v="15"/>
    <x v="30"/>
    <s v="Canyonlands"/>
    <s v="No"/>
    <s v="No"/>
    <s v="No"/>
    <s v="NO"/>
  </r>
  <r>
    <s v="EHDALPD1OCRRR09"/>
    <s v="Confirmed"/>
    <s v="8pm EST"/>
    <s v="Saturday"/>
    <m/>
    <s v="30 Minutes"/>
    <m/>
    <s v="EHDALPD1OCRRR09.innovate.lan"/>
    <x v="14"/>
    <x v="17"/>
    <x v="15"/>
    <x v="30"/>
    <s v="Canyonlands"/>
    <s v="No"/>
    <s v="No"/>
    <s v="No"/>
    <s v="NO"/>
  </r>
  <r>
    <s v="EHDALPD1OCRW01_PRD"/>
    <s v="Confirmed"/>
    <s v="8pm EST"/>
    <s v="Saturday"/>
    <m/>
    <s v="30 Minutes"/>
    <m/>
    <s v="EHDALPD1OCRW01.innovate.lan"/>
    <x v="14"/>
    <x v="17"/>
    <x v="15"/>
    <x v="30"/>
    <s v="Canyonlands"/>
    <s v="No"/>
    <s v="No"/>
    <s v="No"/>
    <s v="NO"/>
  </r>
  <r>
    <s v="EHDALPD1OCRW02_PRD"/>
    <s v="Confirmed"/>
    <s v="8pm EST"/>
    <s v="Saturday"/>
    <m/>
    <s v="30 Minutes"/>
    <m/>
    <s v="EHDALPD1OCRW02.innovate.lan"/>
    <x v="14"/>
    <x v="17"/>
    <x v="15"/>
    <x v="30"/>
    <s v="Canyonlands"/>
    <s v="No"/>
    <s v="No"/>
    <s v="No"/>
    <s v="NO"/>
  </r>
  <r>
    <s v="DCB-PORTAL-APP1"/>
    <s v="Confirmed"/>
    <s v="8pm EST"/>
    <s v="Friday Required"/>
    <s v="Still need specific sequencing"/>
    <s v="15 Minutes to turn services add splash page (ross e)"/>
    <m/>
    <s v="DCB-PORTAL-APP1.us.medsolutions.com"/>
    <x v="1"/>
    <x v="1"/>
    <x v="1"/>
    <x v="31"/>
    <s v="Canyonlands"/>
    <s v="No"/>
    <s v="No"/>
    <s v="No"/>
    <s v="YES"/>
  </r>
  <r>
    <s v="DCB-PORTAL-APP2"/>
    <s v="Confirmed"/>
    <s v="8pm EST"/>
    <s v="Friday Required"/>
    <s v="Still need specific sequencing"/>
    <s v="15 Minutes to turn services add splash page (ross e)"/>
    <m/>
    <s v="DCB-PORTAL-APP2.us.medsolutions.com"/>
    <x v="1"/>
    <x v="1"/>
    <x v="1"/>
    <x v="31"/>
    <s v="Canyonlands"/>
    <s v="No"/>
    <s v="No"/>
    <s v="No"/>
    <s v="YES"/>
  </r>
  <r>
    <s v="IDCCMSVC01"/>
    <s v="Confirmed"/>
    <s v="8pm EST"/>
    <s v="Light check out Friday, full checkout Saturday"/>
    <m/>
    <m/>
    <m/>
    <s v="IDCCMSVC01.carecorenational.com"/>
    <x v="2"/>
    <x v="2"/>
    <x v="2"/>
    <x v="32"/>
    <s v="Canyonlands"/>
    <s v="No"/>
    <s v="No"/>
    <s v="No"/>
    <s v="YES"/>
  </r>
  <r>
    <s v="IDCCMSVC02"/>
    <s v="Confirmed"/>
    <s v="8pm EST"/>
    <s v="Light check out Friday, full checkout Saturday"/>
    <m/>
    <m/>
    <m/>
    <s v="IDCCMSVC02.carecorenational.com"/>
    <x v="2"/>
    <x v="2"/>
    <x v="2"/>
    <x v="32"/>
    <s v="Canyonlands"/>
    <s v="No"/>
    <s v="No"/>
    <s v="No"/>
    <s v="YES"/>
  </r>
  <r>
    <s v="IDCCMSVC06"/>
    <s v="Confirmed"/>
    <s v="8pm EST"/>
    <s v="Light check out Friday, full checkout Saturday"/>
    <m/>
    <m/>
    <m/>
    <s v="IDCCMSVC06.carecorenational.com"/>
    <x v="2"/>
    <x v="2"/>
    <x v="2"/>
    <x v="32"/>
    <s v="Canyonlands"/>
    <s v="No"/>
    <s v="No"/>
    <s v="No"/>
    <s v="YES"/>
  </r>
  <r>
    <s v="DALPXSQL01_PROD_27SEP17"/>
    <s v="Followup with Joe M to get MIG contact"/>
    <m/>
    <m/>
    <m/>
    <m/>
    <m/>
    <s v="DALPXSQL01.us.medsolutions.com"/>
    <x v="13"/>
    <x v="16"/>
    <x v="10"/>
    <x v="33"/>
    <s v="Canyonlands"/>
    <s v="No"/>
    <s v="No"/>
    <s v="No"/>
    <s v="NO"/>
  </r>
  <r>
    <s v="DCB-PRD-SQLPCM"/>
    <s v="Followup with Joe M to get MIG contact"/>
    <m/>
    <m/>
    <m/>
    <m/>
    <m/>
    <s v="DCB-PRD-SQLPCM.us.medsolutions.com"/>
    <x v="13"/>
    <x v="16"/>
    <x v="10"/>
    <x v="33"/>
    <s v="Canyonlands"/>
    <s v="No"/>
    <s v="MSSQLSERVER"/>
    <s v="No"/>
    <s v="YES"/>
  </r>
  <r>
    <s v="DCB-PORTAL-APP4"/>
    <s v="Confirmed"/>
    <s v="8pm EST"/>
    <s v="Friday Required"/>
    <s v="Still need specific sequencing"/>
    <s v="15 Minutes to turn services add splash page (ross e)"/>
    <m/>
    <s v="DCB-PORTAL-APP4.us.medsolutions.com"/>
    <x v="1"/>
    <x v="1"/>
    <x v="1"/>
    <x v="34"/>
    <s v="Canyonlands"/>
    <s v="No"/>
    <s v="No"/>
    <s v="No"/>
    <s v="YES"/>
  </r>
  <r>
    <s v="DCB-PRD-SQLODS1"/>
    <s v="Confirmed"/>
    <s v="8pm EST"/>
    <s v="Friday Required"/>
    <s v="Still need specific sequencing"/>
    <s v="15 Minutes to turn services add splash page (ross e)"/>
    <m/>
    <s v="DCB-PRD-SQLODS1.us.medsolutions.com"/>
    <x v="1"/>
    <x v="1"/>
    <x v="1"/>
    <x v="34"/>
    <s v="Canyonlands"/>
    <s v="No"/>
    <s v="MSSQL"/>
    <s v="No"/>
    <s v="YES"/>
  </r>
  <r>
    <s v="DCB-PORTAL-APP1"/>
    <s v="Confirmed"/>
    <s v="8pm EST"/>
    <s v="Friday Required"/>
    <s v="Still need specific sequencing"/>
    <s v="15 Minutes to turn services add splash page (ross e)"/>
    <m/>
    <s v="DCB-PORTAL-APP1.us.medsolutions.com"/>
    <x v="1"/>
    <x v="1"/>
    <x v="1"/>
    <x v="34"/>
    <s v="Canyonlands"/>
    <s v="No"/>
    <s v="No"/>
    <s v="No"/>
    <s v="YES"/>
  </r>
  <r>
    <s v="DCB-PORTAL-APP1"/>
    <s v="Confirmed"/>
    <s v="8pm EST"/>
    <s v="Friday Required"/>
    <s v="Still need specific sequencing"/>
    <s v="15 Minutes to turn services add splash page (ross e)"/>
    <m/>
    <s v="DCB-PORTAL-APP1.us.medsolutions.com"/>
    <x v="1"/>
    <x v="1"/>
    <x v="1"/>
    <x v="34"/>
    <s v="Canyonlands"/>
    <s v="No"/>
    <s v="No"/>
    <s v="No"/>
    <s v="YES"/>
  </r>
  <r>
    <s v="DCB-PORTAL-APP1"/>
    <s v="Confirmed"/>
    <s v="8pm EST"/>
    <s v="Friday Required"/>
    <s v="Still need specific sequencing"/>
    <s v="15 Minutes to turn services add splash page (ross e)"/>
    <m/>
    <s v="DCB-PORTAL-APP1.us.medsolutions.com"/>
    <x v="1"/>
    <x v="1"/>
    <x v="1"/>
    <x v="34"/>
    <s v="Canyonlands"/>
    <s v="No"/>
    <s v="No"/>
    <s v="No"/>
    <s v="YES"/>
  </r>
  <r>
    <s v="DCB-PORTAL-APP1"/>
    <s v="Confirmed"/>
    <s v="8pm EST"/>
    <s v="Friday Required"/>
    <s v="Still need specific sequencing"/>
    <s v="15 Minutes to turn services add splash page (ross e)"/>
    <m/>
    <s v="DCB-PORTAL-APP1.us.medsolutions.com"/>
    <x v="1"/>
    <x v="1"/>
    <x v="1"/>
    <x v="34"/>
    <s v="Canyonlands"/>
    <s v="No"/>
    <s v="No"/>
    <s v="No"/>
    <s v="NO"/>
  </r>
  <r>
    <s v="DCB-PORTAL-APP2"/>
    <s v="Confirmed"/>
    <s v="8pm EST"/>
    <s v="Friday Required"/>
    <s v="Still need specific sequencing"/>
    <s v="15 Minutes to turn services add splash page (ross e)"/>
    <m/>
    <s v="DCB-PORTAL-APP2.us.medsolutions.com"/>
    <x v="1"/>
    <x v="1"/>
    <x v="1"/>
    <x v="34"/>
    <s v="Canyonlands"/>
    <s v="No"/>
    <s v="No"/>
    <s v="No"/>
    <s v="YES"/>
  </r>
  <r>
    <s v="DCB-PORTAL-APP2"/>
    <s v="Confirmed"/>
    <s v="8pm EST"/>
    <s v="Friday Required"/>
    <s v="Still need specific sequencing"/>
    <s v="15 Minutes to turn services add splash page (ross e)"/>
    <m/>
    <s v="DCB-PORTAL-APP2.us.medsolutions.com"/>
    <x v="1"/>
    <x v="1"/>
    <x v="1"/>
    <x v="34"/>
    <s v="Canyonlands"/>
    <s v="No"/>
    <s v="No"/>
    <s v="No"/>
    <s v="YES"/>
  </r>
  <r>
    <s v="DCB-PORTAL-APP2"/>
    <s v="Confirmed"/>
    <s v="8pm EST"/>
    <s v="Friday Required"/>
    <s v="Still need specific sequencing"/>
    <s v="15 Minutes to turn services add splash page (ross e)"/>
    <m/>
    <s v="DCB-PORTAL-APP2.us.medsolutions.com"/>
    <x v="1"/>
    <x v="1"/>
    <x v="1"/>
    <x v="34"/>
    <s v="Canyonlands"/>
    <s v="No"/>
    <s v="No"/>
    <s v="No"/>
    <s v="YES"/>
  </r>
  <r>
    <s v="DCB-PRD-SQLMISC"/>
    <s v="Confirmed"/>
    <s v="8pm EST"/>
    <s v="Friday Required"/>
    <s v="Still need specific sequencing"/>
    <s v="15 Minutes to turn services add splash page (ross e)"/>
    <m/>
    <s v="DCB-PRD-SQLMISC.us.medsolutions.com"/>
    <x v="1"/>
    <x v="1"/>
    <x v="1"/>
    <x v="34"/>
    <s v="Canyonlands"/>
    <s v="No"/>
    <s v="MSSQL"/>
    <s v="No"/>
    <s v="YES"/>
  </r>
  <r>
    <s v="DCB-PRD-SQLMISC"/>
    <s v="Confirmed"/>
    <s v="8pm EST"/>
    <s v="Friday Required"/>
    <s v="Still need specific sequencing"/>
    <s v="15 Minutes to turn services add splash page (ross e)"/>
    <m/>
    <s v="DCB-PRD-SQLMISC.us.medsolutions.com"/>
    <x v="1"/>
    <x v="1"/>
    <x v="1"/>
    <x v="34"/>
    <s v="Canyonlands"/>
    <s v="No"/>
    <s v="MSSQL"/>
    <s v="No"/>
    <s v="YES"/>
  </r>
  <r>
    <s v="DCB-PRD-SQLMISC"/>
    <s v="Confirmed"/>
    <s v="8pm EST"/>
    <s v="Friday Required"/>
    <s v="Still need specific sequencing"/>
    <s v="15 Minutes to turn services add splash page (ross e)"/>
    <m/>
    <s v="DCB-PRD-SQLMISC.us.medsolutions.com"/>
    <x v="1"/>
    <x v="1"/>
    <x v="1"/>
    <x v="34"/>
    <s v="Canyonlands"/>
    <s v="No"/>
    <s v="MSSQL"/>
    <s v="No"/>
    <s v="YES"/>
  </r>
  <r>
    <s v="DCB-PRD-SQLODS1"/>
    <s v="Confirmed"/>
    <s v="8pm EST"/>
    <s v="Friday Required"/>
    <s v="Still need specific sequencing"/>
    <s v="15 Minutes to turn services add splash page (ross e)"/>
    <m/>
    <s v="DCB-PRD-SQLODS1.us.medsolutions.com"/>
    <x v="1"/>
    <x v="1"/>
    <x v="1"/>
    <x v="34"/>
    <s v="Canyonlands"/>
    <s v="No"/>
    <s v="MSSQL"/>
    <s v="No"/>
    <s v="YES"/>
  </r>
  <r>
    <s v="DCB-PRD-SQLODS1"/>
    <s v="Confirmed"/>
    <s v="8pm EST"/>
    <s v="Friday Required"/>
    <s v="Still need specific sequencing"/>
    <s v="15 Minutes to turn services add splash page (ross e)"/>
    <m/>
    <s v="DCB-PRD-SQLODS1.us.medsolutions.com"/>
    <x v="1"/>
    <x v="1"/>
    <x v="1"/>
    <x v="34"/>
    <s v="Canyonlands"/>
    <s v="No"/>
    <s v="MSSQL"/>
    <s v="No"/>
    <s v="YES"/>
  </r>
  <r>
    <s v="DCB-PRD-SQLODS1"/>
    <s v="Confirmed"/>
    <s v="8pm EST"/>
    <s v="Friday Required"/>
    <s v="Still need specific sequencing"/>
    <s v="15 Minutes to turn services add splash page (ross e)"/>
    <m/>
    <s v="DCB-PRD-SQLODS1.us.medsolutions.com"/>
    <x v="1"/>
    <x v="1"/>
    <x v="1"/>
    <x v="34"/>
    <s v="Canyonlands"/>
    <s v="No"/>
    <s v="MSSQL"/>
    <s v="No"/>
    <s v="YES"/>
  </r>
  <r>
    <s v="DCB-PRDPRPORT01"/>
    <s v="Confirmed"/>
    <s v="8pm EST"/>
    <s v="Friday Required"/>
    <s v="Still need specific sequencing"/>
    <s v="15 Minutes to turn services add splash page (ross e)"/>
    <m/>
    <s v="DCB-PRDPRPORT01.us.medsolutions.com"/>
    <x v="1"/>
    <x v="1"/>
    <x v="1"/>
    <x v="34"/>
    <s v="Canyonlands"/>
    <s v="No"/>
    <s v="No"/>
    <s v="No"/>
    <s v="YES"/>
  </r>
  <r>
    <s v="DCB-PRDPRPORT02"/>
    <s v="Confirmed"/>
    <s v="8pm EST"/>
    <s v="Friday Required"/>
    <s v="Still need specific sequencing"/>
    <s v="15 Minutes to turn services add splash page (ross e)"/>
    <m/>
    <s v="DCB-PRDPRPORT02.us.medsolutions.com"/>
    <x v="1"/>
    <x v="1"/>
    <x v="1"/>
    <x v="34"/>
    <s v="Canyonlands"/>
    <s v="No"/>
    <s v="No"/>
    <s v="No"/>
    <s v="YES"/>
  </r>
  <r>
    <s v="DCB-PRDPRPORT03"/>
    <s v="Confirmed"/>
    <s v="8pm EST"/>
    <s v="Friday Required"/>
    <s v="Still need specific sequencing"/>
    <s v="15 Minutes to turn services add splash page (ross e)"/>
    <m/>
    <s v="DCB-PRDPRPORT03.us.medsolutions.com"/>
    <x v="1"/>
    <x v="1"/>
    <x v="1"/>
    <x v="34"/>
    <s v="Canyonlands"/>
    <s v="No"/>
    <s v="No"/>
    <s v="No"/>
    <s v="YES"/>
  </r>
  <r>
    <s v="DCB-PRDPRPORT04"/>
    <s v="Confirmed"/>
    <s v="8pm EST"/>
    <s v="Friday Required"/>
    <s v="Still need specific sequencing"/>
    <s v="15 Minutes to turn services add splash page (ross e)"/>
    <m/>
    <s v="DCB-PRDPRPORT04.us.medsolutions.com"/>
    <x v="1"/>
    <x v="1"/>
    <x v="1"/>
    <x v="34"/>
    <s v="Canyonlands"/>
    <s v="No"/>
    <s v="No"/>
    <s v="No"/>
    <s v="YES"/>
  </r>
  <r>
    <s v="DCB-PRDPRPORT05"/>
    <s v="Confirmed"/>
    <s v="8pm EST"/>
    <s v="Friday Required"/>
    <s v="Still need specific sequencing"/>
    <s v="15 Minutes to turn services add splash page (ross e)"/>
    <m/>
    <s v="DCB-PRDPRPORT05.us.medsolutions.com"/>
    <x v="1"/>
    <x v="1"/>
    <x v="1"/>
    <x v="34"/>
    <s v="Canyonlands"/>
    <s v="No"/>
    <s v="No"/>
    <s v="No"/>
    <s v="YES"/>
  </r>
  <r>
    <s v="DCB-PRDPRPORT06"/>
    <s v="Confirmed"/>
    <s v="8pm EST"/>
    <s v="Friday Required"/>
    <s v="Still need specific sequencing"/>
    <s v="15 Minutes to turn services add splash page (ross e)"/>
    <m/>
    <s v="DCB-PRDPRPORT06.us.medsolutions.com"/>
    <x v="1"/>
    <x v="1"/>
    <x v="1"/>
    <x v="34"/>
    <s v="Canyonlands"/>
    <s v="No"/>
    <s v="No"/>
    <s v="No"/>
    <s v="YES"/>
  </r>
  <r>
    <s v="DCB-PRDPRPORT07"/>
    <s v="Confirmed"/>
    <s v="8pm EST"/>
    <s v="Friday Required"/>
    <s v="Still need specific sequencing"/>
    <s v="15 Minutes to turn services add splash page (ross e)"/>
    <m/>
    <s v="DCB-PRDPRPORT07.us.medsolutions.com"/>
    <x v="1"/>
    <x v="1"/>
    <x v="1"/>
    <x v="34"/>
    <s v="Canyonlands"/>
    <s v="No"/>
    <s v="No"/>
    <s v="No"/>
    <s v="NO"/>
  </r>
  <r>
    <s v="DCB-PRDPRPORT08"/>
    <s v="Confirmed"/>
    <s v="8pm EST"/>
    <s v="Friday Required"/>
    <s v="Still need specific sequencing"/>
    <s v="15 Minutes to turn services add splash page (ross e)"/>
    <m/>
    <s v="DCB-PRDPRPORT08.us.medsolutions.com"/>
    <x v="1"/>
    <x v="1"/>
    <x v="1"/>
    <x v="34"/>
    <s v="Canyonlands"/>
    <s v="No"/>
    <s v="No"/>
    <s v="No"/>
    <s v="NO"/>
  </r>
  <r>
    <s v="DCB-PRDPRPORT13"/>
    <s v="Confirmed"/>
    <s v="8pm EST"/>
    <s v="Friday Required"/>
    <s v="Still need specific sequencing"/>
    <s v="15 Minutes to turn services add splash page (ross e)"/>
    <m/>
    <s v="DCB-PRDPRPORT13.us.medsolutions.com"/>
    <x v="1"/>
    <x v="1"/>
    <x v="1"/>
    <x v="34"/>
    <s v="Canyonlands"/>
    <s v="No"/>
    <s v="No"/>
    <s v="No"/>
    <s v="NO"/>
  </r>
  <r>
    <s v="DCB-PRDPRPORT14"/>
    <s v="Confirmed"/>
    <s v="8pm EST"/>
    <s v="Friday Required"/>
    <s v="Still need specific sequencing"/>
    <s v="15 Minutes to turn services add splash page (ross e)"/>
    <m/>
    <s v="DCB-PRDPRPORT14.us.medsolutions.com"/>
    <x v="1"/>
    <x v="1"/>
    <x v="1"/>
    <x v="34"/>
    <s v="Canyonlands"/>
    <s v="No"/>
    <s v="No"/>
    <s v="No"/>
    <s v="YES"/>
  </r>
  <r>
    <s v="DCB-PRDPRPORT15"/>
    <s v="Confirmed"/>
    <s v="8pm EST"/>
    <s v="Friday Required"/>
    <s v="Still need specific sequencing"/>
    <s v="15 Minutes to turn services add splash page (ross e)"/>
    <m/>
    <s v="DCB-PRDPRPORT15.us.medsolutions.com"/>
    <x v="1"/>
    <x v="1"/>
    <x v="1"/>
    <x v="34"/>
    <s v="Canyonlands"/>
    <s v="No"/>
    <s v="No"/>
    <s v="No"/>
    <s v="YES"/>
  </r>
  <r>
    <s v="DCB-PRDPRPORT16"/>
    <s v="Confirmed"/>
    <s v="8pm EST"/>
    <s v="Friday Required"/>
    <s v="Still need specific sequencing"/>
    <s v="15 Minutes to turn services add splash page (ross e)"/>
    <m/>
    <s v="DCB-PRDPRPORT16.us.medsolutions.com"/>
    <x v="1"/>
    <x v="1"/>
    <x v="1"/>
    <x v="34"/>
    <s v="Canyonlands"/>
    <s v="No"/>
    <s v="No"/>
    <s v="No"/>
    <s v="YES"/>
  </r>
  <r>
    <s v="DCB-PRDPRPORT17"/>
    <s v="Confirmed"/>
    <s v="8pm EST"/>
    <s v="Friday Required"/>
    <s v="Still need specific sequencing"/>
    <s v="15 Minutes to turn services add splash page (ross e)"/>
    <m/>
    <s v="DCB-PRDPRPORT17.us.medsolutions.com"/>
    <x v="1"/>
    <x v="1"/>
    <x v="1"/>
    <x v="34"/>
    <s v="Canyonlands"/>
    <s v="No"/>
    <s v="No"/>
    <s v="No"/>
    <s v="YES"/>
  </r>
  <r>
    <s v="DCB-PRDPRPORT18"/>
    <s v="Confirmed"/>
    <s v="8pm EST"/>
    <s v="Friday Required"/>
    <s v="Still need specific sequencing"/>
    <s v="15 Minutes to turn services add splash page (ross e)"/>
    <m/>
    <s v="dcb-prdprport18.us.medsolutions.com"/>
    <x v="1"/>
    <x v="1"/>
    <x v="1"/>
    <x v="34"/>
    <s v="Canyonlands"/>
    <s v="No"/>
    <s v="No"/>
    <s v="No"/>
    <s v="YES"/>
  </r>
  <r>
    <s v="DCB-PRD-SQLODS1"/>
    <s v="Confirmed"/>
    <s v="8pm EST"/>
    <s v="Friday Required"/>
    <s v="Still need specific sequencing"/>
    <s v="15 Minutes to turn services add splash page (ross e)"/>
    <m/>
    <s v="DCB-PRD-SQLODS1.us.medsolutions.com"/>
    <x v="1"/>
    <x v="1"/>
    <x v="1"/>
    <x v="34"/>
    <s v="Canyonlands"/>
    <s v="No"/>
    <s v="MSSQL"/>
    <s v="No"/>
    <s v="YES"/>
  </r>
  <r>
    <s v="DCB-PORTAL-APP3"/>
    <s v="Confirmed"/>
    <s v="8pm EST"/>
    <s v="Friday Required"/>
    <s v="Still need specific sequencing"/>
    <s v="15 Minutes to turn services add splash page (ross e)"/>
    <m/>
    <s v="DCB-PORTAL-APP3.us.medsolutions.com"/>
    <x v="1"/>
    <x v="1"/>
    <x v="1"/>
    <x v="34"/>
    <s v="Canyonlands"/>
    <s v="No"/>
    <s v="No"/>
    <s v="No"/>
    <s v="YES"/>
  </r>
  <r>
    <s v="DCB-PORTAL-APP4"/>
    <s v="Confirmed"/>
    <s v="8pm EST"/>
    <s v="Friday Required"/>
    <s v="Still need specific sequencing"/>
    <s v="15 Minutes to turn services add splash page (ross e)"/>
    <m/>
    <s v="DCB-PORTAL-APP4.us.medsolutions.com"/>
    <x v="1"/>
    <x v="1"/>
    <x v="1"/>
    <x v="34"/>
    <s v="Canyonlands"/>
    <s v="No"/>
    <s v="No"/>
    <s v="No"/>
    <s v="YES"/>
  </r>
  <r>
    <s v="DCB-PRD-SQLODS1"/>
    <s v="Confirmed"/>
    <s v="8pm EST"/>
    <s v="Friday Required"/>
    <s v="Still need specific sequencing"/>
    <s v="15 Minutes to turn services add splash page (ross e)"/>
    <m/>
    <s v="DCB-PRD-SQLODS1.us.medsolutions.com"/>
    <x v="1"/>
    <x v="1"/>
    <x v="1"/>
    <x v="34"/>
    <s v="Canyonlands"/>
    <s v="No"/>
    <s v="MSSQL"/>
    <s v="No"/>
    <s v="YES"/>
  </r>
  <r>
    <s v="DCB-PRD-APP07"/>
    <s v="Confirmed"/>
    <s v="8pm EST"/>
    <s v="Friday Required"/>
    <s v="Still need specific sequencing"/>
    <s v="15 Minutes to turn services add splash page (ross e)"/>
    <m/>
    <s v="DCB-PRD-APP07.us.medsolutions.com"/>
    <x v="1"/>
    <x v="1"/>
    <x v="1"/>
    <x v="34"/>
    <s v="Canyonlands"/>
    <s v="N/A"/>
    <s v="N/A"/>
    <s v="N/A"/>
    <s v="N/A"/>
  </r>
  <r>
    <s v="DCB-PRD-PRWP01"/>
    <s v="Confirmed"/>
    <s v="8pm EST"/>
    <s v="Friday Required"/>
    <s v="Still need specific sequencing"/>
    <s v="15 Minutes to turn services add splash page (ross e)"/>
    <m/>
    <s v="DCB-PRD-PRWP01.us.medsolutions.com"/>
    <x v="1"/>
    <x v="1"/>
    <x v="1"/>
    <x v="34"/>
    <s v="Canyonlands"/>
    <s v="N/A"/>
    <s v="N/A"/>
    <s v="N/A"/>
    <s v="YES"/>
  </r>
  <r>
    <s v="DCB-QA-APPFAB1"/>
    <s v="DECOM"/>
    <s v="8pm EST"/>
    <s v="Friday Required"/>
    <s v="Still need specific sequencing"/>
    <s v="15 Minutes to turn services add splash page (ross e)"/>
    <m/>
    <s v="DCB-QA-APPFAB1.us.medsolutions.com"/>
    <x v="1"/>
    <x v="1"/>
    <x v="1"/>
    <x v="34"/>
    <s v="Canyonlands"/>
    <s v="N/A"/>
    <s v="N/A"/>
    <s v="N/A"/>
    <s v="NO"/>
  </r>
  <r>
    <s v="EHDALPD1QLIKR01"/>
    <s v="Confirmed"/>
    <s v="8pm EST"/>
    <s v="Saturday"/>
    <m/>
    <m/>
    <m/>
    <s v="EHDALPD1QLIKR01.carecorenational.com"/>
    <x v="15"/>
    <x v="3"/>
    <x v="3"/>
    <x v="35"/>
    <s v="Canyonlands"/>
    <s v="N/A"/>
    <s v="N/A"/>
    <s v="N/A"/>
    <s v="NO"/>
  </r>
  <r>
    <s v="EHDALPD1QLIKR02"/>
    <s v="Confirmed"/>
    <s v="8pm EST"/>
    <s v="Saturday"/>
    <m/>
    <m/>
    <m/>
    <s v="EHDALPD1QLIKR02.carecorenational.com"/>
    <x v="15"/>
    <x v="3"/>
    <x v="3"/>
    <x v="35"/>
    <s v="Canyonlands"/>
    <s v="N/A"/>
    <s v="N/A"/>
    <s v="N/A"/>
    <s v="NO"/>
  </r>
  <r>
    <s v="ehdalpd1attr01"/>
    <s v="Confirmed"/>
    <s v="8pm EST"/>
    <s v="Saturday"/>
    <m/>
    <m/>
    <m/>
    <s v="EHDALPD1ATTR01.carecorenational.com"/>
    <x v="15"/>
    <x v="3"/>
    <x v="3"/>
    <x v="35"/>
    <s v="Canyonlands"/>
    <s v="N/A"/>
    <s v="N/A"/>
    <s v="N/A"/>
    <s v="NO"/>
  </r>
  <r>
    <s v="RCPSVC01"/>
    <s v="Confirmed"/>
    <s v="8pm EST"/>
    <s v="Light check out Friday, full checkout Saturday"/>
    <m/>
    <m/>
    <m/>
    <s v="RCPSVC01.carecorenational.com"/>
    <x v="2"/>
    <x v="2"/>
    <x v="2"/>
    <x v="36"/>
    <s v="Canyonlands"/>
    <s v="No"/>
    <s v="No"/>
    <s v="No"/>
    <s v="YES"/>
  </r>
  <r>
    <s v="RCPSVC02"/>
    <s v="Confirmed"/>
    <s v="8pm EST"/>
    <s v="Light check out Friday, full checkout Saturday"/>
    <m/>
    <m/>
    <m/>
    <s v="RCPSVC02.carecorenational.com"/>
    <x v="2"/>
    <x v="2"/>
    <x v="2"/>
    <x v="36"/>
    <s v="Canyonlands"/>
    <s v="No"/>
    <s v="No"/>
    <s v="No"/>
    <s v="YES"/>
  </r>
  <r>
    <s v="DAL-DEV-APP-01"/>
    <s v="Confirmed"/>
    <s v="8pm EST"/>
    <s v="Saturday"/>
    <m/>
    <m/>
    <m/>
    <s v="DAL-DEV-APP-01.us.medsolutions.com"/>
    <x v="16"/>
    <x v="18"/>
    <x v="16"/>
    <x v="37"/>
    <s v="Canyonlands"/>
    <s v="No"/>
    <s v="No"/>
    <s v="No"/>
    <s v="NO"/>
  </r>
  <r>
    <s v="DAL-DEV-META-01"/>
    <s v="Confirmed"/>
    <s v="8pm EST"/>
    <s v="Saturday"/>
    <m/>
    <m/>
    <m/>
    <s v="DAL-DEV-META-01.us.medsolutions.com"/>
    <x v="16"/>
    <x v="18"/>
    <x v="16"/>
    <x v="37"/>
    <s v="Canyonlands"/>
    <s v="No"/>
    <s v="No"/>
    <s v="No"/>
    <s v="NO"/>
  </r>
  <r>
    <s v="DAL-DEV-MT-01"/>
    <s v="Confirmed"/>
    <s v="8pm EST"/>
    <s v="Saturday"/>
    <m/>
    <m/>
    <m/>
    <s v="DAL-DEV-MT-01.us.medsolutions.com"/>
    <x v="16"/>
    <x v="18"/>
    <x v="16"/>
    <x v="37"/>
    <s v="Canyonlands"/>
    <s v="No"/>
    <s v="No"/>
    <s v="No"/>
    <s v="NO"/>
  </r>
  <r>
    <s v="DAL-PRD-APP-01"/>
    <s v="Confirmed"/>
    <s v="8pm EST"/>
    <s v="Saturday"/>
    <m/>
    <m/>
    <m/>
    <s v="DAL-PRD-APP-01.us.medsolutions.com"/>
    <x v="16"/>
    <x v="18"/>
    <x v="16"/>
    <x v="37"/>
    <s v="Canyonlands"/>
    <s v="N/A"/>
    <s v="N/A"/>
    <s v="N/A"/>
    <s v="NO"/>
  </r>
  <r>
    <s v="DAL-PRD-META-01"/>
    <s v="Confirmed"/>
    <s v="8pm EST"/>
    <s v="Saturday"/>
    <m/>
    <m/>
    <m/>
    <s v="DAL-PRD-META-01.us.medsolutions.com"/>
    <x v="16"/>
    <x v="18"/>
    <x v="16"/>
    <x v="37"/>
    <s v="Canyonlands"/>
    <s v="N/A"/>
    <s v="N/A"/>
    <s v="N/A"/>
    <s v="NO"/>
  </r>
  <r>
    <s v="DAL-PRD-MT-01"/>
    <s v="Confirmed"/>
    <s v="8pm EST"/>
    <s v="Saturday"/>
    <m/>
    <m/>
    <m/>
    <s v="DAL-PRD-MT-01.us.medsolutions.com"/>
    <x v="16"/>
    <x v="18"/>
    <x v="16"/>
    <x v="37"/>
    <s v="Canyonlands"/>
    <s v="No"/>
    <s v="No"/>
    <s v="No"/>
    <s v="NO"/>
  </r>
  <r>
    <s v="EHDALPD1VSAS01_14MAR2020"/>
    <s v="Confirmed"/>
    <s v="8pm EST"/>
    <s v="Saturday"/>
    <m/>
    <m/>
    <m/>
    <s v="DCB-V-SAS-01.us.medsolutions.com"/>
    <x v="16"/>
    <x v="18"/>
    <x v="16"/>
    <x v="37"/>
    <s v="Canyonlands"/>
    <s v="No"/>
    <s v="No"/>
    <s v="No"/>
    <s v="NO"/>
  </r>
  <r>
    <s v="EHDALPD1VSAS01_14MAR2020"/>
    <s v="Confirmed"/>
    <s v="8pm EST"/>
    <s v="Saturday"/>
    <m/>
    <m/>
    <m/>
    <s v="DCB-V-SAS-01.us.medsolutions.com"/>
    <x v="16"/>
    <x v="18"/>
    <x v="16"/>
    <x v="37"/>
    <s v="Canyonlands"/>
    <s v="No"/>
    <s v="No"/>
    <s v="No"/>
    <s v="NO"/>
  </r>
  <r>
    <s v="DAL-SCCM-DP01"/>
    <s v="John Covert to Update"/>
    <s v="8pm EST"/>
    <s v="Friday Required"/>
    <m/>
    <m/>
    <m/>
    <s v="DAL-SCCM-DP01.carecorenational.com"/>
    <x v="4"/>
    <x v="4"/>
    <x v="4"/>
    <x v="38"/>
    <s v="Canyonlands"/>
    <s v="No"/>
    <s v="No"/>
    <s v="No"/>
    <s v="NO"/>
  </r>
  <r>
    <s v="EHDALPD1SCCMDP1"/>
    <s v="John Covert to Update"/>
    <s v="8pm EST"/>
    <s v="Friday Required"/>
    <m/>
    <m/>
    <m/>
    <s v="EHDALPD1SCCMDP1.innovate.lan"/>
    <x v="4"/>
    <x v="4"/>
    <x v="4"/>
    <x v="38"/>
    <s v="Canyonlands"/>
    <s v="No"/>
    <s v="No"/>
    <s v="No"/>
    <s v="NO"/>
  </r>
  <r>
    <s v="EHDALPD1SCCMMP1"/>
    <s v="John Covert to Update"/>
    <s v="8pm EST"/>
    <s v="Friday Required"/>
    <m/>
    <m/>
    <m/>
    <s v="EHDALPD1SCCMMP1.innovate.lan"/>
    <x v="4"/>
    <x v="4"/>
    <x v="4"/>
    <x v="38"/>
    <s v="Canyonlands"/>
    <s v="No"/>
    <s v="No"/>
    <s v="No"/>
    <s v="NO"/>
  </r>
  <r>
    <s v="EHDALPD1SCCMSU1"/>
    <s v="John Covert to Update"/>
    <s v="8pm EST"/>
    <s v="Friday Required"/>
    <m/>
    <m/>
    <m/>
    <s v="None"/>
    <x v="4"/>
    <x v="4"/>
    <x v="4"/>
    <x v="38"/>
    <s v="Canyonlands"/>
    <s v="No"/>
    <s v="No"/>
    <s v="No"/>
    <s v="NO"/>
  </r>
  <r>
    <s v="IDCCMSVC01"/>
    <s v="Confirmed"/>
    <s v="8pm EST"/>
    <s v="Light check out Friday, full checkout Saturday"/>
    <m/>
    <m/>
    <m/>
    <s v="IDCCMSVC01.carecorenational.com"/>
    <x v="2"/>
    <x v="2"/>
    <x v="2"/>
    <x v="39"/>
    <s v="Canyonlands"/>
    <s v="No"/>
    <s v="No"/>
    <s v="No"/>
    <s v="YES"/>
  </r>
  <r>
    <s v="IDCCMSVC02"/>
    <s v="Confirmed"/>
    <s v="8pm EST"/>
    <s v="Light check out Friday, full checkout Saturday"/>
    <m/>
    <m/>
    <m/>
    <s v="IDCCMSVC02.carecorenational.com"/>
    <x v="2"/>
    <x v="2"/>
    <x v="2"/>
    <x v="39"/>
    <s v="Canyonlands"/>
    <s v="No"/>
    <s v="No"/>
    <s v="No"/>
    <s v="YES"/>
  </r>
  <r>
    <s v="IDCCMSVC03"/>
    <s v="Confirmed"/>
    <s v="8pm EST"/>
    <s v="Light check out Friday, full checkout Saturday"/>
    <m/>
    <m/>
    <m/>
    <s v="IDCCMSVC03.carecorenational.com"/>
    <x v="2"/>
    <x v="2"/>
    <x v="2"/>
    <x v="39"/>
    <s v="Canyonlands"/>
    <s v="No"/>
    <s v="No"/>
    <s v="No"/>
    <s v="YES"/>
  </r>
  <r>
    <s v="IDCCMSVC04"/>
    <s v="Confirmed"/>
    <s v="8pm EST"/>
    <s v="Light check out Friday, full checkout Saturday"/>
    <m/>
    <m/>
    <m/>
    <s v="IDCCMSVC04.carecorenational.com"/>
    <x v="2"/>
    <x v="2"/>
    <x v="2"/>
    <x v="39"/>
    <s v="Canyonlands"/>
    <s v="No"/>
    <s v="No"/>
    <s v="No"/>
    <s v="YES"/>
  </r>
  <r>
    <s v="IDCCMSVC05"/>
    <s v="Confirmed"/>
    <s v="8pm EST"/>
    <s v="Light check out Friday, full checkout Saturday"/>
    <m/>
    <m/>
    <m/>
    <s v="IDCCMSVC05.carecorenational.com"/>
    <x v="2"/>
    <x v="2"/>
    <x v="2"/>
    <x v="39"/>
    <s v="Canyonlands"/>
    <s v="No"/>
    <s v="No"/>
    <s v="No"/>
    <s v="YES"/>
  </r>
  <r>
    <s v="IDCCMSVC06"/>
    <s v="Confirmed"/>
    <s v="8pm EST"/>
    <s v="Light check out Friday, full checkout Saturday"/>
    <m/>
    <m/>
    <m/>
    <s v="IDCCMSVC06.carecorenational.com"/>
    <x v="2"/>
    <x v="2"/>
    <x v="2"/>
    <x v="39"/>
    <s v="Canyonlands"/>
    <s v="No"/>
    <s v="No"/>
    <s v="No"/>
    <s v="YES"/>
  </r>
  <r>
    <s v="IDCCMSVC07"/>
    <s v="Confirmed"/>
    <s v="8pm EST"/>
    <s v="Light check out Friday, full checkout Saturday"/>
    <m/>
    <m/>
    <m/>
    <s v="IDCCMSVC07.carecorenational.com"/>
    <x v="2"/>
    <x v="2"/>
    <x v="2"/>
    <x v="39"/>
    <s v="Canyonlands"/>
    <s v="No"/>
    <s v="No"/>
    <s v="No"/>
    <s v="YES"/>
  </r>
  <r>
    <s v="IDCCMSVC08"/>
    <s v="Confirmed"/>
    <s v="8pm EST"/>
    <s v="Light check out Friday, full checkout Saturday"/>
    <m/>
    <m/>
    <m/>
    <s v="IDCCMSVC08.carecorenational.com"/>
    <x v="2"/>
    <x v="2"/>
    <x v="2"/>
    <x v="39"/>
    <s v="Canyonlands"/>
    <s v="No"/>
    <s v="No"/>
    <s v="No"/>
    <s v="YES"/>
  </r>
  <r>
    <s v="NJOUTREACH01"/>
    <s v="Confirmed"/>
    <s v="8pm EST"/>
    <s v="Light check out Friday, full checkout Saturday"/>
    <m/>
    <m/>
    <m/>
    <s v="NJOUTREACH01.carecorenational.com"/>
    <x v="2"/>
    <x v="2"/>
    <x v="2"/>
    <x v="39"/>
    <s v="Canyonlands"/>
    <s v="No"/>
    <s v="No"/>
    <s v="No"/>
    <s v="YES"/>
  </r>
  <r>
    <s v="NJOUTREACH02"/>
    <s v="Confirmed"/>
    <s v="8pm EST"/>
    <s v="Light check out Friday, full checkout Saturday"/>
    <m/>
    <m/>
    <m/>
    <s v="NJOUTREACH02.carecorenational.com"/>
    <x v="2"/>
    <x v="2"/>
    <x v="2"/>
    <x v="39"/>
    <s v="Canyonlands"/>
    <s v="No"/>
    <s v="No"/>
    <s v="No"/>
    <s v="YES"/>
  </r>
  <r>
    <s v="REDISNODE01_PROD"/>
    <s v="Confirmed"/>
    <s v="8pm EST"/>
    <s v="Light check out Friday, full checkout Saturday"/>
    <m/>
    <m/>
    <m/>
    <s v="REDISNODE01.carecorenational.com"/>
    <x v="2"/>
    <x v="2"/>
    <x v="2"/>
    <x v="39"/>
    <s v="Canyonlands"/>
    <s v="No"/>
    <s v="No"/>
    <s v="No"/>
    <s v="YES"/>
  </r>
  <r>
    <s v="REDISNODE02_PROD"/>
    <s v="Confirmed"/>
    <s v="8pm EST"/>
    <s v="Light check out Friday, full checkout Saturday"/>
    <m/>
    <m/>
    <m/>
    <s v="REDISNODE02.carecorenational.com"/>
    <x v="2"/>
    <x v="2"/>
    <x v="2"/>
    <x v="39"/>
    <s v="Canyonlands"/>
    <s v="No"/>
    <s v="No"/>
    <s v="No"/>
    <s v="YES"/>
  </r>
  <r>
    <s v="REDISNODE03_PROD"/>
    <s v="Confirmed"/>
    <s v="8pm EST"/>
    <s v="Light check out Friday, full checkout Saturday"/>
    <m/>
    <m/>
    <m/>
    <s v="REDISNODE03.carecorenational.com"/>
    <x v="2"/>
    <x v="2"/>
    <x v="2"/>
    <x v="39"/>
    <s v="Canyonlands"/>
    <s v="No"/>
    <s v="No"/>
    <s v="No"/>
    <s v="YES"/>
  </r>
  <r>
    <s v="IDCPRDServices"/>
    <s v="Confirmed"/>
    <s v="8pm EST"/>
    <s v="Light check out Friday, full checkout Saturday"/>
    <m/>
    <m/>
    <m/>
    <s v="IDCPRDServices.carecorenational.com"/>
    <x v="2"/>
    <x v="2"/>
    <x v="2"/>
    <x v="40"/>
    <s v="Canyonlands"/>
    <s v="No"/>
    <s v="No"/>
    <s v="No"/>
    <s v="YES"/>
  </r>
  <r>
    <s v="IDCPRDServices"/>
    <s v="Confirmed"/>
    <s v="8pm EST"/>
    <s v="Light check out Friday, full checkout Saturday"/>
    <m/>
    <m/>
    <m/>
    <s v="IDCPRDServices.carecorenational.com"/>
    <x v="2"/>
    <x v="2"/>
    <x v="2"/>
    <x v="40"/>
    <s v="Canyonlands"/>
    <s v="No"/>
    <s v="No"/>
    <s v="No"/>
    <s v="YES"/>
  </r>
  <r>
    <s v="DALSSRS01_PROD_28OCT17"/>
    <s v="Confirmed"/>
    <s v="8pm EST"/>
    <m/>
    <m/>
    <m/>
    <m/>
    <s v="DALSSRS01.us.medsolutions.com"/>
    <x v="12"/>
    <x v="14"/>
    <x v="14"/>
    <x v="41"/>
    <s v="Canyonlands"/>
    <s v="No"/>
    <s v="No"/>
    <s v="No"/>
    <s v="NO"/>
  </r>
  <r>
    <s v="DCB-DW02_21MARCH19_UPGRADE"/>
    <s v="Confirmed"/>
    <s v="8pm EST"/>
    <m/>
    <m/>
    <m/>
    <m/>
    <s v="DCB-DW02.us.medsolutions.com"/>
    <x v="12"/>
    <x v="14"/>
    <x v="14"/>
    <x v="41"/>
    <s v="Canyonlands"/>
    <s v="No"/>
    <s v="No"/>
    <s v="No"/>
    <s v="NO"/>
  </r>
  <r>
    <s v="DCB-REP-01"/>
    <s v="Confirmed"/>
    <s v="8pm EST"/>
    <m/>
    <m/>
    <m/>
    <m/>
    <s v="DCB-REP-01.us.medsolutions.com"/>
    <x v="12"/>
    <x v="14"/>
    <x v="14"/>
    <x v="41"/>
    <s v="Canyonlands"/>
    <s v="No"/>
    <s v="No"/>
    <s v="No"/>
    <s v="NO"/>
  </r>
  <r>
    <s v="PRDTPSAPP"/>
    <s v="Confirmed"/>
    <s v="8pm EST"/>
    <s v="Light check out Friday, full checkout Saturday"/>
    <m/>
    <m/>
    <m/>
    <s v="PRDTPSAPP.carecorenational.com"/>
    <x v="2"/>
    <x v="2"/>
    <x v="2"/>
    <x v="42"/>
    <s v="Canyonlands"/>
    <s v="No"/>
    <s v="No"/>
    <s v="No"/>
    <s v="YES"/>
  </r>
  <r>
    <s v="PRDTPSDB"/>
    <s v="Confirmed"/>
    <s v="8pm EST"/>
    <s v="Light check out Friday, full checkout Saturday"/>
    <m/>
    <m/>
    <m/>
    <s v="PRDTPSDB.carecorenational.com"/>
    <x v="2"/>
    <x v="2"/>
    <x v="2"/>
    <x v="42"/>
    <s v="Canyonlands"/>
    <s v="No"/>
    <s v="MSSQL"/>
    <s v="No"/>
    <s v="YES"/>
  </r>
  <r>
    <s v="STGTPSDB"/>
    <s v="Confirmed"/>
    <s v="8pm EST"/>
    <s v="Light check out Friday, full checkout Saturday"/>
    <m/>
    <m/>
    <m/>
    <s v="STGTPSDB.carecorenational.com"/>
    <x v="2"/>
    <x v="2"/>
    <x v="2"/>
    <x v="42"/>
    <s v="Canyonlands"/>
    <s v="No"/>
    <s v="MSSQL"/>
    <s v="No"/>
    <s v="YES"/>
  </r>
  <r>
    <s v="IDCCMSVC07"/>
    <s v="Confirmed"/>
    <s v="8pm EST"/>
    <s v="Light check out Friday, full checkout Saturday"/>
    <m/>
    <m/>
    <m/>
    <s v="IDCCMSVC07.carecorenational.com"/>
    <x v="2"/>
    <x v="2"/>
    <x v="2"/>
    <x v="43"/>
    <s v="Canyonlands"/>
    <s v="No"/>
    <s v="No"/>
    <s v="No"/>
    <s v="YES"/>
  </r>
  <r>
    <s v="IDCCMSVC08"/>
    <s v="Confirmed"/>
    <s v="8pm EST"/>
    <s v="Light check out Friday, full checkout Saturday"/>
    <m/>
    <m/>
    <m/>
    <s v="IDCCMSVC08.carecorenational.com"/>
    <x v="2"/>
    <x v="2"/>
    <x v="2"/>
    <x v="43"/>
    <s v="Canyonlands"/>
    <s v="No"/>
    <s v="No"/>
    <s v="No"/>
    <s v="YES"/>
  </r>
  <r>
    <s v="PRDTPSDB"/>
    <s v="Confirmed"/>
    <s v="8pm EST"/>
    <s v="Light check out Friday, full checkout Saturday"/>
    <m/>
    <m/>
    <m/>
    <s v="PRDTPSDB.carecorenational.com"/>
    <x v="2"/>
    <x v="2"/>
    <x v="2"/>
    <x v="43"/>
    <s v="Canyonlands"/>
    <s v="No"/>
    <s v="MSSQL"/>
    <s v="No"/>
    <s v="YES"/>
  </r>
  <r>
    <s v="STGTPSDB"/>
    <s v="Confirmed"/>
    <s v="8pm EST"/>
    <s v="Light check out Friday, full checkout Saturday"/>
    <m/>
    <m/>
    <m/>
    <s v="STGTPSDB.carecorenational.com"/>
    <x v="2"/>
    <x v="2"/>
    <x v="2"/>
    <x v="43"/>
    <s v="Canyonlands"/>
    <s v="No"/>
    <s v="MSSQL"/>
    <s v="No"/>
    <s v="YES"/>
  </r>
  <r>
    <s v="NJOUTREACH02"/>
    <s v="Confirmed"/>
    <s v="8pm EST"/>
    <s v="Light check out Friday, full checkout Saturday"/>
    <m/>
    <m/>
    <m/>
    <s v="NJOUTREACH02.carecorenational.com"/>
    <x v="2"/>
    <x v="2"/>
    <x v="2"/>
    <x v="44"/>
    <s v="Canyonlands"/>
    <s v="No"/>
    <s v="No"/>
    <s v="No"/>
    <s v="YES"/>
  </r>
  <r>
    <s v="NJOUTREACH01"/>
    <s v="Confirmed"/>
    <s v="8pm EST"/>
    <s v="Light check out Friday, full checkout Saturday"/>
    <m/>
    <m/>
    <m/>
    <s v="NJOUTREACH01.carecorenational.com"/>
    <x v="2"/>
    <x v="2"/>
    <x v="2"/>
    <x v="45"/>
    <s v="Canyonlands"/>
    <s v="No"/>
    <s v="No"/>
    <s v="No"/>
    <s v="YES"/>
  </r>
  <r>
    <s v="NJOUTREACH02"/>
    <s v="Confirmed"/>
    <s v="8pm EST"/>
    <s v="Light check out Friday, full checkout Saturday"/>
    <m/>
    <m/>
    <m/>
    <s v="NJOUTREACH02.carecorenational.com"/>
    <x v="2"/>
    <x v="2"/>
    <x v="2"/>
    <x v="45"/>
    <s v="Canyonlands"/>
    <s v="No"/>
    <s v="No"/>
    <s v="No"/>
    <s v="YES"/>
  </r>
  <r>
    <s v="DCB-PRD-SQLODS1"/>
    <s v="Confirmed"/>
    <s v="8pm EST"/>
    <m/>
    <m/>
    <m/>
    <m/>
    <s v="DCB-PRD-SQLODS1.us.medsolutions.com"/>
    <x v="3"/>
    <x v="3"/>
    <x v="3"/>
    <x v="46"/>
    <s v="Canyonlands"/>
    <s v="No"/>
    <s v="MSSQL"/>
    <s v="No"/>
    <s v="YES"/>
  </r>
  <r>
    <s v="DCB-PRDPRPORT19"/>
    <s v="John Covert to Update"/>
    <s v="8pm EST"/>
    <s v="Friday Required"/>
    <m/>
    <m/>
    <m/>
    <s v="DCB-PRDPRPORT19.us.medsolutions.com"/>
    <x v="4"/>
    <x v="4"/>
    <x v="4"/>
    <x v="46"/>
    <s v="Canyonlands"/>
    <s v="No"/>
    <s v="No"/>
    <s v="No"/>
    <s v="NO"/>
  </r>
  <r>
    <s v="DCB-PRDPRPORT20"/>
    <s v="John Covert to Update"/>
    <s v="8pm EST"/>
    <s v="Friday Required"/>
    <m/>
    <m/>
    <m/>
    <s v="DCB-PRDPRPORT20.us.medsolutions.com"/>
    <x v="4"/>
    <x v="4"/>
    <x v="4"/>
    <x v="46"/>
    <s v="Canyonlands"/>
    <s v="No"/>
    <s v="No"/>
    <s v="No"/>
    <s v="NO"/>
  </r>
  <r>
    <s v="DCB-PRDPRPORT19"/>
    <s v="John Covert to Update"/>
    <s v="8pm EST"/>
    <s v="Friday Required"/>
    <m/>
    <m/>
    <m/>
    <s v="DCB-PRDPRPORT19.us.medsolutions.com"/>
    <x v="4"/>
    <x v="4"/>
    <x v="4"/>
    <x v="46"/>
    <s v="Canyonlands"/>
    <s v="No"/>
    <s v="No"/>
    <s v="No"/>
    <s v="NO"/>
  </r>
  <r>
    <s v="DCB-PRDPRPORT20"/>
    <s v="John Covert to Update"/>
    <s v="8pm EST"/>
    <s v="Friday Required"/>
    <m/>
    <m/>
    <m/>
    <s v="DCB-PRDPRPORT20.us.medsolutions.com"/>
    <x v="4"/>
    <x v="4"/>
    <x v="4"/>
    <x v="46"/>
    <s v="Canyonlands"/>
    <s v="No"/>
    <s v="No"/>
    <s v="No"/>
    <s v="NO"/>
  </r>
  <r>
    <s v="DALUPADSDB01"/>
    <s v="John Covert to Update"/>
    <s v="8pm EST"/>
    <s v="Friday Required"/>
    <m/>
    <m/>
    <m/>
    <s v="DALUPADSDB01.carecorenational.com"/>
    <x v="4"/>
    <x v="4"/>
    <x v="4"/>
    <x v="46"/>
    <s v="Canyonlands"/>
    <s v="No"/>
    <s v="MSSQL"/>
    <s v="Yes"/>
    <s v="NO"/>
  </r>
  <r>
    <s v="EHDALPD1UPDRV01"/>
    <s v="John Covert to Update"/>
    <s v="8pm EST"/>
    <s v="Friday Required"/>
    <m/>
    <m/>
    <m/>
    <s v="EHDALPD1UPDRV01.carecorenational.com"/>
    <x v="4"/>
    <x v="4"/>
    <x v="4"/>
    <x v="46"/>
    <s v="Canyonlands"/>
    <s v="No"/>
    <s v="No"/>
    <s v="No"/>
    <s v="YES"/>
  </r>
  <r>
    <s v="EHDALPD1UPDSF01"/>
    <s v="John Covert to Update"/>
    <s v="8pm EST"/>
    <s v="Friday Required"/>
    <m/>
    <m/>
    <m/>
    <s v="EHDALPD1UPDSF01.carecorenational.com"/>
    <x v="4"/>
    <x v="4"/>
    <x v="4"/>
    <x v="46"/>
    <s v="Canyonlands"/>
    <s v="No"/>
    <s v="No"/>
    <s v="No"/>
    <s v="YES"/>
  </r>
  <r>
    <s v="EHDALPD1UPDSF02"/>
    <s v="John Covert to Update"/>
    <s v="8pm EST"/>
    <s v="Friday Required"/>
    <m/>
    <m/>
    <m/>
    <s v="EHDALPD1UPDSF02.carecorenational.com"/>
    <x v="4"/>
    <x v="4"/>
    <x v="4"/>
    <x v="46"/>
    <s v="Canyonlands"/>
    <s v="No"/>
    <s v="No"/>
    <s v="No"/>
    <s v="YES"/>
  </r>
  <r>
    <s v="EHDALPD1UPDSF03"/>
    <s v="John Covert to Update"/>
    <s v="8pm EST"/>
    <s v="Friday Required"/>
    <m/>
    <m/>
    <m/>
    <s v="EHDALPD1UPDSF03.carecorenational.com"/>
    <x v="4"/>
    <x v="4"/>
    <x v="4"/>
    <x v="46"/>
    <s v="Canyonlands"/>
    <s v="No"/>
    <s v="No"/>
    <s v="No"/>
    <s v="YES"/>
  </r>
  <r>
    <s v="UPADSWEBSRV1_PRD"/>
    <s v="John Covert to Update"/>
    <s v="8pm EST"/>
    <s v="Friday Required"/>
    <m/>
    <m/>
    <m/>
    <s v="UPADSWEBSRV1.carecorenational.com"/>
    <x v="4"/>
    <x v="4"/>
    <x v="4"/>
    <x v="46"/>
    <s v="Canyonlands"/>
    <s v="No"/>
    <s v="No"/>
    <s v="No"/>
    <s v="YES"/>
  </r>
  <r>
    <s v="DCB-PRDPRPORT01"/>
    <s v="John Covert to Update"/>
    <s v="8pm EST"/>
    <s v="Friday Required"/>
    <m/>
    <m/>
    <m/>
    <s v="DCB-PRDPRPORT01.us.medsolutions.com"/>
    <x v="4"/>
    <x v="4"/>
    <x v="4"/>
    <x v="46"/>
    <s v="Canyonlands"/>
    <s v="No"/>
    <s v="No"/>
    <s v="No"/>
    <s v="YES"/>
  </r>
  <r>
    <s v="DCB-PRDPRPORT02"/>
    <s v="John Covert to Update"/>
    <s v="8pm EST"/>
    <s v="Friday Required"/>
    <m/>
    <m/>
    <m/>
    <s v="DCB-PRDPRPORT02.us.medsolutions.com"/>
    <x v="4"/>
    <x v="4"/>
    <x v="4"/>
    <x v="46"/>
    <s v="Canyonlands"/>
    <s v="No"/>
    <s v="No"/>
    <s v="No"/>
    <s v="YES"/>
  </r>
  <r>
    <s v="DCB-PRDPRPORT03"/>
    <s v="John Covert to Update"/>
    <s v="8pm EST"/>
    <s v="Friday Required"/>
    <m/>
    <m/>
    <m/>
    <s v="DCB-PRDPRPORT03.us.medsolutions.com"/>
    <x v="4"/>
    <x v="4"/>
    <x v="4"/>
    <x v="46"/>
    <s v="Canyonlands"/>
    <s v="No"/>
    <s v="No"/>
    <s v="No"/>
    <s v="YES"/>
  </r>
  <r>
    <s v="DCB-PRDPRPORT04"/>
    <s v="John Covert to Update"/>
    <s v="8pm EST"/>
    <s v="Friday Required"/>
    <m/>
    <m/>
    <m/>
    <s v="DCB-PRDPRPORT04.us.medsolutions.com"/>
    <x v="4"/>
    <x v="4"/>
    <x v="4"/>
    <x v="46"/>
    <s v="Canyonlands"/>
    <s v="No"/>
    <s v="No"/>
    <s v="No"/>
    <s v="YES"/>
  </r>
  <r>
    <s v="DCB-PRDPRPORT05"/>
    <s v="John Covert to Update"/>
    <s v="8pm EST"/>
    <s v="Friday Required"/>
    <m/>
    <m/>
    <m/>
    <s v="DCB-PRDPRPORT05.us.medsolutions.com"/>
    <x v="4"/>
    <x v="4"/>
    <x v="4"/>
    <x v="46"/>
    <s v="Canyonlands"/>
    <s v="No"/>
    <s v="No"/>
    <s v="No"/>
    <s v="YES"/>
  </r>
  <r>
    <s v="DCB-PRDPRPORT06"/>
    <s v="John Covert to Update"/>
    <s v="8pm EST"/>
    <s v="Friday Required"/>
    <m/>
    <m/>
    <m/>
    <s v="DCB-PRDPRPORT06.us.medsolutions.com"/>
    <x v="4"/>
    <x v="4"/>
    <x v="4"/>
    <x v="46"/>
    <s v="Canyonlands"/>
    <s v="No"/>
    <s v="No"/>
    <s v="No"/>
    <s v="YES"/>
  </r>
  <r>
    <s v="DCB-PRDPRPORT07"/>
    <s v="John Covert to Update"/>
    <s v="8pm EST"/>
    <s v="Friday Required"/>
    <m/>
    <m/>
    <m/>
    <s v="DCB-PRDPRPORT07.us.medsolutions.com"/>
    <x v="4"/>
    <x v="4"/>
    <x v="4"/>
    <x v="46"/>
    <s v="Canyonlands"/>
    <s v="No"/>
    <s v="No"/>
    <s v="No"/>
    <s v="NO"/>
  </r>
  <r>
    <s v="DCB-PRDPRPORT08"/>
    <s v="John Covert to Update"/>
    <s v="8pm EST"/>
    <s v="Friday Required"/>
    <m/>
    <m/>
    <m/>
    <s v="DCB-PRDPRPORT08.us.medsolutions.com"/>
    <x v="4"/>
    <x v="4"/>
    <x v="4"/>
    <x v="46"/>
    <s v="Canyonlands"/>
    <s v="No"/>
    <s v="No"/>
    <s v="No"/>
    <s v="NO"/>
  </r>
  <r>
    <s v="DCB-PRDPRPORT13"/>
    <s v="John Covert to Update"/>
    <s v="8pm EST"/>
    <s v="Friday Required"/>
    <m/>
    <m/>
    <m/>
    <s v="DCB-PRDPRPORT13.us.medsolutions.com"/>
    <x v="4"/>
    <x v="4"/>
    <x v="4"/>
    <x v="46"/>
    <s v="Canyonlands"/>
    <s v="No"/>
    <s v="No"/>
    <s v="No"/>
    <s v="NO"/>
  </r>
  <r>
    <s v="DCB-PRDPRPORT14"/>
    <s v="John Covert to Update"/>
    <s v="8pm EST"/>
    <s v="Friday Required"/>
    <m/>
    <m/>
    <m/>
    <s v="DCB-PRDPRPORT14.us.medsolutions.com"/>
    <x v="4"/>
    <x v="4"/>
    <x v="4"/>
    <x v="46"/>
    <s v="Canyonlands"/>
    <s v="No"/>
    <s v="No"/>
    <s v="No"/>
    <s v="YES"/>
  </r>
  <r>
    <s v="DCB-PRDPRPORT15"/>
    <s v="John Covert to Update"/>
    <s v="8pm EST"/>
    <s v="Friday Required"/>
    <m/>
    <m/>
    <m/>
    <s v="DCB-PRDPRPORT15.us.medsolutions.com"/>
    <x v="4"/>
    <x v="4"/>
    <x v="4"/>
    <x v="46"/>
    <s v="Canyonlands"/>
    <s v="No"/>
    <s v="No"/>
    <s v="No"/>
    <s v="YES"/>
  </r>
  <r>
    <s v="DCB-PRDPRPORT16"/>
    <s v="John Covert to Update"/>
    <s v="8pm EST"/>
    <s v="Friday Required"/>
    <m/>
    <m/>
    <m/>
    <s v="DCB-PRDPRPORT16.us.medsolutions.com"/>
    <x v="4"/>
    <x v="4"/>
    <x v="4"/>
    <x v="46"/>
    <s v="Canyonlands"/>
    <s v="No"/>
    <s v="No"/>
    <s v="No"/>
    <s v="YES"/>
  </r>
  <r>
    <s v="DCB-PRDPRPORT17"/>
    <s v="John Covert to Update"/>
    <s v="8pm EST"/>
    <s v="Friday Required"/>
    <m/>
    <m/>
    <m/>
    <s v="DCB-PRDPRPORT17.us.medsolutions.com"/>
    <x v="4"/>
    <x v="4"/>
    <x v="4"/>
    <x v="46"/>
    <s v="Canyonlands"/>
    <s v="No"/>
    <s v="No"/>
    <s v="No"/>
    <s v="YES"/>
  </r>
  <r>
    <s v="DCB-PRDPRPORT18"/>
    <s v="John Covert to Update"/>
    <s v="8pm EST"/>
    <s v="Friday Required"/>
    <m/>
    <m/>
    <m/>
    <s v="dcb-prdprport18.us.medsolutions.com"/>
    <x v="4"/>
    <x v="4"/>
    <x v="4"/>
    <x v="46"/>
    <s v="Canyonlands"/>
    <s v="No"/>
    <s v="No"/>
    <s v="No"/>
    <s v="YES"/>
  </r>
  <r>
    <s v="DCB-PRD-SQLODS1"/>
    <s v="John Covert to Update"/>
    <s v="8pm EST"/>
    <s v="Friday Required"/>
    <m/>
    <m/>
    <m/>
    <s v="DCB-PRD-SQLODS1.us.medsolutions.com"/>
    <x v="4"/>
    <x v="4"/>
    <x v="4"/>
    <x v="46"/>
    <s v="Canyonlands"/>
    <s v="No"/>
    <s v="MSSQL"/>
    <s v="No"/>
    <s v="YES"/>
  </r>
  <r>
    <s v="DALUPADSPLUGIN1"/>
    <s v="John Covert to Update"/>
    <s v="8pm EST"/>
    <s v="Friday Required"/>
    <m/>
    <m/>
    <m/>
    <s v="DALUPADSPLUGIN1.innovate.lan"/>
    <x v="4"/>
    <x v="4"/>
    <x v="4"/>
    <x v="46"/>
    <s v="Canyonlands"/>
    <s v="No"/>
    <s v="No"/>
    <s v="No"/>
    <s v="NO"/>
  </r>
  <r>
    <s v="DALUPADSSVC02"/>
    <s v="John Covert to Update"/>
    <s v="8pm EST"/>
    <s v="Friday Required"/>
    <m/>
    <m/>
    <m/>
    <s v="DALUPADSSVC02.innovate.lan"/>
    <x v="4"/>
    <x v="4"/>
    <x v="4"/>
    <x v="46"/>
    <s v="Canyonlands"/>
    <s v="No"/>
    <s v="No"/>
    <s v="No"/>
    <s v="NO"/>
  </r>
  <r>
    <s v="DALUPADSSVC03"/>
    <s v="John Covert to Update"/>
    <s v="8pm EST"/>
    <s v="Friday Required"/>
    <m/>
    <m/>
    <m/>
    <s v="DALUPADSSVC03.innovate.lan"/>
    <x v="4"/>
    <x v="4"/>
    <x v="4"/>
    <x v="46"/>
    <s v="Canyonlands"/>
    <s v="No"/>
    <s v="No"/>
    <s v="No"/>
    <s v="NO"/>
  </r>
  <r>
    <s v="DALUPADSSVC04"/>
    <s v="John Covert to Update"/>
    <s v="8pm EST"/>
    <s v="Friday Required"/>
    <m/>
    <m/>
    <m/>
    <s v="DALUPADSSVC04.innovate.lan"/>
    <x v="4"/>
    <x v="4"/>
    <x v="4"/>
    <x v="46"/>
    <s v="Canyonlands"/>
    <s v="No"/>
    <s v="No"/>
    <s v="No"/>
    <s v="NO"/>
  </r>
  <r>
    <s v="DALUPADSDB02"/>
    <s v="Confirmed"/>
    <s v="8pm EST"/>
    <s v="Friday Required"/>
    <m/>
    <m/>
    <m/>
    <s v="DALUPADSDB02.carecorenational.com"/>
    <x v="4"/>
    <x v="4"/>
    <x v="4"/>
    <x v="46"/>
    <s v="Canyonlands"/>
    <s v="N/A"/>
    <s v="N/A"/>
    <s v="N/A"/>
    <s v="YES"/>
  </r>
  <r>
    <s v="EHDALPD1USPDB01"/>
    <s v="Confirmed"/>
    <s v="8pm EST"/>
    <s v="Friday Required"/>
    <m/>
    <m/>
    <m/>
    <s v="EHDALPD1USPDB01.carecorenational.com"/>
    <x v="4"/>
    <x v="4"/>
    <x v="4"/>
    <x v="46"/>
    <s v="Canyonlands"/>
    <s v="N/A"/>
    <s v="N/A"/>
    <s v="N/A"/>
    <s v="YES"/>
  </r>
  <r>
    <s v="EHDALPD1USPDB02"/>
    <s v="Confirmed"/>
    <s v="8pm EST"/>
    <s v="Friday Required"/>
    <m/>
    <m/>
    <m/>
    <s v="EHDALPD1USPDB02.carecorenational.com"/>
    <x v="4"/>
    <x v="4"/>
    <x v="4"/>
    <x v="46"/>
    <s v="Canyonlands"/>
    <s v="N/A"/>
    <s v="N/A"/>
    <s v="N/A"/>
    <s v="NO"/>
  </r>
  <r>
    <s v="EHDALPD1UPIS01"/>
    <s v="Confirmed"/>
    <s v="8pm EST"/>
    <s v="Friday Required"/>
    <m/>
    <m/>
    <m/>
    <s v="EHDALPD1UPIS01.carecorenational.com"/>
    <x v="4"/>
    <x v="4"/>
    <x v="4"/>
    <x v="46"/>
    <s v="Canyonlands"/>
    <s v="N/A"/>
    <s v="N/A"/>
    <s v="N/A"/>
    <s v="NO"/>
  </r>
  <r>
    <s v="EHDALPD1UPIS02"/>
    <s v="Confirmed"/>
    <s v="8pm EST"/>
    <s v="Friday Required"/>
    <m/>
    <m/>
    <m/>
    <s v="EHDALPD1UPIS02.carecorenational.com"/>
    <x v="4"/>
    <x v="4"/>
    <x v="4"/>
    <x v="46"/>
    <s v="Canyonlands"/>
    <s v="N/A"/>
    <s v="N/A"/>
    <s v="N/A"/>
    <s v="YES"/>
  </r>
  <r>
    <s v="DCB-PRD-SQLDWS1"/>
    <s v="Confirmed"/>
    <s v="8pm EST"/>
    <m/>
    <m/>
    <m/>
    <m/>
    <s v="DCB-PRD-SQLDWS1.us.medsolutions.com"/>
    <x v="3"/>
    <x v="3"/>
    <x v="3"/>
    <x v="47"/>
    <s v="Canyonlands"/>
    <s v="No"/>
    <s v="MSSQL"/>
    <s v="Yes"/>
    <s v="NO"/>
  </r>
  <r>
    <s v="DCB-PRD-SQLDWS2"/>
    <s v="Confirmed"/>
    <s v="8pm EST"/>
    <m/>
    <m/>
    <m/>
    <m/>
    <s v="DCB-PRD-SQLDWS2.us.medsolutions.com"/>
    <x v="3"/>
    <x v="3"/>
    <x v="3"/>
    <x v="47"/>
    <s v="Canyonlands"/>
    <s v="No"/>
    <s v="MSSQL"/>
    <s v="No"/>
    <s v="YES"/>
  </r>
  <r>
    <s v="EHDALPD1UPIS01"/>
    <s v="Confirmed"/>
    <s v="8pm EST"/>
    <m/>
    <m/>
    <m/>
    <m/>
    <s v="EHDALPD1UPIS01.carecorenational.com"/>
    <x v="3"/>
    <x v="3"/>
    <x v="3"/>
    <x v="47"/>
    <s v="Canyonlands"/>
    <s v="N/A"/>
    <s v="N/A"/>
    <s v="N/A"/>
    <s v="NO"/>
  </r>
  <r>
    <s v="DALISAACSQL01"/>
    <s v="Confirmed"/>
    <s v="8pm EST"/>
    <m/>
    <m/>
    <m/>
    <m/>
    <s v="DALISAACSQL01.us.medsolutions.com"/>
    <x v="3"/>
    <x v="3"/>
    <x v="3"/>
    <x v="47"/>
    <s v="Canyonlands"/>
    <s v="N/A"/>
    <s v="N/A"/>
    <s v="N/A"/>
    <s v="NO"/>
  </r>
  <r>
    <s v="DCB-PRD-SQLISC"/>
    <s v="Confirmed"/>
    <s v="8pm EST"/>
    <m/>
    <m/>
    <m/>
    <m/>
    <s v="DCB-PRD-SQLISC.us.medsolutions.com"/>
    <x v="3"/>
    <x v="3"/>
    <x v="3"/>
    <x v="47"/>
    <s v="Canyonlands"/>
    <s v="No"/>
    <s v="MSSQL"/>
    <s v="No"/>
    <s v="YES"/>
  </r>
  <r>
    <s v="DALEAS01"/>
    <s v="Confirmed"/>
    <s v="8pm EST"/>
    <m/>
    <s v="Last Application Server started"/>
    <m/>
    <m/>
    <s v="DALEAS01.us.medsolutions.com"/>
    <x v="17"/>
    <x v="3"/>
    <x v="17"/>
    <x v="47"/>
    <s v="Canyonlands"/>
    <s v="N/A"/>
    <s v="N/A"/>
    <s v="N/A"/>
    <s v="NO"/>
  </r>
  <r>
    <s v="NJESDB"/>
    <s v="Confirmed"/>
    <s v="8pm EST"/>
    <m/>
    <m/>
    <m/>
    <m/>
    <s v="NJESDB.carecorenational.com"/>
    <x v="17"/>
    <x v="3"/>
    <x v="17"/>
    <x v="47"/>
    <s v="Canyonlands"/>
    <s v="N/A"/>
    <s v="MSSQL"/>
    <s v="Yes"/>
    <s v="NO"/>
  </r>
  <r>
    <s v="NJESDBPROD1"/>
    <s v="Confirmed"/>
    <s v="8pm EST"/>
    <m/>
    <m/>
    <m/>
    <m/>
    <s v="NJESDBPROD1.carecorenational.com"/>
    <x v="17"/>
    <x v="3"/>
    <x v="17"/>
    <x v="47"/>
    <s v="Canyonlands"/>
    <s v="N/A"/>
    <s v="MSSQL"/>
    <s v="Yes"/>
    <s v="NO"/>
  </r>
  <r>
    <s v="DALMOVEIT01"/>
    <s v="Confirmed"/>
    <s v="8pm EST"/>
    <m/>
    <m/>
    <m/>
    <m/>
    <s v="DALMOVEIT01.us.medsolutions.com"/>
    <x v="17"/>
    <x v="3"/>
    <x v="17"/>
    <x v="47"/>
    <s v="Canyonlands"/>
    <s v="N/A"/>
    <s v="N/A"/>
    <s v="N/A"/>
    <s v="NO"/>
  </r>
  <r>
    <s v="EHDALDWSQLDB02"/>
    <s v="Confirmed"/>
    <s v="8pm EST"/>
    <m/>
    <m/>
    <m/>
    <m/>
    <s v="EHDALDWSQLDB02.innovate.lan"/>
    <x v="17"/>
    <x v="3"/>
    <x v="17"/>
    <x v="47"/>
    <s v="Canyonlands"/>
    <s v="N/A"/>
    <s v="N/A"/>
    <s v="N/A"/>
    <s v="NO"/>
  </r>
  <r>
    <m/>
    <m/>
    <m/>
    <m/>
    <m/>
    <m/>
    <m/>
    <m/>
    <x v="18"/>
    <x v="19"/>
    <x v="18"/>
    <x v="47"/>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32B4C55-3886-449E-B6AF-29E8A13648C4}" name="PivotTable1" cacheId="1018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1:D58" firstHeaderRow="1" firstDataRow="1" firstDataCol="4"/>
  <pivotFields count="1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9">
        <item x="1"/>
        <item x="2"/>
        <item x="5"/>
        <item x="3"/>
        <item x="7"/>
        <item x="14"/>
        <item x="0"/>
        <item x="12"/>
        <item x="6"/>
        <item x="8"/>
        <item x="13"/>
        <item x="16"/>
        <item x="4"/>
        <item x="10"/>
        <item x="9"/>
        <item x="15"/>
        <item x="11"/>
        <item x="17"/>
        <item x="18"/>
      </items>
    </pivotField>
    <pivotField axis="axisRow" compact="0" outline="0" showAll="0">
      <items count="21">
        <item x="17"/>
        <item x="16"/>
        <item x="14"/>
        <item x="13"/>
        <item x="3"/>
        <item x="8"/>
        <item x="7"/>
        <item x="6"/>
        <item x="15"/>
        <item x="9"/>
        <item x="0"/>
        <item x="4"/>
        <item x="12"/>
        <item x="10"/>
        <item x="2"/>
        <item x="1"/>
        <item x="11"/>
        <item x="5"/>
        <item x="18"/>
        <item x="19"/>
        <item t="default"/>
      </items>
    </pivotField>
    <pivotField axis="axisRow" compact="0" outline="0" showAll="0" sortType="ascending" defaultSubtotal="0">
      <items count="22">
        <item x="3"/>
        <item x="0"/>
        <item x="10"/>
        <item x="17"/>
        <item x="14"/>
        <item x="6"/>
        <item x="7"/>
        <item x="8"/>
        <item x="9"/>
        <item m="1" x="21"/>
        <item x="2"/>
        <item x="12"/>
        <item x="13"/>
        <item m="1" x="20"/>
        <item x="1"/>
        <item x="11"/>
        <item x="15"/>
        <item x="16"/>
        <item x="4"/>
        <item m="1" x="19"/>
        <item x="5"/>
        <item x="18"/>
      </items>
    </pivotField>
    <pivotField axis="axisRow" compact="0"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pivotField>
    <pivotField compact="0" outline="0" showAll="0"/>
    <pivotField compact="0" outline="0" showAll="0"/>
    <pivotField compact="0" outline="0" showAll="0"/>
    <pivotField compact="0" outline="0" showAll="0"/>
    <pivotField compact="0" outline="0" showAll="0"/>
  </pivotFields>
  <rowFields count="4">
    <field x="10"/>
    <field x="11"/>
    <field x="8"/>
    <field x="9"/>
  </rowFields>
  <rowItems count="57">
    <i>
      <x/>
      <x v="3"/>
      <x v="3"/>
      <x v="4"/>
    </i>
    <i r="1">
      <x v="5"/>
      <x v="3"/>
      <x v="4"/>
    </i>
    <i r="1">
      <x v="12"/>
      <x v="3"/>
      <x v="4"/>
    </i>
    <i r="1">
      <x v="22"/>
      <x v="3"/>
      <x v="4"/>
    </i>
    <i r="1">
      <x v="25"/>
      <x v="3"/>
      <x v="4"/>
    </i>
    <i r="1">
      <x v="35"/>
      <x v="15"/>
      <x v="4"/>
    </i>
    <i r="1">
      <x v="46"/>
      <x v="3"/>
      <x v="4"/>
    </i>
    <i r="1">
      <x v="47"/>
      <x v="3"/>
      <x v="4"/>
    </i>
    <i>
      <x v="1"/>
      <x/>
      <x v="6"/>
      <x v="10"/>
    </i>
    <i>
      <x v="2"/>
      <x v="14"/>
      <x v="14"/>
      <x v="16"/>
    </i>
    <i r="1">
      <x v="26"/>
      <x v="10"/>
      <x v="8"/>
    </i>
    <i r="1">
      <x v="27"/>
      <x v="10"/>
      <x v="1"/>
    </i>
    <i r="1">
      <x v="33"/>
      <x v="10"/>
      <x v="1"/>
    </i>
    <i>
      <x v="3"/>
      <x v="47"/>
      <x v="17"/>
      <x v="4"/>
    </i>
    <i>
      <x v="4"/>
      <x v="25"/>
      <x v="7"/>
      <x v="2"/>
    </i>
    <i r="1">
      <x v="41"/>
      <x v="7"/>
      <x v="2"/>
    </i>
    <i>
      <x v="5"/>
      <x v="7"/>
      <x v="2"/>
      <x v="7"/>
    </i>
    <i r="1">
      <x v="8"/>
      <x v="2"/>
      <x v="7"/>
    </i>
    <i r="1">
      <x v="10"/>
      <x v="2"/>
      <x v="17"/>
    </i>
    <i r="1">
      <x v="24"/>
      <x v="2"/>
      <x v="7"/>
    </i>
    <i>
      <x v="6"/>
      <x v="9"/>
      <x v="8"/>
      <x v="6"/>
    </i>
    <i>
      <x v="7"/>
      <x v="11"/>
      <x v="4"/>
      <x v="5"/>
    </i>
    <i r="1">
      <x v="18"/>
      <x v="4"/>
      <x v="5"/>
    </i>
    <i>
      <x v="8"/>
      <x v="12"/>
      <x v="9"/>
      <x v="9"/>
    </i>
    <i r="3">
      <x v="13"/>
    </i>
    <i r="1">
      <x v="13"/>
      <x v="9"/>
      <x v="9"/>
    </i>
    <i r="3">
      <x v="13"/>
    </i>
    <i r="1">
      <x v="28"/>
      <x v="9"/>
      <x v="13"/>
    </i>
    <i>
      <x v="10"/>
      <x v="2"/>
      <x v="1"/>
      <x v="14"/>
    </i>
    <i r="1">
      <x v="17"/>
      <x v="1"/>
      <x v="14"/>
    </i>
    <i r="1">
      <x v="21"/>
      <x v="1"/>
      <x v="14"/>
    </i>
    <i r="1">
      <x v="32"/>
      <x v="1"/>
      <x v="14"/>
    </i>
    <i r="1">
      <x v="36"/>
      <x v="1"/>
      <x v="14"/>
    </i>
    <i r="1">
      <x v="39"/>
      <x v="1"/>
      <x v="14"/>
    </i>
    <i r="1">
      <x v="40"/>
      <x v="1"/>
      <x v="14"/>
    </i>
    <i r="1">
      <x v="42"/>
      <x v="1"/>
      <x v="14"/>
    </i>
    <i r="1">
      <x v="43"/>
      <x v="1"/>
      <x v="14"/>
    </i>
    <i r="1">
      <x v="44"/>
      <x v="1"/>
      <x v="14"/>
    </i>
    <i r="1">
      <x v="45"/>
      <x v="1"/>
      <x v="14"/>
    </i>
    <i>
      <x v="11"/>
      <x v="19"/>
      <x v="13"/>
      <x v="12"/>
    </i>
    <i>
      <x v="12"/>
      <x v="20"/>
      <x v="16"/>
      <x v="3"/>
    </i>
    <i>
      <x v="14"/>
      <x v="1"/>
      <x/>
      <x v="15"/>
    </i>
    <i r="1">
      <x v="22"/>
      <x/>
      <x v="15"/>
    </i>
    <i r="1">
      <x v="31"/>
      <x/>
      <x v="15"/>
    </i>
    <i r="1">
      <x v="34"/>
      <x/>
      <x v="15"/>
    </i>
    <i>
      <x v="15"/>
      <x v="15"/>
      <x v="8"/>
      <x v="6"/>
    </i>
    <i r="1">
      <x v="16"/>
      <x v="8"/>
      <x v="6"/>
    </i>
    <i>
      <x v="16"/>
      <x v="29"/>
      <x v="5"/>
      <x/>
    </i>
    <i r="1">
      <x v="30"/>
      <x v="5"/>
      <x/>
    </i>
    <i>
      <x v="17"/>
      <x v="37"/>
      <x v="11"/>
      <x v="18"/>
    </i>
    <i>
      <x v="18"/>
      <x v="4"/>
      <x v="12"/>
      <x v="11"/>
    </i>
    <i r="1">
      <x v="38"/>
      <x v="12"/>
      <x v="11"/>
    </i>
    <i r="1">
      <x v="46"/>
      <x v="12"/>
      <x v="11"/>
    </i>
    <i>
      <x v="20"/>
      <x v="6"/>
      <x v="2"/>
      <x v="17"/>
    </i>
    <i r="1">
      <x v="23"/>
      <x v="2"/>
      <x v="17"/>
    </i>
    <i>
      <x v="21"/>
      <x v="47"/>
      <x v="18"/>
      <x v="19"/>
    </i>
    <i t="grand">
      <x/>
    </i>
  </rowItems>
  <colItems count="1">
    <i/>
  </colItems>
  <formats count="4">
    <format dxfId="154">
      <pivotArea field="10" type="button" dataOnly="0" labelOnly="1" outline="0" axis="axisRow" fieldPosition="0"/>
    </format>
    <format dxfId="155">
      <pivotArea dataOnly="0" labelOnly="1" outline="0" fieldPosition="0">
        <references count="1">
          <reference field="10" count="0"/>
        </references>
      </pivotArea>
    </format>
    <format dxfId="156">
      <pivotArea dataOnly="0" labelOnly="1" grandRow="1" outline="0" fieldPosition="0"/>
    </format>
    <format dxfId="157">
      <pivotArea field="8" type="button" dataOnly="0" labelOnly="1" outline="0" axis="axisRow" fieldPosition="2"/>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EEBCC9-475D-40F1-9AA6-17C7C86EB91B}" name="PivotTable1" cacheId="1018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1:D35" firstHeaderRow="1" firstDataRow="1" firstDataCol="4"/>
  <pivotFields count="36">
    <pivotField compact="0" outline="0" showAll="0"/>
    <pivotField compact="0" outline="0" showAll="0"/>
    <pivotField compact="0" outline="0" showAll="0"/>
    <pivotField axis="axisRow" compact="0" outline="0" showAll="0" defaultSubtotal="0">
      <items count="10">
        <item x="0"/>
        <item x="1"/>
        <item x="2"/>
        <item x="3"/>
        <item x="4"/>
        <item x="5"/>
        <item x="6"/>
        <item x="7"/>
        <item x="8"/>
        <item x="9"/>
      </items>
    </pivotField>
    <pivotField axis="axisRow" compact="0" outline="0" showAll="0">
      <items count="12">
        <item x="2"/>
        <item x="8"/>
        <item x="7"/>
        <item x="5"/>
        <item x="3"/>
        <item x="10"/>
        <item x="6"/>
        <item x="9"/>
        <item x="1"/>
        <item x="0"/>
        <item x="4"/>
        <item t="default"/>
      </items>
    </pivotField>
    <pivotField axis="axisRow" compact="0" outline="0" showAll="0" defaultSubtotal="0">
      <items count="10">
        <item x="2"/>
        <item x="9"/>
        <item x="6"/>
        <item x="3"/>
        <item x="4"/>
        <item x="8"/>
        <item x="1"/>
        <item x="0"/>
        <item x="7"/>
        <item x="5"/>
      </items>
    </pivotField>
    <pivotField axis="axisRow" compact="0" outline="0" showAll="0" defaultSubtotal="0">
      <items count="34">
        <item x="15"/>
        <item x="0"/>
        <item x="4"/>
        <item x="5"/>
        <item x="23"/>
        <item x="16"/>
        <item x="17"/>
        <item x="18"/>
        <item x="21"/>
        <item x="30"/>
        <item x="31"/>
        <item x="28"/>
        <item x="29"/>
        <item x="6"/>
        <item x="22"/>
        <item x="7"/>
        <item x="1"/>
        <item x="19"/>
        <item x="20"/>
        <item x="26"/>
        <item x="32"/>
        <item x="2"/>
        <item x="8"/>
        <item x="3"/>
        <item x="9"/>
        <item x="10"/>
        <item x="11"/>
        <item x="24"/>
        <item x="12"/>
        <item x="27"/>
        <item x="13"/>
        <item x="14"/>
        <item x="25"/>
        <item m="1" x="3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5"/>
    <field x="6"/>
    <field x="3"/>
    <field x="4"/>
  </rowFields>
  <rowItems count="34">
    <i>
      <x/>
      <x/>
      <x v="2"/>
      <x/>
    </i>
    <i>
      <x v="1"/>
      <x v="20"/>
      <x v="9"/>
      <x v="5"/>
    </i>
    <i>
      <x v="2"/>
      <x v="19"/>
      <x v="6"/>
      <x v="2"/>
    </i>
    <i r="1">
      <x v="29"/>
      <x v="6"/>
      <x v="2"/>
    </i>
    <i>
      <x v="3"/>
      <x v="5"/>
      <x v="3"/>
      <x v="4"/>
    </i>
    <i r="1">
      <x v="6"/>
      <x v="3"/>
      <x v="4"/>
    </i>
    <i r="1">
      <x v="7"/>
      <x v="3"/>
      <x v="10"/>
    </i>
    <i r="1">
      <x v="17"/>
      <x v="3"/>
      <x v="4"/>
    </i>
    <i r="1">
      <x v="18"/>
      <x v="3"/>
      <x v="4"/>
    </i>
    <i>
      <x v="4"/>
      <x v="8"/>
      <x v="4"/>
      <x v="3"/>
    </i>
    <i r="1">
      <x v="14"/>
      <x v="4"/>
      <x v="3"/>
    </i>
    <i>
      <x v="5"/>
      <x v="9"/>
      <x v="8"/>
      <x v="7"/>
    </i>
    <i r="1">
      <x v="10"/>
      <x v="8"/>
      <x v="7"/>
    </i>
    <i>
      <x v="6"/>
      <x v="2"/>
      <x v="1"/>
      <x v="8"/>
    </i>
    <i r="1">
      <x v="3"/>
      <x v="1"/>
      <x v="8"/>
    </i>
    <i r="1">
      <x v="13"/>
      <x v="1"/>
      <x v="8"/>
    </i>
    <i r="1">
      <x v="15"/>
      <x v="1"/>
      <x v="8"/>
    </i>
    <i r="1">
      <x v="22"/>
      <x v="1"/>
      <x v="8"/>
    </i>
    <i r="1">
      <x v="24"/>
      <x v="1"/>
      <x v="8"/>
    </i>
    <i r="1">
      <x v="25"/>
      <x v="1"/>
      <x v="8"/>
    </i>
    <i r="1">
      <x v="26"/>
      <x v="1"/>
      <x v="8"/>
    </i>
    <i r="1">
      <x v="28"/>
      <x v="1"/>
      <x v="8"/>
    </i>
    <i r="1">
      <x v="30"/>
      <x v="1"/>
      <x v="8"/>
    </i>
    <i r="1">
      <x v="31"/>
      <x v="1"/>
      <x v="8"/>
    </i>
    <i>
      <x v="7"/>
      <x v="1"/>
      <x/>
      <x v="9"/>
    </i>
    <i r="1">
      <x v="16"/>
      <x/>
      <x v="9"/>
    </i>
    <i r="1">
      <x v="21"/>
      <x/>
      <x v="9"/>
    </i>
    <i r="1">
      <x v="23"/>
      <x/>
      <x v="9"/>
    </i>
    <i>
      <x v="8"/>
      <x v="11"/>
      <x v="7"/>
      <x v="1"/>
    </i>
    <i r="1">
      <x v="12"/>
      <x v="7"/>
      <x v="1"/>
    </i>
    <i>
      <x v="9"/>
      <x v="4"/>
      <x v="5"/>
      <x v="6"/>
    </i>
    <i r="1">
      <x v="27"/>
      <x v="5"/>
      <x v="6"/>
    </i>
    <i r="1">
      <x v="32"/>
      <x v="5"/>
      <x v="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hyperlink" Target="https://dev.azure.com/eviCoreDev/"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D71E3-E45A-4BC2-83F4-13BBC864D676}">
  <sheetPr codeName="Sheet2"/>
  <dimension ref="A1:P13"/>
  <sheetViews>
    <sheetView tabSelected="1" zoomScale="113" zoomScaleNormal="113" workbookViewId="0">
      <selection activeCell="D13" sqref="D13"/>
    </sheetView>
  </sheetViews>
  <sheetFormatPr defaultColWidth="0" defaultRowHeight="24" customHeight="1"/>
  <cols>
    <col min="1" max="1" width="1.42578125" style="143" customWidth="1"/>
    <col min="2" max="2" width="9.5703125" style="143" customWidth="1"/>
    <col min="3" max="3" width="5.5703125" style="143" customWidth="1"/>
    <col min="4" max="4" width="91.140625" style="143" customWidth="1"/>
    <col min="5" max="5" width="14.5703125" style="143" customWidth="1"/>
    <col min="6" max="8" width="9.5703125" style="143" customWidth="1"/>
    <col min="9" max="9" width="7.5703125" style="143" bestFit="1" customWidth="1"/>
    <col min="10" max="10" width="18.7109375" style="143" bestFit="1" customWidth="1"/>
    <col min="11" max="11" width="25.5703125" style="143" bestFit="1" customWidth="1"/>
    <col min="12" max="12" width="10.42578125" style="143" customWidth="1"/>
    <col min="13" max="13" width="18" style="143" customWidth="1"/>
    <col min="14" max="15" width="9.85546875" style="143" customWidth="1"/>
    <col min="16" max="16" width="0" style="143" hidden="1" customWidth="1"/>
    <col min="17" max="16384" width="9.28515625" style="143" hidden="1"/>
  </cols>
  <sheetData>
    <row r="1" spans="2:12" ht="24" customHeight="1">
      <c r="B1" s="298" t="s">
        <v>0</v>
      </c>
      <c r="C1" s="299"/>
      <c r="D1" s="299"/>
      <c r="E1" s="299"/>
      <c r="F1" s="299"/>
      <c r="G1" s="299"/>
      <c r="H1" s="299"/>
      <c r="I1" s="299"/>
      <c r="J1" s="299"/>
      <c r="K1" s="300"/>
      <c r="L1" s="209" t="s">
        <v>1</v>
      </c>
    </row>
    <row r="2" spans="2:12" ht="24" customHeight="1">
      <c r="B2" s="305"/>
      <c r="C2" s="306"/>
      <c r="D2" s="306"/>
      <c r="E2" s="306"/>
      <c r="F2" s="166"/>
      <c r="G2" s="166"/>
      <c r="H2" s="166"/>
      <c r="I2" s="166"/>
      <c r="J2" s="166"/>
      <c r="K2" s="166"/>
      <c r="L2" s="166"/>
    </row>
    <row r="3" spans="2:12" ht="24" customHeight="1">
      <c r="B3" s="143" t="s">
        <v>2</v>
      </c>
      <c r="D3" s="143" t="s">
        <v>3</v>
      </c>
      <c r="F3" s="143" t="s">
        <v>4</v>
      </c>
    </row>
    <row r="4" spans="2:12" ht="24" customHeight="1">
      <c r="B4" s="143" t="s">
        <v>5</v>
      </c>
      <c r="D4" s="143" t="s">
        <v>6</v>
      </c>
      <c r="F4" s="143" t="s">
        <v>7</v>
      </c>
    </row>
    <row r="5" spans="2:12" ht="24" customHeight="1">
      <c r="B5" s="143" t="s">
        <v>8</v>
      </c>
      <c r="D5" s="143" t="s">
        <v>9</v>
      </c>
      <c r="E5" s="229"/>
    </row>
    <row r="6" spans="2:12" ht="24" customHeight="1">
      <c r="B6" s="143" t="s">
        <v>10</v>
      </c>
      <c r="D6" s="143" t="s">
        <v>11</v>
      </c>
      <c r="E6" s="229"/>
      <c r="F6" s="143" t="s">
        <v>12</v>
      </c>
    </row>
    <row r="7" spans="2:12" ht="24" customHeight="1">
      <c r="B7" s="143" t="s">
        <v>13</v>
      </c>
      <c r="D7" s="143" t="s">
        <v>14</v>
      </c>
      <c r="E7" s="229"/>
      <c r="F7" s="143" t="s">
        <v>15</v>
      </c>
    </row>
    <row r="8" spans="2:12" ht="24" customHeight="1">
      <c r="B8" s="143" t="s">
        <v>16</v>
      </c>
      <c r="D8" s="143" t="s">
        <v>17</v>
      </c>
      <c r="E8" s="229"/>
      <c r="F8" s="143" t="s">
        <v>18</v>
      </c>
    </row>
    <row r="9" spans="2:12" ht="24" customHeight="1">
      <c r="B9" s="143" t="s">
        <v>19</v>
      </c>
      <c r="D9" s="378" t="s">
        <v>20</v>
      </c>
      <c r="E9" s="229"/>
      <c r="F9" s="307" t="s">
        <v>21</v>
      </c>
      <c r="G9" s="307"/>
      <c r="H9" s="307"/>
      <c r="I9" s="307"/>
      <c r="J9" s="307"/>
      <c r="K9" s="307"/>
    </row>
    <row r="10" spans="2:12" ht="24" customHeight="1">
      <c r="B10" s="143" t="s">
        <v>22</v>
      </c>
      <c r="D10" s="143" t="s">
        <v>23</v>
      </c>
      <c r="E10" s="229"/>
      <c r="F10" s="307"/>
      <c r="G10" s="307"/>
      <c r="H10" s="307"/>
      <c r="I10" s="307"/>
      <c r="J10" s="307"/>
      <c r="K10" s="307"/>
    </row>
    <row r="13" spans="2:12" ht="30">
      <c r="D13" s="301" t="s">
        <v>24</v>
      </c>
    </row>
  </sheetData>
  <sheetProtection autoFilter="0"/>
  <mergeCells count="2">
    <mergeCell ref="B2:E2"/>
    <mergeCell ref="F9:K1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5FF4F-4412-4296-8639-0B89DB1E5C4C}">
  <sheetPr codeName="Sheet9">
    <tabColor rgb="FF99CCFF"/>
  </sheetPr>
  <dimension ref="A1:AM4"/>
  <sheetViews>
    <sheetView workbookViewId="0">
      <selection activeCell="W23" sqref="W23"/>
    </sheetView>
  </sheetViews>
  <sheetFormatPr defaultRowHeight="15"/>
  <sheetData>
    <row r="1" spans="1:39" ht="63.75">
      <c r="A1" s="302" t="s">
        <v>25</v>
      </c>
      <c r="B1" s="302" t="s">
        <v>26</v>
      </c>
      <c r="C1" s="302" t="s">
        <v>27</v>
      </c>
      <c r="D1" s="302" t="s">
        <v>28</v>
      </c>
      <c r="E1" s="302" t="s">
        <v>29</v>
      </c>
      <c r="F1" s="303" t="s">
        <v>30</v>
      </c>
      <c r="G1" s="303" t="s">
        <v>31</v>
      </c>
      <c r="H1" s="303" t="s">
        <v>32</v>
      </c>
      <c r="I1" s="303" t="s">
        <v>33</v>
      </c>
      <c r="J1" s="303" t="s">
        <v>34</v>
      </c>
      <c r="K1" s="303" t="s">
        <v>35</v>
      </c>
      <c r="L1" s="303" t="s">
        <v>36</v>
      </c>
      <c r="M1" s="303" t="s">
        <v>37</v>
      </c>
      <c r="N1" s="303" t="s">
        <v>38</v>
      </c>
      <c r="O1" s="303" t="s">
        <v>39</v>
      </c>
      <c r="P1" s="303" t="s">
        <v>40</v>
      </c>
      <c r="Q1" s="303" t="s">
        <v>41</v>
      </c>
      <c r="R1" s="304" t="s">
        <v>42</v>
      </c>
      <c r="S1" s="304" t="s">
        <v>43</v>
      </c>
      <c r="T1" s="304" t="s">
        <v>44</v>
      </c>
      <c r="U1" s="304" t="s">
        <v>45</v>
      </c>
      <c r="V1" s="304" t="s">
        <v>46</v>
      </c>
      <c r="W1" s="304" t="s">
        <v>47</v>
      </c>
      <c r="X1" s="304" t="s">
        <v>48</v>
      </c>
      <c r="Y1" s="304" t="s">
        <v>49</v>
      </c>
      <c r="Z1" s="304" t="s">
        <v>50</v>
      </c>
      <c r="AA1" s="304" t="s">
        <v>51</v>
      </c>
      <c r="AB1" s="304" t="s">
        <v>52</v>
      </c>
      <c r="AC1" s="303" t="s">
        <v>53</v>
      </c>
      <c r="AD1" s="303" t="s">
        <v>54</v>
      </c>
      <c r="AE1" s="303" t="s">
        <v>55</v>
      </c>
      <c r="AF1" s="303" t="s">
        <v>56</v>
      </c>
      <c r="AG1" s="303" t="s">
        <v>57</v>
      </c>
      <c r="AH1" s="297" t="s">
        <v>58</v>
      </c>
      <c r="AI1" s="297" t="s">
        <v>59</v>
      </c>
      <c r="AJ1" s="297" t="s">
        <v>60</v>
      </c>
      <c r="AK1" s="297" t="s">
        <v>61</v>
      </c>
      <c r="AL1" s="297" t="s">
        <v>62</v>
      </c>
      <c r="AM1" s="297" t="s">
        <v>63</v>
      </c>
    </row>
    <row r="2" spans="1:39">
      <c r="A2" t="s">
        <v>64</v>
      </c>
      <c r="B2" t="s">
        <v>64</v>
      </c>
      <c r="C2" t="s">
        <v>64</v>
      </c>
      <c r="D2" t="s">
        <v>64</v>
      </c>
      <c r="E2" t="s">
        <v>64</v>
      </c>
      <c r="F2" t="s">
        <v>64</v>
      </c>
      <c r="G2" t="s">
        <v>64</v>
      </c>
      <c r="H2" t="s">
        <v>64</v>
      </c>
      <c r="I2" t="s">
        <v>64</v>
      </c>
      <c r="J2" t="s">
        <v>64</v>
      </c>
      <c r="K2" t="s">
        <v>64</v>
      </c>
      <c r="L2" t="s">
        <v>64</v>
      </c>
      <c r="M2" t="s">
        <v>64</v>
      </c>
      <c r="N2" t="s">
        <v>64</v>
      </c>
      <c r="O2" t="s">
        <v>64</v>
      </c>
      <c r="Q2" t="s">
        <v>64</v>
      </c>
      <c r="R2" t="s">
        <v>64</v>
      </c>
      <c r="S2" t="s">
        <v>64</v>
      </c>
      <c r="T2" t="s">
        <v>64</v>
      </c>
      <c r="U2" t="s">
        <v>64</v>
      </c>
      <c r="V2" t="s">
        <v>64</v>
      </c>
      <c r="W2" t="s">
        <v>64</v>
      </c>
      <c r="X2" t="s">
        <v>64</v>
      </c>
      <c r="Y2" t="s">
        <v>64</v>
      </c>
      <c r="Z2" t="s">
        <v>64</v>
      </c>
      <c r="AA2" t="s">
        <v>64</v>
      </c>
      <c r="AB2" t="s">
        <v>64</v>
      </c>
      <c r="AC2" t="s">
        <v>64</v>
      </c>
      <c r="AE2" t="s">
        <v>64</v>
      </c>
      <c r="AF2" t="s">
        <v>64</v>
      </c>
      <c r="AG2" t="s">
        <v>65</v>
      </c>
      <c r="AH2" t="s">
        <v>64</v>
      </c>
      <c r="AI2" t="s">
        <v>64</v>
      </c>
      <c r="AJ2" t="s">
        <v>64</v>
      </c>
      <c r="AK2" t="s">
        <v>64</v>
      </c>
      <c r="AL2" t="s">
        <v>64</v>
      </c>
    </row>
    <row r="3" spans="1:39">
      <c r="A3" t="s">
        <v>66</v>
      </c>
      <c r="B3" t="s">
        <v>66</v>
      </c>
      <c r="C3" t="s">
        <v>66</v>
      </c>
      <c r="D3" t="s">
        <v>66</v>
      </c>
      <c r="E3" t="s">
        <v>66</v>
      </c>
      <c r="F3" t="s">
        <v>66</v>
      </c>
      <c r="G3" t="s">
        <v>66</v>
      </c>
      <c r="H3" t="s">
        <v>66</v>
      </c>
      <c r="I3" t="s">
        <v>66</v>
      </c>
      <c r="J3" t="s">
        <v>66</v>
      </c>
      <c r="K3" t="s">
        <v>66</v>
      </c>
      <c r="L3" t="s">
        <v>66</v>
      </c>
      <c r="M3" t="s">
        <v>66</v>
      </c>
      <c r="N3" t="s">
        <v>66</v>
      </c>
      <c r="O3" t="s">
        <v>66</v>
      </c>
      <c r="Q3" t="s">
        <v>66</v>
      </c>
      <c r="R3" t="s">
        <v>66</v>
      </c>
      <c r="S3" t="s">
        <v>66</v>
      </c>
      <c r="T3" t="s">
        <v>66</v>
      </c>
      <c r="U3" t="s">
        <v>66</v>
      </c>
      <c r="V3" t="s">
        <v>66</v>
      </c>
      <c r="W3" t="s">
        <v>66</v>
      </c>
      <c r="X3" t="s">
        <v>66</v>
      </c>
      <c r="Y3" t="s">
        <v>66</v>
      </c>
      <c r="Z3" t="s">
        <v>66</v>
      </c>
      <c r="AA3" t="s">
        <v>66</v>
      </c>
      <c r="AB3" t="s">
        <v>66</v>
      </c>
      <c r="AC3" t="s">
        <v>66</v>
      </c>
      <c r="AE3" t="s">
        <v>66</v>
      </c>
      <c r="AF3" t="s">
        <v>66</v>
      </c>
      <c r="AG3" t="s">
        <v>67</v>
      </c>
      <c r="AH3" t="s">
        <v>66</v>
      </c>
      <c r="AI3" t="s">
        <v>66</v>
      </c>
      <c r="AJ3" t="s">
        <v>66</v>
      </c>
      <c r="AK3" t="s">
        <v>66</v>
      </c>
      <c r="AL3" t="s">
        <v>66</v>
      </c>
    </row>
    <row r="4" spans="1:39">
      <c r="A4" t="s">
        <v>68</v>
      </c>
      <c r="B4" t="s">
        <v>68</v>
      </c>
      <c r="C4" t="s">
        <v>68</v>
      </c>
      <c r="D4" t="s">
        <v>68</v>
      </c>
      <c r="E4" t="s">
        <v>68</v>
      </c>
      <c r="F4" t="s">
        <v>68</v>
      </c>
      <c r="G4" t="s">
        <v>68</v>
      </c>
      <c r="H4" t="s">
        <v>68</v>
      </c>
      <c r="I4" t="s">
        <v>68</v>
      </c>
      <c r="J4" t="s">
        <v>68</v>
      </c>
      <c r="K4" t="s">
        <v>68</v>
      </c>
      <c r="L4" t="s">
        <v>68</v>
      </c>
      <c r="M4" t="s">
        <v>68</v>
      </c>
      <c r="N4" t="s">
        <v>68</v>
      </c>
      <c r="O4" t="s">
        <v>68</v>
      </c>
      <c r="Q4" t="s">
        <v>68</v>
      </c>
      <c r="R4" t="s">
        <v>68</v>
      </c>
      <c r="S4" t="s">
        <v>68</v>
      </c>
      <c r="T4" t="s">
        <v>68</v>
      </c>
      <c r="U4" t="s">
        <v>68</v>
      </c>
      <c r="V4" t="s">
        <v>68</v>
      </c>
      <c r="W4" t="s">
        <v>68</v>
      </c>
      <c r="X4" t="s">
        <v>68</v>
      </c>
      <c r="Y4" t="s">
        <v>68</v>
      </c>
      <c r="Z4" t="s">
        <v>68</v>
      </c>
      <c r="AA4" t="s">
        <v>68</v>
      </c>
      <c r="AB4" t="s">
        <v>68</v>
      </c>
      <c r="AC4" t="s">
        <v>68</v>
      </c>
      <c r="AE4" t="s">
        <v>68</v>
      </c>
      <c r="AF4" t="s">
        <v>68</v>
      </c>
      <c r="AG4" t="s">
        <v>68</v>
      </c>
      <c r="AH4" t="s">
        <v>68</v>
      </c>
      <c r="AI4" t="s">
        <v>68</v>
      </c>
      <c r="AJ4" t="s">
        <v>68</v>
      </c>
      <c r="AK4" t="s">
        <v>68</v>
      </c>
      <c r="AL4" t="s">
        <v>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49686-7E2F-4268-B843-7B83C3A32563}">
  <sheetPr codeName="Sheet10"/>
  <dimension ref="A1:A21"/>
  <sheetViews>
    <sheetView workbookViewId="0"/>
  </sheetViews>
  <sheetFormatPr defaultRowHeight="15"/>
  <cols>
    <col min="1" max="1" width="56" customWidth="1"/>
  </cols>
  <sheetData>
    <row r="1" spans="1:1">
      <c r="A1" t="s">
        <v>69</v>
      </c>
    </row>
    <row r="2" spans="1:1">
      <c r="A2" t="s">
        <v>70</v>
      </c>
    </row>
    <row r="3" spans="1:1">
      <c r="A3" t="s">
        <v>71</v>
      </c>
    </row>
    <row r="4" spans="1:1">
      <c r="A4" t="s">
        <v>72</v>
      </c>
    </row>
    <row r="5" spans="1:1">
      <c r="A5" t="s">
        <v>73</v>
      </c>
    </row>
    <row r="6" spans="1:1">
      <c r="A6" t="s">
        <v>74</v>
      </c>
    </row>
    <row r="7" spans="1:1">
      <c r="A7" t="s">
        <v>75</v>
      </c>
    </row>
    <row r="8" spans="1:1">
      <c r="A8" t="s">
        <v>76</v>
      </c>
    </row>
    <row r="9" spans="1:1">
      <c r="A9" t="s">
        <v>77</v>
      </c>
    </row>
    <row r="10" spans="1:1">
      <c r="A10" t="s">
        <v>78</v>
      </c>
    </row>
    <row r="11" spans="1:1">
      <c r="A11" t="s">
        <v>79</v>
      </c>
    </row>
    <row r="12" spans="1:1">
      <c r="A12" t="s">
        <v>80</v>
      </c>
    </row>
    <row r="13" spans="1:1">
      <c r="A13" t="s">
        <v>81</v>
      </c>
    </row>
    <row r="14" spans="1:1">
      <c r="A14" t="s">
        <v>82</v>
      </c>
    </row>
    <row r="15" spans="1:1">
      <c r="A15" t="s">
        <v>83</v>
      </c>
    </row>
    <row r="16" spans="1:1">
      <c r="A16" t="s">
        <v>84</v>
      </c>
    </row>
    <row r="17" spans="1:1">
      <c r="A17" t="s">
        <v>85</v>
      </c>
    </row>
    <row r="18" spans="1:1">
      <c r="A18" t="s">
        <v>86</v>
      </c>
    </row>
    <row r="19" spans="1:1">
      <c r="A19" t="s">
        <v>87</v>
      </c>
    </row>
    <row r="20" spans="1:1">
      <c r="A20" t="s">
        <v>88</v>
      </c>
    </row>
    <row r="21" spans="1:1">
      <c r="A21" t="s">
        <v>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0" tint="-0.249977111117893"/>
  </sheetPr>
  <dimension ref="A1:E5"/>
  <sheetViews>
    <sheetView zoomScaleNormal="100" workbookViewId="0">
      <pane ySplit="3" topLeftCell="A4" activePane="bottomLeft" state="frozen"/>
      <selection pane="bottomLeft" activeCell="B6" sqref="B6"/>
    </sheetView>
  </sheetViews>
  <sheetFormatPr defaultColWidth="9.28515625" defaultRowHeight="12.75"/>
  <cols>
    <col min="1" max="1" width="9.28515625" style="127" bestFit="1" customWidth="1"/>
    <col min="2" max="2" width="22.140625" style="127" bestFit="1" customWidth="1"/>
    <col min="3" max="3" width="75.42578125" style="126" customWidth="1"/>
    <col min="4" max="4" width="24.7109375" style="121" customWidth="1"/>
    <col min="5" max="5" width="42.28515625" style="121" customWidth="1"/>
    <col min="6" max="16384" width="9.28515625" style="121"/>
  </cols>
  <sheetData>
    <row r="1" spans="1:5" s="191" customFormat="1" ht="23.25">
      <c r="A1" s="152" t="s">
        <v>90</v>
      </c>
      <c r="B1" s="141"/>
      <c r="C1" s="141"/>
      <c r="D1" s="209" t="s">
        <v>91</v>
      </c>
      <c r="E1" s="168"/>
    </row>
    <row r="2" spans="1:5" s="192" customFormat="1" ht="15.75" customHeight="1">
      <c r="A2" s="305"/>
      <c r="B2" s="306"/>
      <c r="C2" s="306"/>
      <c r="D2" s="306"/>
      <c r="E2" s="167"/>
    </row>
    <row r="3" spans="1:5">
      <c r="A3" s="308" t="s">
        <v>92</v>
      </c>
      <c r="B3" s="308"/>
      <c r="C3" s="153"/>
      <c r="D3" s="153"/>
      <c r="E3" s="153"/>
    </row>
    <row r="4" spans="1:5">
      <c r="A4" s="193" t="s">
        <v>93</v>
      </c>
      <c r="B4" s="193" t="s">
        <v>94</v>
      </c>
      <c r="C4" s="194" t="s">
        <v>95</v>
      </c>
      <c r="D4" s="193" t="s">
        <v>96</v>
      </c>
      <c r="E4" s="195" t="s">
        <v>97</v>
      </c>
    </row>
    <row r="5" spans="1:5">
      <c r="A5" s="122" t="s">
        <v>98</v>
      </c>
      <c r="B5" s="123">
        <v>44817</v>
      </c>
      <c r="C5" s="124" t="s">
        <v>99</v>
      </c>
      <c r="D5" s="125" t="s">
        <v>100</v>
      </c>
      <c r="E5" s="190" t="s">
        <v>101</v>
      </c>
    </row>
  </sheetData>
  <mergeCells count="2">
    <mergeCell ref="A2:D2"/>
    <mergeCell ref="A3:B3"/>
  </mergeCells>
  <hyperlinks>
    <hyperlink ref="A3" location="Summary!A1" display="Return to Summary" xr:uid="{00000000-0004-0000-0200-000000000000}"/>
    <hyperlink ref="A3:B3" location="TOC!A1" display="Return to Table of Contents" xr:uid="{00000000-0004-0000-0200-000001000000}"/>
  </hyperlinks>
  <pageMargins left="0.25" right="0.25" top="0.75" bottom="0.75" header="0.3" footer="0.5"/>
  <pageSetup orientation="landscape" r:id="rId1"/>
  <headerFooter>
    <oddFooter>&amp;LCapital One Public</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theme="0" tint="-0.249977111117893"/>
  </sheetPr>
  <dimension ref="A1:F26"/>
  <sheetViews>
    <sheetView showGridLines="0" zoomScaleNormal="100" workbookViewId="0">
      <pane xSplit="1" ySplit="3" topLeftCell="B4" activePane="bottomRight" state="frozen"/>
      <selection pane="bottomRight" activeCell="A6" sqref="A6"/>
      <selection pane="bottomLeft" activeCell="A4" sqref="A4"/>
      <selection pane="topRight" activeCell="E1" sqref="E1"/>
    </sheetView>
  </sheetViews>
  <sheetFormatPr defaultColWidth="9.28515625" defaultRowHeight="12.75"/>
  <cols>
    <col min="1" max="1" width="21.5703125" style="136" customWidth="1"/>
    <col min="2" max="2" width="85.28515625" style="136" customWidth="1"/>
    <col min="3" max="3" width="22.140625" style="136" bestFit="1" customWidth="1"/>
    <col min="4" max="4" width="26.28515625" style="136" bestFit="1" customWidth="1"/>
    <col min="5" max="5" width="15.42578125" style="136" customWidth="1"/>
    <col min="6" max="6" width="46.28515625" style="136" customWidth="1"/>
    <col min="7" max="16384" width="9.28515625" style="136"/>
  </cols>
  <sheetData>
    <row r="1" spans="1:6" s="128" customFormat="1" ht="27.4" customHeight="1">
      <c r="A1" s="152" t="s">
        <v>102</v>
      </c>
      <c r="B1" s="141"/>
      <c r="C1" s="141"/>
      <c r="D1" s="141"/>
      <c r="E1" s="209" t="s">
        <v>91</v>
      </c>
      <c r="F1" s="168"/>
    </row>
    <row r="2" spans="1:6" s="129" customFormat="1" ht="15.75">
      <c r="A2" s="305"/>
      <c r="B2" s="306"/>
      <c r="C2" s="306"/>
      <c r="D2" s="306"/>
      <c r="E2" s="146"/>
      <c r="F2" s="167"/>
    </row>
    <row r="3" spans="1:6" s="130" customFormat="1" ht="17.25" customHeight="1">
      <c r="A3" s="165" t="s">
        <v>92</v>
      </c>
      <c r="B3" s="147"/>
      <c r="C3" s="153"/>
      <c r="D3" s="153"/>
      <c r="E3" s="153"/>
      <c r="F3" s="153"/>
    </row>
    <row r="4" spans="1:6" s="129" customFormat="1">
      <c r="A4" s="196" t="s">
        <v>103</v>
      </c>
      <c r="B4" s="196" t="s">
        <v>95</v>
      </c>
      <c r="C4" s="197" t="s">
        <v>104</v>
      </c>
      <c r="D4" s="197" t="s">
        <v>105</v>
      </c>
      <c r="E4" s="197" t="s">
        <v>106</v>
      </c>
      <c r="F4" s="197" t="s">
        <v>107</v>
      </c>
    </row>
    <row r="5" spans="1:6" s="129" customFormat="1">
      <c r="A5" s="131"/>
      <c r="B5" s="132"/>
      <c r="C5" s="133"/>
      <c r="D5" s="134"/>
      <c r="E5" s="133" t="s">
        <v>108</v>
      </c>
      <c r="F5" s="133" t="s">
        <v>108</v>
      </c>
    </row>
    <row r="6" spans="1:6" s="129" customFormat="1">
      <c r="A6" s="131"/>
      <c r="B6" s="133"/>
      <c r="C6" s="135"/>
      <c r="D6" s="134"/>
      <c r="E6" s="133" t="s">
        <v>108</v>
      </c>
      <c r="F6" s="133" t="s">
        <v>108</v>
      </c>
    </row>
    <row r="7" spans="1:6" s="129" customFormat="1">
      <c r="A7" s="131"/>
      <c r="B7" s="133"/>
      <c r="C7" s="135"/>
      <c r="D7" s="134"/>
      <c r="E7" s="133" t="s">
        <v>108</v>
      </c>
      <c r="F7" s="133" t="s">
        <v>108</v>
      </c>
    </row>
    <row r="8" spans="1:6" s="129" customFormat="1">
      <c r="A8" s="131"/>
      <c r="B8" s="133"/>
      <c r="C8" s="135"/>
      <c r="D8" s="134"/>
      <c r="E8" s="133" t="s">
        <v>108</v>
      </c>
      <c r="F8" s="133"/>
    </row>
    <row r="9" spans="1:6" s="129" customFormat="1">
      <c r="A9" s="131"/>
      <c r="B9" s="36"/>
      <c r="C9" s="135"/>
      <c r="D9" s="134"/>
      <c r="E9" s="133" t="s">
        <v>108</v>
      </c>
      <c r="F9" s="133"/>
    </row>
    <row r="10" spans="1:6" s="129" customFormat="1">
      <c r="A10" s="131"/>
      <c r="B10" s="36"/>
      <c r="C10" s="135"/>
      <c r="D10" s="134"/>
      <c r="E10" s="133" t="s">
        <v>108</v>
      </c>
      <c r="F10" s="133"/>
    </row>
    <row r="11" spans="1:6" s="129" customFormat="1">
      <c r="A11" s="131"/>
      <c r="B11" s="36"/>
      <c r="C11" s="135"/>
      <c r="D11" s="134"/>
      <c r="E11" s="133" t="s">
        <v>108</v>
      </c>
      <c r="F11" s="133"/>
    </row>
    <row r="12" spans="1:6" s="129" customFormat="1">
      <c r="A12" s="131"/>
      <c r="B12" s="36"/>
      <c r="C12" s="135"/>
      <c r="D12" s="134"/>
      <c r="E12" s="133" t="s">
        <v>108</v>
      </c>
      <c r="F12" s="133"/>
    </row>
    <row r="13" spans="1:6" s="129" customFormat="1">
      <c r="A13" s="131"/>
      <c r="B13" s="36"/>
      <c r="C13" s="135"/>
      <c r="D13" s="134"/>
      <c r="E13" s="133" t="s">
        <v>108</v>
      </c>
      <c r="F13" s="133"/>
    </row>
    <row r="14" spans="1:6" s="129" customFormat="1">
      <c r="A14" s="131"/>
      <c r="B14" s="36"/>
      <c r="C14" s="135"/>
      <c r="D14" s="134"/>
      <c r="E14" s="133" t="s">
        <v>108</v>
      </c>
      <c r="F14" s="133"/>
    </row>
    <row r="15" spans="1:6" s="129" customFormat="1">
      <c r="A15" s="131"/>
      <c r="B15" s="36"/>
      <c r="C15" s="133"/>
      <c r="D15" s="134"/>
      <c r="E15" s="133" t="s">
        <v>108</v>
      </c>
      <c r="F15" s="133"/>
    </row>
    <row r="16" spans="1:6" s="129" customFormat="1">
      <c r="A16" s="131"/>
      <c r="B16" s="36"/>
      <c r="C16" s="133"/>
      <c r="D16" s="134"/>
      <c r="E16" s="133" t="s">
        <v>108</v>
      </c>
      <c r="F16" s="133"/>
    </row>
    <row r="17" spans="1:6" s="129" customFormat="1">
      <c r="A17" s="131"/>
      <c r="B17" s="36"/>
      <c r="C17" s="133"/>
      <c r="D17" s="134"/>
      <c r="E17" s="133" t="s">
        <v>108</v>
      </c>
      <c r="F17" s="133"/>
    </row>
    <row r="18" spans="1:6" s="129" customFormat="1">
      <c r="A18" s="131"/>
      <c r="B18" s="36"/>
      <c r="C18" s="133"/>
      <c r="D18" s="134"/>
      <c r="E18" s="133" t="s">
        <v>108</v>
      </c>
      <c r="F18" s="133"/>
    </row>
    <row r="19" spans="1:6" s="129" customFormat="1">
      <c r="A19" s="131"/>
      <c r="B19" s="36"/>
      <c r="C19" s="133"/>
      <c r="D19" s="134"/>
      <c r="E19" s="133" t="s">
        <v>108</v>
      </c>
      <c r="F19" s="133"/>
    </row>
    <row r="20" spans="1:6" s="129" customFormat="1">
      <c r="A20" s="131"/>
      <c r="B20" s="36"/>
      <c r="C20" s="133"/>
      <c r="D20" s="134"/>
      <c r="E20" s="133" t="s">
        <v>108</v>
      </c>
      <c r="F20" s="133"/>
    </row>
    <row r="21" spans="1:6" s="129" customFormat="1">
      <c r="A21" s="131"/>
      <c r="B21" s="36"/>
      <c r="C21" s="133"/>
      <c r="D21" s="134"/>
      <c r="E21" s="133" t="s">
        <v>108</v>
      </c>
      <c r="F21" s="133"/>
    </row>
    <row r="22" spans="1:6" s="129" customFormat="1">
      <c r="A22" s="131"/>
      <c r="B22" s="36"/>
      <c r="C22" s="133"/>
      <c r="D22" s="134"/>
      <c r="E22" s="133" t="s">
        <v>108</v>
      </c>
      <c r="F22" s="133"/>
    </row>
    <row r="23" spans="1:6">
      <c r="A23" s="131"/>
      <c r="B23" s="36"/>
      <c r="C23" s="133"/>
      <c r="D23" s="134"/>
      <c r="E23" s="133" t="s">
        <v>108</v>
      </c>
      <c r="F23" s="133"/>
    </row>
    <row r="24" spans="1:6">
      <c r="A24" s="131"/>
      <c r="B24" s="36"/>
      <c r="C24" s="133"/>
      <c r="D24" s="134"/>
      <c r="E24" s="133" t="s">
        <v>108</v>
      </c>
      <c r="F24" s="133"/>
    </row>
    <row r="25" spans="1:6">
      <c r="A25" s="131"/>
      <c r="B25" s="36"/>
      <c r="C25" s="133"/>
      <c r="D25" s="134"/>
      <c r="E25" s="133" t="s">
        <v>108</v>
      </c>
      <c r="F25" s="133"/>
    </row>
    <row r="26" spans="1:6" ht="12.75" customHeight="1">
      <c r="A26" s="131"/>
      <c r="B26" s="36"/>
      <c r="C26" s="133"/>
      <c r="D26" s="134"/>
      <c r="E26" s="133" t="s">
        <v>108</v>
      </c>
      <c r="F26" s="36"/>
    </row>
  </sheetData>
  <mergeCells count="1">
    <mergeCell ref="A2:D2"/>
  </mergeCells>
  <hyperlinks>
    <hyperlink ref="A3" location="TOC!A1" display="Return to Table of Contents" xr:uid="{00000000-0004-0000-0300-000000000000}"/>
  </hyperlinks>
  <pageMargins left="0.75" right="0.75" top="1" bottom="1" header="0.5" footer="0.5"/>
  <pageSetup orientation="portrait" r:id="rId1"/>
  <headerFooter alignWithMargins="0">
    <oddFooter>&amp;LCapital One Public</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290C6-4DBF-4ABE-BA26-A7DB284A5365}">
  <sheetPr codeName="Sheet13"/>
  <dimension ref="A1:J3"/>
  <sheetViews>
    <sheetView workbookViewId="0">
      <selection activeCell="Q7" sqref="Q7"/>
    </sheetView>
  </sheetViews>
  <sheetFormatPr defaultRowHeight="15"/>
  <sheetData>
    <row r="1" spans="1:10">
      <c r="A1" s="157" t="s">
        <v>109</v>
      </c>
      <c r="B1" s="157"/>
      <c r="C1" s="157"/>
      <c r="D1" s="157"/>
      <c r="E1" s="157"/>
      <c r="F1" s="157"/>
      <c r="G1" s="157"/>
      <c r="H1" s="157"/>
      <c r="I1" s="157"/>
      <c r="J1" s="157"/>
    </row>
    <row r="2" spans="1:10" ht="175.5" customHeight="1">
      <c r="A2" s="274" t="s">
        <v>110</v>
      </c>
      <c r="B2" s="274" t="s">
        <v>111</v>
      </c>
      <c r="C2" s="309" t="s">
        <v>112</v>
      </c>
      <c r="D2" s="310"/>
      <c r="E2" s="310"/>
      <c r="F2" s="310"/>
      <c r="G2" s="310"/>
      <c r="H2" s="310"/>
      <c r="I2" s="310"/>
      <c r="J2" s="311"/>
    </row>
    <row r="3" spans="1:10">
      <c r="A3" s="274" t="s">
        <v>113</v>
      </c>
      <c r="B3" s="274" t="s">
        <v>114</v>
      </c>
      <c r="C3" s="309" t="s">
        <v>115</v>
      </c>
      <c r="D3" s="310"/>
      <c r="E3" s="310"/>
      <c r="F3" s="310"/>
      <c r="G3" s="310"/>
      <c r="H3" s="310"/>
      <c r="I3" s="310"/>
      <c r="J3" s="311"/>
    </row>
  </sheetData>
  <mergeCells count="2">
    <mergeCell ref="C2:J2"/>
    <mergeCell ref="C3:J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tabColor rgb="FF66FF99"/>
  </sheetPr>
  <dimension ref="B1:AA13"/>
  <sheetViews>
    <sheetView zoomScaleNormal="100" workbookViewId="0">
      <pane ySplit="5" topLeftCell="A6" activePane="bottomLeft" state="frozen"/>
      <selection pane="bottomLeft" activeCell="C3" sqref="C3:D3"/>
    </sheetView>
  </sheetViews>
  <sheetFormatPr defaultColWidth="9.28515625" defaultRowHeight="15"/>
  <cols>
    <col min="1" max="2" width="0.5703125" style="143" customWidth="1"/>
    <col min="3" max="3" width="29.140625" style="143" customWidth="1"/>
    <col min="4" max="4" width="37.85546875" style="143" customWidth="1"/>
    <col min="5" max="5" width="24.140625" style="143" customWidth="1"/>
    <col min="6" max="6" width="17.140625" style="143" customWidth="1"/>
    <col min="7" max="7" width="17.140625" style="229" customWidth="1"/>
    <col min="8" max="8" width="18.7109375" style="143" bestFit="1" customWidth="1"/>
    <col min="9" max="9" width="18.7109375" style="143" customWidth="1"/>
    <col min="10" max="10" width="11.28515625" style="143" bestFit="1" customWidth="1"/>
    <col min="11" max="11" width="16" style="143" customWidth="1"/>
    <col min="12" max="16384" width="9.28515625" style="143"/>
  </cols>
  <sheetData>
    <row r="1" spans="2:27" ht="23.25">
      <c r="B1" s="312" t="s">
        <v>116</v>
      </c>
      <c r="C1" s="313"/>
      <c r="D1" s="313"/>
      <c r="E1" s="313"/>
      <c r="F1" s="313"/>
      <c r="G1" s="313"/>
      <c r="H1" s="313"/>
      <c r="I1" s="142"/>
      <c r="J1" s="209" t="s">
        <v>91</v>
      </c>
      <c r="K1" s="144"/>
      <c r="L1" s="144"/>
    </row>
    <row r="2" spans="2:27" ht="15.75">
      <c r="B2" s="185"/>
      <c r="C2" s="155"/>
      <c r="D2" s="155"/>
      <c r="E2" s="155"/>
      <c r="F2" s="155"/>
      <c r="G2" s="228"/>
      <c r="H2" s="155"/>
      <c r="I2" s="155"/>
      <c r="J2" s="146"/>
      <c r="K2" s="144"/>
      <c r="L2" s="144"/>
    </row>
    <row r="3" spans="2:27">
      <c r="B3" s="225"/>
      <c r="C3" s="308" t="s">
        <v>92</v>
      </c>
      <c r="D3" s="308"/>
    </row>
    <row r="4" spans="2:27" s="144" customFormat="1" ht="15" customHeight="1">
      <c r="B4" s="204"/>
      <c r="C4" s="206"/>
      <c r="D4" s="206"/>
      <c r="E4" s="205"/>
      <c r="F4" s="206"/>
      <c r="G4" s="206"/>
      <c r="H4" s="206"/>
      <c r="I4" s="206"/>
      <c r="J4" s="206"/>
      <c r="K4" s="205"/>
    </row>
    <row r="5" spans="2:27" ht="14.65" customHeight="1">
      <c r="B5" s="169" t="s">
        <v>117</v>
      </c>
      <c r="C5" s="169" t="s">
        <v>118</v>
      </c>
      <c r="D5" s="169" t="s">
        <v>119</v>
      </c>
      <c r="E5" s="169" t="s">
        <v>120</v>
      </c>
      <c r="F5" s="169" t="s">
        <v>121</v>
      </c>
      <c r="G5" s="169" t="s">
        <v>122</v>
      </c>
      <c r="H5" s="169" t="s">
        <v>123</v>
      </c>
      <c r="I5" s="169" t="s">
        <v>124</v>
      </c>
      <c r="J5" s="169" t="s">
        <v>125</v>
      </c>
      <c r="K5" s="169" t="s">
        <v>126</v>
      </c>
      <c r="L5" s="169" t="s">
        <v>127</v>
      </c>
      <c r="M5" s="169" t="s">
        <v>128</v>
      </c>
      <c r="N5" s="169" t="s">
        <v>129</v>
      </c>
      <c r="O5" s="169" t="s">
        <v>130</v>
      </c>
      <c r="P5" s="169" t="s">
        <v>131</v>
      </c>
      <c r="Q5" s="169" t="s">
        <v>132</v>
      </c>
      <c r="R5" s="169" t="s">
        <v>133</v>
      </c>
      <c r="S5" s="169" t="s">
        <v>134</v>
      </c>
      <c r="T5" s="169" t="s">
        <v>135</v>
      </c>
      <c r="U5" s="169" t="s">
        <v>136</v>
      </c>
      <c r="V5" s="169" t="s">
        <v>137</v>
      </c>
      <c r="W5" s="169" t="s">
        <v>138</v>
      </c>
      <c r="X5" s="169" t="s">
        <v>139</v>
      </c>
      <c r="Y5" s="169" t="s">
        <v>54</v>
      </c>
      <c r="Z5" s="169" t="s">
        <v>140</v>
      </c>
      <c r="AA5" s="169" t="s">
        <v>141</v>
      </c>
    </row>
    <row r="6" spans="2:27" s="144" customFormat="1" ht="12">
      <c r="B6" s="150">
        <v>180</v>
      </c>
      <c r="C6" s="150" t="s">
        <v>142</v>
      </c>
      <c r="D6" s="150" t="s">
        <v>143</v>
      </c>
      <c r="E6" s="150" t="s">
        <v>144</v>
      </c>
      <c r="F6" s="150" t="s">
        <v>145</v>
      </c>
      <c r="G6" s="150" t="s">
        <v>146</v>
      </c>
      <c r="H6" s="150" t="s">
        <v>147</v>
      </c>
      <c r="I6" s="150" t="s">
        <v>148</v>
      </c>
      <c r="J6" s="150" t="s">
        <v>148</v>
      </c>
      <c r="K6" s="150" t="s">
        <v>149</v>
      </c>
      <c r="L6" s="150">
        <v>100</v>
      </c>
      <c r="M6" s="150" t="s">
        <v>149</v>
      </c>
      <c r="N6" s="150" t="s">
        <v>149</v>
      </c>
      <c r="O6" s="150" t="s">
        <v>150</v>
      </c>
      <c r="P6" s="150" t="s">
        <v>66</v>
      </c>
      <c r="Q6" s="150" t="s">
        <v>66</v>
      </c>
      <c r="R6" s="150" t="s">
        <v>66</v>
      </c>
      <c r="S6" s="150" t="s">
        <v>64</v>
      </c>
      <c r="T6" s="150" t="s">
        <v>66</v>
      </c>
      <c r="U6" s="150" t="s">
        <v>151</v>
      </c>
      <c r="V6" s="150" t="s">
        <v>152</v>
      </c>
      <c r="W6" s="150" t="s">
        <v>152</v>
      </c>
      <c r="X6" s="150" t="s">
        <v>152</v>
      </c>
      <c r="Y6" s="150" t="s">
        <v>149</v>
      </c>
      <c r="Z6" s="150" t="s">
        <v>150</v>
      </c>
      <c r="AA6" s="150" t="s">
        <v>153</v>
      </c>
    </row>
    <row r="7" spans="2:27">
      <c r="B7" s="150">
        <v>181</v>
      </c>
      <c r="C7" s="150"/>
      <c r="D7" s="150"/>
      <c r="E7" s="150"/>
      <c r="F7" s="150"/>
      <c r="G7" s="150"/>
      <c r="H7" s="150"/>
      <c r="I7" s="150"/>
      <c r="J7" s="150"/>
      <c r="K7" s="150"/>
    </row>
    <row r="8" spans="2:27">
      <c r="B8" s="150">
        <v>182</v>
      </c>
      <c r="C8" s="150"/>
      <c r="D8" s="150"/>
      <c r="E8" s="150"/>
      <c r="F8" s="150"/>
      <c r="G8" s="150"/>
      <c r="H8" s="150"/>
      <c r="I8" s="150"/>
      <c r="J8" s="150"/>
      <c r="K8" s="150"/>
    </row>
    <row r="9" spans="2:27">
      <c r="B9" s="150">
        <v>183</v>
      </c>
      <c r="C9" s="150"/>
      <c r="D9" s="150"/>
      <c r="E9" s="150"/>
      <c r="F9" s="150"/>
      <c r="G9" s="150"/>
      <c r="H9" s="150"/>
      <c r="I9" s="150"/>
      <c r="J9" s="150"/>
      <c r="K9" s="150"/>
    </row>
    <row r="10" spans="2:27">
      <c r="B10" s="150">
        <v>184</v>
      </c>
      <c r="C10" s="150"/>
      <c r="D10" s="150"/>
      <c r="E10" s="150"/>
      <c r="F10" s="150"/>
      <c r="G10" s="150"/>
      <c r="H10" s="150"/>
      <c r="I10" s="150"/>
      <c r="J10" s="150"/>
      <c r="K10" s="150"/>
    </row>
    <row r="11" spans="2:27">
      <c r="B11" s="150">
        <v>185</v>
      </c>
      <c r="C11" s="150"/>
      <c r="D11" s="150"/>
      <c r="E11" s="150"/>
      <c r="F11" s="150"/>
      <c r="G11" s="150"/>
      <c r="H11" s="150"/>
      <c r="I11" s="150"/>
      <c r="J11" s="150"/>
      <c r="K11" s="150"/>
    </row>
    <row r="12" spans="2:27">
      <c r="B12" s="150">
        <v>186</v>
      </c>
      <c r="C12" s="150"/>
      <c r="D12" s="150"/>
      <c r="E12" s="150"/>
      <c r="F12" s="150"/>
      <c r="G12" s="150"/>
      <c r="H12" s="150"/>
      <c r="I12" s="150"/>
      <c r="J12" s="150"/>
      <c r="K12" s="150"/>
    </row>
    <row r="13" spans="2:27">
      <c r="B13" s="150">
        <v>187</v>
      </c>
      <c r="C13" s="150"/>
      <c r="D13" s="150"/>
      <c r="E13" s="150"/>
      <c r="F13" s="150"/>
      <c r="G13" s="150"/>
      <c r="H13" s="150"/>
      <c r="I13" s="150"/>
      <c r="J13" s="150"/>
      <c r="K13" s="150"/>
    </row>
  </sheetData>
  <autoFilter ref="B5:K13" xr:uid="{00000000-0009-0000-0000-000005000000}"/>
  <mergeCells count="2">
    <mergeCell ref="B1:H1"/>
    <mergeCell ref="C3:D3"/>
  </mergeCells>
  <dataValidations count="2">
    <dataValidation type="list" allowBlank="1" showInputMessage="1" showErrorMessage="1" sqref="I6:I13" xr:uid="{00000000-0002-0000-0500-000000000000}">
      <formula1>"Select From Dropdown,App,Infrastructure,Database,Domain Controllers, Messaging, Backup Servers,Middleware"</formula1>
    </dataValidation>
    <dataValidation type="list" allowBlank="1" showInputMessage="1" showErrorMessage="1" sqref="H6:H13" xr:uid="{00000000-0002-0000-0500-000001000000}">
      <formula1>"Select From Dropdown,Destructive, Development, Disaster Recovery, Integration Testing, Performance Volume Stress, Prodfix, Production, Release Management, System Testing, Test, Training, Unknown"</formula1>
    </dataValidation>
  </dataValidations>
  <hyperlinks>
    <hyperlink ref="C3" location="Summary!A1" display="Return to Summary" xr:uid="{00000000-0004-0000-0500-000000000000}"/>
    <hyperlink ref="C3:D3" location="TOC!A1" display="Return to Table of Contents" xr:uid="{00000000-0004-0000-0500-000001000000}"/>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rgb="FF66FF99"/>
  </sheetPr>
  <dimension ref="B1:AA13"/>
  <sheetViews>
    <sheetView zoomScaleNormal="100" workbookViewId="0">
      <pane ySplit="5" topLeftCell="A6" activePane="bottomLeft" state="frozen"/>
      <selection pane="bottomLeft" activeCell="C3" sqref="C3:D3"/>
    </sheetView>
  </sheetViews>
  <sheetFormatPr defaultColWidth="9.28515625" defaultRowHeight="15"/>
  <cols>
    <col min="1" max="2" width="0.5703125" style="143" customWidth="1"/>
    <col min="3" max="3" width="29.140625" style="143" customWidth="1"/>
    <col min="4" max="4" width="37.85546875" style="143" customWidth="1"/>
    <col min="5" max="5" width="24.140625" style="143" customWidth="1"/>
    <col min="6" max="6" width="17.140625" style="143" customWidth="1"/>
    <col min="7" max="7" width="17.140625" style="229" customWidth="1"/>
    <col min="8" max="8" width="18.7109375" style="143" bestFit="1" customWidth="1"/>
    <col min="9" max="9" width="18.7109375" style="143" customWidth="1"/>
    <col min="10" max="10" width="11.28515625" style="143" bestFit="1" customWidth="1"/>
    <col min="11" max="11" width="16" style="143" customWidth="1"/>
    <col min="12" max="16384" width="9.28515625" style="143"/>
  </cols>
  <sheetData>
    <row r="1" spans="2:27" ht="23.25">
      <c r="B1" s="312" t="s">
        <v>154</v>
      </c>
      <c r="C1" s="313"/>
      <c r="D1" s="313"/>
      <c r="E1" s="313"/>
      <c r="F1" s="313"/>
      <c r="G1" s="313"/>
      <c r="H1" s="313"/>
      <c r="I1" s="142"/>
      <c r="J1" s="209" t="s">
        <v>91</v>
      </c>
      <c r="K1" s="144"/>
      <c r="L1" s="144"/>
    </row>
    <row r="2" spans="2:27" ht="15.75">
      <c r="B2" s="185"/>
      <c r="C2" s="155"/>
      <c r="D2" s="155"/>
      <c r="E2" s="155"/>
      <c r="F2" s="155"/>
      <c r="G2" s="228"/>
      <c r="H2" s="155"/>
      <c r="I2" s="155"/>
      <c r="J2" s="146"/>
      <c r="K2" s="144"/>
      <c r="L2" s="144"/>
    </row>
    <row r="3" spans="2:27">
      <c r="B3" s="225"/>
      <c r="C3" s="308" t="s">
        <v>92</v>
      </c>
      <c r="D3" s="308"/>
    </row>
    <row r="4" spans="2:27" s="144" customFormat="1" ht="15" customHeight="1">
      <c r="B4" s="204"/>
      <c r="C4" s="206"/>
      <c r="D4" s="206"/>
      <c r="E4" s="205"/>
      <c r="F4" s="206"/>
      <c r="G4" s="206"/>
      <c r="H4" s="206"/>
      <c r="I4" s="206"/>
      <c r="J4" s="206"/>
      <c r="K4" s="205"/>
    </row>
    <row r="5" spans="2:27" ht="14.65" customHeight="1">
      <c r="B5" s="169" t="s">
        <v>117</v>
      </c>
      <c r="C5" s="169" t="s">
        <v>118</v>
      </c>
      <c r="D5" s="169" t="s">
        <v>119</v>
      </c>
      <c r="E5" s="169" t="s">
        <v>120</v>
      </c>
      <c r="F5" s="169" t="s">
        <v>121</v>
      </c>
      <c r="G5" s="169" t="s">
        <v>122</v>
      </c>
      <c r="H5" s="169" t="s">
        <v>123</v>
      </c>
      <c r="I5" s="169" t="s">
        <v>124</v>
      </c>
      <c r="J5" s="169" t="s">
        <v>125</v>
      </c>
      <c r="K5" s="169" t="s">
        <v>126</v>
      </c>
      <c r="L5" s="169" t="s">
        <v>127</v>
      </c>
      <c r="M5" s="169" t="s">
        <v>128</v>
      </c>
      <c r="N5" s="169" t="s">
        <v>129</v>
      </c>
      <c r="O5" s="169" t="s">
        <v>130</v>
      </c>
      <c r="P5" s="169" t="s">
        <v>131</v>
      </c>
      <c r="Q5" s="169" t="s">
        <v>132</v>
      </c>
      <c r="R5" s="169" t="s">
        <v>133</v>
      </c>
      <c r="S5" s="169" t="s">
        <v>134</v>
      </c>
      <c r="T5" s="169" t="s">
        <v>135</v>
      </c>
      <c r="U5" s="169" t="s">
        <v>136</v>
      </c>
      <c r="V5" s="169" t="s">
        <v>137</v>
      </c>
      <c r="W5" s="169" t="s">
        <v>138</v>
      </c>
      <c r="X5" s="169" t="s">
        <v>139</v>
      </c>
      <c r="Y5" s="169" t="s">
        <v>54</v>
      </c>
      <c r="Z5" s="169" t="s">
        <v>140</v>
      </c>
      <c r="AA5" s="169" t="s">
        <v>141</v>
      </c>
    </row>
    <row r="6" spans="2:27" s="144" customFormat="1" ht="12">
      <c r="B6" s="150">
        <v>180</v>
      </c>
      <c r="C6" s="150" t="s">
        <v>155</v>
      </c>
      <c r="D6" s="150" t="s">
        <v>156</v>
      </c>
      <c r="E6" s="150" t="s">
        <v>157</v>
      </c>
      <c r="F6" s="150" t="s">
        <v>158</v>
      </c>
      <c r="G6" s="150" t="s">
        <v>146</v>
      </c>
      <c r="H6" s="150" t="s">
        <v>147</v>
      </c>
      <c r="I6" s="150" t="s">
        <v>148</v>
      </c>
      <c r="J6" s="150" t="s">
        <v>148</v>
      </c>
      <c r="K6" s="150" t="s">
        <v>149</v>
      </c>
      <c r="L6" s="150">
        <v>100</v>
      </c>
      <c r="M6" s="150" t="s">
        <v>149</v>
      </c>
      <c r="N6" s="150" t="s">
        <v>149</v>
      </c>
      <c r="O6" s="150" t="s">
        <v>150</v>
      </c>
      <c r="P6" s="150" t="s">
        <v>66</v>
      </c>
      <c r="Q6" s="150" t="s">
        <v>66</v>
      </c>
      <c r="R6" s="150" t="s">
        <v>66</v>
      </c>
      <c r="S6" s="150" t="s">
        <v>64</v>
      </c>
      <c r="T6" s="150" t="s">
        <v>66</v>
      </c>
      <c r="U6" s="150" t="s">
        <v>151</v>
      </c>
      <c r="V6" s="150" t="s">
        <v>152</v>
      </c>
      <c r="W6" s="150" t="s">
        <v>152</v>
      </c>
      <c r="X6" s="150" t="s">
        <v>152</v>
      </c>
      <c r="Y6" s="150" t="s">
        <v>149</v>
      </c>
      <c r="Z6" s="150" t="s">
        <v>150</v>
      </c>
      <c r="AA6" s="150" t="s">
        <v>153</v>
      </c>
    </row>
    <row r="7" spans="2:27">
      <c r="B7" s="150">
        <v>181</v>
      </c>
      <c r="C7" s="150"/>
      <c r="D7" s="150"/>
      <c r="E7" s="150"/>
      <c r="F7" s="150"/>
      <c r="G7" s="150"/>
      <c r="H7" s="150"/>
      <c r="I7" s="150"/>
      <c r="J7" s="150"/>
      <c r="K7" s="150"/>
    </row>
    <row r="8" spans="2:27">
      <c r="B8" s="150">
        <v>182</v>
      </c>
      <c r="C8" s="150"/>
      <c r="D8" s="150"/>
      <c r="E8" s="150"/>
      <c r="F8" s="150"/>
      <c r="G8" s="150"/>
      <c r="H8" s="150"/>
      <c r="I8" s="150"/>
      <c r="J8" s="150"/>
      <c r="K8" s="150"/>
    </row>
    <row r="9" spans="2:27">
      <c r="B9" s="150">
        <v>183</v>
      </c>
      <c r="C9" s="150"/>
      <c r="D9" s="150"/>
      <c r="E9" s="150"/>
      <c r="F9" s="150"/>
      <c r="G9" s="150"/>
      <c r="H9" s="150"/>
      <c r="I9" s="150"/>
      <c r="J9" s="150"/>
      <c r="K9" s="150"/>
    </row>
    <row r="10" spans="2:27">
      <c r="B10" s="150">
        <v>184</v>
      </c>
      <c r="C10" s="150"/>
      <c r="D10" s="150"/>
      <c r="E10" s="150"/>
      <c r="F10" s="150"/>
      <c r="G10" s="150"/>
      <c r="H10" s="150"/>
      <c r="I10" s="150"/>
      <c r="J10" s="150"/>
      <c r="K10" s="150"/>
    </row>
    <row r="11" spans="2:27">
      <c r="B11" s="150">
        <v>185</v>
      </c>
      <c r="C11" s="150"/>
      <c r="D11" s="150"/>
      <c r="E11" s="150"/>
      <c r="F11" s="150"/>
      <c r="G11" s="150"/>
      <c r="H11" s="150"/>
      <c r="I11" s="150"/>
      <c r="J11" s="150"/>
      <c r="K11" s="150"/>
    </row>
    <row r="12" spans="2:27">
      <c r="B12" s="150">
        <v>186</v>
      </c>
      <c r="C12" s="150"/>
      <c r="D12" s="150"/>
      <c r="E12" s="150"/>
      <c r="F12" s="150"/>
      <c r="G12" s="150"/>
      <c r="H12" s="150"/>
      <c r="I12" s="150"/>
      <c r="J12" s="150"/>
      <c r="K12" s="150"/>
    </row>
    <row r="13" spans="2:27">
      <c r="B13" s="150">
        <v>187</v>
      </c>
      <c r="C13" s="150"/>
      <c r="D13" s="150"/>
      <c r="E13" s="150"/>
      <c r="F13" s="150"/>
      <c r="G13" s="150"/>
      <c r="H13" s="150"/>
      <c r="I13" s="150"/>
      <c r="J13" s="150"/>
      <c r="K13" s="150"/>
    </row>
  </sheetData>
  <autoFilter ref="B5:K13" xr:uid="{00000000-0009-0000-0000-000006000000}"/>
  <mergeCells count="2">
    <mergeCell ref="B1:H1"/>
    <mergeCell ref="C3:D3"/>
  </mergeCells>
  <dataValidations count="2">
    <dataValidation type="list" allowBlank="1" showInputMessage="1" showErrorMessage="1" sqref="H6:H13" xr:uid="{00000000-0002-0000-0600-000000000000}">
      <formula1>"Select From Dropdown,Destructive, Development, Disaster Recovery, Integration Testing, Performance Volume Stress, Prodfix, Production, Release Management, System Testing, Test, Training, Unknown"</formula1>
    </dataValidation>
    <dataValidation type="list" allowBlank="1" showInputMessage="1" showErrorMessage="1" sqref="I6:I13" xr:uid="{00000000-0002-0000-0600-000001000000}">
      <formula1>"Select From Dropdown,App,Infrastructure,Database,Domain Controllers, Messaging, Backup Servers,Middleware"</formula1>
    </dataValidation>
  </dataValidations>
  <hyperlinks>
    <hyperlink ref="C3" location="Summary!A1" display="Return to Summary" xr:uid="{00000000-0004-0000-0600-000000000000}"/>
    <hyperlink ref="C3:D3" location="TOC!A1" display="Return to Table of Contents" xr:uid="{00000000-0004-0000-0600-000001000000}"/>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rgb="FF66FF99"/>
  </sheetPr>
  <dimension ref="A1:BB125"/>
  <sheetViews>
    <sheetView zoomScaleNormal="100" workbookViewId="0">
      <pane xSplit="5" ySplit="5" topLeftCell="F6" activePane="bottomRight" state="frozen"/>
      <selection pane="bottomRight" activeCell="V10" sqref="V10"/>
      <selection pane="bottomLeft" activeCell="A6" sqref="A6"/>
      <selection pane="topRight" activeCell="G1" sqref="G1"/>
    </sheetView>
  </sheetViews>
  <sheetFormatPr defaultColWidth="9.28515625" defaultRowHeight="15"/>
  <cols>
    <col min="1" max="1" width="0.5703125" style="143" customWidth="1"/>
    <col min="2" max="2" width="4.7109375" style="143" customWidth="1"/>
    <col min="3" max="3" width="18.7109375" style="143" bestFit="1" customWidth="1"/>
    <col min="4" max="4" width="13" style="143" customWidth="1"/>
    <col min="5" max="5" width="28.28515625" style="143" customWidth="1"/>
    <col min="6" max="6" width="12.5703125" style="143" customWidth="1"/>
    <col min="7" max="7" width="35.85546875" style="143" customWidth="1"/>
    <col min="8" max="8" width="16.85546875" style="143" customWidth="1"/>
    <col min="9" max="9" width="32.7109375" style="143" customWidth="1"/>
    <col min="10" max="10" width="14.5703125" style="143" customWidth="1"/>
    <col min="11" max="12" width="19.7109375" style="143" bestFit="1" customWidth="1"/>
    <col min="13" max="13" width="28.5703125" style="143" bestFit="1" customWidth="1"/>
    <col min="14" max="14" width="18.42578125" style="143" customWidth="1"/>
    <col min="15" max="15" width="16.85546875" style="143" customWidth="1"/>
    <col min="16" max="16" width="21" style="143" bestFit="1" customWidth="1"/>
    <col min="17" max="17" width="18.42578125" style="143" bestFit="1" customWidth="1"/>
    <col min="18" max="18" width="19.28515625" style="143" bestFit="1" customWidth="1"/>
    <col min="19" max="19" width="18.42578125" style="143" bestFit="1" customWidth="1"/>
    <col min="20" max="20" width="20.85546875" style="143" customWidth="1"/>
    <col min="21" max="21" width="18.42578125" style="143" customWidth="1"/>
    <col min="22" max="22" width="18.42578125" style="143" bestFit="1" customWidth="1"/>
    <col min="23" max="23" width="18.42578125" style="143" customWidth="1"/>
    <col min="24" max="24" width="18.42578125" style="143" bestFit="1" customWidth="1"/>
    <col min="25" max="25" width="18.42578125" style="143" customWidth="1"/>
    <col min="26" max="26" width="17.7109375" style="143" bestFit="1" customWidth="1"/>
    <col min="27" max="28" width="21" style="143" bestFit="1" customWidth="1"/>
    <col min="29" max="31" width="18.5703125" style="143" customWidth="1"/>
    <col min="32" max="32" width="18.42578125" style="143" customWidth="1"/>
    <col min="33" max="33" width="42.85546875" style="143" bestFit="1" customWidth="1"/>
    <col min="34" max="34" width="42.85546875" style="143" customWidth="1"/>
    <col min="35" max="35" width="16.28515625" style="143" bestFit="1" customWidth="1"/>
    <col min="36" max="36" width="16.28515625" style="143" customWidth="1"/>
    <col min="37" max="37" width="16.5703125" style="143" customWidth="1"/>
    <col min="38" max="40" width="18.42578125" style="143" bestFit="1" customWidth="1"/>
    <col min="41" max="42" width="18.42578125" style="143" customWidth="1"/>
    <col min="43" max="43" width="18.42578125" style="143" bestFit="1" customWidth="1"/>
    <col min="44" max="44" width="25.5703125" style="143" bestFit="1" customWidth="1"/>
    <col min="45" max="45" width="19.28515625" style="143" bestFit="1" customWidth="1"/>
    <col min="46" max="46" width="30.28515625" style="143" bestFit="1" customWidth="1"/>
    <col min="47" max="47" width="22.42578125" style="143" bestFit="1" customWidth="1"/>
    <col min="48" max="48" width="22.42578125" style="143" customWidth="1"/>
    <col min="49" max="49" width="20.7109375" style="143" bestFit="1" customWidth="1"/>
    <col min="50" max="50" width="17.7109375" style="143" bestFit="1" customWidth="1"/>
    <col min="51" max="51" width="36.7109375" style="143" bestFit="1" customWidth="1"/>
    <col min="52" max="52" width="19.28515625" style="143" bestFit="1" customWidth="1"/>
    <col min="53" max="53" width="14.5703125" style="143" customWidth="1"/>
    <col min="54" max="54" width="18.5703125" style="143" bestFit="1" customWidth="1"/>
    <col min="55" max="62" width="12.28515625" style="143" customWidth="1"/>
    <col min="63" max="16384" width="9.28515625" style="143"/>
  </cols>
  <sheetData>
    <row r="1" spans="1:54" ht="23.25">
      <c r="B1" s="141" t="s">
        <v>159</v>
      </c>
      <c r="C1" s="141"/>
      <c r="D1" s="142"/>
      <c r="E1" s="141"/>
      <c r="F1" s="141"/>
      <c r="G1" s="141"/>
      <c r="H1" s="141"/>
      <c r="I1" s="209" t="s">
        <v>91</v>
      </c>
      <c r="R1" s="144"/>
      <c r="S1" s="144"/>
      <c r="T1" s="144"/>
    </row>
    <row r="2" spans="1:54" ht="15.75">
      <c r="B2" s="305"/>
      <c r="C2" s="306"/>
      <c r="D2" s="306"/>
      <c r="E2" s="145"/>
      <c r="F2" s="145"/>
      <c r="G2" s="145"/>
      <c r="H2" s="145"/>
      <c r="I2" s="146"/>
      <c r="R2" s="144"/>
      <c r="S2" s="144"/>
      <c r="T2" s="144"/>
    </row>
    <row r="3" spans="1:54" s="144" customFormat="1" ht="12.75">
      <c r="B3" s="308" t="s">
        <v>92</v>
      </c>
      <c r="C3" s="308"/>
    </row>
    <row r="4" spans="1:54" s="144" customFormat="1" ht="16.5" customHeight="1">
      <c r="B4" s="316" t="s">
        <v>160</v>
      </c>
      <c r="C4" s="317"/>
      <c r="D4" s="318"/>
      <c r="E4" s="322" t="s">
        <v>161</v>
      </c>
      <c r="F4" s="323"/>
      <c r="G4" s="323"/>
      <c r="H4" s="323"/>
      <c r="I4" s="323"/>
      <c r="J4" s="323"/>
      <c r="K4" s="323"/>
      <c r="L4" s="323"/>
      <c r="M4" s="324"/>
      <c r="N4" s="325" t="s">
        <v>162</v>
      </c>
      <c r="O4" s="326"/>
      <c r="P4" s="327"/>
      <c r="Q4" s="328" t="s">
        <v>163</v>
      </c>
      <c r="R4" s="329"/>
      <c r="S4" s="329"/>
      <c r="T4" s="329"/>
      <c r="U4" s="329"/>
      <c r="V4" s="330"/>
      <c r="W4" s="181"/>
      <c r="X4" s="319" t="s">
        <v>164</v>
      </c>
      <c r="Y4" s="320"/>
      <c r="Z4" s="320"/>
      <c r="AA4" s="320"/>
      <c r="AB4" s="320"/>
      <c r="AC4" s="320"/>
      <c r="AD4" s="320"/>
      <c r="AE4" s="320"/>
      <c r="AF4" s="320"/>
      <c r="AG4" s="320"/>
      <c r="AH4" s="320"/>
      <c r="AI4" s="320"/>
      <c r="AJ4" s="320"/>
      <c r="AK4" s="321"/>
      <c r="AL4" s="314" t="s">
        <v>165</v>
      </c>
      <c r="AM4" s="315"/>
      <c r="AN4" s="315"/>
      <c r="AO4" s="315"/>
      <c r="AP4" s="315"/>
      <c r="AQ4" s="315"/>
      <c r="AR4" s="315"/>
      <c r="AS4" s="315"/>
      <c r="AT4" s="315"/>
      <c r="AU4" s="315"/>
      <c r="AV4" s="315"/>
      <c r="AW4" s="315"/>
      <c r="AX4" s="315"/>
      <c r="AY4" s="315"/>
      <c r="AZ4" s="315"/>
      <c r="BA4" s="315"/>
      <c r="BB4" s="315"/>
    </row>
    <row r="5" spans="1:54" s="144" customFormat="1" ht="110.25" customHeight="1">
      <c r="B5" s="148" t="s">
        <v>166</v>
      </c>
      <c r="C5" s="148" t="s">
        <v>167</v>
      </c>
      <c r="D5" s="148" t="s">
        <v>168</v>
      </c>
      <c r="E5" s="149" t="s">
        <v>169</v>
      </c>
      <c r="F5" s="149" t="s">
        <v>170</v>
      </c>
      <c r="G5" s="149" t="s">
        <v>171</v>
      </c>
      <c r="H5" s="149" t="s">
        <v>172</v>
      </c>
      <c r="I5" s="149" t="s">
        <v>173</v>
      </c>
      <c r="J5" s="149" t="s">
        <v>174</v>
      </c>
      <c r="K5" s="149" t="s">
        <v>175</v>
      </c>
      <c r="L5" s="149" t="s">
        <v>176</v>
      </c>
      <c r="M5" s="149" t="s">
        <v>177</v>
      </c>
      <c r="N5" s="149" t="s">
        <v>178</v>
      </c>
      <c r="O5" s="149" t="s">
        <v>179</v>
      </c>
      <c r="P5" s="149" t="s">
        <v>180</v>
      </c>
      <c r="Q5" s="149" t="s">
        <v>181</v>
      </c>
      <c r="R5" s="149" t="s">
        <v>182</v>
      </c>
      <c r="S5" s="149" t="s">
        <v>183</v>
      </c>
      <c r="T5" s="149" t="s">
        <v>184</v>
      </c>
      <c r="U5" s="149" t="s">
        <v>185</v>
      </c>
      <c r="V5" s="149" t="s">
        <v>186</v>
      </c>
      <c r="W5" s="149" t="s">
        <v>187</v>
      </c>
      <c r="X5" s="149" t="s">
        <v>188</v>
      </c>
      <c r="Y5" s="149" t="s">
        <v>189</v>
      </c>
      <c r="Z5" s="149" t="s">
        <v>190</v>
      </c>
      <c r="AA5" s="149" t="s">
        <v>191</v>
      </c>
      <c r="AB5" s="149" t="s">
        <v>192</v>
      </c>
      <c r="AC5" s="149" t="s">
        <v>193</v>
      </c>
      <c r="AD5" s="149" t="s">
        <v>194</v>
      </c>
      <c r="AE5" s="149" t="s">
        <v>195</v>
      </c>
      <c r="AF5" s="149" t="s">
        <v>196</v>
      </c>
      <c r="AG5" s="149" t="s">
        <v>197</v>
      </c>
      <c r="AH5" s="149" t="s">
        <v>198</v>
      </c>
      <c r="AI5" s="149" t="s">
        <v>199</v>
      </c>
      <c r="AJ5" s="149" t="s">
        <v>200</v>
      </c>
      <c r="AK5" s="149" t="s">
        <v>201</v>
      </c>
      <c r="AL5" s="149" t="s">
        <v>202</v>
      </c>
      <c r="AM5" s="149" t="s">
        <v>203</v>
      </c>
      <c r="AN5" s="149" t="s">
        <v>204</v>
      </c>
      <c r="AO5" s="149" t="s">
        <v>205</v>
      </c>
      <c r="AP5" s="149" t="s">
        <v>206</v>
      </c>
      <c r="AQ5" s="149" t="s">
        <v>207</v>
      </c>
      <c r="AR5" s="149" t="s">
        <v>208</v>
      </c>
      <c r="AS5" s="149" t="s">
        <v>209</v>
      </c>
      <c r="AT5" s="149" t="s">
        <v>210</v>
      </c>
      <c r="AU5" s="149" t="s">
        <v>211</v>
      </c>
      <c r="AV5" s="149" t="s">
        <v>212</v>
      </c>
      <c r="AW5" s="149" t="s">
        <v>213</v>
      </c>
      <c r="AX5" s="149" t="s">
        <v>214</v>
      </c>
      <c r="AY5" s="149" t="s">
        <v>215</v>
      </c>
      <c r="AZ5" s="149" t="s">
        <v>216</v>
      </c>
      <c r="BA5" s="149" t="s">
        <v>217</v>
      </c>
      <c r="BB5" s="149" t="s">
        <v>218</v>
      </c>
    </row>
    <row r="6" spans="1:54" s="144" customFormat="1" ht="15" customHeight="1">
      <c r="B6" s="150">
        <v>1</v>
      </c>
      <c r="C6" s="150" t="s">
        <v>64</v>
      </c>
      <c r="D6" s="150" t="s">
        <v>68</v>
      </c>
      <c r="E6" s="150" t="s">
        <v>219</v>
      </c>
      <c r="F6" s="150"/>
      <c r="G6" s="150"/>
      <c r="H6" s="150"/>
      <c r="I6" s="150"/>
      <c r="J6" s="150"/>
      <c r="K6" s="150" t="s">
        <v>220</v>
      </c>
      <c r="L6" s="150" t="s">
        <v>220</v>
      </c>
      <c r="M6" s="150"/>
      <c r="N6" s="150" t="s">
        <v>221</v>
      </c>
      <c r="O6" s="150" t="s">
        <v>222</v>
      </c>
      <c r="P6" s="150" t="s">
        <v>223</v>
      </c>
      <c r="Q6" s="150" t="s">
        <v>224</v>
      </c>
      <c r="R6" s="150" t="s">
        <v>225</v>
      </c>
      <c r="S6" s="150" t="s">
        <v>226</v>
      </c>
      <c r="T6" s="150"/>
      <c r="U6" s="150"/>
      <c r="V6" s="150" t="s">
        <v>227</v>
      </c>
      <c r="W6" s="150"/>
      <c r="X6" s="150" t="s">
        <v>227</v>
      </c>
      <c r="Y6" s="150" t="s">
        <v>228</v>
      </c>
      <c r="Z6" s="150" t="s">
        <v>229</v>
      </c>
      <c r="AA6" s="151" t="s">
        <v>66</v>
      </c>
      <c r="AB6" s="151" t="s">
        <v>66</v>
      </c>
      <c r="AC6" s="151"/>
      <c r="AD6" s="151"/>
      <c r="AE6" s="151"/>
      <c r="AF6" s="151"/>
      <c r="AG6" s="150" t="s">
        <v>220</v>
      </c>
      <c r="AH6" s="150"/>
      <c r="AI6" s="150"/>
      <c r="AJ6" s="150"/>
      <c r="AK6" s="150"/>
      <c r="AL6" s="150" t="s">
        <v>227</v>
      </c>
      <c r="AM6" s="150" t="s">
        <v>227</v>
      </c>
      <c r="AN6" s="150" t="s">
        <v>227</v>
      </c>
      <c r="AO6" s="150" t="s">
        <v>227</v>
      </c>
      <c r="AP6" s="150"/>
      <c r="AQ6" s="150"/>
      <c r="AR6" s="150"/>
      <c r="AS6" s="150" t="s">
        <v>227</v>
      </c>
      <c r="AT6" s="150"/>
      <c r="AU6" s="150" t="s">
        <v>227</v>
      </c>
      <c r="AV6" s="150"/>
      <c r="AW6" s="150" t="s">
        <v>220</v>
      </c>
      <c r="AX6" s="150" t="s">
        <v>230</v>
      </c>
      <c r="AY6" s="150" t="s">
        <v>220</v>
      </c>
      <c r="AZ6" s="150"/>
      <c r="BA6" s="150"/>
      <c r="BB6" s="150"/>
    </row>
    <row r="7" spans="1:54" s="144" customFormat="1" ht="15" customHeight="1" thickBot="1">
      <c r="A7" s="144" t="s">
        <v>231</v>
      </c>
      <c r="B7" s="150">
        <v>2</v>
      </c>
      <c r="C7" s="150" t="s">
        <v>64</v>
      </c>
      <c r="D7" s="150" t="s">
        <v>68</v>
      </c>
      <c r="E7" s="150" t="s">
        <v>232</v>
      </c>
      <c r="F7" s="150"/>
      <c r="G7" s="150"/>
      <c r="H7" s="150"/>
      <c r="I7" s="150"/>
      <c r="J7" s="150"/>
      <c r="K7" s="150" t="s">
        <v>220</v>
      </c>
      <c r="L7" s="150" t="s">
        <v>220</v>
      </c>
      <c r="M7" s="150"/>
      <c r="N7" s="150" t="s">
        <v>221</v>
      </c>
      <c r="O7" s="226" t="s">
        <v>233</v>
      </c>
      <c r="P7" s="150" t="s">
        <v>234</v>
      </c>
      <c r="Q7" s="150" t="s">
        <v>224</v>
      </c>
      <c r="R7" s="150" t="s">
        <v>225</v>
      </c>
      <c r="S7" s="150" t="s">
        <v>226</v>
      </c>
      <c r="T7" s="150"/>
      <c r="U7" s="150"/>
      <c r="V7" s="150" t="s">
        <v>227</v>
      </c>
      <c r="W7" s="150"/>
      <c r="X7" s="150" t="s">
        <v>227</v>
      </c>
      <c r="Y7" s="150" t="s">
        <v>228</v>
      </c>
      <c r="Z7" s="150" t="s">
        <v>229</v>
      </c>
      <c r="AA7" s="151" t="s">
        <v>227</v>
      </c>
      <c r="AB7" s="151" t="s">
        <v>66</v>
      </c>
      <c r="AC7" s="151"/>
      <c r="AD7" s="151"/>
      <c r="AE7" s="151"/>
      <c r="AF7" s="151"/>
      <c r="AG7" s="150" t="s">
        <v>220</v>
      </c>
      <c r="AH7" s="150"/>
      <c r="AI7" s="150"/>
      <c r="AJ7" s="150"/>
      <c r="AK7" s="150"/>
      <c r="AL7" s="150" t="s">
        <v>227</v>
      </c>
      <c r="AM7" s="150" t="s">
        <v>227</v>
      </c>
      <c r="AN7" s="150" t="s">
        <v>227</v>
      </c>
      <c r="AO7" s="150" t="s">
        <v>227</v>
      </c>
      <c r="AP7" s="150"/>
      <c r="AQ7" s="150"/>
      <c r="AR7" s="150"/>
      <c r="AS7" s="150" t="s">
        <v>227</v>
      </c>
      <c r="AT7" s="150"/>
      <c r="AU7" s="150" t="s">
        <v>227</v>
      </c>
      <c r="AV7" s="150"/>
      <c r="AW7" s="150" t="s">
        <v>220</v>
      </c>
      <c r="AX7" s="150" t="s">
        <v>230</v>
      </c>
      <c r="AY7" s="150" t="s">
        <v>220</v>
      </c>
      <c r="AZ7" s="150"/>
      <c r="BA7" s="150"/>
      <c r="BB7" s="150"/>
    </row>
    <row r="8" spans="1:54" s="144" customFormat="1" ht="15" customHeight="1">
      <c r="B8" s="150">
        <v>3</v>
      </c>
      <c r="C8" s="150" t="s">
        <v>64</v>
      </c>
      <c r="D8" s="150" t="s">
        <v>68</v>
      </c>
      <c r="E8" s="150" t="s">
        <v>235</v>
      </c>
      <c r="F8" s="150"/>
      <c r="G8" s="150"/>
      <c r="H8" s="150"/>
      <c r="I8" s="150"/>
      <c r="J8" s="150"/>
      <c r="K8" s="150"/>
      <c r="L8" s="150"/>
      <c r="M8" s="150"/>
      <c r="N8" s="150"/>
      <c r="O8" s="227"/>
      <c r="P8" s="150"/>
      <c r="Q8" s="150"/>
      <c r="R8" s="150" t="s">
        <v>225</v>
      </c>
      <c r="S8" s="150" t="s">
        <v>226</v>
      </c>
      <c r="T8" s="150"/>
      <c r="U8" s="150"/>
      <c r="V8" s="150"/>
      <c r="W8" s="150"/>
      <c r="X8" s="150"/>
      <c r="Y8" s="150"/>
      <c r="Z8" s="150"/>
      <c r="AA8" s="151" t="s">
        <v>66</v>
      </c>
      <c r="AB8" s="151"/>
      <c r="AC8" s="151"/>
      <c r="AD8" s="151"/>
      <c r="AE8" s="151"/>
      <c r="AF8" s="151"/>
      <c r="AG8" s="150"/>
      <c r="AH8" s="150"/>
      <c r="AI8" s="150"/>
      <c r="AJ8" s="150"/>
      <c r="AK8" s="150"/>
      <c r="AL8" s="150"/>
      <c r="AM8" s="150"/>
      <c r="AN8" s="150"/>
      <c r="AO8" s="150"/>
      <c r="AP8" s="150"/>
      <c r="AQ8" s="150"/>
      <c r="AR8" s="150"/>
      <c r="AS8" s="150"/>
      <c r="AT8" s="150"/>
      <c r="AU8" s="150"/>
      <c r="AV8" s="150"/>
      <c r="AW8" s="150"/>
      <c r="AX8" s="150"/>
      <c r="AY8" s="150"/>
      <c r="AZ8" s="150"/>
      <c r="BA8" s="150"/>
      <c r="BB8" s="150"/>
    </row>
    <row r="9" spans="1:54" s="144" customFormat="1" ht="15" customHeight="1">
      <c r="B9" s="150">
        <v>4</v>
      </c>
      <c r="C9" s="150" t="s">
        <v>64</v>
      </c>
      <c r="D9" s="150" t="s">
        <v>68</v>
      </c>
      <c r="E9" s="150" t="s">
        <v>236</v>
      </c>
      <c r="F9" s="150"/>
      <c r="G9" s="150"/>
      <c r="H9" s="150"/>
      <c r="I9" s="150"/>
      <c r="J9" s="150"/>
      <c r="K9" s="150" t="s">
        <v>220</v>
      </c>
      <c r="L9" s="150" t="s">
        <v>220</v>
      </c>
      <c r="M9" s="150"/>
      <c r="N9" s="150" t="s">
        <v>221</v>
      </c>
      <c r="O9" s="150" t="s">
        <v>237</v>
      </c>
      <c r="P9" s="150" t="s">
        <v>150</v>
      </c>
      <c r="Q9" s="150" t="s">
        <v>224</v>
      </c>
      <c r="R9" s="150" t="s">
        <v>225</v>
      </c>
      <c r="S9" s="150" t="s">
        <v>226</v>
      </c>
      <c r="T9" s="150"/>
      <c r="U9" s="150"/>
      <c r="V9" s="150" t="s">
        <v>227</v>
      </c>
      <c r="W9" s="150"/>
      <c r="X9" s="150" t="s">
        <v>227</v>
      </c>
      <c r="Y9" s="150" t="s">
        <v>228</v>
      </c>
      <c r="Z9" s="150" t="s">
        <v>229</v>
      </c>
      <c r="AA9" s="151" t="s">
        <v>66</v>
      </c>
      <c r="AB9" s="151" t="s">
        <v>66</v>
      </c>
      <c r="AC9" s="151"/>
      <c r="AD9" s="151"/>
      <c r="AE9" s="151"/>
      <c r="AF9" s="151"/>
      <c r="AG9" s="150" t="s">
        <v>220</v>
      </c>
      <c r="AH9" s="150"/>
      <c r="AI9" s="150"/>
      <c r="AJ9" s="150"/>
      <c r="AK9" s="151"/>
      <c r="AL9" s="150" t="s">
        <v>227</v>
      </c>
      <c r="AM9" s="150" t="s">
        <v>227</v>
      </c>
      <c r="AN9" s="150" t="s">
        <v>227</v>
      </c>
      <c r="AO9" s="150" t="s">
        <v>227</v>
      </c>
      <c r="AP9" s="150"/>
      <c r="AQ9" s="150"/>
      <c r="AR9" s="150"/>
      <c r="AS9" s="150" t="s">
        <v>227</v>
      </c>
      <c r="AT9" s="150"/>
      <c r="AU9" s="150" t="s">
        <v>227</v>
      </c>
      <c r="AV9" s="150"/>
      <c r="AW9" s="150" t="s">
        <v>220</v>
      </c>
      <c r="AX9" s="150" t="s">
        <v>230</v>
      </c>
      <c r="AY9" s="150" t="s">
        <v>220</v>
      </c>
      <c r="AZ9" s="150"/>
      <c r="BA9" s="150"/>
      <c r="BB9" s="150"/>
    </row>
    <row r="10" spans="1:54" s="144" customFormat="1" ht="15" customHeight="1">
      <c r="B10" s="150">
        <v>5</v>
      </c>
      <c r="C10" s="150" t="s">
        <v>64</v>
      </c>
      <c r="D10" s="150" t="s">
        <v>68</v>
      </c>
      <c r="E10" s="150" t="s">
        <v>238</v>
      </c>
      <c r="F10" s="150"/>
      <c r="G10" s="150"/>
      <c r="H10" s="150"/>
      <c r="I10" s="150"/>
      <c r="J10" s="150"/>
      <c r="K10" s="150" t="s">
        <v>220</v>
      </c>
      <c r="L10" s="150" t="s">
        <v>220</v>
      </c>
      <c r="M10" s="150"/>
      <c r="N10" s="150" t="s">
        <v>221</v>
      </c>
      <c r="O10" s="150" t="s">
        <v>237</v>
      </c>
      <c r="P10" s="150" t="s">
        <v>150</v>
      </c>
      <c r="Q10" s="150" t="s">
        <v>224</v>
      </c>
      <c r="R10" s="150" t="s">
        <v>225</v>
      </c>
      <c r="S10" s="150" t="s">
        <v>226</v>
      </c>
      <c r="T10" s="150"/>
      <c r="U10" s="150"/>
      <c r="V10" s="150" t="s">
        <v>227</v>
      </c>
      <c r="W10" s="150"/>
      <c r="X10" s="150" t="s">
        <v>227</v>
      </c>
      <c r="Y10" s="150" t="s">
        <v>228</v>
      </c>
      <c r="Z10" s="150" t="s">
        <v>229</v>
      </c>
      <c r="AA10" s="151" t="s">
        <v>227</v>
      </c>
      <c r="AB10" s="151" t="s">
        <v>239</v>
      </c>
      <c r="AC10" s="151"/>
      <c r="AD10" s="151"/>
      <c r="AE10" s="151"/>
      <c r="AF10" s="151"/>
      <c r="AG10" s="150" t="s">
        <v>220</v>
      </c>
      <c r="AH10" s="150"/>
      <c r="AI10" s="150"/>
      <c r="AJ10" s="150"/>
      <c r="AK10" s="151"/>
      <c r="AL10" s="150" t="s">
        <v>227</v>
      </c>
      <c r="AM10" s="150" t="s">
        <v>227</v>
      </c>
      <c r="AN10" s="150" t="s">
        <v>227</v>
      </c>
      <c r="AO10" s="150" t="s">
        <v>227</v>
      </c>
      <c r="AP10" s="150"/>
      <c r="AQ10" s="150"/>
      <c r="AR10" s="150"/>
      <c r="AS10" s="150" t="s">
        <v>227</v>
      </c>
      <c r="AT10" s="150"/>
      <c r="AU10" s="150" t="s">
        <v>227</v>
      </c>
      <c r="AV10" s="150"/>
      <c r="AW10" s="150" t="s">
        <v>220</v>
      </c>
      <c r="AX10" s="150" t="s">
        <v>230</v>
      </c>
      <c r="AY10" s="150" t="s">
        <v>220</v>
      </c>
      <c r="AZ10" s="150"/>
      <c r="BA10" s="150"/>
      <c r="BB10" s="150"/>
    </row>
    <row r="11" spans="1:54" s="144" customFormat="1" ht="15" customHeight="1">
      <c r="B11" s="150"/>
      <c r="C11" s="150"/>
      <c r="D11" s="150"/>
      <c r="E11" s="150"/>
      <c r="F11" s="150"/>
      <c r="G11" s="150"/>
      <c r="H11" s="150"/>
      <c r="I11" s="150"/>
      <c r="J11" s="150"/>
      <c r="K11" s="150"/>
      <c r="L11" s="150"/>
      <c r="M11" s="150"/>
      <c r="N11" s="150"/>
      <c r="O11" s="150"/>
      <c r="P11" s="150"/>
      <c r="Q11" s="150"/>
      <c r="R11" s="150"/>
      <c r="S11" s="150"/>
      <c r="T11" s="150"/>
      <c r="U11" s="150"/>
      <c r="V11" s="150"/>
      <c r="W11" s="150"/>
      <c r="X11" s="150"/>
      <c r="Y11" s="150"/>
      <c r="Z11" s="150"/>
      <c r="AA11" s="151"/>
      <c r="AB11" s="151"/>
      <c r="AC11" s="151"/>
      <c r="AD11" s="151"/>
      <c r="AE11" s="151"/>
      <c r="AF11" s="151"/>
      <c r="AG11" s="150"/>
      <c r="AH11" s="150"/>
      <c r="AI11" s="150"/>
      <c r="AJ11" s="150"/>
      <c r="AK11" s="150"/>
      <c r="AL11" s="150"/>
      <c r="AM11" s="150"/>
      <c r="AN11" s="150"/>
      <c r="AO11" s="150"/>
      <c r="AP11" s="150"/>
      <c r="AQ11" s="150"/>
      <c r="AR11" s="150"/>
      <c r="AS11" s="150"/>
      <c r="AT11" s="150"/>
      <c r="AU11" s="150"/>
      <c r="AV11" s="150"/>
      <c r="AW11" s="150"/>
      <c r="AX11" s="150"/>
      <c r="AY11" s="150"/>
      <c r="AZ11" s="150"/>
      <c r="BA11" s="150"/>
      <c r="BB11" s="150"/>
    </row>
    <row r="12" spans="1:54" s="144" customFormat="1" ht="15" customHeight="1">
      <c r="B12" s="150"/>
      <c r="C12" s="150"/>
      <c r="D12" s="150"/>
      <c r="E12" s="150"/>
      <c r="F12" s="170"/>
      <c r="G12" s="170"/>
      <c r="H12" s="170"/>
      <c r="I12" s="150"/>
      <c r="J12" s="150"/>
      <c r="K12" s="150"/>
      <c r="L12" s="150"/>
      <c r="M12" s="150"/>
      <c r="N12" s="150"/>
      <c r="O12" s="150"/>
      <c r="P12" s="150"/>
      <c r="Q12" s="150"/>
      <c r="R12" s="150"/>
      <c r="S12" s="150"/>
      <c r="T12" s="150"/>
      <c r="U12" s="150"/>
      <c r="V12" s="150"/>
      <c r="W12" s="150"/>
      <c r="X12" s="150"/>
      <c r="Y12" s="150"/>
      <c r="Z12" s="150"/>
      <c r="AA12" s="151"/>
      <c r="AB12" s="151"/>
      <c r="AC12" s="151"/>
      <c r="AD12" s="151"/>
      <c r="AE12" s="151"/>
      <c r="AF12" s="151"/>
      <c r="AG12" s="150"/>
      <c r="AH12" s="150"/>
      <c r="AI12" s="150"/>
      <c r="AJ12" s="150"/>
      <c r="AK12" s="150"/>
      <c r="AL12" s="150"/>
      <c r="AM12" s="150"/>
      <c r="AN12" s="150"/>
      <c r="AO12" s="150"/>
      <c r="AP12" s="150"/>
      <c r="AQ12" s="150"/>
      <c r="AR12" s="150"/>
      <c r="AS12" s="150"/>
      <c r="AT12" s="150"/>
      <c r="AU12" s="150"/>
      <c r="AV12" s="150"/>
      <c r="AW12" s="150"/>
      <c r="AX12" s="150"/>
      <c r="AY12" s="150"/>
      <c r="AZ12" s="150"/>
      <c r="BA12" s="150"/>
      <c r="BB12" s="150"/>
    </row>
    <row r="13" spans="1:54" s="144" customFormat="1" ht="15" customHeight="1">
      <c r="B13" s="150"/>
      <c r="C13" s="150"/>
      <c r="D13" s="150"/>
      <c r="E13" s="150"/>
      <c r="F13" s="170"/>
      <c r="G13" s="170"/>
      <c r="H13" s="170"/>
      <c r="I13" s="150"/>
      <c r="J13" s="150"/>
      <c r="K13" s="150"/>
      <c r="L13" s="150"/>
      <c r="M13" s="150"/>
      <c r="N13" s="150"/>
      <c r="O13" s="150"/>
      <c r="P13" s="150"/>
      <c r="Q13" s="150"/>
      <c r="R13" s="150"/>
      <c r="S13" s="150"/>
      <c r="T13" s="150"/>
      <c r="U13" s="150"/>
      <c r="V13" s="150"/>
      <c r="W13" s="150"/>
      <c r="X13" s="150"/>
      <c r="Y13" s="150"/>
      <c r="Z13" s="150"/>
      <c r="AA13" s="151"/>
      <c r="AB13" s="151"/>
      <c r="AC13" s="151"/>
      <c r="AD13" s="151"/>
      <c r="AE13" s="151"/>
      <c r="AF13" s="151"/>
      <c r="AG13" s="150"/>
      <c r="AH13" s="150"/>
      <c r="AI13" s="150"/>
      <c r="AJ13" s="150"/>
      <c r="AK13" s="150"/>
      <c r="AL13" s="150"/>
      <c r="AM13" s="150"/>
      <c r="AN13" s="150"/>
      <c r="AO13" s="150"/>
      <c r="AP13" s="150"/>
      <c r="AQ13" s="150"/>
      <c r="AR13" s="150"/>
      <c r="AS13" s="150"/>
      <c r="AT13" s="150"/>
      <c r="AU13" s="150"/>
      <c r="AV13" s="150"/>
      <c r="AW13" s="150"/>
      <c r="AX13" s="150"/>
      <c r="AY13" s="150"/>
      <c r="AZ13" s="150"/>
      <c r="BA13" s="150"/>
      <c r="BB13" s="150"/>
    </row>
    <row r="14" spans="1:54" s="144" customFormat="1" ht="15" customHeight="1">
      <c r="B14" s="150"/>
      <c r="C14" s="150"/>
      <c r="D14" s="150"/>
      <c r="E14" s="150"/>
      <c r="F14" s="170"/>
      <c r="G14" s="170"/>
      <c r="H14" s="170"/>
      <c r="I14" s="150"/>
      <c r="J14" s="150"/>
      <c r="K14" s="150"/>
      <c r="L14" s="150"/>
      <c r="M14" s="150"/>
      <c r="N14" s="150"/>
      <c r="O14" s="150"/>
      <c r="P14" s="150"/>
      <c r="Q14" s="150"/>
      <c r="R14" s="150"/>
      <c r="S14" s="150"/>
      <c r="T14" s="150"/>
      <c r="U14" s="150"/>
      <c r="V14" s="150"/>
      <c r="W14" s="150"/>
      <c r="X14" s="150"/>
      <c r="Y14" s="150"/>
      <c r="Z14" s="150"/>
      <c r="AA14" s="151"/>
      <c r="AB14" s="151"/>
      <c r="AC14" s="151"/>
      <c r="AD14" s="151"/>
      <c r="AE14" s="151"/>
      <c r="AF14" s="151"/>
      <c r="AG14" s="150"/>
      <c r="AH14" s="150"/>
      <c r="AI14" s="150"/>
      <c r="AJ14" s="150"/>
      <c r="AK14" s="150"/>
      <c r="AL14" s="150"/>
      <c r="AM14" s="150"/>
      <c r="AN14" s="150"/>
      <c r="AO14" s="150"/>
      <c r="AP14" s="150"/>
      <c r="AQ14" s="150"/>
      <c r="AR14" s="150"/>
      <c r="AS14" s="150"/>
      <c r="AT14" s="150"/>
      <c r="AU14" s="150"/>
      <c r="AV14" s="150"/>
      <c r="AW14" s="150"/>
      <c r="AX14" s="150"/>
      <c r="AY14" s="150"/>
      <c r="AZ14" s="150"/>
      <c r="BA14" s="150"/>
      <c r="BB14" s="150"/>
    </row>
    <row r="15" spans="1:54" s="144" customFormat="1" ht="15" customHeight="1">
      <c r="B15" s="150"/>
      <c r="C15" s="150"/>
      <c r="D15" s="150"/>
      <c r="E15" s="150"/>
      <c r="F15" s="170"/>
      <c r="G15" s="170"/>
      <c r="H15" s="170"/>
      <c r="I15" s="150"/>
      <c r="J15" s="150"/>
      <c r="K15" s="150"/>
      <c r="L15" s="150"/>
      <c r="M15" s="150"/>
      <c r="N15" s="150"/>
      <c r="O15" s="150"/>
      <c r="P15" s="150"/>
      <c r="Q15" s="150"/>
      <c r="R15" s="150"/>
      <c r="S15" s="150"/>
      <c r="T15" s="150"/>
      <c r="U15" s="150"/>
      <c r="V15" s="150"/>
      <c r="W15" s="150"/>
      <c r="X15" s="150"/>
      <c r="Y15" s="150"/>
      <c r="Z15" s="150"/>
      <c r="AA15" s="151"/>
      <c r="AB15" s="151"/>
      <c r="AC15" s="151"/>
      <c r="AD15" s="151"/>
      <c r="AE15" s="151"/>
      <c r="AF15" s="151"/>
      <c r="AG15" s="150"/>
      <c r="AH15" s="150"/>
      <c r="AI15" s="150"/>
      <c r="AJ15" s="150"/>
      <c r="AK15" s="150"/>
      <c r="AL15" s="150"/>
      <c r="AM15" s="150"/>
      <c r="AN15" s="150"/>
      <c r="AO15" s="150"/>
      <c r="AP15" s="150"/>
      <c r="AQ15" s="150"/>
      <c r="AR15" s="150"/>
      <c r="AS15" s="150"/>
      <c r="AT15" s="150"/>
      <c r="AU15" s="150"/>
      <c r="AV15" s="150"/>
      <c r="AW15" s="150"/>
      <c r="AX15" s="150"/>
      <c r="AY15" s="150"/>
      <c r="AZ15" s="150"/>
      <c r="BA15" s="150"/>
      <c r="BB15" s="150"/>
    </row>
    <row r="16" spans="1:54" s="144" customFormat="1" ht="15" customHeight="1">
      <c r="B16" s="150"/>
      <c r="C16" s="150"/>
      <c r="D16" s="150"/>
      <c r="E16" s="150"/>
      <c r="F16" s="170"/>
      <c r="G16" s="170"/>
      <c r="H16" s="170"/>
      <c r="I16" s="150"/>
      <c r="J16" s="150"/>
      <c r="K16" s="150"/>
      <c r="L16" s="150"/>
      <c r="M16" s="150"/>
      <c r="N16" s="150"/>
      <c r="O16" s="150"/>
      <c r="P16" s="150"/>
      <c r="Q16" s="150"/>
      <c r="R16" s="150"/>
      <c r="S16" s="150"/>
      <c r="T16" s="150"/>
      <c r="U16" s="150"/>
      <c r="V16" s="150"/>
      <c r="W16" s="150"/>
      <c r="X16" s="150"/>
      <c r="Y16" s="150"/>
      <c r="Z16" s="150"/>
      <c r="AA16" s="151"/>
      <c r="AB16" s="151"/>
      <c r="AC16" s="151"/>
      <c r="AD16" s="151"/>
      <c r="AE16" s="151"/>
      <c r="AF16" s="151"/>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row>
    <row r="17" spans="2:54" s="144" customFormat="1" ht="15" customHeight="1">
      <c r="B17" s="150"/>
      <c r="C17" s="150"/>
      <c r="D17" s="150"/>
      <c r="E17" s="150"/>
      <c r="F17" s="170"/>
      <c r="G17" s="170"/>
      <c r="H17" s="170"/>
      <c r="I17" s="150"/>
      <c r="J17" s="150"/>
      <c r="K17" s="150"/>
      <c r="L17" s="150"/>
      <c r="M17" s="150"/>
      <c r="N17" s="150"/>
      <c r="O17" s="150"/>
      <c r="P17" s="150"/>
      <c r="Q17" s="150"/>
      <c r="R17" s="150"/>
      <c r="S17" s="150"/>
      <c r="T17" s="150"/>
      <c r="U17" s="150"/>
      <c r="V17" s="150"/>
      <c r="W17" s="150"/>
      <c r="X17" s="150"/>
      <c r="Y17" s="150"/>
      <c r="Z17" s="150"/>
      <c r="AA17" s="151"/>
      <c r="AB17" s="151"/>
      <c r="AC17" s="151"/>
      <c r="AD17" s="151"/>
      <c r="AE17" s="151"/>
      <c r="AF17" s="151"/>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row>
    <row r="18" spans="2:54" s="144" customFormat="1" ht="15" customHeight="1">
      <c r="B18" s="150"/>
      <c r="C18" s="150"/>
      <c r="D18" s="150"/>
      <c r="E18" s="150"/>
      <c r="F18" s="170"/>
      <c r="G18" s="170"/>
      <c r="H18" s="170"/>
      <c r="I18" s="150"/>
      <c r="J18" s="150"/>
      <c r="K18" s="150"/>
      <c r="L18" s="150"/>
      <c r="M18" s="150"/>
      <c r="N18" s="150"/>
      <c r="O18" s="150"/>
      <c r="P18" s="150"/>
      <c r="Q18" s="150"/>
      <c r="R18" s="150"/>
      <c r="S18" s="150"/>
      <c r="T18" s="150"/>
      <c r="U18" s="150"/>
      <c r="V18" s="150"/>
      <c r="W18" s="150"/>
      <c r="X18" s="150"/>
      <c r="Y18" s="150"/>
      <c r="Z18" s="150"/>
      <c r="AA18" s="151"/>
      <c r="AB18" s="151"/>
      <c r="AC18" s="151"/>
      <c r="AD18" s="151"/>
      <c r="AE18" s="151"/>
      <c r="AF18" s="151"/>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row>
    <row r="19" spans="2:54" s="144" customFormat="1" ht="15" customHeight="1">
      <c r="B19" s="150"/>
      <c r="C19" s="150"/>
      <c r="D19" s="150"/>
      <c r="E19" s="150"/>
      <c r="F19" s="170"/>
      <c r="G19" s="170"/>
      <c r="H19" s="170"/>
      <c r="I19" s="150"/>
      <c r="J19" s="150"/>
      <c r="K19" s="150"/>
      <c r="L19" s="150"/>
      <c r="M19" s="150"/>
      <c r="N19" s="150"/>
      <c r="O19" s="150"/>
      <c r="P19" s="150"/>
      <c r="Q19" s="150"/>
      <c r="R19" s="150"/>
      <c r="S19" s="150"/>
      <c r="T19" s="150"/>
      <c r="U19" s="150"/>
      <c r="V19" s="150"/>
      <c r="W19" s="150"/>
      <c r="X19" s="150"/>
      <c r="Y19" s="150"/>
      <c r="Z19" s="150"/>
      <c r="AA19" s="151"/>
      <c r="AB19" s="151"/>
      <c r="AC19" s="151"/>
      <c r="AD19" s="151"/>
      <c r="AE19" s="151"/>
      <c r="AF19" s="151"/>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row>
    <row r="20" spans="2:54" s="144" customFormat="1" ht="15" customHeight="1">
      <c r="B20" s="150"/>
      <c r="C20" s="150"/>
      <c r="D20" s="150"/>
      <c r="E20" s="150"/>
      <c r="F20" s="170"/>
      <c r="G20" s="170"/>
      <c r="H20" s="170"/>
      <c r="I20" s="150"/>
      <c r="J20" s="150"/>
      <c r="K20" s="150"/>
      <c r="L20" s="150"/>
      <c r="M20" s="150"/>
      <c r="N20" s="150"/>
      <c r="O20" s="150"/>
      <c r="P20" s="150"/>
      <c r="Q20" s="150"/>
      <c r="R20" s="150"/>
      <c r="S20" s="150"/>
      <c r="T20" s="150"/>
      <c r="U20" s="150"/>
      <c r="V20" s="150"/>
      <c r="W20" s="150"/>
      <c r="X20" s="150"/>
      <c r="Y20" s="150"/>
      <c r="Z20" s="150"/>
      <c r="AA20" s="151"/>
      <c r="AB20" s="151"/>
      <c r="AC20" s="151"/>
      <c r="AD20" s="151"/>
      <c r="AE20" s="151"/>
      <c r="AF20" s="151"/>
      <c r="AG20" s="150"/>
      <c r="AH20" s="150"/>
      <c r="AI20" s="150"/>
      <c r="AJ20" s="150"/>
      <c r="AK20" s="150"/>
      <c r="AL20" s="150"/>
      <c r="AM20" s="150"/>
      <c r="AN20" s="150"/>
      <c r="AO20" s="150"/>
      <c r="AP20" s="150"/>
      <c r="AQ20" s="150"/>
      <c r="AR20" s="150"/>
      <c r="AS20" s="150"/>
      <c r="AT20" s="150"/>
      <c r="AU20" s="150"/>
      <c r="AV20" s="150"/>
      <c r="AW20" s="150"/>
      <c r="AX20" s="150"/>
      <c r="AY20" s="150"/>
      <c r="AZ20" s="150"/>
      <c r="BA20" s="150"/>
      <c r="BB20" s="150"/>
    </row>
    <row r="21" spans="2:54" s="144" customFormat="1" ht="15" customHeight="1">
      <c r="B21" s="150"/>
      <c r="C21" s="150"/>
      <c r="D21" s="150"/>
      <c r="E21" s="150"/>
      <c r="F21" s="170"/>
      <c r="G21" s="170"/>
      <c r="H21" s="170"/>
      <c r="I21" s="150"/>
      <c r="J21" s="150"/>
      <c r="K21" s="150"/>
      <c r="L21" s="150"/>
      <c r="M21" s="150"/>
      <c r="N21" s="150"/>
      <c r="O21" s="150"/>
      <c r="P21" s="150"/>
      <c r="Q21" s="150"/>
      <c r="R21" s="150"/>
      <c r="S21" s="150"/>
      <c r="T21" s="150"/>
      <c r="U21" s="150"/>
      <c r="V21" s="150"/>
      <c r="W21" s="150"/>
      <c r="X21" s="150"/>
      <c r="Y21" s="150"/>
      <c r="Z21" s="150"/>
      <c r="AA21" s="151"/>
      <c r="AB21" s="151"/>
      <c r="AC21" s="151"/>
      <c r="AD21" s="151"/>
      <c r="AE21" s="151"/>
      <c r="AF21" s="151"/>
      <c r="AG21" s="150"/>
      <c r="AH21" s="150"/>
      <c r="AI21" s="150"/>
      <c r="AJ21" s="150"/>
      <c r="AK21" s="150"/>
      <c r="AL21" s="150"/>
      <c r="AM21" s="150"/>
      <c r="AN21" s="150"/>
      <c r="AO21" s="150"/>
      <c r="AP21" s="150"/>
      <c r="AQ21" s="150"/>
      <c r="AR21" s="150"/>
      <c r="AS21" s="150"/>
      <c r="AT21" s="150"/>
      <c r="AU21" s="150"/>
      <c r="AV21" s="150"/>
      <c r="AW21" s="150"/>
      <c r="AX21" s="150"/>
      <c r="AY21" s="150"/>
      <c r="AZ21" s="150"/>
      <c r="BA21" s="150"/>
      <c r="BB21" s="150"/>
    </row>
    <row r="22" spans="2:54" s="144" customFormat="1" ht="15" customHeight="1">
      <c r="B22" s="150"/>
      <c r="C22" s="150"/>
      <c r="D22" s="150"/>
      <c r="E22" s="150"/>
      <c r="F22" s="170"/>
      <c r="G22" s="170"/>
      <c r="H22" s="170"/>
      <c r="I22" s="150"/>
      <c r="J22" s="150"/>
      <c r="K22" s="150"/>
      <c r="L22" s="150"/>
      <c r="M22" s="150"/>
      <c r="N22" s="150"/>
      <c r="O22" s="150"/>
      <c r="P22" s="150"/>
      <c r="Q22" s="150"/>
      <c r="R22" s="150"/>
      <c r="S22" s="150"/>
      <c r="T22" s="150"/>
      <c r="U22" s="150"/>
      <c r="V22" s="150"/>
      <c r="W22" s="150"/>
      <c r="X22" s="150"/>
      <c r="Y22" s="150"/>
      <c r="Z22" s="150"/>
      <c r="AA22" s="151"/>
      <c r="AB22" s="151"/>
      <c r="AC22" s="151"/>
      <c r="AD22" s="151"/>
      <c r="AE22" s="151"/>
      <c r="AF22" s="151"/>
      <c r="AG22" s="150"/>
      <c r="AH22" s="150"/>
      <c r="AI22" s="150"/>
      <c r="AJ22" s="150"/>
      <c r="AK22" s="150"/>
      <c r="AL22" s="150"/>
      <c r="AM22" s="150"/>
      <c r="AN22" s="150"/>
      <c r="AO22" s="150"/>
      <c r="AP22" s="150"/>
      <c r="AQ22" s="150"/>
      <c r="AR22" s="150"/>
      <c r="AS22" s="150"/>
      <c r="AT22" s="150"/>
      <c r="AU22" s="150"/>
      <c r="AV22" s="150"/>
      <c r="AW22" s="150"/>
      <c r="AX22" s="150"/>
      <c r="AY22" s="150"/>
      <c r="AZ22" s="150"/>
      <c r="BA22" s="150"/>
      <c r="BB22" s="150"/>
    </row>
    <row r="23" spans="2:54" s="144" customFormat="1" ht="15" customHeight="1">
      <c r="B23" s="150"/>
      <c r="C23" s="150"/>
      <c r="D23" s="150"/>
      <c r="E23" s="150"/>
      <c r="F23" s="170"/>
      <c r="G23" s="170"/>
      <c r="H23" s="170"/>
      <c r="I23" s="150"/>
      <c r="J23" s="150"/>
      <c r="K23" s="150"/>
      <c r="L23" s="150"/>
      <c r="M23" s="150"/>
      <c r="N23" s="150"/>
      <c r="O23" s="150"/>
      <c r="P23" s="150"/>
      <c r="Q23" s="150"/>
      <c r="R23" s="150"/>
      <c r="S23" s="150"/>
      <c r="T23" s="150"/>
      <c r="U23" s="150"/>
      <c r="V23" s="150"/>
      <c r="W23" s="150"/>
      <c r="X23" s="150"/>
      <c r="Y23" s="150"/>
      <c r="Z23" s="150"/>
      <c r="AA23" s="151"/>
      <c r="AB23" s="151"/>
      <c r="AC23" s="151"/>
      <c r="AD23" s="151"/>
      <c r="AE23" s="151"/>
      <c r="AF23" s="151"/>
      <c r="AG23" s="150"/>
      <c r="AH23" s="150"/>
      <c r="AI23" s="150"/>
      <c r="AJ23" s="150"/>
      <c r="AK23" s="150"/>
      <c r="AL23" s="150"/>
      <c r="AM23" s="150"/>
      <c r="AN23" s="150"/>
      <c r="AO23" s="150"/>
      <c r="AP23" s="150"/>
      <c r="AQ23" s="150"/>
      <c r="AR23" s="150"/>
      <c r="AS23" s="150"/>
      <c r="AT23" s="150"/>
      <c r="AU23" s="150"/>
      <c r="AV23" s="150"/>
      <c r="AW23" s="150"/>
      <c r="AX23" s="150"/>
      <c r="AY23" s="150"/>
      <c r="AZ23" s="150"/>
      <c r="BA23" s="150"/>
      <c r="BB23" s="150"/>
    </row>
    <row r="24" spans="2:54" s="144" customFormat="1" ht="15" customHeight="1">
      <c r="B24" s="150"/>
      <c r="C24" s="150"/>
      <c r="D24" s="150"/>
      <c r="E24" s="150"/>
      <c r="F24" s="170"/>
      <c r="G24" s="170"/>
      <c r="H24" s="170"/>
      <c r="I24" s="150"/>
      <c r="J24" s="150"/>
      <c r="K24" s="150"/>
      <c r="L24" s="150"/>
      <c r="M24" s="150"/>
      <c r="N24" s="150"/>
      <c r="O24" s="150"/>
      <c r="P24" s="150"/>
      <c r="Q24" s="150"/>
      <c r="R24" s="150"/>
      <c r="S24" s="150"/>
      <c r="T24" s="150"/>
      <c r="U24" s="150"/>
      <c r="V24" s="150"/>
      <c r="W24" s="150"/>
      <c r="X24" s="150"/>
      <c r="Y24" s="150"/>
      <c r="Z24" s="150"/>
      <c r="AA24" s="151"/>
      <c r="AB24" s="151"/>
      <c r="AC24" s="151"/>
      <c r="AD24" s="151"/>
      <c r="AE24" s="151"/>
      <c r="AF24" s="151"/>
      <c r="AG24" s="150"/>
      <c r="AH24" s="150"/>
      <c r="AI24" s="150"/>
      <c r="AJ24" s="150"/>
      <c r="AK24" s="150"/>
      <c r="AL24" s="150"/>
      <c r="AM24" s="150"/>
      <c r="AN24" s="150"/>
      <c r="AO24" s="150"/>
      <c r="AP24" s="150"/>
      <c r="AQ24" s="150"/>
      <c r="AR24" s="150"/>
      <c r="AS24" s="150"/>
      <c r="AT24" s="150"/>
      <c r="AU24" s="150"/>
      <c r="AV24" s="150"/>
      <c r="AW24" s="150"/>
      <c r="AX24" s="150"/>
      <c r="AY24" s="150"/>
      <c r="AZ24" s="150"/>
      <c r="BA24" s="150"/>
      <c r="BB24" s="150"/>
    </row>
    <row r="25" spans="2:54" s="144" customFormat="1" ht="15" customHeight="1">
      <c r="B25" s="150"/>
      <c r="C25" s="150"/>
      <c r="D25" s="150"/>
      <c r="E25" s="150"/>
      <c r="F25" s="170"/>
      <c r="G25" s="170"/>
      <c r="H25" s="170"/>
      <c r="I25" s="150"/>
      <c r="J25" s="150"/>
      <c r="K25" s="150"/>
      <c r="L25" s="150"/>
      <c r="M25" s="150"/>
      <c r="N25" s="150"/>
      <c r="O25" s="150"/>
      <c r="P25" s="150"/>
      <c r="Q25" s="150"/>
      <c r="R25" s="150"/>
      <c r="S25" s="150"/>
      <c r="T25" s="150"/>
      <c r="U25" s="150"/>
      <c r="V25" s="150"/>
      <c r="W25" s="150"/>
      <c r="X25" s="150"/>
      <c r="Y25" s="150"/>
      <c r="Z25" s="150"/>
      <c r="AA25" s="151"/>
      <c r="AB25" s="151"/>
      <c r="AC25" s="151"/>
      <c r="AD25" s="151"/>
      <c r="AE25" s="151"/>
      <c r="AF25" s="151"/>
      <c r="AG25" s="150"/>
      <c r="AH25" s="150"/>
      <c r="AI25" s="150"/>
      <c r="AJ25" s="150"/>
      <c r="AK25" s="150"/>
      <c r="AL25" s="150"/>
      <c r="AM25" s="150"/>
      <c r="AN25" s="150"/>
      <c r="AO25" s="150"/>
      <c r="AP25" s="150"/>
      <c r="AQ25" s="150"/>
      <c r="AR25" s="150"/>
      <c r="AS25" s="150"/>
      <c r="AT25" s="150"/>
      <c r="AU25" s="150"/>
      <c r="AV25" s="150"/>
      <c r="AW25" s="150"/>
      <c r="AX25" s="150"/>
      <c r="AY25" s="150"/>
      <c r="AZ25" s="150"/>
      <c r="BA25" s="150"/>
      <c r="BB25" s="150"/>
    </row>
    <row r="26" spans="2:54" s="144" customFormat="1" ht="15" customHeight="1">
      <c r="B26" s="150"/>
      <c r="C26" s="150"/>
      <c r="D26" s="150"/>
      <c r="E26" s="150"/>
      <c r="F26" s="170"/>
      <c r="G26" s="170"/>
      <c r="H26" s="170"/>
      <c r="I26" s="150"/>
      <c r="J26" s="150"/>
      <c r="K26" s="150"/>
      <c r="L26" s="150"/>
      <c r="M26" s="150"/>
      <c r="N26" s="150"/>
      <c r="O26" s="150"/>
      <c r="P26" s="150"/>
      <c r="Q26" s="150"/>
      <c r="R26" s="150"/>
      <c r="S26" s="150"/>
      <c r="T26" s="150"/>
      <c r="U26" s="150"/>
      <c r="V26" s="150"/>
      <c r="W26" s="150"/>
      <c r="X26" s="150"/>
      <c r="Y26" s="150"/>
      <c r="Z26" s="150"/>
      <c r="AA26" s="151"/>
      <c r="AB26" s="151"/>
      <c r="AC26" s="151"/>
      <c r="AD26" s="151"/>
      <c r="AE26" s="151"/>
      <c r="AF26" s="151"/>
      <c r="AG26" s="150"/>
      <c r="AH26" s="150"/>
      <c r="AI26" s="150"/>
      <c r="AJ26" s="150"/>
      <c r="AK26" s="150"/>
      <c r="AL26" s="150"/>
      <c r="AM26" s="150"/>
      <c r="AN26" s="150"/>
      <c r="AO26" s="150"/>
      <c r="AP26" s="150"/>
      <c r="AQ26" s="150"/>
      <c r="AR26" s="150"/>
      <c r="AS26" s="150"/>
      <c r="AT26" s="150"/>
      <c r="AU26" s="150"/>
      <c r="AV26" s="150"/>
      <c r="AW26" s="150"/>
      <c r="AX26" s="150"/>
      <c r="AY26" s="150"/>
      <c r="AZ26" s="150"/>
      <c r="BA26" s="150"/>
      <c r="BB26" s="150"/>
    </row>
    <row r="27" spans="2:54" s="144" customFormat="1" ht="15" customHeight="1">
      <c r="B27" s="150"/>
      <c r="C27" s="150"/>
      <c r="D27" s="150"/>
      <c r="E27" s="150"/>
      <c r="F27" s="170"/>
      <c r="G27" s="170"/>
      <c r="H27" s="170"/>
      <c r="I27" s="150"/>
      <c r="J27" s="150"/>
      <c r="K27" s="150"/>
      <c r="L27" s="150"/>
      <c r="M27" s="150"/>
      <c r="N27" s="150"/>
      <c r="O27" s="150"/>
      <c r="P27" s="150"/>
      <c r="Q27" s="150"/>
      <c r="R27" s="150"/>
      <c r="S27" s="150"/>
      <c r="T27" s="150"/>
      <c r="U27" s="150"/>
      <c r="V27" s="150"/>
      <c r="W27" s="150"/>
      <c r="X27" s="150"/>
      <c r="Y27" s="150"/>
      <c r="Z27" s="150"/>
      <c r="AA27" s="151"/>
      <c r="AB27" s="151"/>
      <c r="AC27" s="151"/>
      <c r="AD27" s="151"/>
      <c r="AE27" s="151"/>
      <c r="AF27" s="151"/>
      <c r="AG27" s="150"/>
      <c r="AH27" s="150"/>
      <c r="AI27" s="150"/>
      <c r="AJ27" s="150"/>
      <c r="AK27" s="150"/>
      <c r="AL27" s="150"/>
      <c r="AM27" s="150"/>
      <c r="AN27" s="150"/>
      <c r="AO27" s="150"/>
      <c r="AP27" s="150"/>
      <c r="AQ27" s="150"/>
      <c r="AR27" s="150"/>
      <c r="AS27" s="150"/>
      <c r="AT27" s="150"/>
      <c r="AU27" s="150"/>
      <c r="AV27" s="150"/>
      <c r="AW27" s="150"/>
      <c r="AX27" s="150"/>
      <c r="AY27" s="150"/>
      <c r="AZ27" s="150"/>
      <c r="BA27" s="150"/>
      <c r="BB27" s="150"/>
    </row>
    <row r="28" spans="2:54" s="144" customFormat="1" ht="15" customHeight="1">
      <c r="B28" s="150"/>
      <c r="C28" s="150"/>
      <c r="D28" s="150"/>
      <c r="E28" s="150"/>
      <c r="F28" s="170"/>
      <c r="G28" s="170"/>
      <c r="H28" s="170"/>
      <c r="I28" s="150"/>
      <c r="J28" s="150"/>
      <c r="K28" s="150"/>
      <c r="L28" s="150"/>
      <c r="M28" s="150"/>
      <c r="N28" s="150"/>
      <c r="O28" s="150"/>
      <c r="P28" s="150"/>
      <c r="Q28" s="150"/>
      <c r="R28" s="150"/>
      <c r="S28" s="150"/>
      <c r="T28" s="150"/>
      <c r="U28" s="150"/>
      <c r="V28" s="150"/>
      <c r="W28" s="150"/>
      <c r="X28" s="150"/>
      <c r="Y28" s="150"/>
      <c r="Z28" s="150"/>
      <c r="AA28" s="151"/>
      <c r="AB28" s="151"/>
      <c r="AC28" s="151"/>
      <c r="AD28" s="151"/>
      <c r="AE28" s="151"/>
      <c r="AF28" s="151"/>
      <c r="AG28" s="150"/>
      <c r="AH28" s="150"/>
      <c r="AI28" s="150"/>
      <c r="AJ28" s="150"/>
      <c r="AK28" s="150"/>
      <c r="AL28" s="150"/>
      <c r="AM28" s="150"/>
      <c r="AN28" s="150"/>
      <c r="AO28" s="150"/>
      <c r="AP28" s="150"/>
      <c r="AQ28" s="150"/>
      <c r="AR28" s="150"/>
      <c r="AS28" s="150"/>
      <c r="AT28" s="150"/>
      <c r="AU28" s="150"/>
      <c r="AV28" s="150"/>
      <c r="AW28" s="150"/>
      <c r="AX28" s="150"/>
      <c r="AY28" s="150"/>
      <c r="AZ28" s="150"/>
      <c r="BA28" s="150"/>
      <c r="BB28" s="150"/>
    </row>
    <row r="29" spans="2:54" s="144" customFormat="1" ht="15" customHeight="1">
      <c r="B29" s="150"/>
      <c r="C29" s="150"/>
      <c r="D29" s="150"/>
      <c r="E29" s="150"/>
      <c r="F29" s="170"/>
      <c r="G29" s="170"/>
      <c r="H29" s="170"/>
      <c r="I29" s="150"/>
      <c r="J29" s="150"/>
      <c r="K29" s="150"/>
      <c r="L29" s="150"/>
      <c r="M29" s="150"/>
      <c r="N29" s="150"/>
      <c r="O29" s="150"/>
      <c r="P29" s="150"/>
      <c r="Q29" s="150"/>
      <c r="R29" s="150"/>
      <c r="S29" s="150"/>
      <c r="T29" s="150"/>
      <c r="U29" s="150"/>
      <c r="V29" s="150"/>
      <c r="W29" s="150"/>
      <c r="X29" s="150"/>
      <c r="Y29" s="150"/>
      <c r="Z29" s="150"/>
      <c r="AA29" s="151"/>
      <c r="AB29" s="151"/>
      <c r="AC29" s="151"/>
      <c r="AD29" s="151"/>
      <c r="AE29" s="151"/>
      <c r="AF29" s="151"/>
      <c r="AG29" s="150"/>
      <c r="AH29" s="150"/>
      <c r="AI29" s="150"/>
      <c r="AJ29" s="150"/>
      <c r="AK29" s="150"/>
      <c r="AL29" s="150"/>
      <c r="AM29" s="150"/>
      <c r="AN29" s="150"/>
      <c r="AO29" s="150"/>
      <c r="AP29" s="150"/>
      <c r="AQ29" s="150"/>
      <c r="AR29" s="150"/>
      <c r="AS29" s="150"/>
      <c r="AT29" s="150"/>
      <c r="AU29" s="150"/>
      <c r="AV29" s="150"/>
      <c r="AW29" s="150"/>
      <c r="AX29" s="150"/>
      <c r="AY29" s="150"/>
      <c r="AZ29" s="150"/>
      <c r="BA29" s="150"/>
      <c r="BB29" s="150"/>
    </row>
    <row r="30" spans="2:54" s="144" customFormat="1" ht="15" customHeight="1">
      <c r="B30" s="150"/>
      <c r="C30" s="150"/>
      <c r="D30" s="150"/>
      <c r="E30" s="150"/>
      <c r="F30" s="170"/>
      <c r="G30" s="170"/>
      <c r="H30" s="170"/>
      <c r="I30" s="150"/>
      <c r="J30" s="150"/>
      <c r="K30" s="150"/>
      <c r="L30" s="150"/>
      <c r="M30" s="150"/>
      <c r="N30" s="150"/>
      <c r="O30" s="150"/>
      <c r="P30" s="150"/>
      <c r="Q30" s="150"/>
      <c r="R30" s="150"/>
      <c r="S30" s="150"/>
      <c r="T30" s="150"/>
      <c r="U30" s="150"/>
      <c r="V30" s="150"/>
      <c r="W30" s="150"/>
      <c r="X30" s="150"/>
      <c r="Y30" s="150"/>
      <c r="Z30" s="150"/>
      <c r="AA30" s="151"/>
      <c r="AB30" s="151"/>
      <c r="AC30" s="151"/>
      <c r="AD30" s="151"/>
      <c r="AE30" s="151"/>
      <c r="AF30" s="151"/>
      <c r="AG30" s="150"/>
      <c r="AH30" s="150"/>
      <c r="AI30" s="150"/>
      <c r="AJ30" s="150"/>
      <c r="AK30" s="150"/>
      <c r="AL30" s="150"/>
      <c r="AM30" s="150"/>
      <c r="AN30" s="150"/>
      <c r="AO30" s="150"/>
      <c r="AP30" s="150"/>
      <c r="AQ30" s="150"/>
      <c r="AR30" s="150"/>
      <c r="AS30" s="150"/>
      <c r="AT30" s="150"/>
      <c r="AU30" s="150"/>
      <c r="AV30" s="150"/>
      <c r="AW30" s="150"/>
      <c r="AX30" s="150"/>
      <c r="AY30" s="150"/>
      <c r="AZ30" s="150"/>
      <c r="BA30" s="150"/>
      <c r="BB30" s="150"/>
    </row>
    <row r="31" spans="2:54" s="144" customFormat="1" ht="15" customHeight="1">
      <c r="B31" s="150"/>
      <c r="C31" s="150"/>
      <c r="D31" s="150"/>
      <c r="E31" s="150"/>
      <c r="F31" s="170"/>
      <c r="G31" s="170"/>
      <c r="H31" s="170"/>
      <c r="I31" s="150"/>
      <c r="J31" s="150"/>
      <c r="K31" s="150"/>
      <c r="L31" s="150"/>
      <c r="M31" s="150"/>
      <c r="N31" s="150"/>
      <c r="O31" s="150"/>
      <c r="P31" s="150"/>
      <c r="Q31" s="150"/>
      <c r="R31" s="150"/>
      <c r="S31" s="150"/>
      <c r="T31" s="150"/>
      <c r="U31" s="150"/>
      <c r="V31" s="150"/>
      <c r="W31" s="150"/>
      <c r="X31" s="150"/>
      <c r="Y31" s="150"/>
      <c r="Z31" s="150"/>
      <c r="AA31" s="151"/>
      <c r="AB31" s="151"/>
      <c r="AC31" s="151"/>
      <c r="AD31" s="151"/>
      <c r="AE31" s="151"/>
      <c r="AF31" s="151"/>
      <c r="AG31" s="150"/>
      <c r="AH31" s="150"/>
      <c r="AI31" s="150"/>
      <c r="AJ31" s="150"/>
      <c r="AK31" s="150"/>
      <c r="AL31" s="150"/>
      <c r="AM31" s="150"/>
      <c r="AN31" s="150"/>
      <c r="AO31" s="150"/>
      <c r="AP31" s="150"/>
      <c r="AQ31" s="150"/>
      <c r="AR31" s="150"/>
      <c r="AS31" s="150"/>
      <c r="AT31" s="150"/>
      <c r="AU31" s="150"/>
      <c r="AV31" s="150"/>
      <c r="AW31" s="150"/>
      <c r="AX31" s="150"/>
      <c r="AY31" s="150"/>
      <c r="AZ31" s="150"/>
      <c r="BA31" s="150"/>
      <c r="BB31" s="150"/>
    </row>
    <row r="32" spans="2:54" s="144" customFormat="1" ht="15" customHeight="1">
      <c r="B32" s="150"/>
      <c r="C32" s="150"/>
      <c r="D32" s="150"/>
      <c r="E32" s="150"/>
      <c r="F32" s="170"/>
      <c r="G32" s="170"/>
      <c r="H32" s="170"/>
      <c r="I32" s="150"/>
      <c r="J32" s="150"/>
      <c r="K32" s="150"/>
      <c r="L32" s="150"/>
      <c r="M32" s="150"/>
      <c r="N32" s="150"/>
      <c r="O32" s="150"/>
      <c r="P32" s="150"/>
      <c r="Q32" s="150"/>
      <c r="R32" s="150"/>
      <c r="S32" s="150"/>
      <c r="T32" s="150"/>
      <c r="U32" s="150"/>
      <c r="V32" s="150"/>
      <c r="W32" s="150"/>
      <c r="X32" s="150"/>
      <c r="Y32" s="150"/>
      <c r="Z32" s="150"/>
      <c r="AA32" s="151"/>
      <c r="AB32" s="151"/>
      <c r="AC32" s="151"/>
      <c r="AD32" s="151"/>
      <c r="AE32" s="151"/>
      <c r="AF32" s="151"/>
      <c r="AG32" s="150"/>
      <c r="AH32" s="150"/>
      <c r="AI32" s="150"/>
      <c r="AJ32" s="150"/>
      <c r="AK32" s="150"/>
      <c r="AL32" s="150"/>
      <c r="AM32" s="150"/>
      <c r="AN32" s="150"/>
      <c r="AO32" s="150"/>
      <c r="AP32" s="150"/>
      <c r="AQ32" s="150"/>
      <c r="AR32" s="150"/>
      <c r="AS32" s="150"/>
      <c r="AT32" s="150"/>
      <c r="AU32" s="150"/>
      <c r="AV32" s="150"/>
      <c r="AW32" s="150"/>
      <c r="AX32" s="150"/>
      <c r="AY32" s="150"/>
      <c r="AZ32" s="150"/>
      <c r="BA32" s="150"/>
      <c r="BB32" s="150"/>
    </row>
    <row r="33" spans="2:54" s="144" customFormat="1" ht="15" customHeight="1">
      <c r="B33" s="150"/>
      <c r="C33" s="150"/>
      <c r="D33" s="150"/>
      <c r="E33" s="150"/>
      <c r="F33" s="170"/>
      <c r="G33" s="170"/>
      <c r="H33" s="170"/>
      <c r="I33" s="150"/>
      <c r="J33" s="150"/>
      <c r="K33" s="150"/>
      <c r="L33" s="150"/>
      <c r="M33" s="150"/>
      <c r="N33" s="150"/>
      <c r="O33" s="150"/>
      <c r="P33" s="150"/>
      <c r="Q33" s="150"/>
      <c r="R33" s="150"/>
      <c r="S33" s="150"/>
      <c r="T33" s="150"/>
      <c r="U33" s="150"/>
      <c r="V33" s="150"/>
      <c r="W33" s="150"/>
      <c r="X33" s="150"/>
      <c r="Y33" s="150"/>
      <c r="Z33" s="150"/>
      <c r="AA33" s="151"/>
      <c r="AB33" s="151"/>
      <c r="AC33" s="151"/>
      <c r="AD33" s="151"/>
      <c r="AE33" s="151"/>
      <c r="AF33" s="151"/>
      <c r="AG33" s="150"/>
      <c r="AH33" s="150"/>
      <c r="AI33" s="150"/>
      <c r="AJ33" s="150"/>
      <c r="AK33" s="150"/>
      <c r="AL33" s="150"/>
      <c r="AM33" s="150"/>
      <c r="AN33" s="150"/>
      <c r="AO33" s="150"/>
      <c r="AP33" s="150"/>
      <c r="AQ33" s="150"/>
      <c r="AR33" s="150"/>
      <c r="AS33" s="150"/>
      <c r="AT33" s="150"/>
      <c r="AU33" s="150"/>
      <c r="AV33" s="150"/>
      <c r="AW33" s="150"/>
      <c r="AX33" s="150"/>
      <c r="AY33" s="150"/>
      <c r="AZ33" s="150"/>
      <c r="BA33" s="150"/>
      <c r="BB33" s="150"/>
    </row>
    <row r="34" spans="2:54" s="144" customFormat="1" ht="15" customHeight="1">
      <c r="B34" s="150"/>
      <c r="C34" s="150"/>
      <c r="D34" s="150"/>
      <c r="E34" s="150"/>
      <c r="F34" s="170"/>
      <c r="G34" s="170"/>
      <c r="H34" s="170"/>
      <c r="I34" s="150"/>
      <c r="J34" s="150"/>
      <c r="K34" s="150"/>
      <c r="L34" s="150"/>
      <c r="M34" s="150"/>
      <c r="N34" s="150"/>
      <c r="O34" s="150"/>
      <c r="P34" s="150"/>
      <c r="Q34" s="150"/>
      <c r="R34" s="150"/>
      <c r="S34" s="150"/>
      <c r="T34" s="150"/>
      <c r="U34" s="150"/>
      <c r="V34" s="150"/>
      <c r="W34" s="150"/>
      <c r="X34" s="150"/>
      <c r="Y34" s="150"/>
      <c r="Z34" s="150"/>
      <c r="AA34" s="151"/>
      <c r="AB34" s="151"/>
      <c r="AC34" s="151"/>
      <c r="AD34" s="151"/>
      <c r="AE34" s="151"/>
      <c r="AF34" s="151"/>
      <c r="AG34" s="150"/>
      <c r="AH34" s="150"/>
      <c r="AI34" s="150"/>
      <c r="AJ34" s="150"/>
      <c r="AK34" s="150"/>
      <c r="AL34" s="150"/>
      <c r="AM34" s="150"/>
      <c r="AN34" s="150"/>
      <c r="AO34" s="150"/>
      <c r="AP34" s="150"/>
      <c r="AQ34" s="150"/>
      <c r="AR34" s="150"/>
      <c r="AS34" s="150"/>
      <c r="AT34" s="150"/>
      <c r="AU34" s="150"/>
      <c r="AV34" s="150"/>
      <c r="AW34" s="150"/>
      <c r="AX34" s="150"/>
      <c r="AY34" s="150"/>
      <c r="AZ34" s="150"/>
      <c r="BA34" s="150"/>
      <c r="BB34" s="150"/>
    </row>
    <row r="35" spans="2:54" s="144" customFormat="1" ht="15" customHeight="1">
      <c r="B35" s="150"/>
      <c r="C35" s="150"/>
      <c r="D35" s="150"/>
      <c r="E35" s="150"/>
      <c r="F35" s="170"/>
      <c r="G35" s="170"/>
      <c r="H35" s="170"/>
      <c r="I35" s="150"/>
      <c r="J35" s="150"/>
      <c r="K35" s="150"/>
      <c r="L35" s="150"/>
      <c r="M35" s="150"/>
      <c r="N35" s="150"/>
      <c r="O35" s="150"/>
      <c r="P35" s="150"/>
      <c r="Q35" s="150"/>
      <c r="R35" s="150"/>
      <c r="S35" s="150"/>
      <c r="T35" s="150"/>
      <c r="U35" s="150"/>
      <c r="V35" s="150"/>
      <c r="W35" s="150"/>
      <c r="X35" s="150"/>
      <c r="Y35" s="150"/>
      <c r="Z35" s="150"/>
      <c r="AA35" s="151"/>
      <c r="AB35" s="151"/>
      <c r="AC35" s="151"/>
      <c r="AD35" s="151"/>
      <c r="AE35" s="151"/>
      <c r="AF35" s="151"/>
      <c r="AG35" s="150"/>
      <c r="AH35" s="150"/>
      <c r="AI35" s="150"/>
      <c r="AJ35" s="150"/>
      <c r="AK35" s="150"/>
      <c r="AL35" s="150"/>
      <c r="AM35" s="150"/>
      <c r="AN35" s="150"/>
      <c r="AO35" s="150"/>
      <c r="AP35" s="150"/>
      <c r="AQ35" s="150"/>
      <c r="AR35" s="150"/>
      <c r="AS35" s="150"/>
      <c r="AT35" s="150"/>
      <c r="AU35" s="150"/>
      <c r="AV35" s="150"/>
      <c r="AW35" s="150"/>
      <c r="AX35" s="150"/>
      <c r="AY35" s="150"/>
      <c r="AZ35" s="150"/>
      <c r="BA35" s="150"/>
      <c r="BB35" s="150"/>
    </row>
    <row r="36" spans="2:54" s="144" customFormat="1" ht="15" customHeight="1">
      <c r="B36" s="150"/>
      <c r="C36" s="150"/>
      <c r="D36" s="150"/>
      <c r="E36" s="150"/>
      <c r="F36" s="170"/>
      <c r="G36" s="170"/>
      <c r="H36" s="170"/>
      <c r="I36" s="150"/>
      <c r="J36" s="150"/>
      <c r="K36" s="150"/>
      <c r="L36" s="150"/>
      <c r="M36" s="150"/>
      <c r="N36" s="150"/>
      <c r="O36" s="150"/>
      <c r="P36" s="150"/>
      <c r="Q36" s="150"/>
      <c r="R36" s="150"/>
      <c r="S36" s="150"/>
      <c r="T36" s="150"/>
      <c r="U36" s="150"/>
      <c r="V36" s="150"/>
      <c r="W36" s="150"/>
      <c r="X36" s="150"/>
      <c r="Y36" s="150"/>
      <c r="Z36" s="150"/>
      <c r="AA36" s="151"/>
      <c r="AB36" s="151"/>
      <c r="AC36" s="151"/>
      <c r="AD36" s="151"/>
      <c r="AE36" s="151"/>
      <c r="AF36" s="151"/>
      <c r="AG36" s="150"/>
      <c r="AH36" s="150"/>
      <c r="AI36" s="150"/>
      <c r="AJ36" s="150"/>
      <c r="AK36" s="150"/>
      <c r="AL36" s="150"/>
      <c r="AM36" s="150"/>
      <c r="AN36" s="150"/>
      <c r="AO36" s="150"/>
      <c r="AP36" s="150"/>
      <c r="AQ36" s="150"/>
      <c r="AR36" s="150"/>
      <c r="AS36" s="150"/>
      <c r="AT36" s="150"/>
      <c r="AU36" s="150"/>
      <c r="AV36" s="150"/>
      <c r="AW36" s="150"/>
      <c r="AX36" s="150"/>
      <c r="AY36" s="150"/>
      <c r="AZ36" s="150"/>
      <c r="BA36" s="150"/>
      <c r="BB36" s="150"/>
    </row>
    <row r="37" spans="2:54" s="144" customFormat="1" ht="15" customHeight="1">
      <c r="B37" s="150"/>
      <c r="C37" s="150"/>
      <c r="D37" s="150"/>
      <c r="E37" s="150"/>
      <c r="F37" s="170"/>
      <c r="G37" s="170"/>
      <c r="H37" s="170"/>
      <c r="I37" s="150"/>
      <c r="J37" s="150"/>
      <c r="K37" s="150"/>
      <c r="L37" s="150"/>
      <c r="M37" s="150"/>
      <c r="N37" s="150"/>
      <c r="O37" s="150"/>
      <c r="P37" s="150"/>
      <c r="Q37" s="150"/>
      <c r="R37" s="150"/>
      <c r="S37" s="150"/>
      <c r="T37" s="150"/>
      <c r="U37" s="150"/>
      <c r="V37" s="150"/>
      <c r="W37" s="150"/>
      <c r="X37" s="150"/>
      <c r="Y37" s="150"/>
      <c r="Z37" s="150"/>
      <c r="AA37" s="151"/>
      <c r="AB37" s="151"/>
      <c r="AC37" s="151"/>
      <c r="AD37" s="151"/>
      <c r="AE37" s="151"/>
      <c r="AF37" s="151"/>
      <c r="AG37" s="150"/>
      <c r="AH37" s="150"/>
      <c r="AI37" s="150"/>
      <c r="AJ37" s="150"/>
      <c r="AK37" s="150"/>
      <c r="AL37" s="150"/>
      <c r="AM37" s="150"/>
      <c r="AN37" s="150"/>
      <c r="AO37" s="150"/>
      <c r="AP37" s="150"/>
      <c r="AQ37" s="150"/>
      <c r="AR37" s="150"/>
      <c r="AS37" s="150"/>
      <c r="AT37" s="150"/>
      <c r="AU37" s="150"/>
      <c r="AV37" s="150"/>
      <c r="AW37" s="150"/>
      <c r="AX37" s="150"/>
      <c r="AY37" s="150"/>
      <c r="AZ37" s="150"/>
      <c r="BA37" s="150"/>
      <c r="BB37" s="150"/>
    </row>
    <row r="38" spans="2:54" s="144" customFormat="1" ht="15" customHeight="1">
      <c r="B38" s="150"/>
      <c r="C38" s="150"/>
      <c r="D38" s="150"/>
      <c r="E38" s="150"/>
      <c r="F38" s="170"/>
      <c r="G38" s="170"/>
      <c r="H38" s="170"/>
      <c r="I38" s="150"/>
      <c r="J38" s="150"/>
      <c r="K38" s="150"/>
      <c r="L38" s="150"/>
      <c r="M38" s="150"/>
      <c r="N38" s="150"/>
      <c r="O38" s="150"/>
      <c r="P38" s="150"/>
      <c r="Q38" s="150"/>
      <c r="R38" s="150"/>
      <c r="S38" s="150"/>
      <c r="T38" s="150"/>
      <c r="U38" s="150"/>
      <c r="V38" s="150"/>
      <c r="W38" s="150"/>
      <c r="X38" s="150"/>
      <c r="Y38" s="150"/>
      <c r="Z38" s="150"/>
      <c r="AA38" s="151"/>
      <c r="AB38" s="151"/>
      <c r="AC38" s="151"/>
      <c r="AD38" s="151"/>
      <c r="AE38" s="151"/>
      <c r="AF38" s="151"/>
      <c r="AG38" s="150"/>
      <c r="AH38" s="150"/>
      <c r="AI38" s="150"/>
      <c r="AJ38" s="150"/>
      <c r="AK38" s="150"/>
      <c r="AL38" s="150"/>
      <c r="AM38" s="150"/>
      <c r="AN38" s="150"/>
      <c r="AO38" s="150"/>
      <c r="AP38" s="150"/>
      <c r="AQ38" s="150"/>
      <c r="AR38" s="150"/>
      <c r="AS38" s="150"/>
      <c r="AT38" s="150"/>
      <c r="AU38" s="150"/>
      <c r="AV38" s="150"/>
      <c r="AW38" s="150"/>
      <c r="AX38" s="150"/>
      <c r="AY38" s="150"/>
      <c r="AZ38" s="150"/>
      <c r="BA38" s="150"/>
      <c r="BB38" s="150"/>
    </row>
    <row r="39" spans="2:54" s="144" customFormat="1" ht="15" customHeight="1">
      <c r="B39" s="150"/>
      <c r="C39" s="150"/>
      <c r="D39" s="150"/>
      <c r="E39" s="150"/>
      <c r="F39" s="170"/>
      <c r="G39" s="170"/>
      <c r="H39" s="170"/>
      <c r="I39" s="150"/>
      <c r="J39" s="150"/>
      <c r="K39" s="150"/>
      <c r="L39" s="150"/>
      <c r="M39" s="150"/>
      <c r="N39" s="150"/>
      <c r="O39" s="150"/>
      <c r="P39" s="150"/>
      <c r="Q39" s="150"/>
      <c r="R39" s="150"/>
      <c r="S39" s="150"/>
      <c r="T39" s="150"/>
      <c r="U39" s="150"/>
      <c r="V39" s="150"/>
      <c r="W39" s="150"/>
      <c r="X39" s="150"/>
      <c r="Y39" s="150"/>
      <c r="Z39" s="150"/>
      <c r="AA39" s="151"/>
      <c r="AB39" s="151"/>
      <c r="AC39" s="151"/>
      <c r="AD39" s="151"/>
      <c r="AE39" s="151"/>
      <c r="AF39" s="151"/>
      <c r="AG39" s="150"/>
      <c r="AH39" s="150"/>
      <c r="AI39" s="150"/>
      <c r="AJ39" s="150"/>
      <c r="AK39" s="150"/>
      <c r="AL39" s="150"/>
      <c r="AM39" s="150"/>
      <c r="AN39" s="150"/>
      <c r="AO39" s="150"/>
      <c r="AP39" s="150"/>
      <c r="AQ39" s="150"/>
      <c r="AR39" s="150"/>
      <c r="AS39" s="150"/>
      <c r="AT39" s="150"/>
      <c r="AU39" s="150"/>
      <c r="AV39" s="150"/>
      <c r="AW39" s="150"/>
      <c r="AX39" s="150"/>
      <c r="AY39" s="150"/>
      <c r="AZ39" s="150"/>
      <c r="BA39" s="150"/>
      <c r="BB39" s="150"/>
    </row>
    <row r="40" spans="2:54" s="144" customFormat="1" ht="15" customHeight="1">
      <c r="B40" s="150"/>
      <c r="C40" s="150"/>
      <c r="D40" s="150"/>
      <c r="E40" s="150"/>
      <c r="F40" s="170"/>
      <c r="G40" s="170"/>
      <c r="H40" s="170"/>
      <c r="I40" s="150"/>
      <c r="J40" s="150"/>
      <c r="K40" s="150"/>
      <c r="L40" s="150"/>
      <c r="M40" s="150"/>
      <c r="N40" s="150"/>
      <c r="O40" s="150"/>
      <c r="P40" s="150"/>
      <c r="Q40" s="150"/>
      <c r="R40" s="150"/>
      <c r="S40" s="150"/>
      <c r="T40" s="150"/>
      <c r="U40" s="150"/>
      <c r="V40" s="150"/>
      <c r="W40" s="150"/>
      <c r="X40" s="150"/>
      <c r="Y40" s="150"/>
      <c r="Z40" s="150"/>
      <c r="AA40" s="151"/>
      <c r="AB40" s="151"/>
      <c r="AC40" s="151"/>
      <c r="AD40" s="151"/>
      <c r="AE40" s="151"/>
      <c r="AF40" s="151"/>
      <c r="AG40" s="150"/>
      <c r="AH40" s="150"/>
      <c r="AI40" s="150"/>
      <c r="AJ40" s="150"/>
      <c r="AK40" s="150"/>
      <c r="AL40" s="150"/>
      <c r="AM40" s="150"/>
      <c r="AN40" s="150"/>
      <c r="AO40" s="150"/>
      <c r="AP40" s="150"/>
      <c r="AQ40" s="150"/>
      <c r="AR40" s="150"/>
      <c r="AS40" s="150"/>
      <c r="AT40" s="150"/>
      <c r="AU40" s="150"/>
      <c r="AV40" s="150"/>
      <c r="AW40" s="150"/>
      <c r="AX40" s="150"/>
      <c r="AY40" s="150"/>
      <c r="AZ40" s="150"/>
      <c r="BA40" s="150"/>
      <c r="BB40" s="150"/>
    </row>
    <row r="41" spans="2:54" s="144" customFormat="1" ht="15" customHeight="1">
      <c r="B41" s="150"/>
      <c r="C41" s="150"/>
      <c r="D41" s="150"/>
      <c r="E41" s="150"/>
      <c r="F41" s="170"/>
      <c r="G41" s="170"/>
      <c r="H41" s="170"/>
      <c r="I41" s="150"/>
      <c r="J41" s="150"/>
      <c r="K41" s="150"/>
      <c r="L41" s="150"/>
      <c r="M41" s="150"/>
      <c r="N41" s="150"/>
      <c r="O41" s="150"/>
      <c r="P41" s="150"/>
      <c r="Q41" s="150"/>
      <c r="R41" s="150"/>
      <c r="S41" s="150"/>
      <c r="T41" s="150"/>
      <c r="U41" s="150"/>
      <c r="V41" s="150"/>
      <c r="W41" s="150"/>
      <c r="X41" s="150"/>
      <c r="Y41" s="150"/>
      <c r="Z41" s="150"/>
      <c r="AA41" s="151"/>
      <c r="AB41" s="151"/>
      <c r="AC41" s="151"/>
      <c r="AD41" s="151"/>
      <c r="AE41" s="151"/>
      <c r="AF41" s="151"/>
      <c r="AG41" s="150"/>
      <c r="AH41" s="150"/>
      <c r="AI41" s="150"/>
      <c r="AJ41" s="150"/>
      <c r="AK41" s="150"/>
      <c r="AL41" s="150"/>
      <c r="AM41" s="150"/>
      <c r="AN41" s="150"/>
      <c r="AO41" s="150"/>
      <c r="AP41" s="150"/>
      <c r="AQ41" s="150"/>
      <c r="AR41" s="150"/>
      <c r="AS41" s="150"/>
      <c r="AT41" s="150"/>
      <c r="AU41" s="150"/>
      <c r="AV41" s="150"/>
      <c r="AW41" s="150"/>
      <c r="AX41" s="150"/>
      <c r="AY41" s="150"/>
      <c r="AZ41" s="150"/>
      <c r="BA41" s="150"/>
      <c r="BB41" s="150"/>
    </row>
    <row r="42" spans="2:54" s="144" customFormat="1" ht="15" customHeight="1">
      <c r="B42" s="150"/>
      <c r="C42" s="150"/>
      <c r="D42" s="150"/>
      <c r="E42" s="150"/>
      <c r="F42" s="170"/>
      <c r="G42" s="170"/>
      <c r="H42" s="170"/>
      <c r="I42" s="150"/>
      <c r="J42" s="150"/>
      <c r="K42" s="150"/>
      <c r="L42" s="150"/>
      <c r="M42" s="150"/>
      <c r="N42" s="150"/>
      <c r="O42" s="150"/>
      <c r="P42" s="150"/>
      <c r="Q42" s="150"/>
      <c r="R42" s="150"/>
      <c r="S42" s="150"/>
      <c r="T42" s="150"/>
      <c r="U42" s="150"/>
      <c r="V42" s="150"/>
      <c r="W42" s="150"/>
      <c r="X42" s="150"/>
      <c r="Y42" s="150"/>
      <c r="Z42" s="150"/>
      <c r="AA42" s="151"/>
      <c r="AB42" s="151"/>
      <c r="AC42" s="151"/>
      <c r="AD42" s="151"/>
      <c r="AE42" s="151"/>
      <c r="AF42" s="151"/>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row>
    <row r="43" spans="2:54" s="144" customFormat="1" ht="15" customHeight="1">
      <c r="B43" s="150"/>
      <c r="C43" s="150"/>
      <c r="D43" s="150"/>
      <c r="E43" s="150"/>
      <c r="F43" s="170"/>
      <c r="G43" s="170"/>
      <c r="H43" s="170"/>
      <c r="I43" s="150"/>
      <c r="J43" s="150"/>
      <c r="K43" s="150"/>
      <c r="L43" s="150"/>
      <c r="M43" s="150"/>
      <c r="N43" s="150"/>
      <c r="O43" s="150"/>
      <c r="P43" s="150"/>
      <c r="Q43" s="150"/>
      <c r="R43" s="150"/>
      <c r="S43" s="150"/>
      <c r="T43" s="150"/>
      <c r="U43" s="150"/>
      <c r="V43" s="150"/>
      <c r="W43" s="150"/>
      <c r="X43" s="150"/>
      <c r="Y43" s="150"/>
      <c r="Z43" s="150"/>
      <c r="AA43" s="151"/>
      <c r="AB43" s="151"/>
      <c r="AC43" s="151"/>
      <c r="AD43" s="151"/>
      <c r="AE43" s="151"/>
      <c r="AF43" s="151"/>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row>
    <row r="44" spans="2:54" s="144" customFormat="1" ht="15" customHeight="1">
      <c r="B44" s="150"/>
      <c r="C44" s="150"/>
      <c r="D44" s="150"/>
      <c r="E44" s="150"/>
      <c r="F44" s="170"/>
      <c r="G44" s="170"/>
      <c r="H44" s="170"/>
      <c r="I44" s="150"/>
      <c r="J44" s="150"/>
      <c r="K44" s="150"/>
      <c r="L44" s="150"/>
      <c r="M44" s="150"/>
      <c r="N44" s="150"/>
      <c r="O44" s="150"/>
      <c r="P44" s="150"/>
      <c r="Q44" s="150"/>
      <c r="R44" s="150"/>
      <c r="S44" s="150"/>
      <c r="T44" s="150"/>
      <c r="U44" s="150"/>
      <c r="V44" s="150"/>
      <c r="W44" s="150"/>
      <c r="X44" s="150"/>
      <c r="Y44" s="150"/>
      <c r="Z44" s="150"/>
      <c r="AA44" s="151"/>
      <c r="AB44" s="151"/>
      <c r="AC44" s="151"/>
      <c r="AD44" s="151"/>
      <c r="AE44" s="151"/>
      <c r="AF44" s="151"/>
      <c r="AG44" s="150"/>
      <c r="AH44" s="150"/>
      <c r="AI44" s="150"/>
      <c r="AJ44" s="150"/>
      <c r="AK44" s="150"/>
      <c r="AL44" s="150"/>
      <c r="AM44" s="150"/>
      <c r="AN44" s="150"/>
      <c r="AO44" s="150"/>
      <c r="AP44" s="150"/>
      <c r="AQ44" s="150"/>
      <c r="AR44" s="150"/>
      <c r="AS44" s="150"/>
      <c r="AT44" s="150"/>
      <c r="AU44" s="150"/>
      <c r="AV44" s="150"/>
      <c r="AW44" s="150"/>
      <c r="AX44" s="150"/>
      <c r="AY44" s="150"/>
      <c r="AZ44" s="150"/>
      <c r="BA44" s="150"/>
      <c r="BB44" s="150"/>
    </row>
    <row r="45" spans="2:54" s="144" customFormat="1" ht="15" customHeight="1">
      <c r="B45" s="150"/>
      <c r="C45" s="150"/>
      <c r="D45" s="150"/>
      <c r="E45" s="150"/>
      <c r="F45" s="170"/>
      <c r="G45" s="170"/>
      <c r="H45" s="170"/>
      <c r="I45" s="150"/>
      <c r="J45" s="150"/>
      <c r="K45" s="150"/>
      <c r="L45" s="150"/>
      <c r="M45" s="150"/>
      <c r="N45" s="150"/>
      <c r="O45" s="150"/>
      <c r="P45" s="150"/>
      <c r="Q45" s="150"/>
      <c r="R45" s="150"/>
      <c r="S45" s="150"/>
      <c r="T45" s="150"/>
      <c r="U45" s="150"/>
      <c r="V45" s="150"/>
      <c r="W45" s="150"/>
      <c r="X45" s="150"/>
      <c r="Y45" s="150"/>
      <c r="Z45" s="150"/>
      <c r="AA45" s="151"/>
      <c r="AB45" s="151"/>
      <c r="AC45" s="151"/>
      <c r="AD45" s="151"/>
      <c r="AE45" s="151"/>
      <c r="AF45" s="151"/>
      <c r="AG45" s="150"/>
      <c r="AH45" s="150"/>
      <c r="AI45" s="150"/>
      <c r="AJ45" s="150"/>
      <c r="AK45" s="150"/>
      <c r="AL45" s="150"/>
      <c r="AM45" s="150"/>
      <c r="AN45" s="150"/>
      <c r="AO45" s="150"/>
      <c r="AP45" s="150"/>
      <c r="AQ45" s="150"/>
      <c r="AR45" s="150"/>
      <c r="AS45" s="150"/>
      <c r="AT45" s="150"/>
      <c r="AU45" s="150"/>
      <c r="AV45" s="150"/>
      <c r="AW45" s="150"/>
      <c r="AX45" s="150"/>
      <c r="AY45" s="150"/>
      <c r="AZ45" s="150"/>
      <c r="BA45" s="150"/>
      <c r="BB45" s="150"/>
    </row>
    <row r="46" spans="2:54" s="144" customFormat="1" ht="15" customHeight="1">
      <c r="B46" s="150"/>
      <c r="C46" s="150"/>
      <c r="D46" s="150"/>
      <c r="E46" s="150"/>
      <c r="F46" s="170"/>
      <c r="G46" s="170"/>
      <c r="H46" s="170"/>
      <c r="I46" s="150"/>
      <c r="J46" s="150"/>
      <c r="K46" s="150"/>
      <c r="L46" s="150"/>
      <c r="M46" s="150"/>
      <c r="N46" s="150"/>
      <c r="O46" s="150"/>
      <c r="P46" s="150"/>
      <c r="Q46" s="150"/>
      <c r="R46" s="150"/>
      <c r="S46" s="150"/>
      <c r="T46" s="150"/>
      <c r="U46" s="150"/>
      <c r="V46" s="150"/>
      <c r="W46" s="150"/>
      <c r="X46" s="150"/>
      <c r="Y46" s="150"/>
      <c r="Z46" s="150"/>
      <c r="AA46" s="151"/>
      <c r="AB46" s="151"/>
      <c r="AC46" s="151"/>
      <c r="AD46" s="151"/>
      <c r="AE46" s="151"/>
      <c r="AF46" s="151"/>
      <c r="AG46" s="150"/>
      <c r="AH46" s="150"/>
      <c r="AI46" s="150"/>
      <c r="AJ46" s="150"/>
      <c r="AK46" s="150"/>
      <c r="AL46" s="150"/>
      <c r="AM46" s="150"/>
      <c r="AN46" s="150"/>
      <c r="AO46" s="150"/>
      <c r="AP46" s="150"/>
      <c r="AQ46" s="150"/>
      <c r="AR46" s="150"/>
      <c r="AS46" s="150"/>
      <c r="AT46" s="150"/>
      <c r="AU46" s="150"/>
      <c r="AV46" s="150"/>
      <c r="AW46" s="150"/>
      <c r="AX46" s="150"/>
      <c r="AY46" s="150"/>
      <c r="AZ46" s="150"/>
      <c r="BA46" s="150"/>
      <c r="BB46" s="150"/>
    </row>
    <row r="47" spans="2:54" s="144" customFormat="1" ht="15" customHeight="1">
      <c r="B47" s="150"/>
      <c r="C47" s="150"/>
      <c r="D47" s="150"/>
      <c r="E47" s="150"/>
      <c r="F47" s="170"/>
      <c r="G47" s="170"/>
      <c r="H47" s="170"/>
      <c r="I47" s="150"/>
      <c r="J47" s="150"/>
      <c r="K47" s="150"/>
      <c r="L47" s="150"/>
      <c r="M47" s="150"/>
      <c r="N47" s="150"/>
      <c r="O47" s="150"/>
      <c r="P47" s="150"/>
      <c r="Q47" s="150"/>
      <c r="R47" s="150"/>
      <c r="S47" s="150"/>
      <c r="T47" s="150"/>
      <c r="U47" s="150"/>
      <c r="V47" s="150"/>
      <c r="W47" s="150"/>
      <c r="X47" s="150"/>
      <c r="Y47" s="150"/>
      <c r="Z47" s="150"/>
      <c r="AA47" s="151"/>
      <c r="AB47" s="151"/>
      <c r="AC47" s="151"/>
      <c r="AD47" s="151"/>
      <c r="AE47" s="151"/>
      <c r="AF47" s="151"/>
      <c r="AG47" s="150"/>
      <c r="AH47" s="150"/>
      <c r="AI47" s="150"/>
      <c r="AJ47" s="150"/>
      <c r="AK47" s="150"/>
      <c r="AL47" s="150"/>
      <c r="AM47" s="150"/>
      <c r="AN47" s="150"/>
      <c r="AO47" s="150"/>
      <c r="AP47" s="150"/>
      <c r="AQ47" s="150"/>
      <c r="AR47" s="150"/>
      <c r="AS47" s="150"/>
      <c r="AT47" s="150"/>
      <c r="AU47" s="150"/>
      <c r="AV47" s="150"/>
      <c r="AW47" s="150"/>
      <c r="AX47" s="150"/>
      <c r="AY47" s="150"/>
      <c r="AZ47" s="150"/>
      <c r="BA47" s="150"/>
      <c r="BB47" s="150"/>
    </row>
    <row r="48" spans="2:54" s="144" customFormat="1" ht="15" customHeight="1">
      <c r="B48" s="150"/>
      <c r="C48" s="150"/>
      <c r="D48" s="150"/>
      <c r="E48" s="150"/>
      <c r="F48" s="170"/>
      <c r="G48" s="170"/>
      <c r="H48" s="170"/>
      <c r="I48" s="150"/>
      <c r="J48" s="150"/>
      <c r="K48" s="150"/>
      <c r="L48" s="150"/>
      <c r="M48" s="150"/>
      <c r="N48" s="150"/>
      <c r="O48" s="150"/>
      <c r="P48" s="150"/>
      <c r="Q48" s="150"/>
      <c r="R48" s="150"/>
      <c r="S48" s="150"/>
      <c r="T48" s="150"/>
      <c r="U48" s="150"/>
      <c r="V48" s="150"/>
      <c r="W48" s="150"/>
      <c r="X48" s="150"/>
      <c r="Y48" s="150"/>
      <c r="Z48" s="150"/>
      <c r="AA48" s="151"/>
      <c r="AB48" s="151"/>
      <c r="AC48" s="151"/>
      <c r="AD48" s="151"/>
      <c r="AE48" s="151"/>
      <c r="AF48" s="151"/>
      <c r="AG48" s="150"/>
      <c r="AH48" s="150"/>
      <c r="AI48" s="150"/>
      <c r="AJ48" s="150"/>
      <c r="AK48" s="150"/>
      <c r="AL48" s="150"/>
      <c r="AM48" s="150"/>
      <c r="AN48" s="150"/>
      <c r="AO48" s="150"/>
      <c r="AP48" s="150"/>
      <c r="AQ48" s="150"/>
      <c r="AR48" s="150"/>
      <c r="AS48" s="150"/>
      <c r="AT48" s="150"/>
      <c r="AU48" s="150"/>
      <c r="AV48" s="150"/>
      <c r="AW48" s="150"/>
      <c r="AX48" s="150"/>
      <c r="AY48" s="150"/>
      <c r="AZ48" s="150"/>
      <c r="BA48" s="150"/>
      <c r="BB48" s="150"/>
    </row>
    <row r="49" spans="2:54" s="144" customFormat="1" ht="15" customHeight="1">
      <c r="B49" s="150"/>
      <c r="C49" s="150"/>
      <c r="D49" s="150"/>
      <c r="E49" s="150"/>
      <c r="F49" s="170"/>
      <c r="G49" s="170"/>
      <c r="H49" s="170"/>
      <c r="I49" s="150"/>
      <c r="J49" s="150"/>
      <c r="K49" s="150"/>
      <c r="L49" s="150"/>
      <c r="M49" s="150"/>
      <c r="N49" s="150"/>
      <c r="O49" s="150"/>
      <c r="P49" s="150"/>
      <c r="Q49" s="150"/>
      <c r="R49" s="150"/>
      <c r="S49" s="150"/>
      <c r="T49" s="150"/>
      <c r="U49" s="150"/>
      <c r="V49" s="150"/>
      <c r="W49" s="150"/>
      <c r="X49" s="150"/>
      <c r="Y49" s="150"/>
      <c r="Z49" s="150"/>
      <c r="AA49" s="151"/>
      <c r="AB49" s="151"/>
      <c r="AC49" s="151"/>
      <c r="AD49" s="151"/>
      <c r="AE49" s="151"/>
      <c r="AF49" s="151"/>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row>
    <row r="50" spans="2:54" s="144" customFormat="1" ht="15" customHeight="1">
      <c r="B50" s="150"/>
      <c r="C50" s="150"/>
      <c r="D50" s="150"/>
      <c r="E50" s="150"/>
      <c r="F50" s="170"/>
      <c r="G50" s="170"/>
      <c r="H50" s="170"/>
      <c r="I50" s="150"/>
      <c r="J50" s="150"/>
      <c r="K50" s="150"/>
      <c r="L50" s="150"/>
      <c r="M50" s="150"/>
      <c r="N50" s="150"/>
      <c r="O50" s="150"/>
      <c r="P50" s="150"/>
      <c r="Q50" s="150"/>
      <c r="R50" s="150"/>
      <c r="S50" s="150"/>
      <c r="T50" s="150"/>
      <c r="U50" s="150"/>
      <c r="V50" s="150"/>
      <c r="W50" s="150"/>
      <c r="X50" s="150"/>
      <c r="Y50" s="150"/>
      <c r="Z50" s="150"/>
      <c r="AA50" s="151"/>
      <c r="AB50" s="151"/>
      <c r="AC50" s="151"/>
      <c r="AD50" s="151"/>
      <c r="AE50" s="151"/>
      <c r="AF50" s="151"/>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row>
    <row r="51" spans="2:54" s="144" customFormat="1" ht="15" customHeight="1">
      <c r="B51" s="150"/>
      <c r="C51" s="150"/>
      <c r="D51" s="150"/>
      <c r="E51" s="150"/>
      <c r="F51" s="170"/>
      <c r="G51" s="170"/>
      <c r="H51" s="170"/>
      <c r="I51" s="150"/>
      <c r="J51" s="150"/>
      <c r="K51" s="150"/>
      <c r="L51" s="150"/>
      <c r="M51" s="150"/>
      <c r="N51" s="150"/>
      <c r="O51" s="150"/>
      <c r="P51" s="150"/>
      <c r="Q51" s="150"/>
      <c r="R51" s="150"/>
      <c r="S51" s="150"/>
      <c r="T51" s="150"/>
      <c r="U51" s="150"/>
      <c r="V51" s="150"/>
      <c r="W51" s="150"/>
      <c r="X51" s="150"/>
      <c r="Y51" s="150"/>
      <c r="Z51" s="150"/>
      <c r="AA51" s="151"/>
      <c r="AB51" s="151"/>
      <c r="AC51" s="151"/>
      <c r="AD51" s="151"/>
      <c r="AE51" s="151"/>
      <c r="AF51" s="151"/>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row>
    <row r="52" spans="2:54" s="144" customFormat="1" ht="15" customHeight="1">
      <c r="B52" s="150"/>
      <c r="C52" s="150"/>
      <c r="D52" s="150"/>
      <c r="E52" s="150"/>
      <c r="F52" s="170"/>
      <c r="G52" s="170"/>
      <c r="H52" s="170"/>
      <c r="I52" s="150"/>
      <c r="J52" s="150"/>
      <c r="K52" s="150"/>
      <c r="L52" s="150"/>
      <c r="M52" s="150"/>
      <c r="N52" s="150"/>
      <c r="O52" s="150"/>
      <c r="P52" s="150"/>
      <c r="Q52" s="150"/>
      <c r="R52" s="150"/>
      <c r="S52" s="150"/>
      <c r="T52" s="150"/>
      <c r="U52" s="150"/>
      <c r="V52" s="150"/>
      <c r="W52" s="150"/>
      <c r="X52" s="150"/>
      <c r="Y52" s="150"/>
      <c r="Z52" s="150"/>
      <c r="AA52" s="151"/>
      <c r="AB52" s="151"/>
      <c r="AC52" s="151"/>
      <c r="AD52" s="151"/>
      <c r="AE52" s="151"/>
      <c r="AF52" s="151"/>
      <c r="AG52" s="150"/>
      <c r="AH52" s="150"/>
      <c r="AI52" s="150"/>
      <c r="AJ52" s="150"/>
      <c r="AK52" s="150"/>
      <c r="AL52" s="150"/>
      <c r="AM52" s="150"/>
      <c r="AN52" s="150"/>
      <c r="AO52" s="150"/>
      <c r="AP52" s="150"/>
      <c r="AQ52" s="150"/>
      <c r="AR52" s="150"/>
      <c r="AS52" s="150"/>
      <c r="AT52" s="150"/>
      <c r="AU52" s="150"/>
      <c r="AV52" s="150"/>
      <c r="AW52" s="150"/>
      <c r="AX52" s="150"/>
      <c r="AY52" s="150"/>
      <c r="AZ52" s="150"/>
      <c r="BA52" s="150"/>
      <c r="BB52" s="150"/>
    </row>
    <row r="53" spans="2:54" s="144" customFormat="1" ht="15" customHeight="1">
      <c r="B53" s="150"/>
      <c r="C53" s="150"/>
      <c r="D53" s="150"/>
      <c r="E53" s="150"/>
      <c r="F53" s="170"/>
      <c r="G53" s="170"/>
      <c r="H53" s="170"/>
      <c r="I53" s="150"/>
      <c r="J53" s="150"/>
      <c r="K53" s="150"/>
      <c r="L53" s="150"/>
      <c r="M53" s="150"/>
      <c r="N53" s="150"/>
      <c r="O53" s="150"/>
      <c r="P53" s="150"/>
      <c r="Q53" s="150"/>
      <c r="R53" s="150"/>
      <c r="S53" s="150"/>
      <c r="T53" s="150"/>
      <c r="U53" s="150"/>
      <c r="V53" s="150"/>
      <c r="W53" s="150"/>
      <c r="X53" s="150"/>
      <c r="Y53" s="150"/>
      <c r="Z53" s="150"/>
      <c r="AA53" s="151"/>
      <c r="AB53" s="151"/>
      <c r="AC53" s="151"/>
      <c r="AD53" s="151"/>
      <c r="AE53" s="151"/>
      <c r="AF53" s="151"/>
      <c r="AG53" s="150"/>
      <c r="AH53" s="150"/>
      <c r="AI53" s="150"/>
      <c r="AJ53" s="150"/>
      <c r="AK53" s="150"/>
      <c r="AL53" s="150"/>
      <c r="AM53" s="150"/>
      <c r="AN53" s="150"/>
      <c r="AO53" s="150"/>
      <c r="AP53" s="150"/>
      <c r="AQ53" s="150"/>
      <c r="AR53" s="150"/>
      <c r="AS53" s="150"/>
      <c r="AT53" s="150"/>
      <c r="AU53" s="150"/>
      <c r="AV53" s="150"/>
      <c r="AW53" s="150"/>
      <c r="AX53" s="150"/>
      <c r="AY53" s="150"/>
      <c r="AZ53" s="150"/>
      <c r="BA53" s="150"/>
      <c r="BB53" s="150"/>
    </row>
    <row r="54" spans="2:54" s="144" customFormat="1" ht="15" customHeight="1">
      <c r="B54" s="150"/>
      <c r="C54" s="150"/>
      <c r="D54" s="150"/>
      <c r="E54" s="150"/>
      <c r="F54" s="170"/>
      <c r="G54" s="170"/>
      <c r="H54" s="170"/>
      <c r="I54" s="150"/>
      <c r="J54" s="150"/>
      <c r="K54" s="150"/>
      <c r="L54" s="150"/>
      <c r="M54" s="150"/>
      <c r="N54" s="150"/>
      <c r="O54" s="150"/>
      <c r="P54" s="150"/>
      <c r="Q54" s="150"/>
      <c r="R54" s="150"/>
      <c r="S54" s="150"/>
      <c r="T54" s="150"/>
      <c r="U54" s="150"/>
      <c r="V54" s="150"/>
      <c r="W54" s="150"/>
      <c r="X54" s="150"/>
      <c r="Y54" s="150"/>
      <c r="Z54" s="150"/>
      <c r="AA54" s="151"/>
      <c r="AB54" s="151"/>
      <c r="AC54" s="151"/>
      <c r="AD54" s="151"/>
      <c r="AE54" s="151"/>
      <c r="AF54" s="151"/>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row>
    <row r="55" spans="2:54" s="144" customFormat="1" ht="15" customHeight="1">
      <c r="B55" s="150"/>
      <c r="C55" s="150"/>
      <c r="D55" s="150"/>
      <c r="E55" s="150"/>
      <c r="F55" s="170"/>
      <c r="G55" s="170"/>
      <c r="H55" s="170"/>
      <c r="I55" s="150"/>
      <c r="J55" s="150"/>
      <c r="K55" s="150"/>
      <c r="L55" s="150"/>
      <c r="M55" s="150"/>
      <c r="N55" s="150"/>
      <c r="O55" s="150"/>
      <c r="P55" s="150"/>
      <c r="Q55" s="150"/>
      <c r="R55" s="150"/>
      <c r="S55" s="150"/>
      <c r="T55" s="150"/>
      <c r="U55" s="150"/>
      <c r="V55" s="150"/>
      <c r="W55" s="150"/>
      <c r="X55" s="150"/>
      <c r="Y55" s="150"/>
      <c r="Z55" s="150"/>
      <c r="AA55" s="151"/>
      <c r="AB55" s="151"/>
      <c r="AC55" s="151"/>
      <c r="AD55" s="151"/>
      <c r="AE55" s="151"/>
      <c r="AF55" s="151"/>
      <c r="AG55" s="150"/>
      <c r="AH55" s="150"/>
      <c r="AI55" s="150"/>
      <c r="AJ55" s="150"/>
      <c r="AK55" s="150"/>
      <c r="AL55" s="150"/>
      <c r="AM55" s="150"/>
      <c r="AN55" s="150"/>
      <c r="AO55" s="150"/>
      <c r="AP55" s="150"/>
      <c r="AQ55" s="150"/>
      <c r="AR55" s="150"/>
      <c r="AS55" s="150"/>
      <c r="AT55" s="150"/>
      <c r="AU55" s="150"/>
      <c r="AV55" s="150"/>
      <c r="AW55" s="150"/>
      <c r="AX55" s="150"/>
      <c r="AY55" s="150"/>
      <c r="AZ55" s="150"/>
      <c r="BA55" s="150"/>
      <c r="BB55" s="150"/>
    </row>
    <row r="56" spans="2:54" s="144" customFormat="1" ht="15" customHeight="1">
      <c r="B56" s="150"/>
      <c r="C56" s="150"/>
      <c r="D56" s="150"/>
      <c r="E56" s="150"/>
      <c r="F56" s="170"/>
      <c r="G56" s="170"/>
      <c r="H56" s="170"/>
      <c r="I56" s="150"/>
      <c r="J56" s="150"/>
      <c r="K56" s="150"/>
      <c r="L56" s="150"/>
      <c r="M56" s="150"/>
      <c r="N56" s="150"/>
      <c r="O56" s="150"/>
      <c r="P56" s="150"/>
      <c r="Q56" s="150"/>
      <c r="R56" s="150"/>
      <c r="S56" s="150"/>
      <c r="T56" s="150"/>
      <c r="U56" s="150"/>
      <c r="V56" s="150"/>
      <c r="W56" s="150"/>
      <c r="X56" s="150"/>
      <c r="Y56" s="150"/>
      <c r="Z56" s="150"/>
      <c r="AA56" s="151"/>
      <c r="AB56" s="151"/>
      <c r="AC56" s="151"/>
      <c r="AD56" s="151"/>
      <c r="AE56" s="151"/>
      <c r="AF56" s="151"/>
      <c r="AG56" s="150"/>
      <c r="AH56" s="150"/>
      <c r="AI56" s="150"/>
      <c r="AJ56" s="150"/>
      <c r="AK56" s="150"/>
      <c r="AL56" s="150"/>
      <c r="AM56" s="150"/>
      <c r="AN56" s="150"/>
      <c r="AO56" s="150"/>
      <c r="AP56" s="150"/>
      <c r="AQ56" s="150"/>
      <c r="AR56" s="150"/>
      <c r="AS56" s="150"/>
      <c r="AT56" s="150"/>
      <c r="AU56" s="150"/>
      <c r="AV56" s="150"/>
      <c r="AW56" s="150"/>
      <c r="AX56" s="150"/>
      <c r="AY56" s="150"/>
      <c r="AZ56" s="150"/>
      <c r="BA56" s="150"/>
      <c r="BB56" s="150"/>
    </row>
    <row r="57" spans="2:54" s="144" customFormat="1" ht="15" customHeight="1">
      <c r="B57" s="150"/>
      <c r="C57" s="150"/>
      <c r="D57" s="150"/>
      <c r="E57" s="150"/>
      <c r="F57" s="170"/>
      <c r="G57" s="170"/>
      <c r="H57" s="170"/>
      <c r="I57" s="150"/>
      <c r="J57" s="150"/>
      <c r="K57" s="150"/>
      <c r="L57" s="150"/>
      <c r="M57" s="150"/>
      <c r="N57" s="150"/>
      <c r="O57" s="150"/>
      <c r="P57" s="150"/>
      <c r="Q57" s="150"/>
      <c r="R57" s="150"/>
      <c r="S57" s="150"/>
      <c r="T57" s="150"/>
      <c r="U57" s="150"/>
      <c r="V57" s="150"/>
      <c r="W57" s="150"/>
      <c r="X57" s="150"/>
      <c r="Y57" s="150"/>
      <c r="Z57" s="150"/>
      <c r="AA57" s="151"/>
      <c r="AB57" s="151"/>
      <c r="AC57" s="151"/>
      <c r="AD57" s="151"/>
      <c r="AE57" s="151"/>
      <c r="AF57" s="151"/>
      <c r="AG57" s="150"/>
      <c r="AH57" s="150"/>
      <c r="AI57" s="150"/>
      <c r="AJ57" s="150"/>
      <c r="AK57" s="150"/>
      <c r="AL57" s="150"/>
      <c r="AM57" s="150"/>
      <c r="AN57" s="150"/>
      <c r="AO57" s="150"/>
      <c r="AP57" s="150"/>
      <c r="AQ57" s="150"/>
      <c r="AR57" s="150"/>
      <c r="AS57" s="150"/>
      <c r="AT57" s="150"/>
      <c r="AU57" s="150"/>
      <c r="AV57" s="150"/>
      <c r="AW57" s="150"/>
      <c r="AX57" s="150"/>
      <c r="AY57" s="150"/>
      <c r="AZ57" s="150"/>
      <c r="BA57" s="150"/>
      <c r="BB57" s="150"/>
    </row>
    <row r="58" spans="2:54" s="144" customFormat="1" ht="15" customHeight="1">
      <c r="B58" s="150"/>
      <c r="C58" s="150"/>
      <c r="D58" s="150"/>
      <c r="E58" s="150"/>
      <c r="F58" s="170"/>
      <c r="G58" s="170"/>
      <c r="H58" s="170"/>
      <c r="I58" s="150"/>
      <c r="J58" s="150"/>
      <c r="K58" s="150"/>
      <c r="L58" s="150"/>
      <c r="M58" s="150"/>
      <c r="N58" s="150"/>
      <c r="O58" s="150"/>
      <c r="P58" s="150"/>
      <c r="Q58" s="150"/>
      <c r="R58" s="150"/>
      <c r="S58" s="150"/>
      <c r="T58" s="150"/>
      <c r="U58" s="150"/>
      <c r="V58" s="150"/>
      <c r="W58" s="150"/>
      <c r="X58" s="150"/>
      <c r="Y58" s="150"/>
      <c r="Z58" s="150"/>
      <c r="AA58" s="151"/>
      <c r="AB58" s="151"/>
      <c r="AC58" s="151"/>
      <c r="AD58" s="151"/>
      <c r="AE58" s="151"/>
      <c r="AF58" s="151"/>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row>
    <row r="59" spans="2:54" s="144" customFormat="1" ht="15" customHeight="1">
      <c r="B59" s="150"/>
      <c r="C59" s="150"/>
      <c r="D59" s="150"/>
      <c r="E59" s="150"/>
      <c r="F59" s="170"/>
      <c r="G59" s="170"/>
      <c r="H59" s="170"/>
      <c r="I59" s="150"/>
      <c r="J59" s="150"/>
      <c r="K59" s="150"/>
      <c r="L59" s="150"/>
      <c r="M59" s="150"/>
      <c r="N59" s="150"/>
      <c r="O59" s="150"/>
      <c r="P59" s="150"/>
      <c r="Q59" s="150"/>
      <c r="R59" s="150"/>
      <c r="S59" s="150"/>
      <c r="T59" s="150"/>
      <c r="U59" s="150"/>
      <c r="V59" s="150"/>
      <c r="W59" s="150"/>
      <c r="X59" s="150"/>
      <c r="Y59" s="150"/>
      <c r="Z59" s="150"/>
      <c r="AA59" s="151"/>
      <c r="AB59" s="151"/>
      <c r="AC59" s="151"/>
      <c r="AD59" s="151"/>
      <c r="AE59" s="151"/>
      <c r="AF59" s="151"/>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row>
    <row r="60" spans="2:54" s="144" customFormat="1" ht="15" customHeight="1">
      <c r="B60" s="150"/>
      <c r="C60" s="150"/>
      <c r="D60" s="150"/>
      <c r="E60" s="150"/>
      <c r="F60" s="170"/>
      <c r="G60" s="170"/>
      <c r="H60" s="170"/>
      <c r="I60" s="150"/>
      <c r="J60" s="150"/>
      <c r="K60" s="150"/>
      <c r="L60" s="150"/>
      <c r="M60" s="150"/>
      <c r="N60" s="150"/>
      <c r="O60" s="150"/>
      <c r="P60" s="150"/>
      <c r="Q60" s="150"/>
      <c r="R60" s="150"/>
      <c r="S60" s="150"/>
      <c r="T60" s="150"/>
      <c r="U60" s="150"/>
      <c r="V60" s="150"/>
      <c r="W60" s="150"/>
      <c r="X60" s="150"/>
      <c r="Y60" s="150"/>
      <c r="Z60" s="150"/>
      <c r="AA60" s="151"/>
      <c r="AB60" s="151"/>
      <c r="AC60" s="151"/>
      <c r="AD60" s="151"/>
      <c r="AE60" s="151"/>
      <c r="AF60" s="151"/>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row>
    <row r="61" spans="2:54" s="144" customFormat="1" ht="15" customHeight="1">
      <c r="B61" s="150"/>
      <c r="C61" s="150"/>
      <c r="D61" s="150"/>
      <c r="E61" s="150"/>
      <c r="F61" s="170"/>
      <c r="G61" s="170"/>
      <c r="H61" s="170"/>
      <c r="I61" s="150"/>
      <c r="J61" s="150"/>
      <c r="K61" s="150"/>
      <c r="L61" s="150"/>
      <c r="M61" s="150"/>
      <c r="N61" s="150"/>
      <c r="O61" s="150"/>
      <c r="P61" s="150"/>
      <c r="Q61" s="150"/>
      <c r="R61" s="150"/>
      <c r="S61" s="150"/>
      <c r="T61" s="150"/>
      <c r="U61" s="150"/>
      <c r="V61" s="150"/>
      <c r="W61" s="150"/>
      <c r="X61" s="150"/>
      <c r="Y61" s="150"/>
      <c r="Z61" s="150"/>
      <c r="AA61" s="151"/>
      <c r="AB61" s="151"/>
      <c r="AC61" s="151"/>
      <c r="AD61" s="151"/>
      <c r="AE61" s="151"/>
      <c r="AF61" s="151"/>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row>
    <row r="62" spans="2:54" s="144" customFormat="1" ht="15" customHeight="1">
      <c r="B62" s="150"/>
      <c r="C62" s="150"/>
      <c r="D62" s="150"/>
      <c r="E62" s="150"/>
      <c r="F62" s="170"/>
      <c r="G62" s="170"/>
      <c r="H62" s="170"/>
      <c r="I62" s="150"/>
      <c r="J62" s="150"/>
      <c r="K62" s="150"/>
      <c r="L62" s="150"/>
      <c r="M62" s="150"/>
      <c r="N62" s="150"/>
      <c r="O62" s="150"/>
      <c r="P62" s="150"/>
      <c r="Q62" s="150"/>
      <c r="R62" s="150"/>
      <c r="S62" s="150"/>
      <c r="T62" s="150"/>
      <c r="U62" s="150"/>
      <c r="V62" s="150"/>
      <c r="W62" s="150"/>
      <c r="X62" s="150"/>
      <c r="Y62" s="150"/>
      <c r="Z62" s="150"/>
      <c r="AA62" s="151"/>
      <c r="AB62" s="151"/>
      <c r="AC62" s="151"/>
      <c r="AD62" s="151"/>
      <c r="AE62" s="151"/>
      <c r="AF62" s="151"/>
      <c r="AG62" s="150"/>
      <c r="AH62" s="150"/>
      <c r="AI62" s="150"/>
      <c r="AJ62" s="150"/>
      <c r="AK62" s="150"/>
      <c r="AL62" s="150"/>
      <c r="AM62" s="150"/>
      <c r="AN62" s="150"/>
      <c r="AO62" s="150"/>
      <c r="AP62" s="150"/>
      <c r="AQ62" s="150"/>
      <c r="AR62" s="150"/>
      <c r="AS62" s="150"/>
      <c r="AT62" s="150"/>
      <c r="AU62" s="150"/>
      <c r="AV62" s="150"/>
      <c r="AW62" s="150"/>
      <c r="AX62" s="150"/>
      <c r="AY62" s="150"/>
      <c r="AZ62" s="150"/>
      <c r="BA62" s="150"/>
      <c r="BB62" s="150"/>
    </row>
    <row r="63" spans="2:54" s="144" customFormat="1" ht="15" customHeight="1">
      <c r="B63" s="150"/>
      <c r="C63" s="150"/>
      <c r="D63" s="150"/>
      <c r="E63" s="150"/>
      <c r="F63" s="170"/>
      <c r="G63" s="170"/>
      <c r="H63" s="170"/>
      <c r="I63" s="150"/>
      <c r="J63" s="150"/>
      <c r="K63" s="150"/>
      <c r="L63" s="150"/>
      <c r="M63" s="150"/>
      <c r="N63" s="150"/>
      <c r="O63" s="150"/>
      <c r="P63" s="150"/>
      <c r="Q63" s="150"/>
      <c r="R63" s="150"/>
      <c r="S63" s="150"/>
      <c r="T63" s="150"/>
      <c r="U63" s="150"/>
      <c r="V63" s="150"/>
      <c r="W63" s="150"/>
      <c r="X63" s="150"/>
      <c r="Y63" s="150"/>
      <c r="Z63" s="150"/>
      <c r="AA63" s="151"/>
      <c r="AB63" s="151"/>
      <c r="AC63" s="151"/>
      <c r="AD63" s="151"/>
      <c r="AE63" s="151"/>
      <c r="AF63" s="151"/>
      <c r="AG63" s="150"/>
      <c r="AH63" s="150"/>
      <c r="AI63" s="150"/>
      <c r="AJ63" s="150"/>
      <c r="AK63" s="150"/>
      <c r="AL63" s="150"/>
      <c r="AM63" s="150"/>
      <c r="AN63" s="150"/>
      <c r="AO63" s="150"/>
      <c r="AP63" s="150"/>
      <c r="AQ63" s="150"/>
      <c r="AR63" s="150"/>
      <c r="AS63" s="150"/>
      <c r="AT63" s="150"/>
      <c r="AU63" s="150"/>
      <c r="AV63" s="150"/>
      <c r="AW63" s="150"/>
      <c r="AX63" s="150"/>
      <c r="AY63" s="150"/>
      <c r="AZ63" s="150"/>
      <c r="BA63" s="150"/>
      <c r="BB63" s="150"/>
    </row>
    <row r="64" spans="2:54" s="144" customFormat="1" ht="15" customHeight="1">
      <c r="B64" s="150"/>
      <c r="C64" s="150"/>
      <c r="D64" s="150"/>
      <c r="E64" s="150"/>
      <c r="F64" s="170"/>
      <c r="G64" s="170"/>
      <c r="H64" s="170"/>
      <c r="I64" s="150"/>
      <c r="J64" s="150"/>
      <c r="K64" s="150"/>
      <c r="L64" s="150"/>
      <c r="M64" s="150"/>
      <c r="N64" s="150"/>
      <c r="O64" s="150"/>
      <c r="P64" s="150"/>
      <c r="Q64" s="150"/>
      <c r="R64" s="150"/>
      <c r="S64" s="150"/>
      <c r="T64" s="150"/>
      <c r="U64" s="150"/>
      <c r="V64" s="150"/>
      <c r="W64" s="150"/>
      <c r="X64" s="150"/>
      <c r="Y64" s="150"/>
      <c r="Z64" s="150"/>
      <c r="AA64" s="151"/>
      <c r="AB64" s="151"/>
      <c r="AC64" s="151"/>
      <c r="AD64" s="151"/>
      <c r="AE64" s="151"/>
      <c r="AF64" s="151"/>
      <c r="AG64" s="150"/>
      <c r="AH64" s="150"/>
      <c r="AI64" s="150"/>
      <c r="AJ64" s="150"/>
      <c r="AK64" s="150"/>
      <c r="AL64" s="150"/>
      <c r="AM64" s="150"/>
      <c r="AN64" s="150"/>
      <c r="AO64" s="150"/>
      <c r="AP64" s="150"/>
      <c r="AQ64" s="150"/>
      <c r="AR64" s="150"/>
      <c r="AS64" s="150"/>
      <c r="AT64" s="150"/>
      <c r="AU64" s="150"/>
      <c r="AV64" s="150"/>
      <c r="AW64" s="150"/>
      <c r="AX64" s="150"/>
      <c r="AY64" s="150"/>
      <c r="AZ64" s="150"/>
      <c r="BA64" s="150"/>
      <c r="BB64" s="150"/>
    </row>
    <row r="65" spans="2:54" s="144" customFormat="1" ht="15" customHeight="1">
      <c r="B65" s="150"/>
      <c r="C65" s="150"/>
      <c r="D65" s="150"/>
      <c r="E65" s="150"/>
      <c r="F65" s="170"/>
      <c r="G65" s="170"/>
      <c r="H65" s="170"/>
      <c r="I65" s="150"/>
      <c r="J65" s="150"/>
      <c r="K65" s="150"/>
      <c r="L65" s="150"/>
      <c r="M65" s="150"/>
      <c r="N65" s="150"/>
      <c r="O65" s="150"/>
      <c r="P65" s="150"/>
      <c r="Q65" s="150"/>
      <c r="R65" s="150"/>
      <c r="S65" s="150"/>
      <c r="T65" s="150"/>
      <c r="U65" s="150"/>
      <c r="V65" s="150"/>
      <c r="W65" s="150"/>
      <c r="X65" s="150"/>
      <c r="Y65" s="150"/>
      <c r="Z65" s="150"/>
      <c r="AA65" s="151"/>
      <c r="AB65" s="151"/>
      <c r="AC65" s="151"/>
      <c r="AD65" s="151"/>
      <c r="AE65" s="151"/>
      <c r="AF65" s="151"/>
      <c r="AG65" s="150"/>
      <c r="AH65" s="150"/>
      <c r="AI65" s="150"/>
      <c r="AJ65" s="150"/>
      <c r="AK65" s="150"/>
      <c r="AL65" s="150"/>
      <c r="AM65" s="150"/>
      <c r="AN65" s="150"/>
      <c r="AO65" s="150"/>
      <c r="AP65" s="150"/>
      <c r="AQ65" s="150"/>
      <c r="AR65" s="150"/>
      <c r="AS65" s="150"/>
      <c r="AT65" s="150"/>
      <c r="AU65" s="150"/>
      <c r="AV65" s="150"/>
      <c r="AW65" s="150"/>
      <c r="AX65" s="150"/>
      <c r="AY65" s="150"/>
      <c r="AZ65" s="150"/>
      <c r="BA65" s="150"/>
      <c r="BB65" s="150"/>
    </row>
    <row r="66" spans="2:54" s="144" customFormat="1" ht="15" customHeight="1">
      <c r="B66" s="150"/>
      <c r="C66" s="150"/>
      <c r="D66" s="150"/>
      <c r="E66" s="150"/>
      <c r="F66" s="170"/>
      <c r="G66" s="170"/>
      <c r="H66" s="170"/>
      <c r="I66" s="150"/>
      <c r="J66" s="150"/>
      <c r="K66" s="150"/>
      <c r="L66" s="150"/>
      <c r="M66" s="150"/>
      <c r="N66" s="150"/>
      <c r="O66" s="150"/>
      <c r="P66" s="150"/>
      <c r="Q66" s="150"/>
      <c r="R66" s="150"/>
      <c r="S66" s="150"/>
      <c r="T66" s="150"/>
      <c r="U66" s="150"/>
      <c r="V66" s="150"/>
      <c r="W66" s="150"/>
      <c r="X66" s="150"/>
      <c r="Y66" s="150"/>
      <c r="Z66" s="150"/>
      <c r="AA66" s="151"/>
      <c r="AB66" s="151"/>
      <c r="AC66" s="151"/>
      <c r="AD66" s="151"/>
      <c r="AE66" s="151"/>
      <c r="AF66" s="151"/>
      <c r="AG66" s="150"/>
      <c r="AH66" s="150"/>
      <c r="AI66" s="150"/>
      <c r="AJ66" s="150"/>
      <c r="AK66" s="150"/>
      <c r="AL66" s="150"/>
      <c r="AM66" s="150"/>
      <c r="AN66" s="150"/>
      <c r="AO66" s="150"/>
      <c r="AP66" s="150"/>
      <c r="AQ66" s="150"/>
      <c r="AR66" s="150"/>
      <c r="AS66" s="150"/>
      <c r="AT66" s="150"/>
      <c r="AU66" s="150"/>
      <c r="AV66" s="150"/>
      <c r="AW66" s="150"/>
      <c r="AX66" s="150"/>
      <c r="AY66" s="150"/>
      <c r="AZ66" s="150"/>
      <c r="BA66" s="150"/>
      <c r="BB66" s="150"/>
    </row>
    <row r="67" spans="2:54" s="144" customFormat="1" ht="15" customHeight="1">
      <c r="B67" s="150"/>
      <c r="C67" s="150"/>
      <c r="D67" s="150"/>
      <c r="E67" s="150"/>
      <c r="F67" s="170"/>
      <c r="G67" s="170"/>
      <c r="H67" s="170"/>
      <c r="I67" s="150"/>
      <c r="J67" s="150"/>
      <c r="K67" s="150"/>
      <c r="L67" s="150"/>
      <c r="M67" s="150"/>
      <c r="N67" s="150"/>
      <c r="O67" s="150"/>
      <c r="P67" s="150"/>
      <c r="Q67" s="150"/>
      <c r="R67" s="150"/>
      <c r="S67" s="150"/>
      <c r="T67" s="150"/>
      <c r="U67" s="150"/>
      <c r="V67" s="150"/>
      <c r="W67" s="150"/>
      <c r="X67" s="150"/>
      <c r="Y67" s="150"/>
      <c r="Z67" s="150"/>
      <c r="AA67" s="151"/>
      <c r="AB67" s="151"/>
      <c r="AC67" s="151"/>
      <c r="AD67" s="151"/>
      <c r="AE67" s="151"/>
      <c r="AF67" s="151"/>
      <c r="AG67" s="150"/>
      <c r="AH67" s="150"/>
      <c r="AI67" s="150"/>
      <c r="AJ67" s="150"/>
      <c r="AK67" s="150"/>
      <c r="AL67" s="150"/>
      <c r="AM67" s="150"/>
      <c r="AN67" s="150"/>
      <c r="AO67" s="150"/>
      <c r="AP67" s="150"/>
      <c r="AQ67" s="150"/>
      <c r="AR67" s="150"/>
      <c r="AS67" s="150"/>
      <c r="AT67" s="150"/>
      <c r="AU67" s="150"/>
      <c r="AV67" s="150"/>
      <c r="AW67" s="150"/>
      <c r="AX67" s="150"/>
      <c r="AY67" s="150"/>
      <c r="AZ67" s="150"/>
      <c r="BA67" s="150"/>
      <c r="BB67" s="150"/>
    </row>
    <row r="68" spans="2:54" s="144" customFormat="1" ht="15" customHeight="1">
      <c r="B68" s="150"/>
      <c r="C68" s="150"/>
      <c r="D68" s="150"/>
      <c r="E68" s="150"/>
      <c r="F68" s="170"/>
      <c r="G68" s="170"/>
      <c r="H68" s="170"/>
      <c r="I68" s="150"/>
      <c r="J68" s="150"/>
      <c r="K68" s="150"/>
      <c r="L68" s="150"/>
      <c r="M68" s="150"/>
      <c r="N68" s="150"/>
      <c r="O68" s="150"/>
      <c r="P68" s="150"/>
      <c r="Q68" s="150"/>
      <c r="R68" s="150"/>
      <c r="S68" s="150"/>
      <c r="T68" s="150"/>
      <c r="U68" s="150"/>
      <c r="V68" s="150"/>
      <c r="W68" s="150"/>
      <c r="X68" s="150"/>
      <c r="Y68" s="150"/>
      <c r="Z68" s="150"/>
      <c r="AA68" s="151"/>
      <c r="AB68" s="151"/>
      <c r="AC68" s="151"/>
      <c r="AD68" s="151"/>
      <c r="AE68" s="151"/>
      <c r="AF68" s="151"/>
      <c r="AG68" s="150"/>
      <c r="AH68" s="150"/>
      <c r="AI68" s="150"/>
      <c r="AJ68" s="150"/>
      <c r="AK68" s="150"/>
      <c r="AL68" s="150"/>
      <c r="AM68" s="150"/>
      <c r="AN68" s="150"/>
      <c r="AO68" s="150"/>
      <c r="AP68" s="150"/>
      <c r="AQ68" s="150"/>
      <c r="AR68" s="150"/>
      <c r="AS68" s="150"/>
      <c r="AT68" s="150"/>
      <c r="AU68" s="150"/>
      <c r="AV68" s="150"/>
      <c r="AW68" s="150"/>
      <c r="AX68" s="150"/>
      <c r="AY68" s="150"/>
      <c r="AZ68" s="150"/>
      <c r="BA68" s="150"/>
      <c r="BB68" s="150"/>
    </row>
    <row r="69" spans="2:54" s="144" customFormat="1" ht="15" customHeight="1">
      <c r="B69" s="150"/>
      <c r="C69" s="150"/>
      <c r="D69" s="150"/>
      <c r="E69" s="150"/>
      <c r="F69" s="170"/>
      <c r="G69" s="170"/>
      <c r="H69" s="170"/>
      <c r="I69" s="150"/>
      <c r="J69" s="150"/>
      <c r="K69" s="150"/>
      <c r="L69" s="150"/>
      <c r="M69" s="150"/>
      <c r="N69" s="150"/>
      <c r="O69" s="150"/>
      <c r="P69" s="150"/>
      <c r="Q69" s="150"/>
      <c r="R69" s="150"/>
      <c r="S69" s="150"/>
      <c r="T69" s="150"/>
      <c r="U69" s="150"/>
      <c r="V69" s="150"/>
      <c r="W69" s="150"/>
      <c r="X69" s="150"/>
      <c r="Y69" s="150"/>
      <c r="Z69" s="150"/>
      <c r="AA69" s="151"/>
      <c r="AB69" s="151"/>
      <c r="AC69" s="151"/>
      <c r="AD69" s="151"/>
      <c r="AE69" s="151"/>
      <c r="AF69" s="151"/>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row>
    <row r="70" spans="2:54" s="144" customFormat="1" ht="15" customHeight="1">
      <c r="B70" s="150"/>
      <c r="C70" s="150"/>
      <c r="D70" s="150"/>
      <c r="E70" s="150"/>
      <c r="F70" s="170"/>
      <c r="G70" s="170"/>
      <c r="H70" s="170"/>
      <c r="I70" s="150"/>
      <c r="J70" s="150"/>
      <c r="K70" s="150"/>
      <c r="L70" s="150"/>
      <c r="M70" s="150"/>
      <c r="N70" s="150"/>
      <c r="O70" s="150"/>
      <c r="P70" s="150"/>
      <c r="Q70" s="150"/>
      <c r="R70" s="150"/>
      <c r="S70" s="150"/>
      <c r="T70" s="150"/>
      <c r="U70" s="150"/>
      <c r="V70" s="150"/>
      <c r="W70" s="150"/>
      <c r="X70" s="150"/>
      <c r="Y70" s="150"/>
      <c r="Z70" s="150"/>
      <c r="AA70" s="151"/>
      <c r="AB70" s="151"/>
      <c r="AC70" s="151"/>
      <c r="AD70" s="151"/>
      <c r="AE70" s="151"/>
      <c r="AF70" s="151"/>
      <c r="AG70" s="150"/>
      <c r="AH70" s="150"/>
      <c r="AI70" s="150"/>
      <c r="AJ70" s="150"/>
      <c r="AK70" s="150"/>
      <c r="AL70" s="150"/>
      <c r="AM70" s="150"/>
      <c r="AN70" s="150"/>
      <c r="AO70" s="150"/>
      <c r="AP70" s="150"/>
      <c r="AQ70" s="150"/>
      <c r="AR70" s="150"/>
      <c r="AS70" s="150"/>
      <c r="AT70" s="150"/>
      <c r="AU70" s="150"/>
      <c r="AV70" s="150"/>
      <c r="AW70" s="150"/>
      <c r="AX70" s="150"/>
      <c r="AY70" s="150"/>
      <c r="AZ70" s="150"/>
      <c r="BA70" s="150"/>
      <c r="BB70" s="150"/>
    </row>
    <row r="71" spans="2:54" s="144" customFormat="1" ht="15" customHeight="1">
      <c r="B71" s="150"/>
      <c r="C71" s="150"/>
      <c r="D71" s="150"/>
      <c r="E71" s="150"/>
      <c r="F71" s="170"/>
      <c r="G71" s="170"/>
      <c r="H71" s="170"/>
      <c r="I71" s="150"/>
      <c r="J71" s="150"/>
      <c r="K71" s="150"/>
      <c r="L71" s="150"/>
      <c r="M71" s="150"/>
      <c r="N71" s="150"/>
      <c r="O71" s="150"/>
      <c r="P71" s="150"/>
      <c r="Q71" s="150"/>
      <c r="R71" s="150"/>
      <c r="S71" s="150"/>
      <c r="T71" s="150"/>
      <c r="U71" s="150"/>
      <c r="V71" s="150"/>
      <c r="W71" s="150"/>
      <c r="X71" s="150"/>
      <c r="Y71" s="150"/>
      <c r="Z71" s="150"/>
      <c r="AA71" s="151"/>
      <c r="AB71" s="151"/>
      <c r="AC71" s="151"/>
      <c r="AD71" s="151"/>
      <c r="AE71" s="151"/>
      <c r="AF71" s="151"/>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row>
    <row r="72" spans="2:54" s="144" customFormat="1" ht="15" customHeight="1">
      <c r="B72" s="150"/>
      <c r="C72" s="150"/>
      <c r="D72" s="150"/>
      <c r="E72" s="150"/>
      <c r="F72" s="170"/>
      <c r="G72" s="170"/>
      <c r="H72" s="170"/>
      <c r="I72" s="150"/>
      <c r="J72" s="150"/>
      <c r="K72" s="150"/>
      <c r="L72" s="150"/>
      <c r="M72" s="150"/>
      <c r="N72" s="150"/>
      <c r="O72" s="150"/>
      <c r="P72" s="150"/>
      <c r="Q72" s="150"/>
      <c r="R72" s="150"/>
      <c r="S72" s="150"/>
      <c r="T72" s="150"/>
      <c r="U72" s="150"/>
      <c r="V72" s="150"/>
      <c r="W72" s="150"/>
      <c r="X72" s="150"/>
      <c r="Y72" s="150"/>
      <c r="Z72" s="150"/>
      <c r="AA72" s="151"/>
      <c r="AB72" s="151"/>
      <c r="AC72" s="151"/>
      <c r="AD72" s="151"/>
      <c r="AE72" s="151"/>
      <c r="AF72" s="151"/>
      <c r="AG72" s="150"/>
      <c r="AH72" s="150"/>
      <c r="AI72" s="150"/>
      <c r="AJ72" s="150"/>
      <c r="AK72" s="150"/>
      <c r="AL72" s="150"/>
      <c r="AM72" s="150"/>
      <c r="AN72" s="150"/>
      <c r="AO72" s="150"/>
      <c r="AP72" s="150"/>
      <c r="AQ72" s="150"/>
      <c r="AR72" s="150"/>
      <c r="AS72" s="150"/>
      <c r="AT72" s="150"/>
      <c r="AU72" s="150"/>
      <c r="AV72" s="150"/>
      <c r="AW72" s="150"/>
      <c r="AX72" s="150"/>
      <c r="AY72" s="150"/>
      <c r="AZ72" s="150"/>
      <c r="BA72" s="150"/>
      <c r="BB72" s="150"/>
    </row>
    <row r="73" spans="2:54" s="144" customFormat="1" ht="15" customHeight="1">
      <c r="B73" s="150"/>
      <c r="C73" s="150"/>
      <c r="D73" s="150"/>
      <c r="E73" s="150"/>
      <c r="F73" s="170"/>
      <c r="G73" s="170"/>
      <c r="H73" s="170"/>
      <c r="I73" s="150"/>
      <c r="J73" s="150"/>
      <c r="K73" s="150"/>
      <c r="L73" s="150"/>
      <c r="M73" s="150"/>
      <c r="N73" s="150"/>
      <c r="O73" s="150"/>
      <c r="P73" s="150"/>
      <c r="Q73" s="150"/>
      <c r="R73" s="150"/>
      <c r="S73" s="150"/>
      <c r="T73" s="150"/>
      <c r="U73" s="150"/>
      <c r="V73" s="150"/>
      <c r="W73" s="150"/>
      <c r="X73" s="150"/>
      <c r="Y73" s="150"/>
      <c r="Z73" s="150"/>
      <c r="AA73" s="151"/>
      <c r="AB73" s="151"/>
      <c r="AC73" s="151"/>
      <c r="AD73" s="151"/>
      <c r="AE73" s="151"/>
      <c r="AF73" s="151"/>
      <c r="AG73" s="150"/>
      <c r="AH73" s="150"/>
      <c r="AI73" s="150"/>
      <c r="AJ73" s="150"/>
      <c r="AK73" s="150"/>
      <c r="AL73" s="150"/>
      <c r="AM73" s="150"/>
      <c r="AN73" s="150"/>
      <c r="AO73" s="150"/>
      <c r="AP73" s="150"/>
      <c r="AQ73" s="150"/>
      <c r="AR73" s="150"/>
      <c r="AS73" s="150"/>
      <c r="AT73" s="150"/>
      <c r="AU73" s="150"/>
      <c r="AV73" s="150"/>
      <c r="AW73" s="150"/>
      <c r="AX73" s="150"/>
      <c r="AY73" s="150"/>
      <c r="AZ73" s="150"/>
      <c r="BA73" s="150"/>
      <c r="BB73" s="150"/>
    </row>
    <row r="74" spans="2:54" s="144" customFormat="1" ht="15" customHeight="1">
      <c r="B74" s="150"/>
      <c r="C74" s="150"/>
      <c r="D74" s="150"/>
      <c r="E74" s="150"/>
      <c r="F74" s="170"/>
      <c r="G74" s="170"/>
      <c r="H74" s="170"/>
      <c r="I74" s="150"/>
      <c r="J74" s="150"/>
      <c r="K74" s="150"/>
      <c r="L74" s="150"/>
      <c r="M74" s="150"/>
      <c r="N74" s="150"/>
      <c r="O74" s="150"/>
      <c r="P74" s="150"/>
      <c r="Q74" s="150"/>
      <c r="R74" s="150"/>
      <c r="S74" s="150"/>
      <c r="T74" s="150"/>
      <c r="U74" s="150"/>
      <c r="V74" s="150"/>
      <c r="W74" s="150"/>
      <c r="X74" s="150"/>
      <c r="Y74" s="150"/>
      <c r="Z74" s="150"/>
      <c r="AA74" s="151"/>
      <c r="AB74" s="151"/>
      <c r="AC74" s="151"/>
      <c r="AD74" s="151"/>
      <c r="AE74" s="151"/>
      <c r="AF74" s="151"/>
      <c r="AG74" s="150"/>
      <c r="AH74" s="150"/>
      <c r="AI74" s="150"/>
      <c r="AJ74" s="150"/>
      <c r="AK74" s="150"/>
      <c r="AL74" s="150"/>
      <c r="AM74" s="150"/>
      <c r="AN74" s="150"/>
      <c r="AO74" s="150"/>
      <c r="AP74" s="150"/>
      <c r="AQ74" s="150"/>
      <c r="AR74" s="150"/>
      <c r="AS74" s="150"/>
      <c r="AT74" s="150"/>
      <c r="AU74" s="150"/>
      <c r="AV74" s="150"/>
      <c r="AW74" s="150"/>
      <c r="AX74" s="150"/>
      <c r="AY74" s="150"/>
      <c r="AZ74" s="150"/>
      <c r="BA74" s="150"/>
      <c r="BB74" s="150"/>
    </row>
    <row r="75" spans="2:54" s="144" customFormat="1" ht="15" customHeight="1">
      <c r="B75" s="150"/>
      <c r="C75" s="150"/>
      <c r="D75" s="150"/>
      <c r="E75" s="150"/>
      <c r="F75" s="170"/>
      <c r="G75" s="170"/>
      <c r="H75" s="170"/>
      <c r="I75" s="150"/>
      <c r="J75" s="150"/>
      <c r="K75" s="150"/>
      <c r="L75" s="150"/>
      <c r="M75" s="150"/>
      <c r="N75" s="150"/>
      <c r="O75" s="150"/>
      <c r="P75" s="150"/>
      <c r="Q75" s="150"/>
      <c r="R75" s="150"/>
      <c r="S75" s="150"/>
      <c r="T75" s="150"/>
      <c r="U75" s="150"/>
      <c r="V75" s="150"/>
      <c r="W75" s="150"/>
      <c r="X75" s="150"/>
      <c r="Y75" s="150"/>
      <c r="Z75" s="150"/>
      <c r="AA75" s="151"/>
      <c r="AB75" s="151"/>
      <c r="AC75" s="151"/>
      <c r="AD75" s="151"/>
      <c r="AE75" s="151"/>
      <c r="AF75" s="151"/>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row>
    <row r="76" spans="2:54" s="144" customFormat="1" ht="15" customHeight="1">
      <c r="B76" s="150"/>
      <c r="C76" s="150"/>
      <c r="D76" s="150"/>
      <c r="E76" s="150"/>
      <c r="F76" s="170"/>
      <c r="G76" s="170"/>
      <c r="H76" s="170"/>
      <c r="I76" s="150"/>
      <c r="J76" s="150"/>
      <c r="K76" s="150"/>
      <c r="L76" s="150"/>
      <c r="M76" s="150"/>
      <c r="N76" s="150"/>
      <c r="O76" s="150"/>
      <c r="P76" s="150"/>
      <c r="Q76" s="150"/>
      <c r="R76" s="150"/>
      <c r="S76" s="150"/>
      <c r="T76" s="150"/>
      <c r="U76" s="150"/>
      <c r="V76" s="150"/>
      <c r="W76" s="150"/>
      <c r="X76" s="150"/>
      <c r="Y76" s="150"/>
      <c r="Z76" s="150"/>
      <c r="AA76" s="151"/>
      <c r="AB76" s="151"/>
      <c r="AC76" s="151"/>
      <c r="AD76" s="151"/>
      <c r="AE76" s="151"/>
      <c r="AF76" s="151"/>
      <c r="AG76" s="150"/>
      <c r="AH76" s="150"/>
      <c r="AI76" s="150"/>
      <c r="AJ76" s="150"/>
      <c r="AK76" s="150"/>
      <c r="AL76" s="150"/>
      <c r="AM76" s="150"/>
      <c r="AN76" s="150"/>
      <c r="AO76" s="150"/>
      <c r="AP76" s="150"/>
      <c r="AQ76" s="150"/>
      <c r="AR76" s="150"/>
      <c r="AS76" s="150"/>
      <c r="AT76" s="150"/>
      <c r="AU76" s="150"/>
      <c r="AV76" s="150"/>
      <c r="AW76" s="150"/>
      <c r="AX76" s="150"/>
      <c r="AY76" s="150"/>
      <c r="AZ76" s="150"/>
      <c r="BA76" s="150"/>
      <c r="BB76" s="150"/>
    </row>
    <row r="77" spans="2:54" s="144" customFormat="1" ht="15" customHeight="1">
      <c r="B77" s="150"/>
      <c r="C77" s="150"/>
      <c r="D77" s="150"/>
      <c r="E77" s="150"/>
      <c r="F77" s="170"/>
      <c r="G77" s="170"/>
      <c r="H77" s="170"/>
      <c r="I77" s="150"/>
      <c r="J77" s="150"/>
      <c r="K77" s="150"/>
      <c r="L77" s="150"/>
      <c r="M77" s="150"/>
      <c r="N77" s="150"/>
      <c r="O77" s="150"/>
      <c r="P77" s="150"/>
      <c r="Q77" s="150"/>
      <c r="R77" s="150"/>
      <c r="S77" s="150"/>
      <c r="T77" s="150"/>
      <c r="U77" s="150"/>
      <c r="V77" s="150"/>
      <c r="W77" s="150"/>
      <c r="X77" s="150"/>
      <c r="Y77" s="150"/>
      <c r="Z77" s="150"/>
      <c r="AA77" s="151"/>
      <c r="AB77" s="151"/>
      <c r="AC77" s="151"/>
      <c r="AD77" s="151"/>
      <c r="AE77" s="151"/>
      <c r="AF77" s="151"/>
      <c r="AG77" s="150"/>
      <c r="AH77" s="150"/>
      <c r="AI77" s="150"/>
      <c r="AJ77" s="150"/>
      <c r="AK77" s="150"/>
      <c r="AL77" s="150"/>
      <c r="AM77" s="150"/>
      <c r="AN77" s="150"/>
      <c r="AO77" s="150"/>
      <c r="AP77" s="150"/>
      <c r="AQ77" s="150"/>
      <c r="AR77" s="150"/>
      <c r="AS77" s="150"/>
      <c r="AT77" s="150"/>
      <c r="AU77" s="150"/>
      <c r="AV77" s="150"/>
      <c r="AW77" s="150"/>
      <c r="AX77" s="150"/>
      <c r="AY77" s="150"/>
      <c r="AZ77" s="150"/>
      <c r="BA77" s="150"/>
      <c r="BB77" s="150"/>
    </row>
    <row r="78" spans="2:54" s="144" customFormat="1" ht="15" customHeight="1">
      <c r="B78" s="150"/>
      <c r="C78" s="150"/>
      <c r="D78" s="150"/>
      <c r="E78" s="150"/>
      <c r="F78" s="170"/>
      <c r="G78" s="170"/>
      <c r="H78" s="170"/>
      <c r="I78" s="150"/>
      <c r="J78" s="150"/>
      <c r="K78" s="150"/>
      <c r="L78" s="150"/>
      <c r="M78" s="150"/>
      <c r="N78" s="150"/>
      <c r="O78" s="150"/>
      <c r="P78" s="150"/>
      <c r="Q78" s="150"/>
      <c r="R78" s="150"/>
      <c r="S78" s="150"/>
      <c r="T78" s="150"/>
      <c r="U78" s="150"/>
      <c r="V78" s="150"/>
      <c r="W78" s="150"/>
      <c r="X78" s="150"/>
      <c r="Y78" s="150"/>
      <c r="Z78" s="150"/>
      <c r="AA78" s="151"/>
      <c r="AB78" s="151"/>
      <c r="AC78" s="151"/>
      <c r="AD78" s="151"/>
      <c r="AE78" s="151"/>
      <c r="AF78" s="151"/>
      <c r="AG78" s="150"/>
      <c r="AH78" s="150"/>
      <c r="AI78" s="150"/>
      <c r="AJ78" s="150"/>
      <c r="AK78" s="150"/>
      <c r="AL78" s="150"/>
      <c r="AM78" s="150"/>
      <c r="AN78" s="150"/>
      <c r="AO78" s="150"/>
      <c r="AP78" s="150"/>
      <c r="AQ78" s="150"/>
      <c r="AR78" s="150"/>
      <c r="AS78" s="150"/>
      <c r="AT78" s="150"/>
      <c r="AU78" s="150"/>
      <c r="AV78" s="150"/>
      <c r="AW78" s="150"/>
      <c r="AX78" s="150"/>
      <c r="AY78" s="150"/>
      <c r="AZ78" s="150"/>
      <c r="BA78" s="150"/>
      <c r="BB78" s="150"/>
    </row>
    <row r="79" spans="2:54" s="144" customFormat="1" ht="15" customHeight="1">
      <c r="B79" s="150"/>
      <c r="C79" s="150"/>
      <c r="D79" s="150"/>
      <c r="E79" s="150"/>
      <c r="F79" s="170"/>
      <c r="G79" s="170"/>
      <c r="H79" s="170"/>
      <c r="I79" s="150"/>
      <c r="J79" s="150"/>
      <c r="K79" s="150"/>
      <c r="L79" s="150"/>
      <c r="M79" s="150"/>
      <c r="N79" s="150"/>
      <c r="O79" s="150"/>
      <c r="P79" s="150"/>
      <c r="Q79" s="150"/>
      <c r="R79" s="150"/>
      <c r="S79" s="150"/>
      <c r="T79" s="150"/>
      <c r="U79" s="150"/>
      <c r="V79" s="150"/>
      <c r="W79" s="150"/>
      <c r="X79" s="150"/>
      <c r="Y79" s="150"/>
      <c r="Z79" s="150"/>
      <c r="AA79" s="151"/>
      <c r="AB79" s="151"/>
      <c r="AC79" s="151"/>
      <c r="AD79" s="151"/>
      <c r="AE79" s="151"/>
      <c r="AF79" s="151"/>
      <c r="AG79" s="150"/>
      <c r="AH79" s="150"/>
      <c r="AI79" s="150"/>
      <c r="AJ79" s="150"/>
      <c r="AK79" s="150"/>
      <c r="AL79" s="150"/>
      <c r="AM79" s="150"/>
      <c r="AN79" s="150"/>
      <c r="AO79" s="150"/>
      <c r="AP79" s="150"/>
      <c r="AQ79" s="150"/>
      <c r="AR79" s="150"/>
      <c r="AS79" s="150"/>
      <c r="AT79" s="150"/>
      <c r="AU79" s="150"/>
      <c r="AV79" s="150"/>
      <c r="AW79" s="150"/>
      <c r="AX79" s="150"/>
      <c r="AY79" s="150"/>
      <c r="AZ79" s="150"/>
      <c r="BA79" s="150"/>
      <c r="BB79" s="150"/>
    </row>
    <row r="80" spans="2:54" s="144" customFormat="1" ht="15" customHeight="1">
      <c r="B80" s="150"/>
      <c r="C80" s="150"/>
      <c r="D80" s="150"/>
      <c r="E80" s="150"/>
      <c r="F80" s="170"/>
      <c r="G80" s="170"/>
      <c r="H80" s="170"/>
      <c r="I80" s="150"/>
      <c r="J80" s="150"/>
      <c r="K80" s="150"/>
      <c r="L80" s="150"/>
      <c r="M80" s="150"/>
      <c r="N80" s="150"/>
      <c r="O80" s="150"/>
      <c r="P80" s="150"/>
      <c r="Q80" s="150"/>
      <c r="R80" s="150"/>
      <c r="S80" s="150"/>
      <c r="T80" s="150"/>
      <c r="U80" s="150"/>
      <c r="V80" s="150"/>
      <c r="W80" s="150"/>
      <c r="X80" s="150"/>
      <c r="Y80" s="150"/>
      <c r="Z80" s="150"/>
      <c r="AA80" s="151"/>
      <c r="AB80" s="151"/>
      <c r="AC80" s="151"/>
      <c r="AD80" s="151"/>
      <c r="AE80" s="151"/>
      <c r="AF80" s="151"/>
      <c r="AG80" s="150"/>
      <c r="AH80" s="150"/>
      <c r="AI80" s="150"/>
      <c r="AJ80" s="150"/>
      <c r="AK80" s="150"/>
      <c r="AL80" s="150"/>
      <c r="AM80" s="150"/>
      <c r="AN80" s="150"/>
      <c r="AO80" s="150"/>
      <c r="AP80" s="150"/>
      <c r="AQ80" s="150"/>
      <c r="AR80" s="150"/>
      <c r="AS80" s="150"/>
      <c r="AT80" s="150"/>
      <c r="AU80" s="150"/>
      <c r="AV80" s="150"/>
      <c r="AW80" s="150"/>
      <c r="AX80" s="150"/>
      <c r="AY80" s="150"/>
      <c r="AZ80" s="150"/>
      <c r="BA80" s="150"/>
      <c r="BB80" s="150"/>
    </row>
    <row r="81" spans="2:54" s="144" customFormat="1" ht="15" customHeight="1">
      <c r="B81" s="150"/>
      <c r="C81" s="150"/>
      <c r="D81" s="150"/>
      <c r="E81" s="150"/>
      <c r="F81" s="170"/>
      <c r="G81" s="170"/>
      <c r="H81" s="170"/>
      <c r="I81" s="150"/>
      <c r="J81" s="150"/>
      <c r="K81" s="150"/>
      <c r="L81" s="150"/>
      <c r="M81" s="150"/>
      <c r="N81" s="150"/>
      <c r="O81" s="150"/>
      <c r="P81" s="150"/>
      <c r="Q81" s="150"/>
      <c r="R81" s="150"/>
      <c r="S81" s="150"/>
      <c r="T81" s="150"/>
      <c r="U81" s="150"/>
      <c r="V81" s="150"/>
      <c r="W81" s="150"/>
      <c r="X81" s="150"/>
      <c r="Y81" s="150"/>
      <c r="Z81" s="150"/>
      <c r="AA81" s="151"/>
      <c r="AB81" s="151"/>
      <c r="AC81" s="151"/>
      <c r="AD81" s="151"/>
      <c r="AE81" s="151"/>
      <c r="AF81" s="151"/>
      <c r="AG81" s="150"/>
      <c r="AH81" s="150"/>
      <c r="AI81" s="150"/>
      <c r="AJ81" s="150"/>
      <c r="AK81" s="150"/>
      <c r="AL81" s="150"/>
      <c r="AM81" s="150"/>
      <c r="AN81" s="150"/>
      <c r="AO81" s="150"/>
      <c r="AP81" s="150"/>
      <c r="AQ81" s="150"/>
      <c r="AR81" s="150"/>
      <c r="AS81" s="150"/>
      <c r="AT81" s="150"/>
      <c r="AU81" s="150"/>
      <c r="AV81" s="150"/>
      <c r="AW81" s="150"/>
      <c r="AX81" s="150"/>
      <c r="AY81" s="150"/>
      <c r="AZ81" s="150"/>
      <c r="BA81" s="150"/>
      <c r="BB81" s="150"/>
    </row>
    <row r="82" spans="2:54" s="144" customFormat="1" ht="15" customHeight="1">
      <c r="B82" s="150"/>
      <c r="C82" s="150"/>
      <c r="D82" s="150"/>
      <c r="E82" s="150"/>
      <c r="F82" s="170"/>
      <c r="G82" s="170"/>
      <c r="H82" s="170"/>
      <c r="I82" s="150"/>
      <c r="J82" s="150"/>
      <c r="K82" s="150"/>
      <c r="L82" s="150"/>
      <c r="M82" s="150"/>
      <c r="N82" s="150"/>
      <c r="O82" s="150"/>
      <c r="P82" s="150"/>
      <c r="Q82" s="150"/>
      <c r="R82" s="150"/>
      <c r="S82" s="150"/>
      <c r="T82" s="150"/>
      <c r="U82" s="150"/>
      <c r="V82" s="150"/>
      <c r="W82" s="150"/>
      <c r="X82" s="150"/>
      <c r="Y82" s="150"/>
      <c r="Z82" s="150"/>
      <c r="AA82" s="151"/>
      <c r="AB82" s="151"/>
      <c r="AC82" s="151"/>
      <c r="AD82" s="151"/>
      <c r="AE82" s="151"/>
      <c r="AF82" s="151"/>
      <c r="AG82" s="150"/>
      <c r="AH82" s="150"/>
      <c r="AI82" s="150"/>
      <c r="AJ82" s="150"/>
      <c r="AK82" s="150"/>
      <c r="AL82" s="150"/>
      <c r="AM82" s="150"/>
      <c r="AN82" s="150"/>
      <c r="AO82" s="150"/>
      <c r="AP82" s="150"/>
      <c r="AQ82" s="150"/>
      <c r="AR82" s="150"/>
      <c r="AS82" s="150"/>
      <c r="AT82" s="150"/>
      <c r="AU82" s="150"/>
      <c r="AV82" s="150"/>
      <c r="AW82" s="150"/>
      <c r="AX82" s="150"/>
      <c r="AY82" s="150"/>
      <c r="AZ82" s="150"/>
      <c r="BA82" s="150"/>
      <c r="BB82" s="150"/>
    </row>
    <row r="83" spans="2:54" s="144" customFormat="1" ht="15" customHeight="1">
      <c r="B83" s="150"/>
      <c r="C83" s="150"/>
      <c r="D83" s="150"/>
      <c r="E83" s="150"/>
      <c r="F83" s="170"/>
      <c r="G83" s="170"/>
      <c r="H83" s="170"/>
      <c r="I83" s="150"/>
      <c r="J83" s="150"/>
      <c r="K83" s="150"/>
      <c r="L83" s="150"/>
      <c r="M83" s="150"/>
      <c r="N83" s="150"/>
      <c r="O83" s="150"/>
      <c r="P83" s="150"/>
      <c r="Q83" s="150"/>
      <c r="R83" s="150"/>
      <c r="S83" s="150"/>
      <c r="T83" s="150"/>
      <c r="U83" s="150"/>
      <c r="V83" s="150"/>
      <c r="W83" s="150"/>
      <c r="X83" s="150"/>
      <c r="Y83" s="150"/>
      <c r="Z83" s="150"/>
      <c r="AA83" s="151"/>
      <c r="AB83" s="151"/>
      <c r="AC83" s="151"/>
      <c r="AD83" s="151"/>
      <c r="AE83" s="151"/>
      <c r="AF83" s="151"/>
      <c r="AG83" s="150"/>
      <c r="AH83" s="150"/>
      <c r="AI83" s="150"/>
      <c r="AJ83" s="150"/>
      <c r="AK83" s="150"/>
      <c r="AL83" s="150"/>
      <c r="AM83" s="150"/>
      <c r="AN83" s="150"/>
      <c r="AO83" s="150"/>
      <c r="AP83" s="150"/>
      <c r="AQ83" s="150"/>
      <c r="AR83" s="150"/>
      <c r="AS83" s="150"/>
      <c r="AT83" s="150"/>
      <c r="AU83" s="150"/>
      <c r="AV83" s="150"/>
      <c r="AW83" s="150"/>
      <c r="AX83" s="150"/>
      <c r="AY83" s="150"/>
      <c r="AZ83" s="150"/>
      <c r="BA83" s="150"/>
      <c r="BB83" s="150"/>
    </row>
    <row r="84" spans="2:54" s="144" customFormat="1" ht="15" customHeight="1">
      <c r="B84" s="150"/>
      <c r="C84" s="150"/>
      <c r="D84" s="150"/>
      <c r="E84" s="150"/>
      <c r="F84" s="170"/>
      <c r="G84" s="170"/>
      <c r="H84" s="170"/>
      <c r="I84" s="150"/>
      <c r="J84" s="150"/>
      <c r="K84" s="150"/>
      <c r="L84" s="150"/>
      <c r="M84" s="150"/>
      <c r="N84" s="150"/>
      <c r="O84" s="150"/>
      <c r="P84" s="150"/>
      <c r="Q84" s="150"/>
      <c r="R84" s="150"/>
      <c r="S84" s="150"/>
      <c r="T84" s="150"/>
      <c r="U84" s="150"/>
      <c r="V84" s="150"/>
      <c r="W84" s="150"/>
      <c r="X84" s="150"/>
      <c r="Y84" s="150"/>
      <c r="Z84" s="150"/>
      <c r="AA84" s="151"/>
      <c r="AB84" s="151"/>
      <c r="AC84" s="151"/>
      <c r="AD84" s="151"/>
      <c r="AE84" s="151"/>
      <c r="AF84" s="151"/>
      <c r="AG84" s="150"/>
      <c r="AH84" s="150"/>
      <c r="AI84" s="150"/>
      <c r="AJ84" s="150"/>
      <c r="AK84" s="150"/>
      <c r="AL84" s="150"/>
      <c r="AM84" s="150"/>
      <c r="AN84" s="150"/>
      <c r="AO84" s="150"/>
      <c r="AP84" s="150"/>
      <c r="AQ84" s="150"/>
      <c r="AR84" s="150"/>
      <c r="AS84" s="150"/>
      <c r="AT84" s="150"/>
      <c r="AU84" s="150"/>
      <c r="AV84" s="150"/>
      <c r="AW84" s="150"/>
      <c r="AX84" s="150"/>
      <c r="AY84" s="150"/>
      <c r="AZ84" s="150"/>
      <c r="BA84" s="150"/>
      <c r="BB84" s="150"/>
    </row>
    <row r="85" spans="2:54" s="144" customFormat="1" ht="15" customHeight="1">
      <c r="B85" s="150"/>
      <c r="C85" s="150"/>
      <c r="D85" s="150"/>
      <c r="E85" s="150"/>
      <c r="F85" s="170"/>
      <c r="G85" s="170"/>
      <c r="H85" s="170"/>
      <c r="I85" s="150"/>
      <c r="J85" s="150"/>
      <c r="K85" s="150"/>
      <c r="L85" s="150"/>
      <c r="M85" s="150"/>
      <c r="N85" s="150"/>
      <c r="O85" s="150"/>
      <c r="P85" s="150"/>
      <c r="Q85" s="150"/>
      <c r="R85" s="150"/>
      <c r="S85" s="150"/>
      <c r="T85" s="150"/>
      <c r="U85" s="150"/>
      <c r="V85" s="150"/>
      <c r="W85" s="150"/>
      <c r="X85" s="150"/>
      <c r="Y85" s="150"/>
      <c r="Z85" s="150"/>
      <c r="AA85" s="151"/>
      <c r="AB85" s="151"/>
      <c r="AC85" s="151"/>
      <c r="AD85" s="151"/>
      <c r="AE85" s="151"/>
      <c r="AF85" s="151"/>
      <c r="AG85" s="150"/>
      <c r="AH85" s="150"/>
      <c r="AI85" s="150"/>
      <c r="AJ85" s="150"/>
      <c r="AK85" s="150"/>
      <c r="AL85" s="150"/>
      <c r="AM85" s="150"/>
      <c r="AN85" s="150"/>
      <c r="AO85" s="150"/>
      <c r="AP85" s="150"/>
      <c r="AQ85" s="150"/>
      <c r="AR85" s="150"/>
      <c r="AS85" s="150"/>
      <c r="AT85" s="150"/>
      <c r="AU85" s="150"/>
      <c r="AV85" s="150"/>
      <c r="AW85" s="150"/>
      <c r="AX85" s="150"/>
      <c r="AY85" s="150"/>
      <c r="AZ85" s="150"/>
      <c r="BA85" s="150"/>
      <c r="BB85" s="150"/>
    </row>
    <row r="86" spans="2:54" s="144" customFormat="1" ht="15" customHeight="1">
      <c r="B86" s="150"/>
      <c r="C86" s="150"/>
      <c r="D86" s="150"/>
      <c r="E86" s="150"/>
      <c r="F86" s="170"/>
      <c r="G86" s="170"/>
      <c r="H86" s="170"/>
      <c r="I86" s="150"/>
      <c r="J86" s="150"/>
      <c r="K86" s="150"/>
      <c r="L86" s="150"/>
      <c r="M86" s="150"/>
      <c r="N86" s="150"/>
      <c r="O86" s="150"/>
      <c r="P86" s="150"/>
      <c r="Q86" s="150"/>
      <c r="R86" s="150"/>
      <c r="S86" s="150"/>
      <c r="T86" s="150"/>
      <c r="U86" s="150"/>
      <c r="V86" s="150"/>
      <c r="W86" s="150"/>
      <c r="X86" s="150"/>
      <c r="Y86" s="150"/>
      <c r="Z86" s="150"/>
      <c r="AA86" s="151"/>
      <c r="AB86" s="151"/>
      <c r="AC86" s="151"/>
      <c r="AD86" s="151"/>
      <c r="AE86" s="151"/>
      <c r="AF86" s="151"/>
      <c r="AG86" s="150"/>
      <c r="AH86" s="150"/>
      <c r="AI86" s="150"/>
      <c r="AJ86" s="150"/>
      <c r="AK86" s="150"/>
      <c r="AL86" s="150"/>
      <c r="AM86" s="150"/>
      <c r="AN86" s="150"/>
      <c r="AO86" s="150"/>
      <c r="AP86" s="150"/>
      <c r="AQ86" s="150"/>
      <c r="AR86" s="150"/>
      <c r="AS86" s="150"/>
      <c r="AT86" s="150"/>
      <c r="AU86" s="150"/>
      <c r="AV86" s="150"/>
      <c r="AW86" s="150"/>
      <c r="AX86" s="150"/>
      <c r="AY86" s="150"/>
      <c r="AZ86" s="150"/>
      <c r="BA86" s="150"/>
      <c r="BB86" s="150"/>
    </row>
    <row r="87" spans="2:54" s="144" customFormat="1" ht="15" customHeight="1">
      <c r="B87" s="150"/>
      <c r="C87" s="150"/>
      <c r="D87" s="150"/>
      <c r="E87" s="150"/>
      <c r="F87" s="170"/>
      <c r="G87" s="170"/>
      <c r="H87" s="170"/>
      <c r="I87" s="150"/>
      <c r="J87" s="150"/>
      <c r="K87" s="150"/>
      <c r="L87" s="150"/>
      <c r="M87" s="150"/>
      <c r="N87" s="150"/>
      <c r="O87" s="150"/>
      <c r="P87" s="150"/>
      <c r="Q87" s="150"/>
      <c r="R87" s="150"/>
      <c r="S87" s="150"/>
      <c r="T87" s="150"/>
      <c r="U87" s="150"/>
      <c r="V87" s="150"/>
      <c r="W87" s="150"/>
      <c r="X87" s="150"/>
      <c r="Y87" s="150"/>
      <c r="Z87" s="150"/>
      <c r="AA87" s="151"/>
      <c r="AB87" s="151"/>
      <c r="AC87" s="151"/>
      <c r="AD87" s="151"/>
      <c r="AE87" s="151"/>
      <c r="AF87" s="151"/>
      <c r="AG87" s="150"/>
      <c r="AH87" s="150"/>
      <c r="AI87" s="150"/>
      <c r="AJ87" s="150"/>
      <c r="AK87" s="150"/>
      <c r="AL87" s="150"/>
      <c r="AM87" s="150"/>
      <c r="AN87" s="150"/>
      <c r="AO87" s="150"/>
      <c r="AP87" s="150"/>
      <c r="AQ87" s="150"/>
      <c r="AR87" s="150"/>
      <c r="AS87" s="150"/>
      <c r="AT87" s="150"/>
      <c r="AU87" s="150"/>
      <c r="AV87" s="150"/>
      <c r="AW87" s="150"/>
      <c r="AX87" s="150"/>
      <c r="AY87" s="150"/>
      <c r="AZ87" s="150"/>
      <c r="BA87" s="150"/>
      <c r="BB87" s="150"/>
    </row>
    <row r="88" spans="2:54" s="144" customFormat="1" ht="15" customHeight="1">
      <c r="B88" s="150"/>
      <c r="C88" s="150"/>
      <c r="D88" s="150"/>
      <c r="E88" s="150"/>
      <c r="F88" s="170"/>
      <c r="G88" s="170"/>
      <c r="H88" s="170"/>
      <c r="I88" s="150"/>
      <c r="J88" s="150"/>
      <c r="K88" s="150"/>
      <c r="L88" s="150"/>
      <c r="M88" s="150"/>
      <c r="N88" s="150"/>
      <c r="O88" s="150"/>
      <c r="P88" s="150"/>
      <c r="Q88" s="150"/>
      <c r="R88" s="150"/>
      <c r="S88" s="150"/>
      <c r="T88" s="150"/>
      <c r="U88" s="150"/>
      <c r="V88" s="150"/>
      <c r="W88" s="150"/>
      <c r="X88" s="150"/>
      <c r="Y88" s="150"/>
      <c r="Z88" s="150"/>
      <c r="AA88" s="151"/>
      <c r="AB88" s="151"/>
      <c r="AC88" s="151"/>
      <c r="AD88" s="151"/>
      <c r="AE88" s="151"/>
      <c r="AF88" s="151"/>
      <c r="AG88" s="150"/>
      <c r="AH88" s="150"/>
      <c r="AI88" s="150"/>
      <c r="AJ88" s="150"/>
      <c r="AK88" s="150"/>
      <c r="AL88" s="150"/>
      <c r="AM88" s="150"/>
      <c r="AN88" s="150"/>
      <c r="AO88" s="150"/>
      <c r="AP88" s="150"/>
      <c r="AQ88" s="150"/>
      <c r="AR88" s="150"/>
      <c r="AS88" s="150"/>
      <c r="AT88" s="150"/>
      <c r="AU88" s="150"/>
      <c r="AV88" s="150"/>
      <c r="AW88" s="150"/>
      <c r="AX88" s="150"/>
      <c r="AY88" s="150"/>
      <c r="AZ88" s="150"/>
      <c r="BA88" s="150"/>
      <c r="BB88" s="150"/>
    </row>
    <row r="89" spans="2:54" s="144" customFormat="1" ht="15" customHeight="1">
      <c r="B89" s="150"/>
      <c r="C89" s="150"/>
      <c r="D89" s="150"/>
      <c r="E89" s="150"/>
      <c r="F89" s="170"/>
      <c r="G89" s="170"/>
      <c r="H89" s="170"/>
      <c r="I89" s="150"/>
      <c r="J89" s="150"/>
      <c r="K89" s="150"/>
      <c r="L89" s="150"/>
      <c r="M89" s="150"/>
      <c r="N89" s="150"/>
      <c r="O89" s="150"/>
      <c r="P89" s="150"/>
      <c r="Q89" s="150"/>
      <c r="R89" s="150"/>
      <c r="S89" s="150"/>
      <c r="T89" s="150"/>
      <c r="U89" s="150"/>
      <c r="V89" s="150"/>
      <c r="W89" s="150"/>
      <c r="X89" s="150"/>
      <c r="Y89" s="150"/>
      <c r="Z89" s="150"/>
      <c r="AA89" s="151"/>
      <c r="AB89" s="151"/>
      <c r="AC89" s="151"/>
      <c r="AD89" s="151"/>
      <c r="AE89" s="151"/>
      <c r="AF89" s="151"/>
      <c r="AG89" s="150"/>
      <c r="AH89" s="150"/>
      <c r="AI89" s="150"/>
      <c r="AJ89" s="150"/>
      <c r="AK89" s="150"/>
      <c r="AL89" s="150"/>
      <c r="AM89" s="150"/>
      <c r="AN89" s="150"/>
      <c r="AO89" s="150"/>
      <c r="AP89" s="150"/>
      <c r="AQ89" s="150"/>
      <c r="AR89" s="150"/>
      <c r="AS89" s="150"/>
      <c r="AT89" s="150"/>
      <c r="AU89" s="150"/>
      <c r="AV89" s="150"/>
      <c r="AW89" s="150"/>
      <c r="AX89" s="150"/>
      <c r="AY89" s="150"/>
      <c r="AZ89" s="150"/>
      <c r="BA89" s="150"/>
      <c r="BB89" s="150"/>
    </row>
    <row r="90" spans="2:54" s="144" customFormat="1" ht="15" customHeight="1">
      <c r="B90" s="150"/>
      <c r="C90" s="150"/>
      <c r="D90" s="150"/>
      <c r="E90" s="150"/>
      <c r="F90" s="170"/>
      <c r="G90" s="170"/>
      <c r="H90" s="170"/>
      <c r="I90" s="150"/>
      <c r="J90" s="150"/>
      <c r="K90" s="150"/>
      <c r="L90" s="150"/>
      <c r="M90" s="150"/>
      <c r="N90" s="150"/>
      <c r="O90" s="150"/>
      <c r="P90" s="150"/>
      <c r="Q90" s="150"/>
      <c r="R90" s="150"/>
      <c r="S90" s="150"/>
      <c r="T90" s="150"/>
      <c r="U90" s="150"/>
      <c r="V90" s="150"/>
      <c r="W90" s="150"/>
      <c r="X90" s="150"/>
      <c r="Y90" s="150"/>
      <c r="Z90" s="150"/>
      <c r="AA90" s="151"/>
      <c r="AB90" s="151"/>
      <c r="AC90" s="151"/>
      <c r="AD90" s="151"/>
      <c r="AE90" s="151"/>
      <c r="AF90" s="151"/>
      <c r="AG90" s="150"/>
      <c r="AH90" s="150"/>
      <c r="AI90" s="150"/>
      <c r="AJ90" s="150"/>
      <c r="AK90" s="150"/>
      <c r="AL90" s="150"/>
      <c r="AM90" s="150"/>
      <c r="AN90" s="150"/>
      <c r="AO90" s="150"/>
      <c r="AP90" s="150"/>
      <c r="AQ90" s="150"/>
      <c r="AR90" s="150"/>
      <c r="AS90" s="150"/>
      <c r="AT90" s="150"/>
      <c r="AU90" s="150"/>
      <c r="AV90" s="150"/>
      <c r="AW90" s="150"/>
      <c r="AX90" s="150"/>
      <c r="AY90" s="150"/>
      <c r="AZ90" s="150"/>
      <c r="BA90" s="150"/>
      <c r="BB90" s="150"/>
    </row>
    <row r="91" spans="2:54" s="144" customFormat="1" ht="15" customHeight="1">
      <c r="B91" s="150"/>
      <c r="C91" s="150"/>
      <c r="D91" s="150"/>
      <c r="E91" s="150"/>
      <c r="F91" s="170"/>
      <c r="G91" s="170"/>
      <c r="H91" s="170"/>
      <c r="I91" s="150"/>
      <c r="J91" s="150"/>
      <c r="K91" s="150"/>
      <c r="L91" s="150"/>
      <c r="M91" s="150"/>
      <c r="N91" s="150"/>
      <c r="O91" s="150"/>
      <c r="P91" s="150"/>
      <c r="Q91" s="150"/>
      <c r="R91" s="150"/>
      <c r="S91" s="150"/>
      <c r="T91" s="150"/>
      <c r="U91" s="150"/>
      <c r="V91" s="150"/>
      <c r="W91" s="150"/>
      <c r="X91" s="150"/>
      <c r="Y91" s="150"/>
      <c r="Z91" s="150"/>
      <c r="AA91" s="151"/>
      <c r="AB91" s="151"/>
      <c r="AC91" s="151"/>
      <c r="AD91" s="151"/>
      <c r="AE91" s="151"/>
      <c r="AF91" s="151"/>
      <c r="AG91" s="150"/>
      <c r="AH91" s="150"/>
      <c r="AI91" s="150"/>
      <c r="AJ91" s="150"/>
      <c r="AK91" s="150"/>
      <c r="AL91" s="150"/>
      <c r="AM91" s="150"/>
      <c r="AN91" s="150"/>
      <c r="AO91" s="150"/>
      <c r="AP91" s="150"/>
      <c r="AQ91" s="150"/>
      <c r="AR91" s="150"/>
      <c r="AS91" s="150"/>
      <c r="AT91" s="150"/>
      <c r="AU91" s="150"/>
      <c r="AV91" s="150"/>
      <c r="AW91" s="150"/>
      <c r="AX91" s="150"/>
      <c r="AY91" s="150"/>
      <c r="AZ91" s="150"/>
      <c r="BA91" s="150"/>
      <c r="BB91" s="150"/>
    </row>
    <row r="92" spans="2:54" s="144" customFormat="1" ht="15" customHeight="1">
      <c r="B92" s="150"/>
      <c r="C92" s="150"/>
      <c r="D92" s="150"/>
      <c r="E92" s="150"/>
      <c r="F92" s="170"/>
      <c r="G92" s="170"/>
      <c r="H92" s="170"/>
      <c r="I92" s="150"/>
      <c r="J92" s="150"/>
      <c r="K92" s="150"/>
      <c r="L92" s="150"/>
      <c r="M92" s="150"/>
      <c r="N92" s="150"/>
      <c r="O92" s="150"/>
      <c r="P92" s="150"/>
      <c r="Q92" s="150"/>
      <c r="R92" s="150"/>
      <c r="S92" s="150"/>
      <c r="T92" s="150"/>
      <c r="U92" s="150"/>
      <c r="V92" s="150"/>
      <c r="W92" s="150"/>
      <c r="X92" s="150"/>
      <c r="Y92" s="150"/>
      <c r="Z92" s="150"/>
      <c r="AA92" s="151"/>
      <c r="AB92" s="151"/>
      <c r="AC92" s="151"/>
      <c r="AD92" s="151"/>
      <c r="AE92" s="151"/>
      <c r="AF92" s="151"/>
      <c r="AG92" s="150"/>
      <c r="AH92" s="150"/>
      <c r="AI92" s="150"/>
      <c r="AJ92" s="150"/>
      <c r="AK92" s="150"/>
      <c r="AL92" s="150"/>
      <c r="AM92" s="150"/>
      <c r="AN92" s="150"/>
      <c r="AO92" s="150"/>
      <c r="AP92" s="150"/>
      <c r="AQ92" s="150"/>
      <c r="AR92" s="150"/>
      <c r="AS92" s="150"/>
      <c r="AT92" s="150"/>
      <c r="AU92" s="150"/>
      <c r="AV92" s="150"/>
      <c r="AW92" s="150"/>
      <c r="AX92" s="150"/>
      <c r="AY92" s="150"/>
      <c r="AZ92" s="150"/>
      <c r="BA92" s="150"/>
      <c r="BB92" s="150"/>
    </row>
    <row r="93" spans="2:54" s="144" customFormat="1" ht="15" customHeight="1">
      <c r="B93" s="150"/>
      <c r="C93" s="150"/>
      <c r="D93" s="150"/>
      <c r="E93" s="150"/>
      <c r="F93" s="170"/>
      <c r="G93" s="170"/>
      <c r="H93" s="170"/>
      <c r="I93" s="150"/>
      <c r="J93" s="150"/>
      <c r="K93" s="150"/>
      <c r="L93" s="150"/>
      <c r="M93" s="150"/>
      <c r="N93" s="150"/>
      <c r="O93" s="150"/>
      <c r="P93" s="150"/>
      <c r="Q93" s="150"/>
      <c r="R93" s="150"/>
      <c r="S93" s="150"/>
      <c r="T93" s="150"/>
      <c r="U93" s="150"/>
      <c r="V93" s="150"/>
      <c r="W93" s="150"/>
      <c r="X93" s="150"/>
      <c r="Y93" s="150"/>
      <c r="Z93" s="150"/>
      <c r="AA93" s="151"/>
      <c r="AB93" s="151"/>
      <c r="AC93" s="151"/>
      <c r="AD93" s="151"/>
      <c r="AE93" s="151"/>
      <c r="AF93" s="151"/>
      <c r="AG93" s="150"/>
      <c r="AH93" s="150"/>
      <c r="AI93" s="150"/>
      <c r="AJ93" s="150"/>
      <c r="AK93" s="150"/>
      <c r="AL93" s="150"/>
      <c r="AM93" s="150"/>
      <c r="AN93" s="150"/>
      <c r="AO93" s="150"/>
      <c r="AP93" s="150"/>
      <c r="AQ93" s="150"/>
      <c r="AR93" s="150"/>
      <c r="AS93" s="150"/>
      <c r="AT93" s="150"/>
      <c r="AU93" s="150"/>
      <c r="AV93" s="150"/>
      <c r="AW93" s="150"/>
      <c r="AX93" s="150"/>
      <c r="AY93" s="150"/>
      <c r="AZ93" s="150"/>
      <c r="BA93" s="150"/>
      <c r="BB93" s="150"/>
    </row>
    <row r="94" spans="2:54" s="144" customFormat="1" ht="15" customHeight="1">
      <c r="B94" s="150"/>
      <c r="C94" s="150"/>
      <c r="D94" s="150"/>
      <c r="E94" s="150"/>
      <c r="F94" s="170"/>
      <c r="G94" s="170"/>
      <c r="H94" s="170"/>
      <c r="I94" s="150"/>
      <c r="J94" s="150"/>
      <c r="K94" s="150"/>
      <c r="L94" s="150"/>
      <c r="M94" s="150"/>
      <c r="N94" s="150"/>
      <c r="O94" s="150"/>
      <c r="P94" s="150"/>
      <c r="Q94" s="150"/>
      <c r="R94" s="150"/>
      <c r="S94" s="150"/>
      <c r="T94" s="150"/>
      <c r="U94" s="150"/>
      <c r="V94" s="150"/>
      <c r="W94" s="150"/>
      <c r="X94" s="150"/>
      <c r="Y94" s="150"/>
      <c r="Z94" s="150"/>
      <c r="AA94" s="151"/>
      <c r="AB94" s="151"/>
      <c r="AC94" s="151"/>
      <c r="AD94" s="151"/>
      <c r="AE94" s="151"/>
      <c r="AF94" s="151"/>
      <c r="AG94" s="150"/>
      <c r="AH94" s="150"/>
      <c r="AI94" s="150"/>
      <c r="AJ94" s="150"/>
      <c r="AK94" s="150"/>
      <c r="AL94" s="150"/>
      <c r="AM94" s="150"/>
      <c r="AN94" s="150"/>
      <c r="AO94" s="150"/>
      <c r="AP94" s="150"/>
      <c r="AQ94" s="150"/>
      <c r="AR94" s="150"/>
      <c r="AS94" s="150"/>
      <c r="AT94" s="150"/>
      <c r="AU94" s="150"/>
      <c r="AV94" s="150"/>
      <c r="AW94" s="150"/>
      <c r="AX94" s="150"/>
      <c r="AY94" s="150"/>
      <c r="AZ94" s="150"/>
      <c r="BA94" s="150"/>
      <c r="BB94" s="150"/>
    </row>
    <row r="95" spans="2:54" s="144" customFormat="1" ht="15" customHeight="1">
      <c r="B95" s="150"/>
      <c r="C95" s="150"/>
      <c r="D95" s="150"/>
      <c r="E95" s="150"/>
      <c r="F95" s="170"/>
      <c r="G95" s="170"/>
      <c r="H95" s="170"/>
      <c r="I95" s="150"/>
      <c r="J95" s="150"/>
      <c r="K95" s="150"/>
      <c r="L95" s="150"/>
      <c r="M95" s="150"/>
      <c r="N95" s="150"/>
      <c r="O95" s="150"/>
      <c r="P95" s="150"/>
      <c r="Q95" s="150"/>
      <c r="R95" s="150"/>
      <c r="S95" s="150"/>
      <c r="T95" s="150"/>
      <c r="U95" s="150"/>
      <c r="V95" s="150"/>
      <c r="W95" s="150"/>
      <c r="X95" s="150"/>
      <c r="Y95" s="150"/>
      <c r="Z95" s="150"/>
      <c r="AA95" s="151"/>
      <c r="AB95" s="151"/>
      <c r="AC95" s="151"/>
      <c r="AD95" s="151"/>
      <c r="AE95" s="151"/>
      <c r="AF95" s="151"/>
      <c r="AG95" s="150"/>
      <c r="AH95" s="150"/>
      <c r="AI95" s="150"/>
      <c r="AJ95" s="150"/>
      <c r="AK95" s="150"/>
      <c r="AL95" s="150"/>
      <c r="AM95" s="150"/>
      <c r="AN95" s="150"/>
      <c r="AO95" s="150"/>
      <c r="AP95" s="150"/>
      <c r="AQ95" s="150"/>
      <c r="AR95" s="150"/>
      <c r="AS95" s="150"/>
      <c r="AT95" s="150"/>
      <c r="AU95" s="150"/>
      <c r="AV95" s="150"/>
      <c r="AW95" s="150"/>
      <c r="AX95" s="150"/>
      <c r="AY95" s="150"/>
      <c r="AZ95" s="150"/>
      <c r="BA95" s="150"/>
      <c r="BB95" s="150"/>
    </row>
    <row r="96" spans="2:54" s="144" customFormat="1" ht="15" customHeight="1">
      <c r="B96" s="150"/>
      <c r="C96" s="150"/>
      <c r="D96" s="150"/>
      <c r="E96" s="150"/>
      <c r="F96" s="170"/>
      <c r="G96" s="170"/>
      <c r="H96" s="170"/>
      <c r="I96" s="150"/>
      <c r="J96" s="150"/>
      <c r="K96" s="150"/>
      <c r="L96" s="150"/>
      <c r="M96" s="150"/>
      <c r="N96" s="150"/>
      <c r="O96" s="150"/>
      <c r="P96" s="150"/>
      <c r="Q96" s="150"/>
      <c r="R96" s="150"/>
      <c r="S96" s="150"/>
      <c r="T96" s="150"/>
      <c r="U96" s="150"/>
      <c r="V96" s="150"/>
      <c r="W96" s="150"/>
      <c r="X96" s="150"/>
      <c r="Y96" s="150"/>
      <c r="Z96" s="150"/>
      <c r="AA96" s="151"/>
      <c r="AB96" s="151"/>
      <c r="AC96" s="151"/>
      <c r="AD96" s="151"/>
      <c r="AE96" s="151"/>
      <c r="AF96" s="151"/>
      <c r="AG96" s="150"/>
      <c r="AH96" s="150"/>
      <c r="AI96" s="150"/>
      <c r="AJ96" s="150"/>
      <c r="AK96" s="150"/>
      <c r="AL96" s="150"/>
      <c r="AM96" s="150"/>
      <c r="AN96" s="150"/>
      <c r="AO96" s="150"/>
      <c r="AP96" s="150"/>
      <c r="AQ96" s="150"/>
      <c r="AR96" s="150"/>
      <c r="AS96" s="150"/>
      <c r="AT96" s="150"/>
      <c r="AU96" s="150"/>
      <c r="AV96" s="150"/>
      <c r="AW96" s="150"/>
      <c r="AX96" s="150"/>
      <c r="AY96" s="150"/>
      <c r="AZ96" s="150"/>
      <c r="BA96" s="150"/>
      <c r="BB96" s="150"/>
    </row>
    <row r="97" spans="2:54" s="144" customFormat="1" ht="15" customHeight="1">
      <c r="B97" s="150"/>
      <c r="C97" s="150"/>
      <c r="D97" s="150"/>
      <c r="E97" s="150"/>
      <c r="F97" s="170"/>
      <c r="G97" s="170"/>
      <c r="H97" s="170"/>
      <c r="I97" s="150"/>
      <c r="J97" s="150"/>
      <c r="K97" s="150"/>
      <c r="L97" s="150"/>
      <c r="M97" s="150"/>
      <c r="N97" s="150"/>
      <c r="O97" s="150"/>
      <c r="P97" s="150"/>
      <c r="Q97" s="150"/>
      <c r="R97" s="150"/>
      <c r="S97" s="150"/>
      <c r="T97" s="150"/>
      <c r="U97" s="150"/>
      <c r="V97" s="150"/>
      <c r="W97" s="150"/>
      <c r="X97" s="150"/>
      <c r="Y97" s="150"/>
      <c r="Z97" s="150"/>
      <c r="AA97" s="151"/>
      <c r="AB97" s="151"/>
      <c r="AC97" s="151"/>
      <c r="AD97" s="151"/>
      <c r="AE97" s="151"/>
      <c r="AF97" s="151"/>
      <c r="AG97" s="150"/>
      <c r="AH97" s="150"/>
      <c r="AI97" s="150"/>
      <c r="AJ97" s="150"/>
      <c r="AK97" s="150"/>
      <c r="AL97" s="150"/>
      <c r="AM97" s="150"/>
      <c r="AN97" s="150"/>
      <c r="AO97" s="150"/>
      <c r="AP97" s="150"/>
      <c r="AQ97" s="150"/>
      <c r="AR97" s="150"/>
      <c r="AS97" s="150"/>
      <c r="AT97" s="150"/>
      <c r="AU97" s="150"/>
      <c r="AV97" s="150"/>
      <c r="AW97" s="150"/>
      <c r="AX97" s="150"/>
      <c r="AY97" s="150"/>
      <c r="AZ97" s="150"/>
      <c r="BA97" s="150"/>
      <c r="BB97" s="150"/>
    </row>
    <row r="98" spans="2:54" s="144" customFormat="1" ht="15" customHeight="1">
      <c r="B98" s="150"/>
      <c r="C98" s="150"/>
      <c r="D98" s="150"/>
      <c r="E98" s="150"/>
      <c r="F98" s="170"/>
      <c r="G98" s="170"/>
      <c r="H98" s="170"/>
      <c r="I98" s="150"/>
      <c r="J98" s="150"/>
      <c r="K98" s="150"/>
      <c r="L98" s="150"/>
      <c r="M98" s="150"/>
      <c r="N98" s="150"/>
      <c r="O98" s="150"/>
      <c r="P98" s="150"/>
      <c r="Q98" s="150"/>
      <c r="R98" s="150"/>
      <c r="S98" s="150"/>
      <c r="T98" s="150"/>
      <c r="U98" s="150"/>
      <c r="V98" s="150"/>
      <c r="W98" s="150"/>
      <c r="X98" s="150"/>
      <c r="Y98" s="150"/>
      <c r="Z98" s="150"/>
      <c r="AA98" s="151"/>
      <c r="AB98" s="151"/>
      <c r="AC98" s="151"/>
      <c r="AD98" s="151"/>
      <c r="AE98" s="151"/>
      <c r="AF98" s="151"/>
      <c r="AG98" s="150"/>
      <c r="AH98" s="150"/>
      <c r="AI98" s="150"/>
      <c r="AJ98" s="150"/>
      <c r="AK98" s="150"/>
      <c r="AL98" s="150"/>
      <c r="AM98" s="150"/>
      <c r="AN98" s="150"/>
      <c r="AO98" s="150"/>
      <c r="AP98" s="150"/>
      <c r="AQ98" s="150"/>
      <c r="AR98" s="150"/>
      <c r="AS98" s="150"/>
      <c r="AT98" s="150"/>
      <c r="AU98" s="150"/>
      <c r="AV98" s="150"/>
      <c r="AW98" s="150"/>
      <c r="AX98" s="150"/>
      <c r="AY98" s="150"/>
      <c r="AZ98" s="150"/>
      <c r="BA98" s="150"/>
      <c r="BB98" s="150"/>
    </row>
    <row r="99" spans="2:54" s="144" customFormat="1" ht="15" customHeight="1">
      <c r="B99" s="150"/>
      <c r="C99" s="150"/>
      <c r="D99" s="150"/>
      <c r="E99" s="150"/>
      <c r="F99" s="170"/>
      <c r="G99" s="170"/>
      <c r="H99" s="170"/>
      <c r="I99" s="150"/>
      <c r="J99" s="150"/>
      <c r="K99" s="150"/>
      <c r="L99" s="150"/>
      <c r="M99" s="150"/>
      <c r="N99" s="150"/>
      <c r="O99" s="150"/>
      <c r="P99" s="150"/>
      <c r="Q99" s="150"/>
      <c r="R99" s="150"/>
      <c r="S99" s="150"/>
      <c r="T99" s="150"/>
      <c r="U99" s="150"/>
      <c r="V99" s="150"/>
      <c r="W99" s="150"/>
      <c r="X99" s="150"/>
      <c r="Y99" s="150"/>
      <c r="Z99" s="150"/>
      <c r="AA99" s="151"/>
      <c r="AB99" s="151"/>
      <c r="AC99" s="151"/>
      <c r="AD99" s="151"/>
      <c r="AE99" s="151"/>
      <c r="AF99" s="151"/>
      <c r="AG99" s="150"/>
      <c r="AH99" s="150"/>
      <c r="AI99" s="150"/>
      <c r="AJ99" s="150"/>
      <c r="AK99" s="150"/>
      <c r="AL99" s="150"/>
      <c r="AM99" s="150"/>
      <c r="AN99" s="150"/>
      <c r="AO99" s="150"/>
      <c r="AP99" s="150"/>
      <c r="AQ99" s="150"/>
      <c r="AR99" s="150"/>
      <c r="AS99" s="150"/>
      <c r="AT99" s="150"/>
      <c r="AU99" s="150"/>
      <c r="AV99" s="150"/>
      <c r="AW99" s="150"/>
      <c r="AX99" s="150"/>
      <c r="AY99" s="150"/>
      <c r="AZ99" s="150"/>
      <c r="BA99" s="150"/>
      <c r="BB99" s="150"/>
    </row>
    <row r="100" spans="2:54" s="144" customFormat="1" ht="15" customHeight="1">
      <c r="B100" s="150"/>
      <c r="C100" s="150"/>
      <c r="D100" s="150"/>
      <c r="E100" s="150"/>
      <c r="F100" s="170"/>
      <c r="G100" s="170"/>
      <c r="H100" s="170"/>
      <c r="I100" s="150"/>
      <c r="J100" s="150"/>
      <c r="K100" s="150"/>
      <c r="L100" s="150"/>
      <c r="M100" s="150"/>
      <c r="N100" s="150"/>
      <c r="O100" s="150"/>
      <c r="P100" s="150"/>
      <c r="Q100" s="150"/>
      <c r="R100" s="150"/>
      <c r="S100" s="150"/>
      <c r="T100" s="150"/>
      <c r="U100" s="150"/>
      <c r="V100" s="150"/>
      <c r="W100" s="150"/>
      <c r="X100" s="150"/>
      <c r="Y100" s="150"/>
      <c r="Z100" s="150"/>
      <c r="AA100" s="151"/>
      <c r="AB100" s="151"/>
      <c r="AC100" s="151"/>
      <c r="AD100" s="151"/>
      <c r="AE100" s="151"/>
      <c r="AF100" s="151"/>
      <c r="AG100" s="150"/>
      <c r="AH100" s="150"/>
      <c r="AI100" s="150"/>
      <c r="AJ100" s="150"/>
      <c r="AK100" s="150"/>
      <c r="AL100" s="150"/>
      <c r="AM100" s="150"/>
      <c r="AN100" s="150"/>
      <c r="AO100" s="150"/>
      <c r="AP100" s="150"/>
      <c r="AQ100" s="150"/>
      <c r="AR100" s="150"/>
      <c r="AS100" s="150"/>
      <c r="AT100" s="150"/>
      <c r="AU100" s="150"/>
      <c r="AV100" s="150"/>
      <c r="AW100" s="150"/>
      <c r="AX100" s="150"/>
      <c r="AY100" s="150"/>
      <c r="AZ100" s="150"/>
      <c r="BA100" s="150"/>
      <c r="BB100" s="150"/>
    </row>
    <row r="101" spans="2:54" s="144" customFormat="1" ht="15" customHeight="1">
      <c r="B101" s="150"/>
      <c r="C101" s="150"/>
      <c r="D101" s="150"/>
      <c r="E101" s="150"/>
      <c r="F101" s="170"/>
      <c r="G101" s="170"/>
      <c r="H101" s="170"/>
      <c r="I101" s="150"/>
      <c r="J101" s="150"/>
      <c r="K101" s="150"/>
      <c r="L101" s="150"/>
      <c r="M101" s="150"/>
      <c r="N101" s="150"/>
      <c r="O101" s="150"/>
      <c r="P101" s="150"/>
      <c r="Q101" s="150"/>
      <c r="R101" s="150"/>
      <c r="S101" s="150"/>
      <c r="T101" s="150"/>
      <c r="U101" s="150"/>
      <c r="V101" s="150"/>
      <c r="W101" s="150"/>
      <c r="X101" s="150"/>
      <c r="Y101" s="150"/>
      <c r="Z101" s="150"/>
      <c r="AA101" s="151"/>
      <c r="AB101" s="151"/>
      <c r="AC101" s="151"/>
      <c r="AD101" s="151"/>
      <c r="AE101" s="151"/>
      <c r="AF101" s="151"/>
      <c r="AG101" s="150"/>
      <c r="AH101" s="150"/>
      <c r="AI101" s="150"/>
      <c r="AJ101" s="150"/>
      <c r="AK101" s="150"/>
      <c r="AL101" s="150"/>
      <c r="AM101" s="150"/>
      <c r="AN101" s="150"/>
      <c r="AO101" s="150"/>
      <c r="AP101" s="150"/>
      <c r="AQ101" s="150"/>
      <c r="AR101" s="150"/>
      <c r="AS101" s="150"/>
      <c r="AT101" s="150"/>
      <c r="AU101" s="150"/>
      <c r="AV101" s="150"/>
      <c r="AW101" s="150"/>
      <c r="AX101" s="150"/>
      <c r="AY101" s="150"/>
      <c r="AZ101" s="150"/>
      <c r="BA101" s="150"/>
      <c r="BB101" s="150"/>
    </row>
    <row r="102" spans="2:54" s="144" customFormat="1" ht="15" customHeight="1">
      <c r="B102" s="150"/>
      <c r="C102" s="150"/>
      <c r="D102" s="150"/>
      <c r="E102" s="150"/>
      <c r="F102" s="170"/>
      <c r="G102" s="170"/>
      <c r="H102" s="170"/>
      <c r="I102" s="150"/>
      <c r="J102" s="150"/>
      <c r="K102" s="150"/>
      <c r="L102" s="150"/>
      <c r="M102" s="150"/>
      <c r="N102" s="150"/>
      <c r="O102" s="150"/>
      <c r="P102" s="150"/>
      <c r="Q102" s="150"/>
      <c r="R102" s="150"/>
      <c r="S102" s="150"/>
      <c r="T102" s="150"/>
      <c r="U102" s="150"/>
      <c r="V102" s="150"/>
      <c r="W102" s="150"/>
      <c r="X102" s="150"/>
      <c r="Y102" s="150"/>
      <c r="Z102" s="150"/>
      <c r="AA102" s="151"/>
      <c r="AB102" s="151"/>
      <c r="AC102" s="151"/>
      <c r="AD102" s="151"/>
      <c r="AE102" s="151"/>
      <c r="AF102" s="151"/>
      <c r="AG102" s="150"/>
      <c r="AH102" s="150"/>
      <c r="AI102" s="150"/>
      <c r="AJ102" s="150"/>
      <c r="AK102" s="150"/>
      <c r="AL102" s="150"/>
      <c r="AM102" s="150"/>
      <c r="AN102" s="150"/>
      <c r="AO102" s="150"/>
      <c r="AP102" s="150"/>
      <c r="AQ102" s="150"/>
      <c r="AR102" s="150"/>
      <c r="AS102" s="150"/>
      <c r="AT102" s="150"/>
      <c r="AU102" s="150"/>
      <c r="AV102" s="150"/>
      <c r="AW102" s="150"/>
      <c r="AX102" s="150"/>
      <c r="AY102" s="150"/>
      <c r="AZ102" s="150"/>
      <c r="BA102" s="150"/>
      <c r="BB102" s="150"/>
    </row>
    <row r="103" spans="2:54" s="144" customFormat="1" ht="15" customHeight="1">
      <c r="B103" s="150"/>
      <c r="C103" s="150"/>
      <c r="D103" s="150"/>
      <c r="E103" s="150"/>
      <c r="F103" s="170"/>
      <c r="G103" s="170"/>
      <c r="H103" s="170"/>
      <c r="I103" s="150"/>
      <c r="J103" s="150"/>
      <c r="K103" s="150"/>
      <c r="L103" s="150"/>
      <c r="M103" s="150"/>
      <c r="N103" s="150"/>
      <c r="O103" s="150"/>
      <c r="P103" s="150"/>
      <c r="Q103" s="150"/>
      <c r="R103" s="150"/>
      <c r="S103" s="150"/>
      <c r="T103" s="150"/>
      <c r="U103" s="150"/>
      <c r="V103" s="150"/>
      <c r="W103" s="150"/>
      <c r="X103" s="150"/>
      <c r="Y103" s="150"/>
      <c r="Z103" s="150"/>
      <c r="AA103" s="151"/>
      <c r="AB103" s="151"/>
      <c r="AC103" s="151"/>
      <c r="AD103" s="151"/>
      <c r="AE103" s="151"/>
      <c r="AF103" s="151"/>
      <c r="AG103" s="150"/>
      <c r="AH103" s="150"/>
      <c r="AI103" s="150"/>
      <c r="AJ103" s="150"/>
      <c r="AK103" s="150"/>
      <c r="AL103" s="150"/>
      <c r="AM103" s="150"/>
      <c r="AN103" s="150"/>
      <c r="AO103" s="150"/>
      <c r="AP103" s="150"/>
      <c r="AQ103" s="150"/>
      <c r="AR103" s="150"/>
      <c r="AS103" s="150"/>
      <c r="AT103" s="150"/>
      <c r="AU103" s="150"/>
      <c r="AV103" s="150"/>
      <c r="AW103" s="150"/>
      <c r="AX103" s="150"/>
      <c r="AY103" s="150"/>
      <c r="AZ103" s="150"/>
      <c r="BA103" s="150"/>
      <c r="BB103" s="150"/>
    </row>
    <row r="104" spans="2:54" s="144" customFormat="1" ht="15" customHeight="1">
      <c r="B104" s="150"/>
      <c r="C104" s="150"/>
      <c r="D104" s="150"/>
      <c r="E104" s="150"/>
      <c r="F104" s="170"/>
      <c r="G104" s="170"/>
      <c r="H104" s="170"/>
      <c r="I104" s="150"/>
      <c r="J104" s="150"/>
      <c r="K104" s="150"/>
      <c r="L104" s="150"/>
      <c r="M104" s="150"/>
      <c r="N104" s="150"/>
      <c r="O104" s="150"/>
      <c r="P104" s="150"/>
      <c r="Q104" s="150"/>
      <c r="R104" s="150"/>
      <c r="S104" s="150"/>
      <c r="T104" s="150"/>
      <c r="U104" s="150"/>
      <c r="V104" s="150"/>
      <c r="W104" s="150"/>
      <c r="X104" s="150"/>
      <c r="Y104" s="150"/>
      <c r="Z104" s="150"/>
      <c r="AA104" s="151"/>
      <c r="AB104" s="151"/>
      <c r="AC104" s="151"/>
      <c r="AD104" s="151"/>
      <c r="AE104" s="151"/>
      <c r="AF104" s="151"/>
      <c r="AG104" s="150"/>
      <c r="AH104" s="150"/>
      <c r="AI104" s="150"/>
      <c r="AJ104" s="150"/>
      <c r="AK104" s="150"/>
      <c r="AL104" s="150"/>
      <c r="AM104" s="150"/>
      <c r="AN104" s="150"/>
      <c r="AO104" s="150"/>
      <c r="AP104" s="150"/>
      <c r="AQ104" s="150"/>
      <c r="AR104" s="150"/>
      <c r="AS104" s="150"/>
      <c r="AT104" s="150"/>
      <c r="AU104" s="150"/>
      <c r="AV104" s="150"/>
      <c r="AW104" s="150"/>
      <c r="AX104" s="150"/>
      <c r="AY104" s="150"/>
      <c r="AZ104" s="150"/>
      <c r="BA104" s="150"/>
      <c r="BB104" s="150"/>
    </row>
    <row r="105" spans="2:54" s="144" customFormat="1" ht="15" customHeight="1">
      <c r="B105" s="150"/>
      <c r="C105" s="150"/>
      <c r="D105" s="150"/>
      <c r="E105" s="150"/>
      <c r="F105" s="170"/>
      <c r="G105" s="170"/>
      <c r="H105" s="170"/>
      <c r="I105" s="150"/>
      <c r="J105" s="150"/>
      <c r="K105" s="150"/>
      <c r="L105" s="150"/>
      <c r="M105" s="150"/>
      <c r="N105" s="150"/>
      <c r="O105" s="150"/>
      <c r="P105" s="150"/>
      <c r="Q105" s="150"/>
      <c r="R105" s="150"/>
      <c r="S105" s="150"/>
      <c r="T105" s="150"/>
      <c r="U105" s="150"/>
      <c r="V105" s="150"/>
      <c r="W105" s="150"/>
      <c r="X105" s="150"/>
      <c r="Y105" s="150"/>
      <c r="Z105" s="150"/>
      <c r="AA105" s="151"/>
      <c r="AB105" s="151"/>
      <c r="AC105" s="151"/>
      <c r="AD105" s="151"/>
      <c r="AE105" s="151"/>
      <c r="AF105" s="151"/>
      <c r="AG105" s="150"/>
      <c r="AH105" s="150"/>
      <c r="AI105" s="150"/>
      <c r="AJ105" s="150"/>
      <c r="AK105" s="150"/>
      <c r="AL105" s="150"/>
      <c r="AM105" s="150"/>
      <c r="AN105" s="150"/>
      <c r="AO105" s="150"/>
      <c r="AP105" s="150"/>
      <c r="AQ105" s="150"/>
      <c r="AR105" s="150"/>
      <c r="AS105" s="150"/>
      <c r="AT105" s="150"/>
      <c r="AU105" s="150"/>
      <c r="AV105" s="150"/>
      <c r="AW105" s="150"/>
      <c r="AX105" s="150"/>
      <c r="AY105" s="150"/>
      <c r="AZ105" s="150"/>
      <c r="BA105" s="150"/>
      <c r="BB105" s="150"/>
    </row>
    <row r="106" spans="2:54" s="144" customFormat="1" ht="15" customHeight="1">
      <c r="B106" s="150"/>
      <c r="C106" s="150"/>
      <c r="D106" s="150"/>
      <c r="E106" s="150"/>
      <c r="F106" s="170"/>
      <c r="G106" s="170"/>
      <c r="H106" s="170"/>
      <c r="I106" s="150"/>
      <c r="J106" s="150"/>
      <c r="K106" s="150"/>
      <c r="L106" s="150"/>
      <c r="M106" s="150"/>
      <c r="N106" s="150"/>
      <c r="O106" s="150"/>
      <c r="P106" s="150"/>
      <c r="Q106" s="150"/>
      <c r="R106" s="150"/>
      <c r="S106" s="150"/>
      <c r="T106" s="150"/>
      <c r="U106" s="150"/>
      <c r="V106" s="150"/>
      <c r="W106" s="150"/>
      <c r="X106" s="150"/>
      <c r="Y106" s="150"/>
      <c r="Z106" s="150"/>
      <c r="AA106" s="151"/>
      <c r="AB106" s="151"/>
      <c r="AC106" s="151"/>
      <c r="AD106" s="151"/>
      <c r="AE106" s="151"/>
      <c r="AF106" s="151"/>
      <c r="AG106" s="150"/>
      <c r="AH106" s="150"/>
      <c r="AI106" s="150"/>
      <c r="AJ106" s="150"/>
      <c r="AK106" s="150"/>
      <c r="AL106" s="150"/>
      <c r="AM106" s="150"/>
      <c r="AN106" s="150"/>
      <c r="AO106" s="150"/>
      <c r="AP106" s="150"/>
      <c r="AQ106" s="150"/>
      <c r="AR106" s="150"/>
      <c r="AS106" s="150"/>
      <c r="AT106" s="150"/>
      <c r="AU106" s="150"/>
      <c r="AV106" s="150"/>
      <c r="AW106" s="150"/>
      <c r="AX106" s="150"/>
      <c r="AY106" s="150"/>
      <c r="AZ106" s="150"/>
      <c r="BA106" s="150"/>
      <c r="BB106" s="150"/>
    </row>
    <row r="107" spans="2:54" s="144" customFormat="1" ht="15" customHeight="1">
      <c r="B107" s="150"/>
      <c r="C107" s="150"/>
      <c r="D107" s="150"/>
      <c r="E107" s="150"/>
      <c r="F107" s="170"/>
      <c r="G107" s="170"/>
      <c r="H107" s="170"/>
      <c r="I107" s="150"/>
      <c r="J107" s="150"/>
      <c r="K107" s="150"/>
      <c r="L107" s="150"/>
      <c r="M107" s="150"/>
      <c r="N107" s="150"/>
      <c r="O107" s="150"/>
      <c r="P107" s="150"/>
      <c r="Q107" s="150"/>
      <c r="R107" s="150"/>
      <c r="S107" s="150"/>
      <c r="T107" s="150"/>
      <c r="U107" s="150"/>
      <c r="V107" s="150"/>
      <c r="W107" s="150"/>
      <c r="X107" s="150"/>
      <c r="Y107" s="150"/>
      <c r="Z107" s="150"/>
      <c r="AA107" s="151"/>
      <c r="AB107" s="151"/>
      <c r="AC107" s="151"/>
      <c r="AD107" s="151"/>
      <c r="AE107" s="151"/>
      <c r="AF107" s="151"/>
      <c r="AG107" s="150"/>
      <c r="AH107" s="150"/>
      <c r="AI107" s="150"/>
      <c r="AJ107" s="150"/>
      <c r="AK107" s="150"/>
      <c r="AL107" s="150"/>
      <c r="AM107" s="150"/>
      <c r="AN107" s="150"/>
      <c r="AO107" s="150"/>
      <c r="AP107" s="150"/>
      <c r="AQ107" s="150"/>
      <c r="AR107" s="150"/>
      <c r="AS107" s="150"/>
      <c r="AT107" s="150"/>
      <c r="AU107" s="150"/>
      <c r="AV107" s="150"/>
      <c r="AW107" s="150"/>
      <c r="AX107" s="150"/>
      <c r="AY107" s="150"/>
      <c r="AZ107" s="150"/>
      <c r="BA107" s="150"/>
      <c r="BB107" s="150"/>
    </row>
    <row r="108" spans="2:54" s="144" customFormat="1" ht="15" customHeight="1">
      <c r="B108" s="150"/>
      <c r="C108" s="150"/>
      <c r="D108" s="150"/>
      <c r="E108" s="150"/>
      <c r="F108" s="170"/>
      <c r="G108" s="170"/>
      <c r="H108" s="170"/>
      <c r="I108" s="150"/>
      <c r="J108" s="150"/>
      <c r="K108" s="150"/>
      <c r="L108" s="150"/>
      <c r="M108" s="150"/>
      <c r="N108" s="150"/>
      <c r="O108" s="150"/>
      <c r="P108" s="150"/>
      <c r="Q108" s="150"/>
      <c r="R108" s="150"/>
      <c r="S108" s="150"/>
      <c r="T108" s="150"/>
      <c r="U108" s="150"/>
      <c r="V108" s="150"/>
      <c r="W108" s="150"/>
      <c r="X108" s="150"/>
      <c r="Y108" s="150"/>
      <c r="Z108" s="150"/>
      <c r="AA108" s="151"/>
      <c r="AB108" s="151"/>
      <c r="AC108" s="151"/>
      <c r="AD108" s="151"/>
      <c r="AE108" s="151"/>
      <c r="AF108" s="151"/>
      <c r="AG108" s="150"/>
      <c r="AH108" s="150"/>
      <c r="AI108" s="150"/>
      <c r="AJ108" s="150"/>
      <c r="AK108" s="150"/>
      <c r="AL108" s="150"/>
      <c r="AM108" s="150"/>
      <c r="AN108" s="150"/>
      <c r="AO108" s="150"/>
      <c r="AP108" s="150"/>
      <c r="AQ108" s="150"/>
      <c r="AR108" s="150"/>
      <c r="AS108" s="150"/>
      <c r="AT108" s="150"/>
      <c r="AU108" s="150"/>
      <c r="AV108" s="150"/>
      <c r="AW108" s="150"/>
      <c r="AX108" s="150"/>
      <c r="AY108" s="150"/>
      <c r="AZ108" s="150"/>
      <c r="BA108" s="150"/>
      <c r="BB108" s="150"/>
    </row>
    <row r="109" spans="2:54" s="144" customFormat="1" ht="15" customHeight="1">
      <c r="B109" s="150"/>
      <c r="C109" s="150"/>
      <c r="D109" s="150"/>
      <c r="E109" s="150"/>
      <c r="F109" s="170"/>
      <c r="G109" s="170"/>
      <c r="H109" s="170"/>
      <c r="I109" s="150"/>
      <c r="J109" s="150"/>
      <c r="K109" s="150"/>
      <c r="L109" s="150"/>
      <c r="M109" s="150"/>
      <c r="N109" s="150"/>
      <c r="O109" s="150"/>
      <c r="P109" s="150"/>
      <c r="Q109" s="150"/>
      <c r="R109" s="150"/>
      <c r="S109" s="150"/>
      <c r="T109" s="150"/>
      <c r="U109" s="150"/>
      <c r="V109" s="150"/>
      <c r="W109" s="150"/>
      <c r="X109" s="150"/>
      <c r="Y109" s="150"/>
      <c r="Z109" s="150"/>
      <c r="AA109" s="151"/>
      <c r="AB109" s="151"/>
      <c r="AC109" s="151"/>
      <c r="AD109" s="151"/>
      <c r="AE109" s="151"/>
      <c r="AF109" s="151"/>
      <c r="AG109" s="150"/>
      <c r="AH109" s="150"/>
      <c r="AI109" s="150"/>
      <c r="AJ109" s="150"/>
      <c r="AK109" s="150"/>
      <c r="AL109" s="150"/>
      <c r="AM109" s="150"/>
      <c r="AN109" s="150"/>
      <c r="AO109" s="150"/>
      <c r="AP109" s="150"/>
      <c r="AQ109" s="150"/>
      <c r="AR109" s="150"/>
      <c r="AS109" s="150"/>
      <c r="AT109" s="150"/>
      <c r="AU109" s="150"/>
      <c r="AV109" s="150"/>
      <c r="AW109" s="150"/>
      <c r="AX109" s="150"/>
      <c r="AY109" s="150"/>
      <c r="AZ109" s="150"/>
      <c r="BA109" s="150"/>
      <c r="BB109" s="150"/>
    </row>
    <row r="110" spans="2:54" s="144" customFormat="1" ht="15" customHeight="1">
      <c r="B110" s="150"/>
      <c r="C110" s="150"/>
      <c r="D110" s="150"/>
      <c r="E110" s="150"/>
      <c r="F110" s="170"/>
      <c r="G110" s="170"/>
      <c r="H110" s="170"/>
      <c r="I110" s="150"/>
      <c r="J110" s="150"/>
      <c r="K110" s="150"/>
      <c r="L110" s="150"/>
      <c r="M110" s="150"/>
      <c r="N110" s="150"/>
      <c r="O110" s="150"/>
      <c r="P110" s="150"/>
      <c r="Q110" s="150"/>
      <c r="R110" s="150"/>
      <c r="S110" s="150"/>
      <c r="T110" s="150"/>
      <c r="U110" s="150"/>
      <c r="V110" s="150"/>
      <c r="W110" s="150"/>
      <c r="X110" s="150"/>
      <c r="Y110" s="150"/>
      <c r="Z110" s="150"/>
      <c r="AA110" s="151"/>
      <c r="AB110" s="151"/>
      <c r="AC110" s="151"/>
      <c r="AD110" s="151"/>
      <c r="AE110" s="151"/>
      <c r="AF110" s="151"/>
      <c r="AG110" s="150"/>
      <c r="AH110" s="150"/>
      <c r="AI110" s="150"/>
      <c r="AJ110" s="150"/>
      <c r="AK110" s="150"/>
      <c r="AL110" s="150"/>
      <c r="AM110" s="150"/>
      <c r="AN110" s="150"/>
      <c r="AO110" s="150"/>
      <c r="AP110" s="150"/>
      <c r="AQ110" s="150"/>
      <c r="AR110" s="150"/>
      <c r="AS110" s="150"/>
      <c r="AT110" s="150"/>
      <c r="AU110" s="150"/>
      <c r="AV110" s="150"/>
      <c r="AW110" s="150"/>
      <c r="AX110" s="150"/>
      <c r="AY110" s="150"/>
      <c r="AZ110" s="150"/>
      <c r="BA110" s="150"/>
      <c r="BB110" s="150"/>
    </row>
    <row r="111" spans="2:54" s="144" customFormat="1" ht="15" customHeight="1">
      <c r="B111" s="150"/>
      <c r="C111" s="150"/>
      <c r="D111" s="150"/>
      <c r="E111" s="150"/>
      <c r="F111" s="170"/>
      <c r="G111" s="170"/>
      <c r="H111" s="170"/>
      <c r="I111" s="150"/>
      <c r="J111" s="150"/>
      <c r="K111" s="150"/>
      <c r="L111" s="150"/>
      <c r="M111" s="150"/>
      <c r="N111" s="150"/>
      <c r="O111" s="150"/>
      <c r="P111" s="150"/>
      <c r="Q111" s="150"/>
      <c r="R111" s="150"/>
      <c r="S111" s="150"/>
      <c r="T111" s="150"/>
      <c r="U111" s="150"/>
      <c r="V111" s="150"/>
      <c r="W111" s="150"/>
      <c r="X111" s="150"/>
      <c r="Y111" s="150"/>
      <c r="Z111" s="150"/>
      <c r="AA111" s="151"/>
      <c r="AB111" s="151"/>
      <c r="AC111" s="151"/>
      <c r="AD111" s="151"/>
      <c r="AE111" s="151"/>
      <c r="AF111" s="151"/>
      <c r="AG111" s="150"/>
      <c r="AH111" s="150"/>
      <c r="AI111" s="150"/>
      <c r="AJ111" s="150"/>
      <c r="AK111" s="150"/>
      <c r="AL111" s="150"/>
      <c r="AM111" s="150"/>
      <c r="AN111" s="150"/>
      <c r="AO111" s="150"/>
      <c r="AP111" s="150"/>
      <c r="AQ111" s="150"/>
      <c r="AR111" s="150"/>
      <c r="AS111" s="150"/>
      <c r="AT111" s="150"/>
      <c r="AU111" s="150"/>
      <c r="AV111" s="150"/>
      <c r="AW111" s="150"/>
      <c r="AX111" s="150"/>
      <c r="AY111" s="150"/>
      <c r="AZ111" s="150"/>
      <c r="BA111" s="150"/>
      <c r="BB111" s="150"/>
    </row>
    <row r="112" spans="2:54" s="144" customFormat="1" ht="15" customHeight="1">
      <c r="B112" s="150"/>
      <c r="C112" s="150"/>
      <c r="D112" s="150"/>
      <c r="E112" s="150"/>
      <c r="F112" s="170"/>
      <c r="G112" s="170"/>
      <c r="H112" s="170"/>
      <c r="I112" s="150"/>
      <c r="J112" s="150"/>
      <c r="K112" s="150"/>
      <c r="L112" s="150"/>
      <c r="M112" s="150"/>
      <c r="N112" s="150"/>
      <c r="O112" s="150"/>
      <c r="P112" s="150"/>
      <c r="Q112" s="150"/>
      <c r="R112" s="150"/>
      <c r="S112" s="150"/>
      <c r="T112" s="150"/>
      <c r="U112" s="150"/>
      <c r="V112" s="150"/>
      <c r="W112" s="150"/>
      <c r="X112" s="150"/>
      <c r="Y112" s="150"/>
      <c r="Z112" s="150"/>
      <c r="AA112" s="151"/>
      <c r="AB112" s="151"/>
      <c r="AC112" s="151"/>
      <c r="AD112" s="151"/>
      <c r="AE112" s="151"/>
      <c r="AF112" s="151"/>
      <c r="AG112" s="150"/>
      <c r="AH112" s="150"/>
      <c r="AI112" s="150"/>
      <c r="AJ112" s="150"/>
      <c r="AK112" s="150"/>
      <c r="AL112" s="150"/>
      <c r="AM112" s="150"/>
      <c r="AN112" s="150"/>
      <c r="AO112" s="150"/>
      <c r="AP112" s="150"/>
      <c r="AQ112" s="150"/>
      <c r="AR112" s="150"/>
      <c r="AS112" s="150"/>
      <c r="AT112" s="150"/>
      <c r="AU112" s="150"/>
      <c r="AV112" s="150"/>
      <c r="AW112" s="150"/>
      <c r="AX112" s="150"/>
      <c r="AY112" s="150"/>
      <c r="AZ112" s="150"/>
      <c r="BA112" s="150"/>
      <c r="BB112" s="150"/>
    </row>
    <row r="113" spans="2:54" s="144" customFormat="1" ht="15" customHeight="1">
      <c r="B113" s="150"/>
      <c r="C113" s="150"/>
      <c r="D113" s="150"/>
      <c r="E113" s="150"/>
      <c r="F113" s="170"/>
      <c r="G113" s="170"/>
      <c r="H113" s="170"/>
      <c r="I113" s="150"/>
      <c r="J113" s="150"/>
      <c r="K113" s="150"/>
      <c r="L113" s="150"/>
      <c r="M113" s="150"/>
      <c r="N113" s="150"/>
      <c r="O113" s="150"/>
      <c r="P113" s="150"/>
      <c r="Q113" s="150"/>
      <c r="R113" s="150"/>
      <c r="S113" s="150"/>
      <c r="T113" s="150"/>
      <c r="U113" s="150"/>
      <c r="V113" s="150"/>
      <c r="W113" s="150"/>
      <c r="X113" s="150"/>
      <c r="Y113" s="150"/>
      <c r="Z113" s="150"/>
      <c r="AA113" s="151"/>
      <c r="AB113" s="151"/>
      <c r="AC113" s="151"/>
      <c r="AD113" s="151"/>
      <c r="AE113" s="151"/>
      <c r="AF113" s="151"/>
      <c r="AG113" s="150"/>
      <c r="AH113" s="150"/>
      <c r="AI113" s="150"/>
      <c r="AJ113" s="150"/>
      <c r="AK113" s="150"/>
      <c r="AL113" s="150"/>
      <c r="AM113" s="150"/>
      <c r="AN113" s="150"/>
      <c r="AO113" s="150"/>
      <c r="AP113" s="150"/>
      <c r="AQ113" s="150"/>
      <c r="AR113" s="150"/>
      <c r="AS113" s="150"/>
      <c r="AT113" s="150"/>
      <c r="AU113" s="150"/>
      <c r="AV113" s="150"/>
      <c r="AW113" s="150"/>
      <c r="AX113" s="150"/>
      <c r="AY113" s="150"/>
      <c r="AZ113" s="150"/>
      <c r="BA113" s="150"/>
      <c r="BB113" s="150"/>
    </row>
    <row r="114" spans="2:54" s="144" customFormat="1" ht="15" customHeight="1">
      <c r="B114" s="150"/>
      <c r="C114" s="150"/>
      <c r="D114" s="150"/>
      <c r="E114" s="150"/>
      <c r="F114" s="170"/>
      <c r="G114" s="170"/>
      <c r="H114" s="170"/>
      <c r="I114" s="150"/>
      <c r="J114" s="150"/>
      <c r="K114" s="150"/>
      <c r="L114" s="150"/>
      <c r="M114" s="150"/>
      <c r="N114" s="150"/>
      <c r="O114" s="150"/>
      <c r="P114" s="150"/>
      <c r="Q114" s="150"/>
      <c r="R114" s="150"/>
      <c r="S114" s="150"/>
      <c r="T114" s="150"/>
      <c r="U114" s="150"/>
      <c r="V114" s="150"/>
      <c r="W114" s="150"/>
      <c r="X114" s="150"/>
      <c r="Y114" s="150"/>
      <c r="Z114" s="150"/>
      <c r="AA114" s="151"/>
      <c r="AB114" s="151"/>
      <c r="AC114" s="151"/>
      <c r="AD114" s="151"/>
      <c r="AE114" s="151"/>
      <c r="AF114" s="151"/>
      <c r="AG114" s="150"/>
      <c r="AH114" s="150"/>
      <c r="AI114" s="150"/>
      <c r="AJ114" s="150"/>
      <c r="AK114" s="150"/>
      <c r="AL114" s="150"/>
      <c r="AM114" s="150"/>
      <c r="AN114" s="150"/>
      <c r="AO114" s="150"/>
      <c r="AP114" s="150"/>
      <c r="AQ114" s="150"/>
      <c r="AR114" s="150"/>
      <c r="AS114" s="150"/>
      <c r="AT114" s="150"/>
      <c r="AU114" s="150"/>
      <c r="AV114" s="150"/>
      <c r="AW114" s="150"/>
      <c r="AX114" s="150"/>
      <c r="AY114" s="150"/>
      <c r="AZ114" s="150"/>
      <c r="BA114" s="150"/>
      <c r="BB114" s="150"/>
    </row>
    <row r="115" spans="2:54" s="144" customFormat="1" ht="15" customHeight="1">
      <c r="B115" s="150"/>
      <c r="C115" s="150"/>
      <c r="D115" s="150"/>
      <c r="E115" s="150"/>
      <c r="F115" s="170"/>
      <c r="G115" s="170"/>
      <c r="H115" s="170"/>
      <c r="I115" s="150"/>
      <c r="J115" s="150"/>
      <c r="K115" s="150"/>
      <c r="L115" s="150"/>
      <c r="M115" s="150"/>
      <c r="N115" s="150"/>
      <c r="O115" s="150"/>
      <c r="P115" s="150"/>
      <c r="Q115" s="150"/>
      <c r="R115" s="150"/>
      <c r="S115" s="150"/>
      <c r="T115" s="150"/>
      <c r="U115" s="150"/>
      <c r="V115" s="150"/>
      <c r="W115" s="150"/>
      <c r="X115" s="150"/>
      <c r="Y115" s="150"/>
      <c r="Z115" s="150"/>
      <c r="AA115" s="151"/>
      <c r="AB115" s="151"/>
      <c r="AC115" s="151"/>
      <c r="AD115" s="151"/>
      <c r="AE115" s="151"/>
      <c r="AF115" s="151"/>
      <c r="AG115" s="150"/>
      <c r="AH115" s="150"/>
      <c r="AI115" s="150"/>
      <c r="AJ115" s="150"/>
      <c r="AK115" s="150"/>
      <c r="AL115" s="150"/>
      <c r="AM115" s="150"/>
      <c r="AN115" s="150"/>
      <c r="AO115" s="150"/>
      <c r="AP115" s="150"/>
      <c r="AQ115" s="150"/>
      <c r="AR115" s="150"/>
      <c r="AS115" s="150"/>
      <c r="AT115" s="150"/>
      <c r="AU115" s="150"/>
      <c r="AV115" s="150"/>
      <c r="AW115" s="150"/>
      <c r="AX115" s="150"/>
      <c r="AY115" s="150"/>
      <c r="AZ115" s="150"/>
      <c r="BA115" s="150"/>
      <c r="BB115" s="150"/>
    </row>
    <row r="116" spans="2:54" s="144" customFormat="1" ht="15" customHeight="1">
      <c r="B116" s="150"/>
      <c r="C116" s="150"/>
      <c r="D116" s="150"/>
      <c r="E116" s="150"/>
      <c r="F116" s="170"/>
      <c r="G116" s="170"/>
      <c r="H116" s="170"/>
      <c r="I116" s="150"/>
      <c r="J116" s="150"/>
      <c r="K116" s="150"/>
      <c r="L116" s="150"/>
      <c r="M116" s="150"/>
      <c r="N116" s="150"/>
      <c r="O116" s="150"/>
      <c r="P116" s="150"/>
      <c r="Q116" s="150"/>
      <c r="R116" s="150"/>
      <c r="S116" s="150"/>
      <c r="T116" s="150"/>
      <c r="U116" s="150"/>
      <c r="V116" s="150"/>
      <c r="W116" s="150"/>
      <c r="X116" s="150"/>
      <c r="Y116" s="150"/>
      <c r="Z116" s="150"/>
      <c r="AA116" s="151"/>
      <c r="AB116" s="151"/>
      <c r="AC116" s="151"/>
      <c r="AD116" s="151"/>
      <c r="AE116" s="151"/>
      <c r="AF116" s="151"/>
      <c r="AG116" s="150"/>
      <c r="AH116" s="150"/>
      <c r="AI116" s="150"/>
      <c r="AJ116" s="150"/>
      <c r="AK116" s="150"/>
      <c r="AL116" s="150"/>
      <c r="AM116" s="150"/>
      <c r="AN116" s="150"/>
      <c r="AO116" s="150"/>
      <c r="AP116" s="150"/>
      <c r="AQ116" s="150"/>
      <c r="AR116" s="150"/>
      <c r="AS116" s="150"/>
      <c r="AT116" s="150"/>
      <c r="AU116" s="150"/>
      <c r="AV116" s="150"/>
      <c r="AW116" s="150"/>
      <c r="AX116" s="150"/>
      <c r="AY116" s="150"/>
      <c r="AZ116" s="150"/>
      <c r="BA116" s="150"/>
      <c r="BB116" s="150"/>
    </row>
    <row r="117" spans="2:54" s="144" customFormat="1" ht="15" customHeight="1">
      <c r="B117" s="150"/>
      <c r="C117" s="150"/>
      <c r="D117" s="150"/>
      <c r="E117" s="150"/>
      <c r="F117" s="170"/>
      <c r="G117" s="170"/>
      <c r="H117" s="170"/>
      <c r="I117" s="150"/>
      <c r="J117" s="150"/>
      <c r="K117" s="150"/>
      <c r="L117" s="150"/>
      <c r="M117" s="150"/>
      <c r="N117" s="150"/>
      <c r="O117" s="150"/>
      <c r="P117" s="150"/>
      <c r="Q117" s="150"/>
      <c r="R117" s="150"/>
      <c r="S117" s="150"/>
      <c r="T117" s="150"/>
      <c r="U117" s="150"/>
      <c r="V117" s="150"/>
      <c r="W117" s="150"/>
      <c r="X117" s="150"/>
      <c r="Y117" s="150"/>
      <c r="Z117" s="150"/>
      <c r="AA117" s="151"/>
      <c r="AB117" s="151"/>
      <c r="AC117" s="151"/>
      <c r="AD117" s="151"/>
      <c r="AE117" s="151"/>
      <c r="AF117" s="151"/>
      <c r="AG117" s="150"/>
      <c r="AH117" s="150"/>
      <c r="AI117" s="150"/>
      <c r="AJ117" s="150"/>
      <c r="AK117" s="150"/>
      <c r="AL117" s="150"/>
      <c r="AM117" s="150"/>
      <c r="AN117" s="150"/>
      <c r="AO117" s="150"/>
      <c r="AP117" s="150"/>
      <c r="AQ117" s="150"/>
      <c r="AR117" s="150"/>
      <c r="AS117" s="150"/>
      <c r="AT117" s="150"/>
      <c r="AU117" s="150"/>
      <c r="AV117" s="150"/>
      <c r="AW117" s="150"/>
      <c r="AX117" s="150"/>
      <c r="AY117" s="150"/>
      <c r="AZ117" s="150"/>
      <c r="BA117" s="150"/>
      <c r="BB117" s="150"/>
    </row>
    <row r="118" spans="2:54" s="144" customFormat="1" ht="15" customHeight="1">
      <c r="B118" s="150"/>
      <c r="C118" s="150"/>
      <c r="D118" s="150"/>
      <c r="E118" s="150"/>
      <c r="F118" s="170"/>
      <c r="G118" s="170"/>
      <c r="H118" s="170"/>
      <c r="I118" s="150"/>
      <c r="J118" s="150"/>
      <c r="K118" s="150"/>
      <c r="L118" s="150"/>
      <c r="M118" s="150"/>
      <c r="N118" s="150"/>
      <c r="O118" s="150"/>
      <c r="P118" s="150"/>
      <c r="Q118" s="150"/>
      <c r="R118" s="150"/>
      <c r="S118" s="150"/>
      <c r="T118" s="150"/>
      <c r="U118" s="150"/>
      <c r="V118" s="150"/>
      <c r="W118" s="150"/>
      <c r="X118" s="150"/>
      <c r="Y118" s="150"/>
      <c r="Z118" s="150"/>
      <c r="AA118" s="151"/>
      <c r="AB118" s="151"/>
      <c r="AC118" s="151"/>
      <c r="AD118" s="151"/>
      <c r="AE118" s="151"/>
      <c r="AF118" s="151"/>
      <c r="AG118" s="150"/>
      <c r="AH118" s="150"/>
      <c r="AI118" s="150"/>
      <c r="AJ118" s="150"/>
      <c r="AK118" s="150"/>
      <c r="AL118" s="150"/>
      <c r="AM118" s="150"/>
      <c r="AN118" s="150"/>
      <c r="AO118" s="150"/>
      <c r="AP118" s="150"/>
      <c r="AQ118" s="150"/>
      <c r="AR118" s="150"/>
      <c r="AS118" s="150"/>
      <c r="AT118" s="150"/>
      <c r="AU118" s="150"/>
      <c r="AV118" s="150"/>
      <c r="AW118" s="150"/>
      <c r="AX118" s="150"/>
      <c r="AY118" s="150"/>
      <c r="AZ118" s="150"/>
      <c r="BA118" s="150"/>
      <c r="BB118" s="150"/>
    </row>
    <row r="119" spans="2:54" s="144" customFormat="1" ht="15" customHeight="1">
      <c r="B119" s="150"/>
      <c r="C119" s="150"/>
      <c r="D119" s="150"/>
      <c r="E119" s="150"/>
      <c r="F119" s="170"/>
      <c r="G119" s="170"/>
      <c r="H119" s="170"/>
      <c r="I119" s="150"/>
      <c r="J119" s="150"/>
      <c r="K119" s="150"/>
      <c r="L119" s="150"/>
      <c r="M119" s="150"/>
      <c r="N119" s="150"/>
      <c r="O119" s="150"/>
      <c r="P119" s="150"/>
      <c r="Q119" s="150"/>
      <c r="R119" s="150"/>
      <c r="S119" s="150"/>
      <c r="T119" s="150"/>
      <c r="U119" s="150"/>
      <c r="V119" s="150"/>
      <c r="W119" s="150"/>
      <c r="X119" s="150"/>
      <c r="Y119" s="150"/>
      <c r="Z119" s="150"/>
      <c r="AA119" s="151"/>
      <c r="AB119" s="151"/>
      <c r="AC119" s="151"/>
      <c r="AD119" s="151"/>
      <c r="AE119" s="151"/>
      <c r="AF119" s="151"/>
      <c r="AG119" s="150"/>
      <c r="AH119" s="150"/>
      <c r="AI119" s="150"/>
      <c r="AJ119" s="150"/>
      <c r="AK119" s="150"/>
      <c r="AL119" s="150"/>
      <c r="AM119" s="150"/>
      <c r="AN119" s="150"/>
      <c r="AO119" s="150"/>
      <c r="AP119" s="150"/>
      <c r="AQ119" s="150"/>
      <c r="AR119" s="150"/>
      <c r="AS119" s="150"/>
      <c r="AT119" s="150"/>
      <c r="AU119" s="150"/>
      <c r="AV119" s="150"/>
      <c r="AW119" s="150"/>
      <c r="AX119" s="150"/>
      <c r="AY119" s="150"/>
      <c r="AZ119" s="150"/>
      <c r="BA119" s="150"/>
      <c r="BB119" s="150"/>
    </row>
    <row r="120" spans="2:54" s="144" customFormat="1" ht="15" customHeight="1">
      <c r="B120" s="150"/>
      <c r="C120" s="150"/>
      <c r="D120" s="150"/>
      <c r="E120" s="150"/>
      <c r="F120" s="170"/>
      <c r="G120" s="150"/>
      <c r="H120" s="150"/>
      <c r="I120" s="150"/>
      <c r="J120" s="150"/>
      <c r="K120" s="150"/>
      <c r="L120" s="150"/>
      <c r="M120" s="150"/>
      <c r="N120" s="150"/>
      <c r="O120" s="150"/>
      <c r="P120" s="150"/>
      <c r="Q120" s="150"/>
      <c r="R120" s="150"/>
      <c r="S120" s="150"/>
      <c r="T120" s="150"/>
      <c r="U120" s="150"/>
      <c r="V120" s="150"/>
      <c r="W120" s="150"/>
      <c r="X120" s="150"/>
      <c r="Y120" s="150"/>
      <c r="Z120" s="150"/>
      <c r="AA120" s="151"/>
      <c r="AB120" s="151"/>
      <c r="AC120" s="151"/>
      <c r="AD120" s="151"/>
      <c r="AE120" s="151"/>
      <c r="AF120" s="151"/>
      <c r="AG120" s="150"/>
      <c r="AH120" s="150"/>
      <c r="AI120" s="150"/>
      <c r="AJ120" s="150"/>
      <c r="AK120" s="150"/>
      <c r="AL120" s="150"/>
      <c r="AM120" s="150"/>
      <c r="AN120" s="150"/>
      <c r="AO120" s="150"/>
      <c r="AP120" s="150"/>
      <c r="AQ120" s="150"/>
      <c r="AR120" s="150"/>
      <c r="AS120" s="150"/>
      <c r="AT120" s="150"/>
      <c r="AU120" s="150"/>
      <c r="AV120" s="150"/>
      <c r="AW120" s="150"/>
      <c r="AX120" s="150"/>
      <c r="AY120" s="150"/>
      <c r="AZ120" s="150"/>
      <c r="BA120" s="150"/>
      <c r="BB120" s="150"/>
    </row>
    <row r="121" spans="2:54" s="144" customFormat="1" ht="15" customHeight="1">
      <c r="B121" s="150"/>
      <c r="C121" s="150"/>
      <c r="D121" s="150"/>
      <c r="E121" s="150"/>
      <c r="F121" s="170"/>
      <c r="G121" s="150"/>
      <c r="H121" s="150"/>
      <c r="I121" s="150"/>
      <c r="J121" s="150"/>
      <c r="K121" s="150"/>
      <c r="L121" s="150"/>
      <c r="M121" s="150"/>
      <c r="N121" s="150"/>
      <c r="O121" s="150"/>
      <c r="P121" s="150"/>
      <c r="Q121" s="150"/>
      <c r="R121" s="150"/>
      <c r="S121" s="150"/>
      <c r="T121" s="150"/>
      <c r="U121" s="150"/>
      <c r="V121" s="150"/>
      <c r="W121" s="150"/>
      <c r="X121" s="150"/>
      <c r="Y121" s="150"/>
      <c r="Z121" s="150"/>
      <c r="AA121" s="151"/>
      <c r="AB121" s="151"/>
      <c r="AC121" s="151"/>
      <c r="AD121" s="151"/>
      <c r="AE121" s="151"/>
      <c r="AF121" s="151"/>
      <c r="AG121" s="150"/>
      <c r="AH121" s="150"/>
      <c r="AI121" s="150"/>
      <c r="AJ121" s="150"/>
      <c r="AK121" s="150"/>
      <c r="AL121" s="150"/>
      <c r="AM121" s="150"/>
      <c r="AN121" s="150"/>
      <c r="AO121" s="150"/>
      <c r="AP121" s="150"/>
      <c r="AQ121" s="150"/>
      <c r="AR121" s="150"/>
      <c r="AS121" s="150"/>
      <c r="AT121" s="150"/>
      <c r="AU121" s="150"/>
      <c r="AV121" s="150"/>
      <c r="AW121" s="150"/>
      <c r="AX121" s="150"/>
      <c r="AY121" s="150"/>
      <c r="AZ121" s="150"/>
      <c r="BA121" s="150"/>
      <c r="BB121" s="150"/>
    </row>
    <row r="122" spans="2:54" s="144" customFormat="1" ht="15" customHeight="1">
      <c r="B122" s="150"/>
      <c r="C122" s="150"/>
      <c r="D122" s="150"/>
      <c r="E122" s="150"/>
      <c r="F122" s="170"/>
      <c r="G122" s="150"/>
      <c r="H122" s="150"/>
      <c r="I122" s="150"/>
      <c r="J122" s="150"/>
      <c r="K122" s="150"/>
      <c r="L122" s="150"/>
      <c r="M122" s="150"/>
      <c r="N122" s="150"/>
      <c r="O122" s="150"/>
      <c r="P122" s="150"/>
      <c r="Q122" s="150"/>
      <c r="R122" s="150"/>
      <c r="S122" s="150"/>
      <c r="T122" s="150"/>
      <c r="U122" s="150"/>
      <c r="V122" s="150"/>
      <c r="W122" s="150"/>
      <c r="X122" s="150"/>
      <c r="Y122" s="150"/>
      <c r="Z122" s="150"/>
      <c r="AA122" s="151"/>
      <c r="AB122" s="151"/>
      <c r="AC122" s="151"/>
      <c r="AD122" s="151"/>
      <c r="AE122" s="151"/>
      <c r="AF122" s="151"/>
      <c r="AG122" s="150"/>
      <c r="AH122" s="150"/>
      <c r="AI122" s="150"/>
      <c r="AJ122" s="150"/>
      <c r="AK122" s="150"/>
      <c r="AL122" s="150"/>
      <c r="AM122" s="150"/>
      <c r="AN122" s="150"/>
      <c r="AO122" s="150"/>
      <c r="AP122" s="150"/>
      <c r="AQ122" s="150"/>
      <c r="AR122" s="150"/>
      <c r="AS122" s="150"/>
      <c r="AT122" s="150"/>
      <c r="AU122" s="150"/>
      <c r="AV122" s="150"/>
      <c r="AW122" s="150"/>
      <c r="AX122" s="150"/>
      <c r="AY122" s="150"/>
      <c r="AZ122" s="150"/>
      <c r="BA122" s="150"/>
      <c r="BB122" s="150"/>
    </row>
    <row r="123" spans="2:54" s="144" customFormat="1" ht="15" customHeight="1">
      <c r="B123" s="150"/>
      <c r="C123" s="150"/>
      <c r="D123" s="150"/>
      <c r="E123" s="150"/>
      <c r="F123" s="170"/>
      <c r="G123" s="150"/>
      <c r="H123" s="150"/>
      <c r="I123" s="150"/>
      <c r="J123" s="150"/>
      <c r="K123" s="150"/>
      <c r="L123" s="150"/>
      <c r="M123" s="150"/>
      <c r="N123" s="150"/>
      <c r="O123" s="150"/>
      <c r="P123" s="150"/>
      <c r="Q123" s="150"/>
      <c r="R123" s="150"/>
      <c r="S123" s="150"/>
      <c r="T123" s="150"/>
      <c r="U123" s="150"/>
      <c r="V123" s="150"/>
      <c r="W123" s="150"/>
      <c r="X123" s="150"/>
      <c r="Y123" s="150"/>
      <c r="Z123" s="150"/>
      <c r="AA123" s="151"/>
      <c r="AB123" s="151"/>
      <c r="AC123" s="151"/>
      <c r="AD123" s="151"/>
      <c r="AE123" s="151"/>
      <c r="AF123" s="151"/>
      <c r="AG123" s="150"/>
      <c r="AH123" s="150"/>
      <c r="AI123" s="150"/>
      <c r="AJ123" s="150"/>
      <c r="AK123" s="150"/>
      <c r="AL123" s="150"/>
      <c r="AM123" s="150"/>
      <c r="AN123" s="150"/>
      <c r="AO123" s="150"/>
      <c r="AP123" s="150"/>
      <c r="AQ123" s="150"/>
      <c r="AR123" s="150"/>
      <c r="AS123" s="150"/>
      <c r="AT123" s="150"/>
      <c r="AU123" s="150"/>
      <c r="AV123" s="150"/>
      <c r="AW123" s="150"/>
      <c r="AX123" s="150"/>
      <c r="AY123" s="150"/>
      <c r="AZ123" s="150"/>
      <c r="BA123" s="150"/>
      <c r="BB123" s="150"/>
    </row>
    <row r="124" spans="2:54" s="144" customFormat="1" ht="15" customHeight="1">
      <c r="B124" s="150"/>
      <c r="C124" s="150"/>
      <c r="D124" s="150"/>
      <c r="E124" s="150"/>
      <c r="F124" s="170"/>
      <c r="G124" s="150"/>
      <c r="H124" s="150"/>
      <c r="I124" s="150"/>
      <c r="J124" s="150"/>
      <c r="K124" s="150"/>
      <c r="L124" s="150"/>
      <c r="M124" s="150"/>
      <c r="N124" s="150"/>
      <c r="O124" s="150"/>
      <c r="P124" s="150"/>
      <c r="Q124" s="150"/>
      <c r="R124" s="150"/>
      <c r="S124" s="150"/>
      <c r="T124" s="150"/>
      <c r="U124" s="150"/>
      <c r="V124" s="150"/>
      <c r="W124" s="150"/>
      <c r="X124" s="150"/>
      <c r="Y124" s="150"/>
      <c r="Z124" s="150"/>
      <c r="AA124" s="151"/>
      <c r="AB124" s="151"/>
      <c r="AC124" s="151"/>
      <c r="AD124" s="151"/>
      <c r="AE124" s="151"/>
      <c r="AF124" s="151"/>
      <c r="AG124" s="150"/>
      <c r="AH124" s="150"/>
      <c r="AI124" s="150"/>
      <c r="AJ124" s="150"/>
      <c r="AK124" s="150"/>
      <c r="AL124" s="150"/>
      <c r="AM124" s="150"/>
      <c r="AN124" s="150"/>
      <c r="AO124" s="150"/>
      <c r="AP124" s="150"/>
      <c r="AQ124" s="150"/>
      <c r="AR124" s="150"/>
      <c r="AS124" s="150"/>
      <c r="AT124" s="150"/>
      <c r="AU124" s="150"/>
      <c r="AV124" s="150"/>
      <c r="AW124" s="150"/>
      <c r="AX124" s="150"/>
      <c r="AY124" s="150"/>
      <c r="AZ124" s="150"/>
      <c r="BA124" s="150"/>
      <c r="BB124" s="150"/>
    </row>
    <row r="125" spans="2:54" s="144" customFormat="1" ht="15" customHeight="1">
      <c r="B125" s="150"/>
      <c r="C125" s="150"/>
      <c r="D125" s="150"/>
      <c r="E125" s="150"/>
      <c r="F125" s="170"/>
      <c r="G125" s="170"/>
      <c r="H125" s="170"/>
      <c r="I125" s="150"/>
      <c r="J125" s="150"/>
      <c r="K125" s="150"/>
      <c r="L125" s="150"/>
      <c r="M125" s="150"/>
      <c r="N125" s="150"/>
      <c r="O125" s="150"/>
      <c r="P125" s="150"/>
      <c r="Q125" s="150"/>
      <c r="R125" s="150"/>
      <c r="S125" s="150"/>
      <c r="T125" s="150"/>
      <c r="U125" s="150"/>
      <c r="V125" s="150"/>
      <c r="W125" s="150"/>
      <c r="X125" s="150"/>
      <c r="Y125" s="150"/>
      <c r="Z125" s="150"/>
      <c r="AA125" s="151"/>
      <c r="AB125" s="151"/>
      <c r="AC125" s="151"/>
      <c r="AD125" s="151"/>
      <c r="AE125" s="151"/>
      <c r="AF125" s="151"/>
      <c r="AG125" s="150"/>
      <c r="AH125" s="150"/>
      <c r="AI125" s="150"/>
      <c r="AJ125" s="150"/>
      <c r="AK125" s="150"/>
      <c r="AL125" s="150"/>
      <c r="AM125" s="150"/>
      <c r="AN125" s="150"/>
      <c r="AO125" s="150"/>
      <c r="AP125" s="150"/>
      <c r="AQ125" s="150"/>
      <c r="AR125" s="150"/>
      <c r="AS125" s="150"/>
      <c r="AT125" s="150"/>
      <c r="AU125" s="150"/>
      <c r="AV125" s="150"/>
      <c r="AW125" s="150"/>
      <c r="AX125" s="150"/>
      <c r="AY125" s="150"/>
      <c r="AZ125" s="150"/>
      <c r="BA125" s="150"/>
      <c r="BB125" s="150"/>
    </row>
  </sheetData>
  <autoFilter ref="B5:BB125" xr:uid="{00000000-0009-0000-0000-000007000000}"/>
  <dataConsolidate/>
  <mergeCells count="8">
    <mergeCell ref="AL4:BB4"/>
    <mergeCell ref="B4:D4"/>
    <mergeCell ref="X4:AK4"/>
    <mergeCell ref="B2:D2"/>
    <mergeCell ref="E4:M4"/>
    <mergeCell ref="N4:P4"/>
    <mergeCell ref="Q4:V4"/>
    <mergeCell ref="B3:C3"/>
  </mergeCells>
  <conditionalFormatting sqref="N6:P6 N7:N8 P7:P8 N9:P13 N15:P19 N22:P26 N31:P32 N37:P38 N43:P43 N45:P46 N48:P49 N52:P55 N60:P60 N63:P65 N67:P67 N70:P70 N72:P72 N74:P75 N83:P83 N86:P104 N106:P106 N110:P112 N115:P115 N117:P120">
    <cfRule type="cellIs" dxfId="153" priority="5" operator="equal">
      <formula>"missing"</formula>
    </cfRule>
  </conditionalFormatting>
  <conditionalFormatting sqref="O14:P125">
    <cfRule type="cellIs" dxfId="152" priority="1" operator="equal">
      <formula>"missing"</formula>
    </cfRule>
  </conditionalFormatting>
  <dataValidations count="24">
    <dataValidation type="list" allowBlank="1" showInputMessage="1" showErrorMessage="1" sqref="C6:C125" xr:uid="{00000000-0002-0000-0700-000000000000}">
      <formula1>"Select From Dropdown,Yes,No"</formula1>
    </dataValidation>
    <dataValidation type="list" allowBlank="1" showInputMessage="1" showErrorMessage="1" sqref="W6:W125" xr:uid="{00000000-0002-0000-0700-000001000000}">
      <formula1>"Select from Dropdown, Not Required,  Yes, No, Please explain"</formula1>
    </dataValidation>
    <dataValidation type="list" allowBlank="1" showInputMessage="1" showErrorMessage="1" sqref="AV6:AV125" xr:uid="{00000000-0002-0000-0700-000002000000}">
      <formula1>"Select from Dropdown, Yes, No, N/A, Not Provided by Customer"</formula1>
    </dataValidation>
    <dataValidation type="list" allowBlank="1" showInputMessage="1" showErrorMessage="1" sqref="AE6:AE125" xr:uid="{00000000-0002-0000-0700-000003000000}">
      <formula1>"Select from Dropdown,Financial,Operational,Compliance,Not Provided by Customer"</formula1>
    </dataValidation>
    <dataValidation type="list" allowBlank="1" showInputMessage="1" showErrorMessage="1" sqref="L6:L125" xr:uid="{00000000-0002-0000-0700-000004000000}">
      <formula1>"Select From Dropdown,B2C,B2B,Internal"</formula1>
    </dataValidation>
    <dataValidation type="list" allowBlank="1" showInputMessage="1" showErrorMessage="1" sqref="AC6:AC1048576" xr:uid="{00000000-0002-0000-0700-000005000000}">
      <formula1>"Select from Dropdown, Yes, No"</formula1>
    </dataValidation>
    <dataValidation type="list" allowBlank="1" showInputMessage="1" showErrorMessage="1" sqref="AO6:AO125" xr:uid="{00000000-0002-0000-0700-000006000000}">
      <formula1>"Select from Dropdown, Application, Server, DB, Storage, None, Unknown"</formula1>
    </dataValidation>
    <dataValidation type="list" allowBlank="1" showInputMessage="1" showErrorMessage="1" sqref="AS6:AS125" xr:uid="{00000000-0002-0000-0700-000007000000}">
      <formula1>"Select from Dropdown, At Rest, In Flight, Both, Not Required, Unknown"</formula1>
    </dataValidation>
    <dataValidation type="list" allowBlank="1" showInputMessage="1" showErrorMessage="1" sqref="AU6:AU125" xr:uid="{00000000-0002-0000-0700-000008000000}">
      <formula1>"Select from Dropdown, Yes, No, Unknown"</formula1>
    </dataValidation>
    <dataValidation type="list" allowBlank="1" showInputMessage="1" showErrorMessage="1" sqref="AW6:AW125" xr:uid="{00000000-0002-0000-0700-000009000000}">
      <formula1>"Select From Dropdown, AD, LDAP, Public/Private Keys, Local Account, Other, Unknown"</formula1>
    </dataValidation>
    <dataValidation type="list" allowBlank="1" showInputMessage="1" showErrorMessage="1" sqref="AX6:AX125" xr:uid="{00000000-0002-0000-0700-00000A000000}">
      <formula1>"Select from dropdown, Yes, No, Unknown"</formula1>
    </dataValidation>
    <dataValidation type="list" allowBlank="1" showInputMessage="1" showErrorMessage="1" sqref="AZ6" xr:uid="{00000000-0002-0000-0700-00000B000000}">
      <formula1>"Select From Dropdown, No, Yes (please indicate if it is a dedicated server)"</formula1>
    </dataValidation>
    <dataValidation type="list" allowBlank="1" showInputMessage="1" showErrorMessage="1" sqref="Q6:Q125" xr:uid="{00000000-0002-0000-0700-00000C000000}">
      <formula1>"Select from Dropdown, Internal, CoLo, Public Cloud, Private Cloud, SaaS, Unknown"</formula1>
    </dataValidation>
    <dataValidation type="list" allowBlank="1" showInputMessage="1" showErrorMessage="1" sqref="X6:X125" xr:uid="{00000000-0002-0000-0700-00000D000000}">
      <formula1>"Select from Dropdown, Yes, No (Best Effort), Unknown"</formula1>
    </dataValidation>
    <dataValidation type="list" allowBlank="1" showInputMessage="1" showErrorMessage="1" sqref="AG6:AG125" xr:uid="{00000000-0002-0000-0700-00000E000000}">
      <formula1>"Select From Dropdown, Yes, No"</formula1>
    </dataValidation>
    <dataValidation type="list" allowBlank="1" showInputMessage="1" showErrorMessage="1" sqref="AY6:AY125" xr:uid="{00000000-0002-0000-0700-00000F000000}">
      <formula1>"Select From Dropdown, No, Yes (please indicate if it is dedicated server), Unknown"</formula1>
    </dataValidation>
    <dataValidation type="list" allowBlank="1" showInputMessage="1" showErrorMessage="1" sqref="V6:V125" xr:uid="{00000000-0002-0000-0700-000010000000}">
      <formula1>"Select from Dropdown, Yes, No (please explain why), Not Required, Unknown"</formula1>
    </dataValidation>
    <dataValidation type="list" allowBlank="1" showInputMessage="1" showErrorMessage="1" sqref="K6:K125" xr:uid="{00000000-0002-0000-0700-000011000000}">
      <formula1>"Select From Dropdown,Public Facing, Internal Facing, Public and Internal Facing, Not Provided by Customer"</formula1>
    </dataValidation>
    <dataValidation type="list" allowBlank="1" showInputMessage="1" showErrorMessage="1" sqref="S6:S125" xr:uid="{00000000-0002-0000-0700-000012000000}">
      <formula1>"Select from Dropdown, Internally Supported, Vendor Supported, Internally and Vendor Supported, N/A- please explain, Unknown"</formula1>
    </dataValidation>
    <dataValidation type="list" allowBlank="1" showInputMessage="1" showErrorMessage="1" sqref="AA6:AA125" xr:uid="{00000000-0002-0000-0700-000013000000}">
      <formula1>"Select from Dropdown, Yes, No, Don't Know"</formula1>
    </dataValidation>
    <dataValidation type="list" allowBlank="1" showInputMessage="1" showErrorMessage="1" sqref="AB6:AB125" xr:uid="{00000000-0002-0000-0700-000014000000}">
      <formula1>"Select from Dropdown, No, Don' Know, Portal, Tier 0 A, Tier 0 B, Tier 0 C, Tier 0 Core Services, Tier 0 D, Tier 0 E,"</formula1>
    </dataValidation>
    <dataValidation type="list" allowBlank="1" showInputMessage="1" showErrorMessage="1" sqref="AL6:AL125" xr:uid="{00000000-0002-0000-0700-000015000000}">
      <formula1>"Select from Dropdown,Tiered, Single Server, Scaled-out, SaaS, N/A, Not Provided"</formula1>
    </dataValidation>
    <dataValidation type="list" allowBlank="1" showInputMessage="1" showErrorMessage="1" sqref="AM6:AM125" xr:uid="{00000000-0002-0000-0700-000016000000}">
      <formula1>"Select from Dropdown, Desktop Icon,Web Browser, Citrix, VPN, Multi, Unknown, Other, Not Provided"</formula1>
    </dataValidation>
    <dataValidation type="list" allowBlank="1" showInputMessage="1" showErrorMessage="1" sqref="AN6:AN125" xr:uid="{00000000-0002-0000-0700-000017000000}">
      <formula1>"Select from Dropdown, Yes, No, N/A, Unknown, Not Provided"</formula1>
    </dataValidation>
  </dataValidations>
  <hyperlinks>
    <hyperlink ref="B3" location="Summary!A1" display="Return to Summary" xr:uid="{00000000-0004-0000-0700-000000000000}"/>
    <hyperlink ref="B3:C3" location="TOC!A1" display="Return to Table of Contents" xr:uid="{00000000-0004-0000-0700-000001000000}"/>
  </hyperlink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66FF99"/>
  </sheetPr>
  <dimension ref="B1:N6"/>
  <sheetViews>
    <sheetView workbookViewId="0">
      <selection activeCell="C6" sqref="C6"/>
    </sheetView>
  </sheetViews>
  <sheetFormatPr defaultColWidth="9.28515625" defaultRowHeight="15"/>
  <cols>
    <col min="1" max="1" width="0.5703125" customWidth="1"/>
    <col min="2" max="4" width="28.5703125" style="157" customWidth="1"/>
    <col min="5" max="5" width="25" style="157" customWidth="1"/>
    <col min="6" max="6" width="15.5703125" style="157" bestFit="1" customWidth="1"/>
    <col min="7" max="7" width="15.5703125" style="157" customWidth="1"/>
    <col min="8" max="8" width="13.7109375" style="157" customWidth="1"/>
    <col min="9" max="11" width="21.85546875" style="157" customWidth="1"/>
    <col min="12" max="12" width="24.7109375" style="157" customWidth="1"/>
    <col min="13" max="13" width="22.42578125" style="157" customWidth="1"/>
    <col min="14" max="14" width="11" bestFit="1" customWidth="1"/>
  </cols>
  <sheetData>
    <row r="1" spans="2:14" ht="23.25">
      <c r="B1" s="141" t="s">
        <v>240</v>
      </c>
      <c r="C1" s="141"/>
      <c r="D1" s="141"/>
      <c r="E1" s="141"/>
      <c r="F1" s="141"/>
      <c r="G1" s="154"/>
      <c r="H1" s="209" t="s">
        <v>91</v>
      </c>
      <c r="I1"/>
      <c r="J1"/>
      <c r="K1"/>
      <c r="L1"/>
      <c r="M1"/>
    </row>
    <row r="2" spans="2:14" ht="15.75" customHeight="1">
      <c r="B2" s="207"/>
      <c r="C2" s="208"/>
      <c r="D2" s="208"/>
      <c r="E2" s="208"/>
      <c r="F2" s="145"/>
      <c r="G2" s="155"/>
      <c r="H2" s="146"/>
      <c r="I2"/>
      <c r="J2"/>
      <c r="K2"/>
      <c r="L2"/>
      <c r="M2"/>
    </row>
    <row r="3" spans="2:14">
      <c r="B3" s="165" t="s">
        <v>92</v>
      </c>
      <c r="C3" s="165"/>
      <c r="D3" s="156"/>
      <c r="E3" s="156"/>
    </row>
    <row r="4" spans="2:14">
      <c r="B4" s="331" t="s">
        <v>241</v>
      </c>
      <c r="C4" s="332"/>
      <c r="D4" s="332"/>
      <c r="E4" s="333"/>
      <c r="F4" s="334" t="s">
        <v>242</v>
      </c>
      <c r="G4" s="335"/>
      <c r="H4" s="336"/>
      <c r="I4" s="337" t="s">
        <v>243</v>
      </c>
      <c r="J4" s="338"/>
      <c r="K4" s="338"/>
      <c r="L4" s="338"/>
      <c r="M4" s="339"/>
      <c r="N4" s="158" t="s">
        <v>244</v>
      </c>
    </row>
    <row r="5" spans="2:14" ht="38.25">
      <c r="B5" s="159" t="s">
        <v>169</v>
      </c>
      <c r="C5" s="159" t="s">
        <v>245</v>
      </c>
      <c r="D5" s="159" t="s">
        <v>246</v>
      </c>
      <c r="E5" s="159" t="s">
        <v>247</v>
      </c>
      <c r="F5" s="160" t="s">
        <v>248</v>
      </c>
      <c r="G5" s="160" t="s">
        <v>249</v>
      </c>
      <c r="H5" s="160" t="s">
        <v>250</v>
      </c>
      <c r="I5" s="161" t="s">
        <v>251</v>
      </c>
      <c r="J5" s="161" t="s">
        <v>252</v>
      </c>
      <c r="K5" s="161" t="s">
        <v>253</v>
      </c>
      <c r="L5" s="161" t="s">
        <v>254</v>
      </c>
      <c r="M5" s="161" t="s">
        <v>255</v>
      </c>
      <c r="N5" s="162" t="s">
        <v>256</v>
      </c>
    </row>
    <row r="6" spans="2:14">
      <c r="B6" s="163"/>
      <c r="C6" s="163"/>
      <c r="D6" s="163"/>
      <c r="E6" s="163"/>
      <c r="F6" s="164" t="s">
        <v>257</v>
      </c>
      <c r="G6" s="164"/>
      <c r="H6" s="164"/>
      <c r="I6" s="163" t="s">
        <v>110</v>
      </c>
      <c r="J6" s="163" t="s">
        <v>258</v>
      </c>
      <c r="K6" s="163"/>
      <c r="L6" s="163"/>
      <c r="M6" s="163"/>
      <c r="N6" s="163"/>
    </row>
  </sheetData>
  <mergeCells count="3">
    <mergeCell ref="B4:E4"/>
    <mergeCell ref="F4:H4"/>
    <mergeCell ref="I4:M4"/>
  </mergeCells>
  <dataValidations count="1">
    <dataValidation type="list" allowBlank="1" showInputMessage="1" showErrorMessage="1" sqref="F6:F10" xr:uid="{00000000-0002-0000-0800-000000000000}">
      <formula1>"Select,From,To,Both"</formula1>
    </dataValidation>
  </dataValidations>
  <hyperlinks>
    <hyperlink ref="B3" location="TOC!A1" display="Return to Table of Contents" xr:uid="{00000000-0004-0000-0800-000000000000}"/>
  </hyperlink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66FF99"/>
  </sheetPr>
  <dimension ref="A1:U22"/>
  <sheetViews>
    <sheetView showGridLines="0" zoomScaleNormal="100" workbookViewId="0">
      <pane xSplit="3" ySplit="4" topLeftCell="D5" activePane="bottomRight" state="frozen"/>
      <selection pane="bottomRight" activeCell="D14" sqref="D14"/>
      <selection pane="bottomLeft" activeCell="A6" sqref="A6"/>
      <selection pane="topRight" activeCell="D1" sqref="D1"/>
    </sheetView>
  </sheetViews>
  <sheetFormatPr defaultColWidth="9.28515625" defaultRowHeight="12.75"/>
  <cols>
    <col min="1" max="1" width="22.7109375" style="120" customWidth="1"/>
    <col min="2" max="2" width="17.42578125" style="120" customWidth="1"/>
    <col min="3" max="3" width="21.42578125" style="120" customWidth="1"/>
    <col min="4" max="4" width="23.5703125" style="120" customWidth="1"/>
    <col min="5" max="5" width="21.28515625" style="120" customWidth="1"/>
    <col min="6" max="6" width="19.28515625" style="120" customWidth="1"/>
    <col min="7" max="7" width="17.42578125" style="120" customWidth="1"/>
    <col min="8" max="8" width="19.28515625" style="120" customWidth="1"/>
    <col min="9" max="9" width="18.42578125" style="120" customWidth="1"/>
    <col min="10" max="10" width="16" style="120" customWidth="1"/>
    <col min="11" max="11" width="12.28515625" style="120" customWidth="1"/>
    <col min="12" max="12" width="21.85546875" style="120" customWidth="1"/>
    <col min="13" max="17" width="15.42578125" style="120" customWidth="1"/>
    <col min="18" max="18" width="17.140625" style="120" customWidth="1"/>
    <col min="19" max="19" width="16.28515625" style="120" customWidth="1"/>
    <col min="20" max="20" width="29.42578125" style="120" customWidth="1"/>
    <col min="21" max="21" width="84.42578125" style="120" customWidth="1"/>
    <col min="22" max="22" width="58.85546875" style="120" customWidth="1"/>
    <col min="23" max="16384" width="9.28515625" style="120"/>
  </cols>
  <sheetData>
    <row r="1" spans="1:21" ht="23.25">
      <c r="A1" s="141" t="s">
        <v>259</v>
      </c>
      <c r="B1" s="141"/>
      <c r="C1" s="141"/>
      <c r="D1" s="141"/>
      <c r="E1" s="141"/>
      <c r="F1" s="141"/>
      <c r="G1" s="154"/>
      <c r="H1" s="209" t="s">
        <v>91</v>
      </c>
      <c r="I1"/>
    </row>
    <row r="2" spans="1:21" ht="15.75">
      <c r="A2" s="171"/>
      <c r="B2" s="145"/>
      <c r="C2" s="145"/>
      <c r="D2" s="145"/>
      <c r="E2" s="145"/>
      <c r="F2" s="145"/>
      <c r="G2" s="155"/>
      <c r="H2" s="146"/>
      <c r="I2"/>
    </row>
    <row r="3" spans="1:21">
      <c r="A3" s="165" t="s">
        <v>92</v>
      </c>
    </row>
    <row r="4" spans="1:21" s="198" customFormat="1" ht="55.5" customHeight="1">
      <c r="A4" s="197" t="s">
        <v>260</v>
      </c>
      <c r="B4" s="197" t="s">
        <v>261</v>
      </c>
      <c r="C4" s="197" t="s">
        <v>262</v>
      </c>
      <c r="D4" s="197" t="s">
        <v>263</v>
      </c>
      <c r="E4" s="197" t="s">
        <v>264</v>
      </c>
      <c r="F4" s="197" t="s">
        <v>265</v>
      </c>
      <c r="G4" s="197" t="s">
        <v>266</v>
      </c>
      <c r="H4" s="197" t="s">
        <v>267</v>
      </c>
      <c r="I4" s="197" t="s">
        <v>268</v>
      </c>
      <c r="J4" s="197" t="s">
        <v>269</v>
      </c>
      <c r="K4" s="197" t="s">
        <v>270</v>
      </c>
      <c r="L4" s="197" t="s">
        <v>271</v>
      </c>
      <c r="M4" s="197" t="s">
        <v>272</v>
      </c>
      <c r="N4" s="197" t="s">
        <v>273</v>
      </c>
      <c r="O4" s="197" t="s">
        <v>274</v>
      </c>
      <c r="P4" s="197" t="s">
        <v>275</v>
      </c>
      <c r="Q4" s="197" t="s">
        <v>276</v>
      </c>
      <c r="R4" s="197" t="s">
        <v>277</v>
      </c>
      <c r="S4" s="197" t="s">
        <v>278</v>
      </c>
      <c r="T4" s="197" t="s">
        <v>279</v>
      </c>
      <c r="U4" s="197" t="s">
        <v>107</v>
      </c>
    </row>
    <row r="5" spans="1:21" s="199" customFormat="1">
      <c r="A5" s="172"/>
      <c r="B5" s="173"/>
      <c r="C5" s="173"/>
      <c r="D5" s="173"/>
      <c r="E5" s="173"/>
      <c r="F5" s="173"/>
      <c r="G5" s="173"/>
      <c r="H5" s="173"/>
      <c r="I5" s="173"/>
      <c r="J5" s="173"/>
      <c r="K5" s="173"/>
      <c r="L5" s="173"/>
      <c r="M5" s="173"/>
      <c r="N5" s="173"/>
      <c r="O5" s="173"/>
      <c r="P5" s="173"/>
      <c r="Q5" s="173"/>
      <c r="R5" s="173"/>
      <c r="S5" s="174"/>
      <c r="T5" s="174"/>
      <c r="U5" s="173"/>
    </row>
    <row r="6" spans="1:21" s="199" customFormat="1">
      <c r="A6" s="172"/>
      <c r="B6" s="173"/>
      <c r="C6" s="173"/>
      <c r="D6" s="173"/>
      <c r="E6" s="173"/>
      <c r="F6" s="173"/>
      <c r="G6" s="173"/>
      <c r="H6" s="173"/>
      <c r="I6" s="173"/>
      <c r="J6" s="173"/>
      <c r="K6" s="173"/>
      <c r="L6" s="173"/>
      <c r="M6" s="173"/>
      <c r="N6" s="173"/>
      <c r="O6" s="173"/>
      <c r="P6" s="173"/>
      <c r="Q6" s="173"/>
      <c r="R6" s="173"/>
      <c r="S6" s="174"/>
      <c r="T6" s="174"/>
      <c r="U6" s="173"/>
    </row>
    <row r="7" spans="1:21" s="199" customFormat="1">
      <c r="A7" s="172"/>
      <c r="B7" s="173"/>
      <c r="C7" s="173"/>
      <c r="D7" s="173"/>
      <c r="E7" s="173"/>
      <c r="F7" s="173"/>
      <c r="G7" s="173"/>
      <c r="H7" s="173"/>
      <c r="I7" s="173"/>
      <c r="J7" s="173"/>
      <c r="K7" s="173"/>
      <c r="L7" s="173"/>
      <c r="M7" s="173"/>
      <c r="N7" s="173"/>
      <c r="O7" s="173"/>
      <c r="P7" s="173"/>
      <c r="Q7" s="173"/>
      <c r="R7" s="173"/>
      <c r="S7" s="174"/>
      <c r="T7" s="174"/>
      <c r="U7" s="173"/>
    </row>
    <row r="8" spans="1:21" s="199" customFormat="1">
      <c r="A8" s="172"/>
      <c r="B8" s="173"/>
      <c r="C8" s="173"/>
      <c r="D8" s="173"/>
      <c r="E8" s="173"/>
      <c r="F8" s="173"/>
      <c r="G8" s="173"/>
      <c r="H8" s="173"/>
      <c r="I8" s="173"/>
      <c r="J8" s="173"/>
      <c r="K8" s="173"/>
      <c r="L8" s="173"/>
      <c r="M8" s="173"/>
      <c r="N8" s="173"/>
      <c r="O8" s="173"/>
      <c r="P8" s="173"/>
      <c r="Q8" s="173"/>
      <c r="R8" s="173"/>
      <c r="S8" s="174"/>
      <c r="T8" s="174"/>
      <c r="U8" s="173"/>
    </row>
    <row r="9" spans="1:21" s="199" customFormat="1">
      <c r="A9" s="172"/>
      <c r="B9" s="173"/>
      <c r="C9" s="173"/>
      <c r="D9" s="173"/>
      <c r="E9" s="173"/>
      <c r="F9" s="173"/>
      <c r="G9" s="173"/>
      <c r="H9" s="173"/>
      <c r="I9" s="173"/>
      <c r="J9" s="173"/>
      <c r="K9" s="173"/>
      <c r="L9" s="173"/>
      <c r="M9" s="173"/>
      <c r="N9" s="173"/>
      <c r="O9" s="173"/>
      <c r="P9" s="173"/>
      <c r="Q9" s="173"/>
      <c r="R9" s="173"/>
      <c r="S9" s="174"/>
      <c r="T9" s="174"/>
      <c r="U9" s="173"/>
    </row>
    <row r="10" spans="1:21" s="199" customFormat="1">
      <c r="A10" s="172"/>
      <c r="B10" s="173"/>
      <c r="C10" s="173"/>
      <c r="D10" s="173"/>
      <c r="E10" s="173"/>
      <c r="F10" s="173"/>
      <c r="G10" s="173"/>
      <c r="H10" s="173"/>
      <c r="I10" s="173"/>
      <c r="J10" s="173"/>
      <c r="K10" s="173"/>
      <c r="L10" s="173"/>
      <c r="M10" s="173"/>
      <c r="N10" s="173"/>
      <c r="O10" s="173"/>
      <c r="P10" s="173"/>
      <c r="Q10" s="173"/>
      <c r="R10" s="173"/>
      <c r="S10" s="174"/>
      <c r="T10" s="174"/>
      <c r="U10" s="173"/>
    </row>
    <row r="11" spans="1:21" s="199" customFormat="1">
      <c r="A11" s="173"/>
      <c r="B11" s="173"/>
      <c r="C11" s="173"/>
      <c r="D11" s="173"/>
      <c r="E11" s="173"/>
      <c r="F11" s="173"/>
      <c r="G11" s="173"/>
      <c r="H11" s="173"/>
      <c r="I11" s="173"/>
      <c r="J11" s="173"/>
      <c r="K11" s="173"/>
      <c r="L11" s="173"/>
      <c r="M11" s="173"/>
      <c r="N11" s="173"/>
      <c r="O11" s="173"/>
      <c r="P11" s="173"/>
      <c r="Q11" s="173"/>
      <c r="R11" s="173"/>
      <c r="S11" s="174"/>
      <c r="T11" s="174"/>
      <c r="U11" s="173"/>
    </row>
    <row r="12" spans="1:21" s="199" customFormat="1">
      <c r="A12" s="173"/>
      <c r="B12" s="173"/>
      <c r="C12" s="173"/>
      <c r="D12" s="173"/>
      <c r="E12" s="173"/>
      <c r="F12" s="173"/>
      <c r="G12" s="173"/>
      <c r="H12" s="173"/>
      <c r="I12" s="173"/>
      <c r="J12" s="173"/>
      <c r="K12" s="173"/>
      <c r="L12" s="173"/>
      <c r="M12" s="173"/>
      <c r="N12" s="173"/>
      <c r="O12" s="173"/>
      <c r="P12" s="173"/>
      <c r="Q12" s="173"/>
      <c r="R12" s="173"/>
      <c r="S12" s="174"/>
      <c r="T12" s="174"/>
      <c r="U12" s="173"/>
    </row>
    <row r="13" spans="1:21" s="199" customFormat="1">
      <c r="A13" s="173"/>
      <c r="B13" s="173"/>
      <c r="C13" s="173"/>
      <c r="D13" s="173"/>
      <c r="E13" s="173"/>
      <c r="F13" s="173"/>
      <c r="G13" s="173"/>
      <c r="H13" s="173"/>
      <c r="I13" s="173"/>
      <c r="J13" s="173"/>
      <c r="K13" s="173"/>
      <c r="L13" s="173"/>
      <c r="M13" s="173"/>
      <c r="N13" s="173"/>
      <c r="O13" s="173"/>
      <c r="P13" s="173"/>
      <c r="Q13" s="173"/>
      <c r="R13" s="173"/>
      <c r="S13" s="174"/>
      <c r="T13" s="174"/>
      <c r="U13" s="173"/>
    </row>
    <row r="14" spans="1:21" s="199" customFormat="1">
      <c r="A14" s="173"/>
      <c r="B14" s="173"/>
      <c r="C14" s="173"/>
      <c r="D14" s="173"/>
      <c r="E14" s="173"/>
      <c r="F14" s="173"/>
      <c r="G14" s="173"/>
      <c r="H14" s="173"/>
      <c r="I14" s="173"/>
      <c r="J14" s="173"/>
      <c r="K14" s="173"/>
      <c r="L14" s="173"/>
      <c r="M14" s="173"/>
      <c r="N14" s="173"/>
      <c r="O14" s="173"/>
      <c r="P14" s="173"/>
      <c r="Q14" s="173"/>
      <c r="R14" s="173"/>
      <c r="S14" s="174"/>
      <c r="T14" s="174"/>
      <c r="U14" s="173"/>
    </row>
    <row r="15" spans="1:21" s="199" customFormat="1">
      <c r="A15" s="173"/>
      <c r="B15" s="173"/>
      <c r="C15" s="173"/>
      <c r="D15" s="173"/>
      <c r="E15" s="173"/>
      <c r="F15" s="173"/>
      <c r="G15" s="173"/>
      <c r="H15" s="173"/>
      <c r="I15" s="173"/>
      <c r="J15" s="173"/>
      <c r="K15" s="173"/>
      <c r="L15" s="173"/>
      <c r="M15" s="173"/>
      <c r="N15" s="173"/>
      <c r="O15" s="173"/>
      <c r="P15" s="173"/>
      <c r="Q15" s="173"/>
      <c r="R15" s="173"/>
      <c r="S15" s="174"/>
      <c r="T15" s="174"/>
      <c r="U15" s="173"/>
    </row>
    <row r="16" spans="1:21" s="199" customFormat="1">
      <c r="A16" s="173"/>
      <c r="B16" s="173"/>
      <c r="C16" s="173"/>
      <c r="D16" s="173"/>
      <c r="E16" s="173"/>
      <c r="F16" s="173"/>
      <c r="G16" s="173"/>
      <c r="H16" s="173"/>
      <c r="I16" s="173"/>
      <c r="J16" s="173"/>
      <c r="K16" s="173"/>
      <c r="L16" s="173"/>
      <c r="M16" s="173"/>
      <c r="N16" s="173"/>
      <c r="O16" s="173"/>
      <c r="P16" s="173"/>
      <c r="Q16" s="173"/>
      <c r="R16" s="173"/>
      <c r="S16" s="174"/>
      <c r="T16" s="174"/>
      <c r="U16" s="173"/>
    </row>
    <row r="17" spans="1:21" s="199" customFormat="1">
      <c r="A17" s="173"/>
      <c r="B17" s="173"/>
      <c r="C17" s="173"/>
      <c r="D17" s="173"/>
      <c r="E17" s="173"/>
      <c r="F17" s="173"/>
      <c r="G17" s="173"/>
      <c r="H17" s="173"/>
      <c r="I17" s="173"/>
      <c r="J17" s="173"/>
      <c r="K17" s="173"/>
      <c r="L17" s="173"/>
      <c r="M17" s="173"/>
      <c r="N17" s="173"/>
      <c r="O17" s="173"/>
      <c r="P17" s="173"/>
      <c r="Q17" s="173"/>
      <c r="R17" s="173"/>
      <c r="S17" s="174"/>
      <c r="T17" s="174"/>
      <c r="U17" s="173"/>
    </row>
    <row r="18" spans="1:21" s="199" customFormat="1">
      <c r="A18" s="173"/>
      <c r="B18" s="173"/>
      <c r="C18" s="173"/>
      <c r="D18" s="173"/>
      <c r="E18" s="173"/>
      <c r="F18" s="173"/>
      <c r="G18" s="173"/>
      <c r="H18" s="173"/>
      <c r="I18" s="173"/>
      <c r="J18" s="173"/>
      <c r="K18" s="173"/>
      <c r="L18" s="173"/>
      <c r="M18" s="173"/>
      <c r="N18" s="173"/>
      <c r="O18" s="173"/>
      <c r="P18" s="173"/>
      <c r="Q18" s="173"/>
      <c r="R18" s="173"/>
      <c r="S18" s="174"/>
      <c r="T18" s="174"/>
      <c r="U18" s="173"/>
    </row>
    <row r="19" spans="1:21" s="199" customFormat="1">
      <c r="A19" s="173"/>
      <c r="B19" s="173"/>
      <c r="C19" s="173"/>
      <c r="D19" s="173"/>
      <c r="E19" s="173"/>
      <c r="F19" s="173"/>
      <c r="G19" s="173"/>
      <c r="H19" s="173"/>
      <c r="I19" s="173"/>
      <c r="J19" s="173"/>
      <c r="K19" s="173"/>
      <c r="L19" s="173"/>
      <c r="M19" s="173"/>
      <c r="N19" s="173"/>
      <c r="O19" s="173"/>
      <c r="P19" s="173"/>
      <c r="Q19" s="173"/>
      <c r="R19" s="173"/>
      <c r="S19" s="174"/>
      <c r="T19" s="174"/>
      <c r="U19" s="173"/>
    </row>
    <row r="20" spans="1:21" s="199" customFormat="1">
      <c r="A20" s="173"/>
      <c r="B20" s="173"/>
      <c r="C20" s="173"/>
      <c r="D20" s="173"/>
      <c r="E20" s="173"/>
      <c r="F20" s="173"/>
      <c r="G20" s="173"/>
      <c r="H20" s="173"/>
      <c r="I20" s="173"/>
      <c r="J20" s="173"/>
      <c r="K20" s="173"/>
      <c r="L20" s="173"/>
      <c r="M20" s="173"/>
      <c r="N20" s="173"/>
      <c r="O20" s="173"/>
      <c r="P20" s="173"/>
      <c r="Q20" s="173"/>
      <c r="R20" s="173"/>
      <c r="S20" s="174"/>
      <c r="T20" s="174"/>
      <c r="U20" s="173"/>
    </row>
    <row r="21" spans="1:21" s="199" customFormat="1">
      <c r="A21" s="173"/>
      <c r="B21" s="173"/>
      <c r="C21" s="173"/>
      <c r="D21" s="173"/>
      <c r="E21" s="173"/>
      <c r="F21" s="173"/>
      <c r="G21" s="173"/>
      <c r="H21" s="173"/>
      <c r="I21" s="173"/>
      <c r="J21" s="173"/>
      <c r="K21" s="173"/>
      <c r="L21" s="173"/>
      <c r="M21" s="173"/>
      <c r="N21" s="173"/>
      <c r="O21" s="173"/>
      <c r="P21" s="173"/>
      <c r="Q21" s="173"/>
      <c r="R21" s="173"/>
      <c r="S21" s="174"/>
      <c r="T21" s="174"/>
      <c r="U21" s="173"/>
    </row>
    <row r="22" spans="1:21" s="199" customFormat="1">
      <c r="A22" s="173"/>
      <c r="B22" s="173"/>
      <c r="C22" s="173"/>
      <c r="D22" s="173"/>
      <c r="E22" s="173"/>
      <c r="F22" s="173"/>
      <c r="G22" s="173"/>
      <c r="H22" s="173"/>
      <c r="I22" s="173"/>
      <c r="J22" s="173"/>
      <c r="K22" s="173"/>
      <c r="L22" s="173"/>
      <c r="M22" s="173"/>
      <c r="N22" s="173"/>
      <c r="O22" s="173"/>
      <c r="P22" s="173"/>
      <c r="Q22" s="173"/>
      <c r="R22" s="173"/>
      <c r="S22" s="174"/>
      <c r="T22" s="174"/>
      <c r="U22" s="173"/>
    </row>
  </sheetData>
  <autoFilter ref="A4:V22" xr:uid="{00000000-0009-0000-0000-000009000000}"/>
  <dataValidations count="2">
    <dataValidation allowBlank="1" showInputMessage="1" showErrorMessage="1" sqref="J5:J22" xr:uid="{00000000-0002-0000-0900-000000000000}"/>
    <dataValidation type="list" allowBlank="1" showInputMessage="1" showErrorMessage="1" sqref="G5:G22" xr:uid="{00000000-0002-0000-0900-000001000000}"/>
  </dataValidations>
  <hyperlinks>
    <hyperlink ref="A3" location="TOC!A1" display="Return to Table of Contents" xr:uid="{00000000-0004-0000-0900-000000000000}"/>
  </hyperlinks>
  <pageMargins left="0.75" right="0.75" top="1" bottom="1" header="0.5" footer="0.5"/>
  <pageSetup scale="18" orientation="portrait" r:id="rId1"/>
  <headerFooter alignWithMargins="0">
    <oddFooter>&amp;LCapital One Public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9CCFF"/>
  </sheetPr>
  <dimension ref="A1:P7"/>
  <sheetViews>
    <sheetView showGridLines="0" zoomScaleNormal="100" workbookViewId="0">
      <selection activeCell="C28" sqref="C28"/>
    </sheetView>
  </sheetViews>
  <sheetFormatPr defaultColWidth="12.85546875" defaultRowHeight="12.75"/>
  <cols>
    <col min="1" max="1" width="1.140625" style="186" customWidth="1"/>
    <col min="2" max="2" width="29.5703125" style="186" customWidth="1"/>
    <col min="3" max="3" width="22.42578125" style="186" bestFit="1" customWidth="1"/>
    <col min="4" max="4" width="18.7109375" style="186" customWidth="1"/>
    <col min="5" max="5" width="20.7109375" style="186" customWidth="1"/>
    <col min="6" max="6" width="22.42578125" style="186" bestFit="1" customWidth="1"/>
    <col min="7" max="7" width="18.7109375" style="186" customWidth="1"/>
    <col min="8" max="8" width="20.42578125" style="186" customWidth="1"/>
    <col min="9" max="9" width="19.5703125" style="186" bestFit="1" customWidth="1"/>
    <col min="10" max="10" width="21.85546875" style="186" customWidth="1"/>
    <col min="11" max="11" width="19.5703125" style="186" bestFit="1" customWidth="1"/>
    <col min="12" max="12" width="21" style="186" customWidth="1"/>
    <col min="13" max="13" width="16.28515625" style="186" customWidth="1"/>
    <col min="14" max="14" width="19.5703125" style="186" bestFit="1" customWidth="1"/>
    <col min="15" max="15" width="19.5703125" style="186" customWidth="1"/>
    <col min="16" max="16" width="22.140625" style="186" customWidth="1"/>
    <col min="17" max="18" width="12.85546875" style="186" customWidth="1"/>
    <col min="19" max="16384" width="12.85546875" style="186"/>
  </cols>
  <sheetData>
    <row r="1" spans="1:16" ht="23.25">
      <c r="A1" s="152" t="s">
        <v>280</v>
      </c>
      <c r="B1" s="141"/>
      <c r="C1" s="141"/>
      <c r="D1" s="141"/>
      <c r="E1" s="141"/>
      <c r="F1" s="141"/>
      <c r="G1" s="209" t="s">
        <v>91</v>
      </c>
      <c r="H1" s="143"/>
    </row>
    <row r="2" spans="1:16" ht="15.75">
      <c r="A2" s="145"/>
      <c r="B2" s="145"/>
      <c r="C2" s="145"/>
      <c r="D2" s="145"/>
      <c r="E2" s="145"/>
      <c r="F2" s="145"/>
      <c r="G2" s="146"/>
      <c r="H2" s="143"/>
    </row>
    <row r="3" spans="1:16" ht="15">
      <c r="A3" s="165" t="s">
        <v>92</v>
      </c>
      <c r="B3" s="147"/>
      <c r="C3" s="147"/>
      <c r="D3" s="147"/>
      <c r="E3" s="153"/>
      <c r="F3" s="153"/>
      <c r="G3" s="153"/>
      <c r="H3" s="143"/>
    </row>
    <row r="4" spans="1:16" ht="38.25">
      <c r="A4" s="200" t="s">
        <v>281</v>
      </c>
      <c r="B4" s="200" t="s">
        <v>169</v>
      </c>
      <c r="C4" s="201" t="s">
        <v>282</v>
      </c>
      <c r="D4" s="201" t="s">
        <v>283</v>
      </c>
      <c r="E4" s="201" t="s">
        <v>284</v>
      </c>
      <c r="F4" s="32" t="s">
        <v>285</v>
      </c>
      <c r="G4" s="32" t="s">
        <v>286</v>
      </c>
      <c r="H4" s="32" t="s">
        <v>287</v>
      </c>
      <c r="I4" s="201" t="s">
        <v>288</v>
      </c>
      <c r="J4" s="201" t="s">
        <v>289</v>
      </c>
      <c r="K4" s="32" t="s">
        <v>290</v>
      </c>
      <c r="L4" s="32" t="s">
        <v>291</v>
      </c>
      <c r="M4" s="201" t="s">
        <v>122</v>
      </c>
      <c r="N4" s="201" t="s">
        <v>292</v>
      </c>
      <c r="O4" s="201" t="s">
        <v>293</v>
      </c>
      <c r="P4" s="201" t="s">
        <v>294</v>
      </c>
    </row>
    <row r="5" spans="1:16" s="188" customFormat="1">
      <c r="A5" s="187"/>
      <c r="B5" s="187"/>
      <c r="C5" s="187"/>
      <c r="D5" s="187"/>
      <c r="E5" s="187"/>
      <c r="F5" s="187"/>
      <c r="G5" s="187"/>
      <c r="H5" s="187"/>
      <c r="I5" s="187"/>
      <c r="J5" s="187"/>
      <c r="K5" s="187"/>
      <c r="L5" s="187"/>
      <c r="M5" s="187"/>
      <c r="N5" s="187"/>
      <c r="O5" s="187"/>
      <c r="P5" s="187"/>
    </row>
    <row r="6" spans="1:16" s="188" customFormat="1">
      <c r="A6" s="187"/>
      <c r="B6" s="187"/>
      <c r="C6" s="187"/>
      <c r="D6" s="187"/>
      <c r="E6" s="187"/>
      <c r="F6" s="187"/>
      <c r="G6" s="187"/>
      <c r="H6" s="187"/>
      <c r="I6" s="187"/>
      <c r="J6" s="187"/>
      <c r="K6" s="187"/>
      <c r="L6" s="187"/>
      <c r="M6" s="187"/>
      <c r="N6" s="187"/>
      <c r="O6" s="187"/>
      <c r="P6" s="187"/>
    </row>
    <row r="7" spans="1:16" s="188" customFormat="1">
      <c r="A7" s="187"/>
      <c r="B7" s="187"/>
      <c r="C7" s="187"/>
      <c r="D7" s="187"/>
      <c r="E7" s="187"/>
      <c r="F7" s="187"/>
      <c r="G7" s="187"/>
      <c r="H7" s="187"/>
      <c r="I7" s="187"/>
      <c r="J7" s="187"/>
      <c r="K7" s="187"/>
      <c r="L7" s="187"/>
      <c r="M7" s="187"/>
      <c r="N7" s="187"/>
      <c r="O7" s="187"/>
      <c r="P7" s="187"/>
    </row>
  </sheetData>
  <autoFilter ref="A4:P7" xr:uid="{00000000-0009-0000-0000-00000A000000}"/>
  <dataValidations count="3">
    <dataValidation type="list" allowBlank="1" showInputMessage="1" showErrorMessage="1" sqref="M5:M52" xr:uid="{00000000-0002-0000-0A00-000000000000}">
      <formula1>"Prod,DR,Dev,QA,UAT"</formula1>
    </dataValidation>
    <dataValidation type="list" allowBlank="1" showInputMessage="1" showErrorMessage="1" sqref="N5:N52" xr:uid="{00000000-0002-0000-0A00-000001000000}">
      <formula1>"No,Yes"</formula1>
    </dataValidation>
    <dataValidation allowBlank="1" showInputMessage="1" showErrorMessage="1" sqref="C5:C7 E5:F7 H5:H7" xr:uid="{00000000-0002-0000-0A00-000002000000}"/>
  </dataValidations>
  <hyperlinks>
    <hyperlink ref="A3" location="TOC!A1" display="Return to Table of Contents" xr:uid="{00000000-0004-0000-0A00-000000000000}"/>
  </hyperlinks>
  <pageMargins left="0.75" right="0.75" top="1" bottom="1" header="0.5" footer="0.5"/>
  <pageSetup orientation="portrait" r:id="rId1"/>
  <headerFooter alignWithMargins="0">
    <oddFooter>&amp;LCapital One Public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tabColor rgb="FF99CCFF"/>
  </sheetPr>
  <dimension ref="A1:S4"/>
  <sheetViews>
    <sheetView zoomScaleNormal="100" workbookViewId="0">
      <selection activeCell="G1" sqref="G1"/>
    </sheetView>
  </sheetViews>
  <sheetFormatPr defaultColWidth="9.28515625" defaultRowHeight="12.75"/>
  <cols>
    <col min="1" max="1" width="24.7109375" style="186" customWidth="1"/>
    <col min="2" max="2" width="15.42578125" style="186" customWidth="1"/>
    <col min="3" max="3" width="16.28515625" style="186" bestFit="1" customWidth="1"/>
    <col min="4" max="4" width="26.7109375" style="186" bestFit="1" customWidth="1"/>
    <col min="5" max="5" width="26.7109375" style="186" customWidth="1"/>
    <col min="6" max="6" width="17.42578125" style="186" bestFit="1" customWidth="1"/>
    <col min="7" max="7" width="16.85546875" style="186" bestFit="1" customWidth="1"/>
    <col min="8" max="8" width="18.42578125" style="186" customWidth="1"/>
    <col min="9" max="9" width="26" style="186" bestFit="1" customWidth="1"/>
    <col min="10" max="10" width="19.28515625" style="186" customWidth="1"/>
    <col min="11" max="12" width="15.7109375" style="186" customWidth="1"/>
    <col min="13" max="13" width="26.7109375" style="186" customWidth="1"/>
    <col min="14" max="14" width="21.28515625" style="186" customWidth="1"/>
    <col min="15" max="15" width="18" style="186" customWidth="1"/>
    <col min="16" max="16" width="26" style="186" bestFit="1" customWidth="1"/>
    <col min="17" max="18" width="26.7109375" style="186" customWidth="1"/>
    <col min="19" max="19" width="21.85546875" style="186" bestFit="1" customWidth="1"/>
    <col min="20" max="31" width="9.28515625" style="186" customWidth="1"/>
    <col min="32" max="16384" width="9.28515625" style="186"/>
  </cols>
  <sheetData>
    <row r="1" spans="1:19" ht="23.25">
      <c r="A1" s="152" t="s">
        <v>295</v>
      </c>
      <c r="B1" s="141"/>
      <c r="C1" s="141"/>
      <c r="D1" s="141"/>
      <c r="E1" s="141"/>
      <c r="F1" s="141"/>
      <c r="G1" s="209" t="s">
        <v>91</v>
      </c>
      <c r="H1" s="143"/>
    </row>
    <row r="2" spans="1:19" ht="15.75">
      <c r="A2" s="145"/>
      <c r="B2" s="145"/>
      <c r="C2" s="145"/>
      <c r="D2" s="145"/>
      <c r="E2" s="145"/>
      <c r="F2" s="145"/>
      <c r="G2" s="146"/>
      <c r="H2" s="143"/>
    </row>
    <row r="3" spans="1:19" ht="15">
      <c r="A3" s="165" t="s">
        <v>92</v>
      </c>
      <c r="B3" s="147"/>
      <c r="C3" s="147"/>
      <c r="D3" s="147"/>
      <c r="E3" s="153"/>
      <c r="F3" s="153"/>
      <c r="G3" s="153"/>
      <c r="H3" s="143"/>
    </row>
    <row r="4" spans="1:19" s="189" customFormat="1" ht="38.25">
      <c r="A4" s="200" t="s">
        <v>296</v>
      </c>
      <c r="B4" s="200" t="s">
        <v>297</v>
      </c>
      <c r="C4" s="200" t="s">
        <v>298</v>
      </c>
      <c r="D4" s="200" t="s">
        <v>299</v>
      </c>
      <c r="E4" s="200" t="s">
        <v>300</v>
      </c>
      <c r="F4" s="200" t="s">
        <v>301</v>
      </c>
      <c r="G4" s="200" t="s">
        <v>302</v>
      </c>
      <c r="H4" s="200" t="s">
        <v>303</v>
      </c>
      <c r="I4" s="200" t="s">
        <v>304</v>
      </c>
      <c r="J4" s="200" t="s">
        <v>305</v>
      </c>
      <c r="K4" s="200" t="s">
        <v>306</v>
      </c>
      <c r="L4" s="200" t="s">
        <v>307</v>
      </c>
      <c r="M4" s="32" t="s">
        <v>308</v>
      </c>
      <c r="N4" s="32" t="s">
        <v>309</v>
      </c>
      <c r="O4" s="32" t="s">
        <v>310</v>
      </c>
      <c r="P4" s="32" t="s">
        <v>311</v>
      </c>
      <c r="Q4" s="200" t="s">
        <v>312</v>
      </c>
      <c r="R4" s="200" t="s">
        <v>313</v>
      </c>
      <c r="S4" s="200" t="s">
        <v>314</v>
      </c>
    </row>
  </sheetData>
  <autoFilter ref="A4:S4" xr:uid="{00000000-0009-0000-0000-00000B000000}"/>
  <dataValidations count="2">
    <dataValidation type="list" allowBlank="1" showInputMessage="1" showErrorMessage="1" sqref="G5:G54" xr:uid="{00000000-0002-0000-0B00-000000000000}">
      <formula1>"Yes,No"</formula1>
    </dataValidation>
    <dataValidation allowBlank="1" showInputMessage="1" showErrorMessage="1" sqref="D5:E23 D25:E38 D40:E53" xr:uid="{00000000-0002-0000-0B00-000001000000}"/>
  </dataValidations>
  <hyperlinks>
    <hyperlink ref="A3" location="TOC!A1" display="Return to Table of Contents" xr:uid="{00000000-0004-0000-0B00-000000000000}"/>
  </hyperlinks>
  <pageMargins left="0.7" right="0.7" top="0.75" bottom="0.75" header="0.3" footer="0.5"/>
  <pageSetup orientation="portrait" r:id="rId1"/>
  <headerFooter>
    <oddFooter>&amp;LCapital One Public</oddFooter>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tabColor rgb="FFFFFFCC"/>
  </sheetPr>
  <dimension ref="A1:N171"/>
  <sheetViews>
    <sheetView showGridLines="0" zoomScale="110" zoomScaleNormal="110" workbookViewId="0">
      <pane ySplit="5" topLeftCell="A9" activePane="bottomLeft" state="frozen"/>
      <selection pane="bottomLeft" activeCell="H9" sqref="H9"/>
    </sheetView>
  </sheetViews>
  <sheetFormatPr defaultColWidth="9.28515625" defaultRowHeight="12.75"/>
  <cols>
    <col min="1" max="1" width="20.5703125" style="184" customWidth="1"/>
    <col min="2" max="2" width="9.85546875" style="1" customWidth="1"/>
    <col min="3" max="3" width="11.28515625" style="1" customWidth="1"/>
    <col min="4" max="4" width="10.7109375" style="1" customWidth="1"/>
    <col min="5" max="5" width="11.5703125" style="1" customWidth="1"/>
    <col min="6" max="6" width="23.28515625" style="1" customWidth="1"/>
    <col min="7" max="7" width="13.42578125" style="1" customWidth="1"/>
    <col min="8" max="8" width="81.85546875" style="3" customWidth="1"/>
    <col min="9" max="9" width="21.85546875" style="1" customWidth="1"/>
    <col min="10" max="10" width="17.7109375" style="3" customWidth="1"/>
    <col min="11" max="11" width="20.28515625" style="3" customWidth="1"/>
    <col min="12" max="12" width="11.7109375" style="2" customWidth="1"/>
    <col min="13" max="13" width="5.85546875" style="2" hidden="1" customWidth="1"/>
    <col min="14" max="14" width="22.5703125" style="1" customWidth="1"/>
    <col min="15" max="16384" width="9.28515625" style="1"/>
  </cols>
  <sheetData>
    <row r="1" spans="1:14" ht="23.25" customHeight="1">
      <c r="A1" s="152" t="s">
        <v>315</v>
      </c>
      <c r="B1" s="141"/>
      <c r="C1" s="141"/>
      <c r="D1" s="141"/>
      <c r="E1" s="141"/>
      <c r="F1" s="141"/>
      <c r="G1" s="141"/>
      <c r="H1" s="209" t="s">
        <v>91</v>
      </c>
      <c r="I1" s="143"/>
      <c r="J1" s="143"/>
      <c r="L1" s="3"/>
      <c r="N1" s="2"/>
    </row>
    <row r="2" spans="1:14" ht="15.75" customHeight="1">
      <c r="A2" s="185"/>
      <c r="B2" s="155"/>
      <c r="C2" s="155"/>
      <c r="D2" s="155"/>
      <c r="E2" s="155"/>
      <c r="F2" s="155"/>
      <c r="G2" s="145"/>
      <c r="H2" s="146"/>
      <c r="I2" s="143"/>
      <c r="J2" s="143"/>
      <c r="L2" s="3"/>
      <c r="N2" s="2"/>
    </row>
    <row r="3" spans="1:14" ht="18" customHeight="1">
      <c r="A3" s="308" t="s">
        <v>92</v>
      </c>
      <c r="B3" s="308"/>
      <c r="C3" s="153"/>
      <c r="D3" s="153"/>
      <c r="E3" s="153"/>
      <c r="F3" s="153"/>
      <c r="G3" s="143"/>
      <c r="H3" s="143"/>
      <c r="I3" s="143"/>
    </row>
    <row r="4" spans="1:14" s="202" customFormat="1" ht="26.25" customHeight="1">
      <c r="A4" s="140" t="s">
        <v>316</v>
      </c>
      <c r="B4" s="139" t="e">
        <f>#REF!</f>
        <v>#REF!</v>
      </c>
      <c r="C4" s="29"/>
      <c r="D4" s="30"/>
      <c r="E4" s="30"/>
      <c r="F4" s="30"/>
      <c r="G4" s="137" t="s">
        <v>317</v>
      </c>
      <c r="H4" s="183" t="e">
        <f>#REF!</f>
        <v>#REF!</v>
      </c>
      <c r="I4" s="340"/>
      <c r="J4" s="340"/>
      <c r="K4" s="340"/>
      <c r="L4" s="340"/>
      <c r="M4" s="340"/>
      <c r="N4" s="341"/>
    </row>
    <row r="5" spans="1:14" s="25" customFormat="1">
      <c r="A5" s="28" t="s">
        <v>318</v>
      </c>
      <c r="B5" s="26" t="s">
        <v>319</v>
      </c>
      <c r="C5" s="26" t="s">
        <v>320</v>
      </c>
      <c r="D5" s="26" t="s">
        <v>321</v>
      </c>
      <c r="E5" s="26" t="s">
        <v>322</v>
      </c>
      <c r="F5" s="26" t="s">
        <v>323</v>
      </c>
      <c r="G5" s="26" t="s">
        <v>324</v>
      </c>
      <c r="H5" s="26" t="s">
        <v>325</v>
      </c>
      <c r="I5" s="26" t="s">
        <v>169</v>
      </c>
      <c r="J5" s="27" t="s">
        <v>326</v>
      </c>
      <c r="K5" s="27" t="s">
        <v>327</v>
      </c>
      <c r="L5" s="26" t="s">
        <v>106</v>
      </c>
      <c r="M5" s="26"/>
      <c r="N5" s="26" t="s">
        <v>107</v>
      </c>
    </row>
    <row r="6" spans="1:14" ht="15" customHeight="1">
      <c r="A6" s="21"/>
      <c r="B6" s="7"/>
      <c r="C6" s="10"/>
      <c r="D6" s="10"/>
      <c r="E6" s="7"/>
      <c r="F6" s="24" t="str">
        <f>$H$6</f>
        <v>Application-IPA - FRONT END - DEV</v>
      </c>
      <c r="G6" s="7"/>
      <c r="H6" s="7" t="s">
        <v>328</v>
      </c>
      <c r="I6" s="7"/>
      <c r="J6" s="7"/>
      <c r="K6" s="7"/>
      <c r="L6" s="23"/>
      <c r="M6" s="23"/>
      <c r="N6" s="7"/>
    </row>
    <row r="7" spans="1:14" s="22" customFormat="1" ht="12" customHeight="1">
      <c r="A7" s="218" t="e">
        <f>$H$4-C7</f>
        <v>#REF!</v>
      </c>
      <c r="B7" s="13">
        <f>ROUNDUP(C7/7,0) + 1</f>
        <v>4</v>
      </c>
      <c r="C7" s="13">
        <v>18</v>
      </c>
      <c r="D7" s="213"/>
      <c r="E7" s="214"/>
      <c r="F7" s="14" t="str">
        <f t="shared" ref="F7:F11" si="0">$H$6</f>
        <v>Application-IPA - FRONT END - DEV</v>
      </c>
      <c r="G7" s="16" t="s">
        <v>329</v>
      </c>
      <c r="H7" s="20" t="s">
        <v>330</v>
      </c>
      <c r="I7" s="14" t="s">
        <v>331</v>
      </c>
      <c r="J7" s="14" t="s">
        <v>332</v>
      </c>
      <c r="K7" s="14" t="s">
        <v>333</v>
      </c>
      <c r="L7" s="13" t="s">
        <v>334</v>
      </c>
      <c r="M7" s="12" t="str">
        <f ca="1">IF(L7="N/A","None",IF(L7="Completed","Green",IF(D7="",IF(NOW()&gt;A7,"Red",IF(L7="Not Started","Grey","Blue")),IF(NOW()&gt;D7,"Red","Yellow"))))</f>
        <v>Green</v>
      </c>
      <c r="N7" s="20"/>
    </row>
    <row r="8" spans="1:14" s="22" customFormat="1" ht="12" customHeight="1">
      <c r="A8" s="218" t="e">
        <f>$H$4-C8</f>
        <v>#REF!</v>
      </c>
      <c r="B8" s="13">
        <f>ROUNDUP(C8/7,0) +1</f>
        <v>6</v>
      </c>
      <c r="C8" s="13">
        <v>35</v>
      </c>
      <c r="D8" s="213"/>
      <c r="E8" s="14"/>
      <c r="F8" s="14" t="str">
        <f t="shared" si="0"/>
        <v>Application-IPA - FRONT END - DEV</v>
      </c>
      <c r="G8" s="16" t="s">
        <v>329</v>
      </c>
      <c r="H8" s="20" t="s">
        <v>335</v>
      </c>
      <c r="I8" s="14" t="s">
        <v>331</v>
      </c>
      <c r="J8" s="14" t="s">
        <v>332</v>
      </c>
      <c r="K8" s="14" t="s">
        <v>333</v>
      </c>
      <c r="L8" s="13" t="s">
        <v>334</v>
      </c>
      <c r="M8" s="12" t="str">
        <f ca="1">IF(L8="N/A","None",IF(L8="Completed","Green",IF(D8="",IF(NOW()&gt;A8,"Red",IF(L8="Not Started","Grey","Blue")),IF(NOW()&gt;D8,"Red","Yellow"))))</f>
        <v>Green</v>
      </c>
      <c r="N8" s="20"/>
    </row>
    <row r="9" spans="1:14" s="22" customFormat="1" ht="12" customHeight="1">
      <c r="A9" s="218" t="e">
        <f>$H$4-C9</f>
        <v>#REF!</v>
      </c>
      <c r="B9" s="13">
        <f>ROUNDUP(C9/7,0) +1</f>
        <v>6</v>
      </c>
      <c r="C9" s="13">
        <v>35</v>
      </c>
      <c r="D9" s="213"/>
      <c r="E9" s="14"/>
      <c r="F9" s="14" t="str">
        <f t="shared" si="0"/>
        <v>Application-IPA - FRONT END - DEV</v>
      </c>
      <c r="G9" s="16" t="s">
        <v>329</v>
      </c>
      <c r="H9" s="20" t="s">
        <v>336</v>
      </c>
      <c r="I9" s="14" t="s">
        <v>331</v>
      </c>
      <c r="J9" s="14" t="s">
        <v>332</v>
      </c>
      <c r="K9" s="14" t="s">
        <v>333</v>
      </c>
      <c r="L9" s="13" t="s">
        <v>337</v>
      </c>
      <c r="M9" s="12" t="e">
        <f ca="1">IF(L9="N/A","None",IF(L9="Completed","Green",IF(D9="",IF(NOW()&gt;A9,"Red",IF(L9="Not Started","Grey","Blue")),IF(NOW()&gt;D9,"Red","Yellow"))))</f>
        <v>#REF!</v>
      </c>
      <c r="N9" s="20"/>
    </row>
    <row r="10" spans="1:14" s="22" customFormat="1" ht="12" customHeight="1">
      <c r="A10" s="218" t="e">
        <f>$H$4-C10</f>
        <v>#REF!</v>
      </c>
      <c r="B10" s="13">
        <f>ROUNDUP(C10/7,0) + 1</f>
        <v>3</v>
      </c>
      <c r="C10" s="13">
        <v>14</v>
      </c>
      <c r="D10" s="13"/>
      <c r="E10" s="14"/>
      <c r="F10" s="14" t="str">
        <f t="shared" si="0"/>
        <v>Application-IPA - FRONT END - DEV</v>
      </c>
      <c r="G10" s="16" t="s">
        <v>329</v>
      </c>
      <c r="H10" s="20" t="s">
        <v>338</v>
      </c>
      <c r="I10" s="14" t="s">
        <v>331</v>
      </c>
      <c r="J10" s="14" t="s">
        <v>332</v>
      </c>
      <c r="K10" s="14" t="s">
        <v>333</v>
      </c>
      <c r="L10" s="13" t="s">
        <v>337</v>
      </c>
      <c r="M10" s="12" t="e">
        <f ca="1">IF(L10="N/A","None",IF(L10="Completed","Green",IF(D10="",IF(NOW()&gt;A10,"Red",IF(L10="Not Started","Grey","Blue")),IF(NOW()&gt;D10,"Red","Yellow"))))</f>
        <v>#REF!</v>
      </c>
      <c r="N10" s="20"/>
    </row>
    <row r="11" spans="1:14" ht="12" customHeight="1">
      <c r="A11" s="218" t="e">
        <f>$H$4-C11</f>
        <v>#REF!</v>
      </c>
      <c r="B11" s="13">
        <f>ROUNDUP(C11/7,0) + 1</f>
        <v>3</v>
      </c>
      <c r="C11" s="13">
        <v>14</v>
      </c>
      <c r="D11" s="13"/>
      <c r="E11" s="14"/>
      <c r="F11" s="14" t="str">
        <f t="shared" si="0"/>
        <v>Application-IPA - FRONT END - DEV</v>
      </c>
      <c r="G11" s="16" t="s">
        <v>329</v>
      </c>
      <c r="H11" s="14" t="s">
        <v>339</v>
      </c>
      <c r="I11" s="14" t="s">
        <v>331</v>
      </c>
      <c r="J11" s="14" t="s">
        <v>332</v>
      </c>
      <c r="K11" s="14" t="s">
        <v>333</v>
      </c>
      <c r="L11" s="13" t="s">
        <v>337</v>
      </c>
      <c r="M11" s="12" t="e">
        <f ca="1">IF(L11="N/A","None",IF(L11="Completed","Green",IF(D11="",IF(NOW()&gt;A11,"Red",IF(L11="Not Started","Grey","Blue")),IF(NOW()&gt;D11,"Red","Yellow"))))</f>
        <v>#REF!</v>
      </c>
      <c r="N11" s="20"/>
    </row>
    <row r="12" spans="1:14" ht="13.5" customHeight="1">
      <c r="A12" s="219"/>
      <c r="B12" s="7"/>
      <c r="C12" s="10"/>
      <c r="D12" s="10"/>
      <c r="E12" s="7"/>
      <c r="F12" s="24" t="str">
        <f>$H$12</f>
        <v>Application-CLB</v>
      </c>
      <c r="G12" s="7"/>
      <c r="H12" s="7" t="s">
        <v>340</v>
      </c>
      <c r="I12" s="7"/>
      <c r="J12" s="7"/>
      <c r="K12" s="7"/>
      <c r="L12" s="23"/>
      <c r="M12" s="23"/>
      <c r="N12" s="7"/>
    </row>
    <row r="13" spans="1:14" s="22" customFormat="1" ht="12" customHeight="1">
      <c r="A13" s="218" t="e">
        <f>$H$4-C13</f>
        <v>#REF!</v>
      </c>
      <c r="B13" s="13">
        <f>ROUNDUP(C13/7,0) + 1</f>
        <v>7</v>
      </c>
      <c r="C13" s="13">
        <v>42</v>
      </c>
      <c r="D13" s="13"/>
      <c r="E13" s="214"/>
      <c r="F13" s="14" t="str">
        <f>$H$12</f>
        <v>Application-CLB</v>
      </c>
      <c r="G13" s="16" t="s">
        <v>329</v>
      </c>
      <c r="H13" s="20" t="s">
        <v>341</v>
      </c>
      <c r="I13" s="14" t="s">
        <v>342</v>
      </c>
      <c r="J13" s="14" t="s">
        <v>332</v>
      </c>
      <c r="K13" s="14" t="s">
        <v>333</v>
      </c>
      <c r="L13" s="13" t="s">
        <v>337</v>
      </c>
      <c r="M13" s="12" t="e">
        <f ca="1">IF(L13="N/A","None",IF(L13="Completed","Green",IF(D13="",IF(NOW()&gt;A13,"Red",IF(L13="Not Started","Grey","Blue")),IF(NOW()&gt;D13,"Red","Yellow"))))</f>
        <v>#REF!</v>
      </c>
      <c r="N13" s="20"/>
    </row>
    <row r="14" spans="1:14" s="22" customFormat="1" ht="12" customHeight="1">
      <c r="A14" s="218" t="e">
        <f>$H$4-C14</f>
        <v>#REF!</v>
      </c>
      <c r="B14" s="13">
        <f t="shared" ref="B14:B15" si="1">ROUNDUP(C14/7,0) +1</f>
        <v>6</v>
      </c>
      <c r="C14" s="13">
        <v>35</v>
      </c>
      <c r="D14" s="13"/>
      <c r="E14" s="214"/>
      <c r="F14" s="14" t="str">
        <f t="shared" ref="F14:F17" si="2">$H$12</f>
        <v>Application-CLB</v>
      </c>
      <c r="G14" s="16" t="s">
        <v>329</v>
      </c>
      <c r="H14" s="20" t="s">
        <v>335</v>
      </c>
      <c r="I14" s="14" t="s">
        <v>342</v>
      </c>
      <c r="J14" s="14" t="s">
        <v>332</v>
      </c>
      <c r="K14" s="14" t="s">
        <v>333</v>
      </c>
      <c r="L14" s="13" t="s">
        <v>337</v>
      </c>
      <c r="M14" s="12" t="e">
        <f ca="1">IF(L14="N/A","None",IF(L14="Completed","Green",IF(D14="",IF(NOW()&gt;A14,"Red",IF(L14="Not Started","Grey","Blue")),IF(NOW()&gt;D14,"Red","Yellow"))))</f>
        <v>#REF!</v>
      </c>
      <c r="N14" s="20"/>
    </row>
    <row r="15" spans="1:14" s="22" customFormat="1" ht="12" customHeight="1">
      <c r="A15" s="218" t="e">
        <f>$H$4-C15</f>
        <v>#REF!</v>
      </c>
      <c r="B15" s="13">
        <f t="shared" si="1"/>
        <v>6</v>
      </c>
      <c r="C15" s="13">
        <v>35</v>
      </c>
      <c r="D15" s="13"/>
      <c r="E15" s="214"/>
      <c r="F15" s="14" t="str">
        <f t="shared" si="2"/>
        <v>Application-CLB</v>
      </c>
      <c r="G15" s="16" t="s">
        <v>329</v>
      </c>
      <c r="H15" s="20" t="s">
        <v>336</v>
      </c>
      <c r="I15" s="14" t="s">
        <v>342</v>
      </c>
      <c r="J15" s="14" t="s">
        <v>332</v>
      </c>
      <c r="K15" s="14" t="s">
        <v>333</v>
      </c>
      <c r="L15" s="13" t="s">
        <v>337</v>
      </c>
      <c r="M15" s="12" t="e">
        <f ca="1">IF(L15="N/A","None",IF(L15="Completed","Green",IF(D15="",IF(NOW()&gt;A15,"Red",IF(L15="Not Started","Grey","Blue")),IF(NOW()&gt;D15,"Red","Yellow"))))</f>
        <v>#REF!</v>
      </c>
      <c r="N15" s="20"/>
    </row>
    <row r="16" spans="1:14" s="22" customFormat="1" ht="12" customHeight="1">
      <c r="A16" s="218" t="e">
        <f>$H$4-C16</f>
        <v>#REF!</v>
      </c>
      <c r="B16" s="13">
        <f t="shared" ref="B16:B17" si="3">ROUNDUP(C16/7,0) + 1</f>
        <v>3</v>
      </c>
      <c r="C16" s="13">
        <v>14</v>
      </c>
      <c r="D16" s="13"/>
      <c r="E16" s="14"/>
      <c r="F16" s="14" t="str">
        <f t="shared" si="2"/>
        <v>Application-CLB</v>
      </c>
      <c r="G16" s="16" t="s">
        <v>329</v>
      </c>
      <c r="H16" s="20" t="s">
        <v>343</v>
      </c>
      <c r="I16" s="14" t="s">
        <v>342</v>
      </c>
      <c r="J16" s="14" t="s">
        <v>332</v>
      </c>
      <c r="K16" s="14" t="s">
        <v>333</v>
      </c>
      <c r="L16" s="13" t="s">
        <v>337</v>
      </c>
      <c r="M16" s="12" t="e">
        <f ca="1">IF(L16="N/A","None",IF(L16="Completed","Green",IF(D16="",IF(NOW()&gt;A16,"Red",IF(L16="Not Started","Grey","Blue")),IF(NOW()&gt;D16,"Red","Yellow"))))</f>
        <v>#REF!</v>
      </c>
      <c r="N16" s="20"/>
    </row>
    <row r="17" spans="1:14" ht="12" customHeight="1">
      <c r="A17" s="218" t="e">
        <f>$H$4-C17</f>
        <v>#REF!</v>
      </c>
      <c r="B17" s="13">
        <f t="shared" si="3"/>
        <v>3</v>
      </c>
      <c r="C17" s="13">
        <v>14</v>
      </c>
      <c r="D17" s="13"/>
      <c r="E17" s="14"/>
      <c r="F17" s="14" t="str">
        <f t="shared" si="2"/>
        <v>Application-CLB</v>
      </c>
      <c r="G17" s="16" t="s">
        <v>329</v>
      </c>
      <c r="H17" s="14" t="s">
        <v>339</v>
      </c>
      <c r="I17" s="14" t="s">
        <v>342</v>
      </c>
      <c r="J17" s="14" t="s">
        <v>332</v>
      </c>
      <c r="K17" s="14" t="s">
        <v>333</v>
      </c>
      <c r="L17" s="13" t="s">
        <v>337</v>
      </c>
      <c r="M17" s="12" t="e">
        <f ca="1">IF(L17="N/A","None",IF(L17="Completed","Green",IF(D17="",IF(NOW()&gt;A17,"Red",IF(L17="Not Started","Grey","Blue")),IF(NOW()&gt;D17,"Red","Yellow"))))</f>
        <v>#REF!</v>
      </c>
      <c r="N17" s="20"/>
    </row>
    <row r="18" spans="1:14" ht="13.5" customHeight="1">
      <c r="A18" s="219"/>
      <c r="B18" s="7"/>
      <c r="C18" s="10"/>
      <c r="D18" s="10"/>
      <c r="E18" s="7"/>
      <c r="F18" s="24" t="str">
        <f>H18</f>
        <v>Application-CPC - Pod 2</v>
      </c>
      <c r="G18" s="7"/>
      <c r="H18" s="7" t="s">
        <v>344</v>
      </c>
      <c r="I18" s="7"/>
      <c r="J18" s="7"/>
      <c r="K18" s="7"/>
      <c r="L18" s="23"/>
      <c r="M18" s="23"/>
      <c r="N18" s="7"/>
    </row>
    <row r="19" spans="1:14" s="22" customFormat="1" ht="12" customHeight="1">
      <c r="A19" s="218" t="e">
        <f>$H$4-C19</f>
        <v>#REF!</v>
      </c>
      <c r="B19" s="13">
        <f>ROUNDUP(C19/7,0) + 1</f>
        <v>7</v>
      </c>
      <c r="C19" s="13">
        <v>42</v>
      </c>
      <c r="D19" s="13"/>
      <c r="E19" s="214"/>
      <c r="F19" s="14" t="str">
        <f>$H$18</f>
        <v>Application-CPC - Pod 2</v>
      </c>
      <c r="G19" s="16" t="s">
        <v>329</v>
      </c>
      <c r="H19" s="20" t="s">
        <v>341</v>
      </c>
      <c r="I19" s="14" t="s">
        <v>345</v>
      </c>
      <c r="J19" s="14" t="s">
        <v>332</v>
      </c>
      <c r="K19" s="14" t="s">
        <v>333</v>
      </c>
      <c r="L19" s="13" t="s">
        <v>337</v>
      </c>
      <c r="M19" s="12" t="e">
        <f ca="1">IF(L19="N/A","None",IF(L19="Completed","Green",IF(D19="",IF(NOW()&gt;A19,"Red",IF(L19="Not Started","Grey","Blue")),IF(NOW()&gt;D19,"Red","Yellow"))))</f>
        <v>#REF!</v>
      </c>
      <c r="N19" s="20"/>
    </row>
    <row r="20" spans="1:14" s="22" customFormat="1" ht="12" customHeight="1">
      <c r="A20" s="218" t="e">
        <f>$H$4-C20</f>
        <v>#REF!</v>
      </c>
      <c r="B20" s="13">
        <f t="shared" ref="B20:B21" si="4">ROUNDUP(C20/7,0) +1</f>
        <v>6</v>
      </c>
      <c r="C20" s="13">
        <v>35</v>
      </c>
      <c r="D20" s="13"/>
      <c r="E20" s="214"/>
      <c r="F20" s="14" t="str">
        <f t="shared" ref="F20:F23" si="5">$H$18</f>
        <v>Application-CPC - Pod 2</v>
      </c>
      <c r="G20" s="16" t="s">
        <v>329</v>
      </c>
      <c r="H20" s="20" t="s">
        <v>335</v>
      </c>
      <c r="I20" s="14" t="s">
        <v>345</v>
      </c>
      <c r="J20" s="14" t="s">
        <v>332</v>
      </c>
      <c r="K20" s="14" t="s">
        <v>333</v>
      </c>
      <c r="L20" s="13" t="s">
        <v>337</v>
      </c>
      <c r="M20" s="12" t="e">
        <f ca="1">IF(L20="N/A","None",IF(L20="Completed","Green",IF(D20="",IF(NOW()&gt;A20,"Red",IF(L20="Not Started","Grey","Blue")),IF(NOW()&gt;D20,"Red","Yellow"))))</f>
        <v>#REF!</v>
      </c>
      <c r="N20" s="20"/>
    </row>
    <row r="21" spans="1:14" s="22" customFormat="1" ht="12" customHeight="1">
      <c r="A21" s="218" t="e">
        <f>$H$4-C21</f>
        <v>#REF!</v>
      </c>
      <c r="B21" s="13">
        <f t="shared" si="4"/>
        <v>6</v>
      </c>
      <c r="C21" s="13">
        <v>35</v>
      </c>
      <c r="D21" s="13"/>
      <c r="E21" s="214"/>
      <c r="F21" s="14" t="str">
        <f t="shared" si="5"/>
        <v>Application-CPC - Pod 2</v>
      </c>
      <c r="G21" s="16" t="s">
        <v>329</v>
      </c>
      <c r="H21" s="20" t="s">
        <v>336</v>
      </c>
      <c r="I21" s="14" t="s">
        <v>345</v>
      </c>
      <c r="J21" s="14" t="s">
        <v>332</v>
      </c>
      <c r="K21" s="14" t="s">
        <v>333</v>
      </c>
      <c r="L21" s="13" t="s">
        <v>337</v>
      </c>
      <c r="M21" s="12" t="e">
        <f ca="1">IF(L21="N/A","None",IF(L21="Completed","Green",IF(D21="",IF(NOW()&gt;A21,"Red",IF(L21="Not Started","Grey","Blue")),IF(NOW()&gt;D21,"Red","Yellow"))))</f>
        <v>#REF!</v>
      </c>
      <c r="N21" s="20"/>
    </row>
    <row r="22" spans="1:14" s="22" customFormat="1" ht="12" customHeight="1">
      <c r="A22" s="218" t="e">
        <f>$H$4-C22</f>
        <v>#REF!</v>
      </c>
      <c r="B22" s="13">
        <f t="shared" ref="B22:B23" si="6">ROUNDUP(C22/7,0) + 1</f>
        <v>3</v>
      </c>
      <c r="C22" s="13">
        <v>14</v>
      </c>
      <c r="D22" s="13"/>
      <c r="E22" s="14"/>
      <c r="F22" s="14" t="str">
        <f t="shared" si="5"/>
        <v>Application-CPC - Pod 2</v>
      </c>
      <c r="G22" s="16" t="s">
        <v>329</v>
      </c>
      <c r="H22" s="20" t="s">
        <v>343</v>
      </c>
      <c r="I22" s="14" t="s">
        <v>345</v>
      </c>
      <c r="J22" s="14" t="s">
        <v>332</v>
      </c>
      <c r="K22" s="14" t="s">
        <v>333</v>
      </c>
      <c r="L22" s="13" t="s">
        <v>337</v>
      </c>
      <c r="M22" s="12" t="e">
        <f ca="1">IF(L22="N/A","None",IF(L22="Completed","Green",IF(D22="",IF(NOW()&gt;A22,"Red",IF(L22="Not Started","Grey","Blue")),IF(NOW()&gt;D22,"Red","Yellow"))))</f>
        <v>#REF!</v>
      </c>
      <c r="N22" s="20"/>
    </row>
    <row r="23" spans="1:14" ht="12" customHeight="1">
      <c r="A23" s="218" t="e">
        <f>$H$4-C23</f>
        <v>#REF!</v>
      </c>
      <c r="B23" s="13">
        <f t="shared" si="6"/>
        <v>3</v>
      </c>
      <c r="C23" s="13">
        <v>14</v>
      </c>
      <c r="D23" s="13"/>
      <c r="E23" s="14"/>
      <c r="F23" s="14" t="str">
        <f t="shared" si="5"/>
        <v>Application-CPC - Pod 2</v>
      </c>
      <c r="G23" s="16" t="s">
        <v>329</v>
      </c>
      <c r="H23" s="14" t="s">
        <v>339</v>
      </c>
      <c r="I23" s="14" t="s">
        <v>345</v>
      </c>
      <c r="J23" s="14" t="s">
        <v>332</v>
      </c>
      <c r="K23" s="14" t="s">
        <v>333</v>
      </c>
      <c r="L23" s="13" t="s">
        <v>337</v>
      </c>
      <c r="M23" s="12" t="e">
        <f ca="1">IF(L23="N/A","None",IF(L23="Completed","Green",IF(D23="",IF(NOW()&gt;A23,"Red",IF(L23="Not Started","Grey","Blue")),IF(NOW()&gt;D23,"Red","Yellow"))))</f>
        <v>#REF!</v>
      </c>
      <c r="N23" s="20"/>
    </row>
    <row r="24" spans="1:14" ht="13.5" customHeight="1">
      <c r="A24" s="219"/>
      <c r="B24" s="7"/>
      <c r="C24" s="10"/>
      <c r="D24" s="10"/>
      <c r="E24" s="7"/>
      <c r="F24" s="24" t="str">
        <f>H24</f>
        <v>Application-DSView</v>
      </c>
      <c r="G24" s="7"/>
      <c r="H24" s="7" t="s">
        <v>346</v>
      </c>
      <c r="I24" s="7"/>
      <c r="J24" s="7"/>
      <c r="K24" s="7"/>
      <c r="L24" s="23"/>
      <c r="M24" s="23"/>
      <c r="N24" s="7"/>
    </row>
    <row r="25" spans="1:14" s="22" customFormat="1" ht="12" customHeight="1">
      <c r="A25" s="218" t="e">
        <f>$H$4-C25</f>
        <v>#REF!</v>
      </c>
      <c r="B25" s="13">
        <f>ROUNDUP(C25/7,0) + 1</f>
        <v>7</v>
      </c>
      <c r="C25" s="13">
        <v>42</v>
      </c>
      <c r="D25" s="13"/>
      <c r="E25" s="214"/>
      <c r="F25" s="14" t="str">
        <f>$H$24</f>
        <v>Application-DSView</v>
      </c>
      <c r="G25" s="16" t="s">
        <v>329</v>
      </c>
      <c r="H25" s="20" t="s">
        <v>341</v>
      </c>
      <c r="I25" s="14" t="s">
        <v>347</v>
      </c>
      <c r="J25" s="14" t="s">
        <v>332</v>
      </c>
      <c r="K25" s="14" t="s">
        <v>333</v>
      </c>
      <c r="L25" s="13" t="s">
        <v>337</v>
      </c>
      <c r="M25" s="12" t="e">
        <f ca="1">IF(L25="N/A","None",IF(L25="Completed","Green",IF(D25="",IF(NOW()&gt;A25,"Red",IF(L25="Not Started","Grey","Blue")),IF(NOW()&gt;D25,"Red","Yellow"))))</f>
        <v>#REF!</v>
      </c>
      <c r="N25" s="20"/>
    </row>
    <row r="26" spans="1:14" s="22" customFormat="1" ht="12" customHeight="1">
      <c r="A26" s="218" t="e">
        <f>$H$4-C26</f>
        <v>#REF!</v>
      </c>
      <c r="B26" s="13">
        <f t="shared" ref="B26:B27" si="7">ROUNDUP(C26/7,0) +1</f>
        <v>6</v>
      </c>
      <c r="C26" s="13">
        <v>35</v>
      </c>
      <c r="D26" s="13"/>
      <c r="E26" s="214"/>
      <c r="F26" s="14" t="str">
        <f t="shared" ref="F26:F29" si="8">$H$24</f>
        <v>Application-DSView</v>
      </c>
      <c r="G26" s="16" t="s">
        <v>329</v>
      </c>
      <c r="H26" s="20" t="s">
        <v>335</v>
      </c>
      <c r="I26" s="14" t="s">
        <v>347</v>
      </c>
      <c r="J26" s="14" t="s">
        <v>332</v>
      </c>
      <c r="K26" s="14" t="s">
        <v>333</v>
      </c>
      <c r="L26" s="13" t="s">
        <v>337</v>
      </c>
      <c r="M26" s="12" t="e">
        <f ca="1">IF(L26="N/A","None",IF(L26="Completed","Green",IF(D26="",IF(NOW()&gt;A26,"Red",IF(L26="Not Started","Grey","Blue")),IF(NOW()&gt;D26,"Red","Yellow"))))</f>
        <v>#REF!</v>
      </c>
      <c r="N26" s="20"/>
    </row>
    <row r="27" spans="1:14" s="22" customFormat="1" ht="12" customHeight="1">
      <c r="A27" s="218" t="e">
        <f>$H$4-C27</f>
        <v>#REF!</v>
      </c>
      <c r="B27" s="13">
        <f t="shared" si="7"/>
        <v>6</v>
      </c>
      <c r="C27" s="13">
        <v>35</v>
      </c>
      <c r="D27" s="13"/>
      <c r="E27" s="14"/>
      <c r="F27" s="14" t="str">
        <f t="shared" si="8"/>
        <v>Application-DSView</v>
      </c>
      <c r="G27" s="16" t="s">
        <v>329</v>
      </c>
      <c r="H27" s="20" t="s">
        <v>336</v>
      </c>
      <c r="I27" s="14" t="s">
        <v>347</v>
      </c>
      <c r="J27" s="14" t="s">
        <v>332</v>
      </c>
      <c r="K27" s="14" t="s">
        <v>333</v>
      </c>
      <c r="L27" s="13" t="s">
        <v>337</v>
      </c>
      <c r="M27" s="12" t="e">
        <f ca="1">IF(L27="N/A","None",IF(L27="Completed","Green",IF(D27="",IF(NOW()&gt;A27,"Red",IF(L27="Not Started","Grey","Blue")),IF(NOW()&gt;D27,"Red","Yellow"))))</f>
        <v>#REF!</v>
      </c>
      <c r="N27" s="20"/>
    </row>
    <row r="28" spans="1:14" s="22" customFormat="1" ht="12" customHeight="1">
      <c r="A28" s="218" t="e">
        <f>$H$4-C28</f>
        <v>#REF!</v>
      </c>
      <c r="B28" s="13">
        <f t="shared" ref="B28:B29" si="9">ROUNDUP(C28/7,0) + 1</f>
        <v>3</v>
      </c>
      <c r="C28" s="13">
        <v>14</v>
      </c>
      <c r="D28" s="13"/>
      <c r="E28" s="14"/>
      <c r="F28" s="14" t="str">
        <f t="shared" si="8"/>
        <v>Application-DSView</v>
      </c>
      <c r="G28" s="16" t="s">
        <v>329</v>
      </c>
      <c r="H28" s="20" t="s">
        <v>343</v>
      </c>
      <c r="I28" s="14" t="s">
        <v>347</v>
      </c>
      <c r="J28" s="14" t="s">
        <v>332</v>
      </c>
      <c r="K28" s="14" t="s">
        <v>333</v>
      </c>
      <c r="L28" s="13" t="s">
        <v>337</v>
      </c>
      <c r="M28" s="12" t="e">
        <f ca="1">IF(L28="N/A","None",IF(L28="Completed","Green",IF(D28="",IF(NOW()&gt;A28,"Red",IF(L28="Not Started","Grey","Blue")),IF(NOW()&gt;D28,"Red","Yellow"))))</f>
        <v>#REF!</v>
      </c>
      <c r="N28" s="20"/>
    </row>
    <row r="29" spans="1:14" ht="12" customHeight="1">
      <c r="A29" s="218" t="e">
        <f>$H$4-C29</f>
        <v>#REF!</v>
      </c>
      <c r="B29" s="13">
        <f t="shared" si="9"/>
        <v>3</v>
      </c>
      <c r="C29" s="13">
        <v>14</v>
      </c>
      <c r="D29" s="13"/>
      <c r="E29" s="14"/>
      <c r="F29" s="14" t="str">
        <f t="shared" si="8"/>
        <v>Application-DSView</v>
      </c>
      <c r="G29" s="16" t="s">
        <v>329</v>
      </c>
      <c r="H29" s="14" t="s">
        <v>339</v>
      </c>
      <c r="I29" s="14" t="s">
        <v>347</v>
      </c>
      <c r="J29" s="14" t="s">
        <v>332</v>
      </c>
      <c r="K29" s="14" t="s">
        <v>333</v>
      </c>
      <c r="L29" s="13" t="s">
        <v>337</v>
      </c>
      <c r="M29" s="12" t="e">
        <f ca="1">IF(L29="N/A","None",IF(L29="Completed","Green",IF(D29="",IF(NOW()&gt;A29,"Red",IF(L29="Not Started","Grey","Blue")),IF(NOW()&gt;D29,"Red","Yellow"))))</f>
        <v>#REF!</v>
      </c>
      <c r="N29" s="20"/>
    </row>
    <row r="30" spans="1:14" ht="13.5" customHeight="1">
      <c r="A30" s="219"/>
      <c r="B30" s="7"/>
      <c r="C30" s="10"/>
      <c r="D30" s="10"/>
      <c r="E30" s="7"/>
      <c r="F30" s="24" t="str">
        <f>H30</f>
        <v>Application-Exchange</v>
      </c>
      <c r="G30" s="7"/>
      <c r="H30" s="7" t="s">
        <v>348</v>
      </c>
      <c r="I30" s="7"/>
      <c r="J30" s="7"/>
      <c r="K30" s="7"/>
      <c r="L30" s="23"/>
      <c r="M30" s="23"/>
      <c r="N30" s="7"/>
    </row>
    <row r="31" spans="1:14" s="22" customFormat="1" ht="12" customHeight="1">
      <c r="A31" s="218" t="e">
        <f>$H$4-C31</f>
        <v>#REF!</v>
      </c>
      <c r="B31" s="13">
        <f>ROUNDUP(C31/7,0) + 1</f>
        <v>7</v>
      </c>
      <c r="C31" s="13">
        <v>42</v>
      </c>
      <c r="D31" s="13"/>
      <c r="E31" s="214"/>
      <c r="F31" s="14" t="str">
        <f>$H$30</f>
        <v>Application-Exchange</v>
      </c>
      <c r="G31" s="16" t="s">
        <v>329</v>
      </c>
      <c r="H31" s="20" t="s">
        <v>341</v>
      </c>
      <c r="I31" s="14" t="s">
        <v>349</v>
      </c>
      <c r="J31" s="14" t="s">
        <v>332</v>
      </c>
      <c r="K31" s="14" t="s">
        <v>333</v>
      </c>
      <c r="L31" s="13" t="s">
        <v>337</v>
      </c>
      <c r="M31" s="12" t="e">
        <f ca="1">IF(L31="N/A","None",IF(L31="Completed","Green",IF(D31="",IF(NOW()&gt;A31,"Red",IF(L31="Not Started","Grey","Blue")),IF(NOW()&gt;D31,"Red","Yellow"))))</f>
        <v>#REF!</v>
      </c>
      <c r="N31" s="20"/>
    </row>
    <row r="32" spans="1:14" s="22" customFormat="1" ht="12" customHeight="1">
      <c r="A32" s="218" t="e">
        <f>$H$4-C32</f>
        <v>#REF!</v>
      </c>
      <c r="B32" s="13">
        <f t="shared" ref="B32:B33" si="10">ROUNDUP(C32/7,0) +1</f>
        <v>6</v>
      </c>
      <c r="C32" s="13">
        <v>35</v>
      </c>
      <c r="D32" s="13"/>
      <c r="E32" s="14"/>
      <c r="F32" s="14" t="str">
        <f t="shared" ref="F32:F35" si="11">$H$30</f>
        <v>Application-Exchange</v>
      </c>
      <c r="G32" s="16" t="s">
        <v>329</v>
      </c>
      <c r="H32" s="20" t="s">
        <v>335</v>
      </c>
      <c r="I32" s="14" t="s">
        <v>349</v>
      </c>
      <c r="J32" s="14" t="s">
        <v>332</v>
      </c>
      <c r="K32" s="14" t="s">
        <v>333</v>
      </c>
      <c r="L32" s="13" t="s">
        <v>337</v>
      </c>
      <c r="M32" s="12" t="e">
        <f ca="1">IF(L32="N/A","None",IF(L32="Completed","Green",IF(D32="",IF(NOW()&gt;A32,"Red",IF(L32="Not Started","Grey","Blue")),IF(NOW()&gt;D32,"Red","Yellow"))))</f>
        <v>#REF!</v>
      </c>
      <c r="N32" s="20"/>
    </row>
    <row r="33" spans="1:14" s="22" customFormat="1" ht="12" customHeight="1">
      <c r="A33" s="218" t="e">
        <f>$H$4-C33</f>
        <v>#REF!</v>
      </c>
      <c r="B33" s="13">
        <f t="shared" si="10"/>
        <v>6</v>
      </c>
      <c r="C33" s="13">
        <v>35</v>
      </c>
      <c r="D33" s="13"/>
      <c r="E33" s="14"/>
      <c r="F33" s="14" t="str">
        <f t="shared" si="11"/>
        <v>Application-Exchange</v>
      </c>
      <c r="G33" s="16" t="s">
        <v>329</v>
      </c>
      <c r="H33" s="20" t="s">
        <v>336</v>
      </c>
      <c r="I33" s="14" t="s">
        <v>349</v>
      </c>
      <c r="J33" s="14" t="s">
        <v>332</v>
      </c>
      <c r="K33" s="14" t="s">
        <v>333</v>
      </c>
      <c r="L33" s="13" t="s">
        <v>337</v>
      </c>
      <c r="M33" s="12" t="e">
        <f ca="1">IF(L33="N/A","None",IF(L33="Completed","Green",IF(D33="",IF(NOW()&gt;A33,"Red",IF(L33="Not Started","Grey","Blue")),IF(NOW()&gt;D33,"Red","Yellow"))))</f>
        <v>#REF!</v>
      </c>
      <c r="N33" s="20"/>
    </row>
    <row r="34" spans="1:14" s="22" customFormat="1" ht="12" customHeight="1">
      <c r="A34" s="218" t="e">
        <f>$H$4-C34</f>
        <v>#REF!</v>
      </c>
      <c r="B34" s="13">
        <f t="shared" ref="B34:B35" si="12">ROUNDUP(C34/7,0) + 1</f>
        <v>3</v>
      </c>
      <c r="C34" s="13">
        <v>14</v>
      </c>
      <c r="D34" s="13"/>
      <c r="E34" s="14"/>
      <c r="F34" s="14" t="str">
        <f t="shared" si="11"/>
        <v>Application-Exchange</v>
      </c>
      <c r="G34" s="16" t="s">
        <v>329</v>
      </c>
      <c r="H34" s="20" t="s">
        <v>343</v>
      </c>
      <c r="I34" s="14" t="s">
        <v>349</v>
      </c>
      <c r="J34" s="14" t="s">
        <v>332</v>
      </c>
      <c r="K34" s="14" t="s">
        <v>333</v>
      </c>
      <c r="L34" s="13" t="s">
        <v>337</v>
      </c>
      <c r="M34" s="12" t="e">
        <f ca="1">IF(L34="N/A","None",IF(L34="Completed","Green",IF(D34="",IF(NOW()&gt;A34,"Red",IF(L34="Not Started","Grey","Blue")),IF(NOW()&gt;D34,"Red","Yellow"))))</f>
        <v>#REF!</v>
      </c>
      <c r="N34" s="20"/>
    </row>
    <row r="35" spans="1:14" ht="12" customHeight="1">
      <c r="A35" s="218" t="e">
        <f>$H$4-C35</f>
        <v>#REF!</v>
      </c>
      <c r="B35" s="13">
        <f t="shared" si="12"/>
        <v>3</v>
      </c>
      <c r="C35" s="13">
        <v>14</v>
      </c>
      <c r="D35" s="13"/>
      <c r="E35" s="14"/>
      <c r="F35" s="14" t="str">
        <f t="shared" si="11"/>
        <v>Application-Exchange</v>
      </c>
      <c r="G35" s="16" t="s">
        <v>329</v>
      </c>
      <c r="H35" s="14" t="s">
        <v>339</v>
      </c>
      <c r="I35" s="14" t="s">
        <v>349</v>
      </c>
      <c r="J35" s="14" t="s">
        <v>332</v>
      </c>
      <c r="K35" s="14" t="s">
        <v>333</v>
      </c>
      <c r="L35" s="13" t="s">
        <v>337</v>
      </c>
      <c r="M35" s="12" t="e">
        <f ca="1">IF(L35="N/A","None",IF(L35="Completed","Green",IF(D35="",IF(NOW()&gt;A35,"Red",IF(L35="Not Started","Grey","Blue")),IF(NOW()&gt;D35,"Red","Yellow"))))</f>
        <v>#REF!</v>
      </c>
      <c r="N35" s="20"/>
    </row>
    <row r="36" spans="1:14" ht="13.5" customHeight="1">
      <c r="A36" s="219"/>
      <c r="B36" s="7"/>
      <c r="C36" s="10"/>
      <c r="D36" s="10"/>
      <c r="E36" s="7"/>
      <c r="F36" s="24" t="str">
        <f>H36</f>
        <v>Application-Hadoop</v>
      </c>
      <c r="G36" s="7"/>
      <c r="H36" s="7" t="s">
        <v>350</v>
      </c>
      <c r="I36" s="7"/>
      <c r="J36" s="7"/>
      <c r="K36" s="7"/>
      <c r="L36" s="23"/>
      <c r="M36" s="23"/>
      <c r="N36" s="7"/>
    </row>
    <row r="37" spans="1:14" s="22" customFormat="1" ht="12" customHeight="1">
      <c r="A37" s="218" t="e">
        <f>$H$4-C37</f>
        <v>#REF!</v>
      </c>
      <c r="B37" s="13">
        <f>ROUNDUP(C37/7,0) + 1</f>
        <v>7</v>
      </c>
      <c r="C37" s="13">
        <v>42</v>
      </c>
      <c r="D37" s="13"/>
      <c r="E37" s="214"/>
      <c r="F37" s="14" t="str">
        <f>$H$36</f>
        <v>Application-Hadoop</v>
      </c>
      <c r="G37" s="16" t="s">
        <v>329</v>
      </c>
      <c r="H37" s="20" t="s">
        <v>341</v>
      </c>
      <c r="I37" s="14" t="s">
        <v>351</v>
      </c>
      <c r="J37" s="14" t="s">
        <v>332</v>
      </c>
      <c r="K37" s="14" t="s">
        <v>333</v>
      </c>
      <c r="L37" s="13" t="s">
        <v>337</v>
      </c>
      <c r="M37" s="12" t="e">
        <f ca="1">IF(L37="N/A","None",IF(L37="Completed","Green",IF(D37="",IF(NOW()&gt;A37,"Red",IF(L37="Not Started","Grey","Blue")),IF(NOW()&gt;D37,"Red","Yellow"))))</f>
        <v>#REF!</v>
      </c>
      <c r="N37" s="20"/>
    </row>
    <row r="38" spans="1:14" s="22" customFormat="1" ht="12" customHeight="1">
      <c r="A38" s="218" t="e">
        <f>$H$4-C38</f>
        <v>#REF!</v>
      </c>
      <c r="B38" s="13">
        <f t="shared" ref="B38:B39" si="13">ROUNDUP(C38/7,0) +1</f>
        <v>6</v>
      </c>
      <c r="C38" s="13">
        <v>35</v>
      </c>
      <c r="D38" s="13"/>
      <c r="E38" s="214"/>
      <c r="F38" s="14" t="str">
        <f t="shared" ref="F38:F41" si="14">$H$36</f>
        <v>Application-Hadoop</v>
      </c>
      <c r="G38" s="16" t="s">
        <v>329</v>
      </c>
      <c r="H38" s="20" t="s">
        <v>335</v>
      </c>
      <c r="I38" s="14" t="s">
        <v>351</v>
      </c>
      <c r="J38" s="14" t="s">
        <v>332</v>
      </c>
      <c r="K38" s="14" t="s">
        <v>333</v>
      </c>
      <c r="L38" s="13" t="s">
        <v>337</v>
      </c>
      <c r="M38" s="12" t="e">
        <f ca="1">IF(L38="N/A","None",IF(L38="Completed","Green",IF(D38="",IF(NOW()&gt;A38,"Red",IF(L38="Not Started","Grey","Blue")),IF(NOW()&gt;D38,"Red","Yellow"))))</f>
        <v>#REF!</v>
      </c>
      <c r="N38" s="20"/>
    </row>
    <row r="39" spans="1:14" s="22" customFormat="1" ht="12" customHeight="1">
      <c r="A39" s="218" t="e">
        <f>$H$4-C39</f>
        <v>#REF!</v>
      </c>
      <c r="B39" s="13">
        <f t="shared" si="13"/>
        <v>6</v>
      </c>
      <c r="C39" s="13">
        <v>35</v>
      </c>
      <c r="D39" s="13"/>
      <c r="E39" s="14"/>
      <c r="F39" s="14" t="str">
        <f t="shared" si="14"/>
        <v>Application-Hadoop</v>
      </c>
      <c r="G39" s="16" t="s">
        <v>329</v>
      </c>
      <c r="H39" s="20" t="s">
        <v>336</v>
      </c>
      <c r="I39" s="14" t="s">
        <v>351</v>
      </c>
      <c r="J39" s="14" t="s">
        <v>332</v>
      </c>
      <c r="K39" s="14" t="s">
        <v>333</v>
      </c>
      <c r="L39" s="13" t="s">
        <v>337</v>
      </c>
      <c r="M39" s="12" t="e">
        <f ca="1">IF(L39="N/A","None",IF(L39="Completed","Green",IF(D39="",IF(NOW()&gt;A39,"Red",IF(L39="Not Started","Grey","Blue")),IF(NOW()&gt;D39,"Red","Yellow"))))</f>
        <v>#REF!</v>
      </c>
      <c r="N39" s="20"/>
    </row>
    <row r="40" spans="1:14" s="22" customFormat="1" ht="12" customHeight="1">
      <c r="A40" s="218" t="e">
        <f>$H$4-C40</f>
        <v>#REF!</v>
      </c>
      <c r="B40" s="13">
        <f t="shared" ref="B40:B41" si="15">ROUNDUP(C40/7,0) + 1</f>
        <v>3</v>
      </c>
      <c r="C40" s="13">
        <v>14</v>
      </c>
      <c r="D40" s="13"/>
      <c r="E40" s="14"/>
      <c r="F40" s="14" t="str">
        <f t="shared" si="14"/>
        <v>Application-Hadoop</v>
      </c>
      <c r="G40" s="16" t="s">
        <v>329</v>
      </c>
      <c r="H40" s="20" t="s">
        <v>343</v>
      </c>
      <c r="I40" s="14" t="s">
        <v>351</v>
      </c>
      <c r="J40" s="14" t="s">
        <v>332</v>
      </c>
      <c r="K40" s="14" t="s">
        <v>333</v>
      </c>
      <c r="L40" s="13" t="s">
        <v>337</v>
      </c>
      <c r="M40" s="12" t="e">
        <f ca="1">IF(L40="N/A","None",IF(L40="Completed","Green",IF(D40="",IF(NOW()&gt;A40,"Red",IF(L40="Not Started","Grey","Blue")),IF(NOW()&gt;D40,"Red","Yellow"))))</f>
        <v>#REF!</v>
      </c>
      <c r="N40" s="20"/>
    </row>
    <row r="41" spans="1:14" ht="12" customHeight="1">
      <c r="A41" s="218" t="e">
        <f>$H$4-C41</f>
        <v>#REF!</v>
      </c>
      <c r="B41" s="13">
        <f t="shared" si="15"/>
        <v>3</v>
      </c>
      <c r="C41" s="13">
        <v>14</v>
      </c>
      <c r="D41" s="13"/>
      <c r="E41" s="14"/>
      <c r="F41" s="14" t="str">
        <f t="shared" si="14"/>
        <v>Application-Hadoop</v>
      </c>
      <c r="G41" s="16" t="s">
        <v>329</v>
      </c>
      <c r="H41" s="14" t="s">
        <v>339</v>
      </c>
      <c r="I41" s="14" t="s">
        <v>351</v>
      </c>
      <c r="J41" s="14" t="s">
        <v>332</v>
      </c>
      <c r="K41" s="14" t="s">
        <v>333</v>
      </c>
      <c r="L41" s="13" t="s">
        <v>337</v>
      </c>
      <c r="M41" s="12" t="e">
        <f ca="1">IF(L41="N/A","None",IF(L41="Completed","Green",IF(D41="",IF(NOW()&gt;A41,"Red",IF(L41="Not Started","Grey","Blue")),IF(NOW()&gt;D41,"Red","Yellow"))))</f>
        <v>#REF!</v>
      </c>
      <c r="N41" s="20"/>
    </row>
    <row r="42" spans="1:14" ht="13.5" customHeight="1">
      <c r="A42" s="219"/>
      <c r="B42" s="7"/>
      <c r="C42" s="10"/>
      <c r="D42" s="10"/>
      <c r="E42" s="7"/>
      <c r="F42" s="24" t="str">
        <f>H42</f>
        <v>Application-IFP HCP Directory - Temporary</v>
      </c>
      <c r="G42" s="7"/>
      <c r="H42" s="7" t="s">
        <v>352</v>
      </c>
      <c r="I42" s="7"/>
      <c r="J42" s="7"/>
      <c r="K42" s="7"/>
      <c r="L42" s="23"/>
      <c r="M42" s="23"/>
      <c r="N42" s="7"/>
    </row>
    <row r="43" spans="1:14" s="22" customFormat="1" ht="12" customHeight="1">
      <c r="A43" s="218" t="e">
        <f>$H$4-C43</f>
        <v>#REF!</v>
      </c>
      <c r="B43" s="13">
        <f>ROUNDUP(C43/7,0) + 1</f>
        <v>7</v>
      </c>
      <c r="C43" s="13">
        <v>42</v>
      </c>
      <c r="D43" s="13"/>
      <c r="E43" s="214"/>
      <c r="F43" s="14" t="str">
        <f>$H$42</f>
        <v>Application-IFP HCP Directory - Temporary</v>
      </c>
      <c r="G43" s="16" t="s">
        <v>329</v>
      </c>
      <c r="H43" s="20" t="s">
        <v>341</v>
      </c>
      <c r="I43" s="14" t="s">
        <v>353</v>
      </c>
      <c r="J43" s="14" t="s">
        <v>332</v>
      </c>
      <c r="K43" s="14" t="s">
        <v>333</v>
      </c>
      <c r="L43" s="13" t="s">
        <v>337</v>
      </c>
      <c r="M43" s="12" t="e">
        <f ca="1">IF(L43="N/A","None",IF(L43="Completed","Green",IF(D43="",IF(NOW()&gt;A43,"Red",IF(L43="Not Started","Grey","Blue")),IF(NOW()&gt;D43,"Red","Yellow"))))</f>
        <v>#REF!</v>
      </c>
      <c r="N43" s="20"/>
    </row>
    <row r="44" spans="1:14" s="22" customFormat="1" ht="12" customHeight="1">
      <c r="A44" s="218" t="e">
        <f>$H$4-C44</f>
        <v>#REF!</v>
      </c>
      <c r="B44" s="13">
        <f t="shared" ref="B44:B45" si="16">ROUNDUP(C44/7,0) +1</f>
        <v>6</v>
      </c>
      <c r="C44" s="13">
        <v>35</v>
      </c>
      <c r="D44" s="13"/>
      <c r="E44" s="214"/>
      <c r="F44" s="14" t="str">
        <f t="shared" ref="F44:F47" si="17">$H$42</f>
        <v>Application-IFP HCP Directory - Temporary</v>
      </c>
      <c r="G44" s="16" t="s">
        <v>329</v>
      </c>
      <c r="H44" s="20" t="s">
        <v>335</v>
      </c>
      <c r="I44" s="14" t="s">
        <v>353</v>
      </c>
      <c r="J44" s="14" t="s">
        <v>332</v>
      </c>
      <c r="K44" s="14" t="s">
        <v>333</v>
      </c>
      <c r="L44" s="13" t="s">
        <v>337</v>
      </c>
      <c r="M44" s="12" t="e">
        <f ca="1">IF(L44="N/A","None",IF(L44="Completed","Green",IF(D44="",IF(NOW()&gt;A44,"Red",IF(L44="Not Started","Grey","Blue")),IF(NOW()&gt;D44,"Red","Yellow"))))</f>
        <v>#REF!</v>
      </c>
      <c r="N44" s="20"/>
    </row>
    <row r="45" spans="1:14" s="22" customFormat="1" ht="12" customHeight="1">
      <c r="A45" s="218" t="e">
        <f>$H$4-C45</f>
        <v>#REF!</v>
      </c>
      <c r="B45" s="13">
        <f t="shared" si="16"/>
        <v>6</v>
      </c>
      <c r="C45" s="13">
        <v>35</v>
      </c>
      <c r="D45" s="13"/>
      <c r="E45" s="214"/>
      <c r="F45" s="14" t="str">
        <f t="shared" si="17"/>
        <v>Application-IFP HCP Directory - Temporary</v>
      </c>
      <c r="G45" s="16" t="s">
        <v>329</v>
      </c>
      <c r="H45" s="20" t="s">
        <v>336</v>
      </c>
      <c r="I45" s="14" t="s">
        <v>353</v>
      </c>
      <c r="J45" s="14" t="s">
        <v>332</v>
      </c>
      <c r="K45" s="14" t="s">
        <v>333</v>
      </c>
      <c r="L45" s="13" t="s">
        <v>337</v>
      </c>
      <c r="M45" s="12" t="e">
        <f ca="1">IF(L45="N/A","None",IF(L45="Completed","Green",IF(D45="",IF(NOW()&gt;A45,"Red",IF(L45="Not Started","Grey","Blue")),IF(NOW()&gt;D45,"Red","Yellow"))))</f>
        <v>#REF!</v>
      </c>
      <c r="N45" s="20"/>
    </row>
    <row r="46" spans="1:14" s="22" customFormat="1" ht="12" customHeight="1">
      <c r="A46" s="218" t="e">
        <f>$H$4-C46</f>
        <v>#REF!</v>
      </c>
      <c r="B46" s="13">
        <f t="shared" ref="B46:B47" si="18">ROUNDUP(C46/7,0) + 1</f>
        <v>3</v>
      </c>
      <c r="C46" s="13">
        <v>14</v>
      </c>
      <c r="D46" s="13"/>
      <c r="E46" s="14"/>
      <c r="F46" s="14" t="str">
        <f t="shared" si="17"/>
        <v>Application-IFP HCP Directory - Temporary</v>
      </c>
      <c r="G46" s="16" t="s">
        <v>329</v>
      </c>
      <c r="H46" s="20" t="s">
        <v>343</v>
      </c>
      <c r="I46" s="14" t="s">
        <v>353</v>
      </c>
      <c r="J46" s="14" t="s">
        <v>332</v>
      </c>
      <c r="K46" s="14" t="s">
        <v>333</v>
      </c>
      <c r="L46" s="13" t="s">
        <v>337</v>
      </c>
      <c r="M46" s="12" t="e">
        <f ca="1">IF(L46="N/A","None",IF(L46="Completed","Green",IF(D46="",IF(NOW()&gt;A46,"Red",IF(L46="Not Started","Grey","Blue")),IF(NOW()&gt;D46,"Red","Yellow"))))</f>
        <v>#REF!</v>
      </c>
      <c r="N46" s="20"/>
    </row>
    <row r="47" spans="1:14" ht="12" customHeight="1">
      <c r="A47" s="218" t="e">
        <f>$H$4-C47</f>
        <v>#REF!</v>
      </c>
      <c r="B47" s="13">
        <f t="shared" si="18"/>
        <v>3</v>
      </c>
      <c r="C47" s="13">
        <v>14</v>
      </c>
      <c r="D47" s="13"/>
      <c r="E47" s="14"/>
      <c r="F47" s="14" t="str">
        <f t="shared" si="17"/>
        <v>Application-IFP HCP Directory - Temporary</v>
      </c>
      <c r="G47" s="16" t="s">
        <v>329</v>
      </c>
      <c r="H47" s="14" t="s">
        <v>339</v>
      </c>
      <c r="I47" s="14" t="s">
        <v>353</v>
      </c>
      <c r="J47" s="14" t="s">
        <v>332</v>
      </c>
      <c r="K47" s="14" t="s">
        <v>333</v>
      </c>
      <c r="L47" s="13" t="s">
        <v>337</v>
      </c>
      <c r="M47" s="12" t="e">
        <f ca="1">IF(L47="N/A","None",IF(L47="Completed","Green",IF(D47="",IF(NOW()&gt;A47,"Red",IF(L47="Not Started","Grey","Blue")),IF(NOW()&gt;D47,"Red","Yellow"))))</f>
        <v>#REF!</v>
      </c>
      <c r="N47" s="20"/>
    </row>
    <row r="48" spans="1:14" ht="15" customHeight="1">
      <c r="A48" s="221"/>
      <c r="B48" s="4"/>
      <c r="C48" s="10"/>
      <c r="D48" s="10"/>
      <c r="E48" s="7"/>
      <c r="F48" s="24" t="s">
        <v>354</v>
      </c>
      <c r="G48" s="8"/>
      <c r="H48" s="7" t="s">
        <v>354</v>
      </c>
      <c r="I48" s="4"/>
      <c r="J48" s="6"/>
      <c r="K48" s="6"/>
      <c r="L48" s="5"/>
      <c r="M48" s="5"/>
      <c r="N48" s="4"/>
    </row>
    <row r="49" spans="1:14" ht="12.75" customHeight="1">
      <c r="A49" s="220" t="e">
        <f t="shared" ref="A49:A62" si="19">$H$4-C49</f>
        <v>#REF!</v>
      </c>
      <c r="B49" s="13">
        <f t="shared" ref="B49:B62" si="20">ROUNDUP(C49/7,0) + 1</f>
        <v>8</v>
      </c>
      <c r="C49" s="13">
        <v>49</v>
      </c>
      <c r="D49" s="13"/>
      <c r="E49" s="214"/>
      <c r="F49" s="15" t="s">
        <v>355</v>
      </c>
      <c r="G49" s="16" t="s">
        <v>356</v>
      </c>
      <c r="H49" s="15" t="s">
        <v>357</v>
      </c>
      <c r="I49" s="14" t="s">
        <v>358</v>
      </c>
      <c r="J49" s="14" t="s">
        <v>332</v>
      </c>
      <c r="K49" s="14" t="s">
        <v>333</v>
      </c>
      <c r="L49" s="13" t="s">
        <v>337</v>
      </c>
      <c r="M49" s="12" t="e">
        <f t="shared" ref="M49:M61" ca="1" si="21">IF(L49="N/A","None",IF(L49="Completed","Green",IF(D49="",IF(NOW()&gt;A49,"Red",IF(L49="Not Started","Grey","Blue")),IF(NOW()&gt;D49,"Red","Yellow"))))</f>
        <v>#REF!</v>
      </c>
      <c r="N49" s="11"/>
    </row>
    <row r="50" spans="1:14" ht="12.75" customHeight="1">
      <c r="A50" s="220" t="e">
        <f t="shared" si="19"/>
        <v>#REF!</v>
      </c>
      <c r="B50" s="13">
        <f t="shared" si="20"/>
        <v>8</v>
      </c>
      <c r="C50" s="13">
        <v>49</v>
      </c>
      <c r="D50" s="13"/>
      <c r="E50" s="214"/>
      <c r="F50" s="15" t="s">
        <v>355</v>
      </c>
      <c r="G50" s="16" t="s">
        <v>356</v>
      </c>
      <c r="H50" s="15" t="s">
        <v>359</v>
      </c>
      <c r="I50" s="14" t="s">
        <v>358</v>
      </c>
      <c r="J50" s="14" t="s">
        <v>332</v>
      </c>
      <c r="K50" s="14" t="s">
        <v>333</v>
      </c>
      <c r="L50" s="13" t="s">
        <v>337</v>
      </c>
      <c r="M50" s="12" t="e">
        <f t="shared" ca="1" si="21"/>
        <v>#REF!</v>
      </c>
      <c r="N50" s="11"/>
    </row>
    <row r="51" spans="1:14" ht="12.75" customHeight="1">
      <c r="A51" s="220" t="e">
        <f t="shared" ref="A51:A52" si="22">$H$4-C51</f>
        <v>#REF!</v>
      </c>
      <c r="B51" s="13">
        <f t="shared" ref="B51:B52" si="23">ROUNDUP(C51/7,0) + 1</f>
        <v>8</v>
      </c>
      <c r="C51" s="13">
        <v>49</v>
      </c>
      <c r="D51" s="13"/>
      <c r="E51" s="214"/>
      <c r="F51" s="15" t="s">
        <v>355</v>
      </c>
      <c r="G51" s="16" t="s">
        <v>356</v>
      </c>
      <c r="H51" s="15" t="s">
        <v>360</v>
      </c>
      <c r="I51" s="14" t="s">
        <v>358</v>
      </c>
      <c r="J51" s="14" t="s">
        <v>332</v>
      </c>
      <c r="K51" s="14" t="s">
        <v>333</v>
      </c>
      <c r="L51" s="13" t="s">
        <v>337</v>
      </c>
      <c r="M51" s="12"/>
      <c r="N51" s="11"/>
    </row>
    <row r="52" spans="1:14" ht="12.75" customHeight="1">
      <c r="A52" s="220" t="e">
        <f t="shared" si="22"/>
        <v>#REF!</v>
      </c>
      <c r="B52" s="13">
        <f t="shared" si="23"/>
        <v>8</v>
      </c>
      <c r="C52" s="13">
        <v>49</v>
      </c>
      <c r="D52" s="13"/>
      <c r="E52" s="214"/>
      <c r="F52" s="15" t="s">
        <v>355</v>
      </c>
      <c r="G52" s="16" t="s">
        <v>356</v>
      </c>
      <c r="H52" s="15" t="s">
        <v>361</v>
      </c>
      <c r="I52" s="14" t="s">
        <v>358</v>
      </c>
      <c r="J52" s="14" t="s">
        <v>332</v>
      </c>
      <c r="K52" s="14" t="s">
        <v>333</v>
      </c>
      <c r="L52" s="13" t="s">
        <v>337</v>
      </c>
      <c r="M52" s="12"/>
      <c r="N52" s="11"/>
    </row>
    <row r="53" spans="1:14" ht="12.75" customHeight="1">
      <c r="A53" s="220" t="e">
        <f t="shared" ref="A53:A54" si="24">$H$4-C53</f>
        <v>#REF!</v>
      </c>
      <c r="B53" s="13">
        <f t="shared" ref="B53:B54" si="25">ROUNDUP(C53/7,0) + 1</f>
        <v>8</v>
      </c>
      <c r="C53" s="13">
        <v>49</v>
      </c>
      <c r="D53" s="13"/>
      <c r="E53" s="214"/>
      <c r="F53" s="15" t="s">
        <v>355</v>
      </c>
      <c r="G53" s="16" t="s">
        <v>356</v>
      </c>
      <c r="H53" s="15" t="s">
        <v>361</v>
      </c>
      <c r="I53" s="14" t="s">
        <v>358</v>
      </c>
      <c r="J53" s="14" t="s">
        <v>332</v>
      </c>
      <c r="K53" s="14" t="s">
        <v>333</v>
      </c>
      <c r="L53" s="13" t="s">
        <v>337</v>
      </c>
      <c r="M53" s="12"/>
      <c r="N53" s="11"/>
    </row>
    <row r="54" spans="1:14" ht="12.75" customHeight="1">
      <c r="A54" s="220" t="e">
        <f t="shared" si="24"/>
        <v>#REF!</v>
      </c>
      <c r="B54" s="13">
        <f t="shared" si="25"/>
        <v>8</v>
      </c>
      <c r="C54" s="13">
        <v>49</v>
      </c>
      <c r="D54" s="13"/>
      <c r="E54" s="214"/>
      <c r="F54" s="15" t="s">
        <v>355</v>
      </c>
      <c r="G54" s="16" t="s">
        <v>356</v>
      </c>
      <c r="H54" s="15" t="s">
        <v>362</v>
      </c>
      <c r="I54" s="14" t="s">
        <v>358</v>
      </c>
      <c r="J54" s="14" t="s">
        <v>332</v>
      </c>
      <c r="K54" s="14" t="s">
        <v>333</v>
      </c>
      <c r="L54" s="13" t="s">
        <v>337</v>
      </c>
      <c r="M54" s="12"/>
      <c r="N54" s="11"/>
    </row>
    <row r="55" spans="1:14">
      <c r="A55" s="220" t="e">
        <f t="shared" si="19"/>
        <v>#REF!</v>
      </c>
      <c r="B55" s="13">
        <f t="shared" si="20"/>
        <v>8</v>
      </c>
      <c r="C55" s="13">
        <v>49</v>
      </c>
      <c r="D55" s="13"/>
      <c r="E55" s="214"/>
      <c r="F55" s="15" t="s">
        <v>363</v>
      </c>
      <c r="G55" s="16" t="s">
        <v>364</v>
      </c>
      <c r="H55" s="15" t="s">
        <v>365</v>
      </c>
      <c r="I55" s="14" t="s">
        <v>358</v>
      </c>
      <c r="J55" s="14" t="s">
        <v>332</v>
      </c>
      <c r="K55" s="14" t="s">
        <v>333</v>
      </c>
      <c r="L55" s="13" t="s">
        <v>337</v>
      </c>
      <c r="M55" s="12" t="e">
        <f t="shared" ca="1" si="21"/>
        <v>#REF!</v>
      </c>
      <c r="N55" s="11"/>
    </row>
    <row r="56" spans="1:14">
      <c r="A56" s="220" t="e">
        <f t="shared" si="19"/>
        <v>#REF!</v>
      </c>
      <c r="B56" s="13">
        <f t="shared" si="20"/>
        <v>8</v>
      </c>
      <c r="C56" s="13">
        <v>49</v>
      </c>
      <c r="D56" s="13"/>
      <c r="E56" s="214"/>
      <c r="F56" s="15" t="s">
        <v>366</v>
      </c>
      <c r="G56" s="16" t="s">
        <v>367</v>
      </c>
      <c r="H56" s="15" t="s">
        <v>368</v>
      </c>
      <c r="I56" s="14" t="s">
        <v>358</v>
      </c>
      <c r="J56" s="14" t="s">
        <v>332</v>
      </c>
      <c r="K56" s="14" t="s">
        <v>333</v>
      </c>
      <c r="L56" s="13" t="s">
        <v>337</v>
      </c>
      <c r="M56" s="12" t="e">
        <f t="shared" ca="1" si="21"/>
        <v>#REF!</v>
      </c>
      <c r="N56" s="11"/>
    </row>
    <row r="57" spans="1:14">
      <c r="A57" s="220" t="e">
        <f t="shared" si="19"/>
        <v>#REF!</v>
      </c>
      <c r="B57" s="13">
        <f t="shared" si="20"/>
        <v>8</v>
      </c>
      <c r="C57" s="13">
        <v>49</v>
      </c>
      <c r="D57" s="13"/>
      <c r="E57" s="214"/>
      <c r="F57" s="15" t="s">
        <v>369</v>
      </c>
      <c r="G57" s="16" t="s">
        <v>370</v>
      </c>
      <c r="H57" s="15" t="s">
        <v>371</v>
      </c>
      <c r="I57" s="14" t="s">
        <v>358</v>
      </c>
      <c r="J57" s="14" t="s">
        <v>332</v>
      </c>
      <c r="K57" s="14" t="s">
        <v>333</v>
      </c>
      <c r="L57" s="13" t="s">
        <v>337</v>
      </c>
      <c r="M57" s="12" t="e">
        <f t="shared" ca="1" si="21"/>
        <v>#REF!</v>
      </c>
      <c r="N57" s="11"/>
    </row>
    <row r="58" spans="1:14">
      <c r="A58" s="220" t="e">
        <f t="shared" si="19"/>
        <v>#REF!</v>
      </c>
      <c r="B58" s="13">
        <f t="shared" si="20"/>
        <v>8</v>
      </c>
      <c r="C58" s="13">
        <v>49</v>
      </c>
      <c r="D58" s="13"/>
      <c r="E58" s="214"/>
      <c r="F58" s="15" t="s">
        <v>372</v>
      </c>
      <c r="G58" s="16" t="s">
        <v>373</v>
      </c>
      <c r="H58" s="15" t="s">
        <v>374</v>
      </c>
      <c r="I58" s="14" t="s">
        <v>358</v>
      </c>
      <c r="J58" s="14" t="s">
        <v>332</v>
      </c>
      <c r="K58" s="14" t="s">
        <v>333</v>
      </c>
      <c r="L58" s="13" t="s">
        <v>337</v>
      </c>
      <c r="M58" s="12" t="e">
        <f t="shared" ca="1" si="21"/>
        <v>#REF!</v>
      </c>
      <c r="N58" s="11"/>
    </row>
    <row r="59" spans="1:14">
      <c r="A59" s="220" t="e">
        <f t="shared" si="19"/>
        <v>#REF!</v>
      </c>
      <c r="B59" s="13">
        <f t="shared" si="20"/>
        <v>8</v>
      </c>
      <c r="C59" s="13">
        <v>49</v>
      </c>
      <c r="D59" s="13"/>
      <c r="E59" s="214"/>
      <c r="F59" s="15" t="s">
        <v>375</v>
      </c>
      <c r="G59" s="16" t="s">
        <v>376</v>
      </c>
      <c r="H59" s="15" t="s">
        <v>377</v>
      </c>
      <c r="I59" s="14" t="s">
        <v>358</v>
      </c>
      <c r="J59" s="14" t="s">
        <v>332</v>
      </c>
      <c r="K59" s="14" t="s">
        <v>333</v>
      </c>
      <c r="L59" s="13" t="s">
        <v>337</v>
      </c>
      <c r="M59" s="12" t="e">
        <f t="shared" ca="1" si="21"/>
        <v>#REF!</v>
      </c>
      <c r="N59" s="224"/>
    </row>
    <row r="60" spans="1:14">
      <c r="A60" s="220" t="e">
        <f t="shared" si="19"/>
        <v>#REF!</v>
      </c>
      <c r="B60" s="13">
        <f t="shared" si="20"/>
        <v>8</v>
      </c>
      <c r="C60" s="13">
        <v>49</v>
      </c>
      <c r="D60" s="13"/>
      <c r="E60" s="214"/>
      <c r="F60" s="15" t="s">
        <v>378</v>
      </c>
      <c r="G60" s="16" t="s">
        <v>379</v>
      </c>
      <c r="H60" s="15" t="s">
        <v>380</v>
      </c>
      <c r="I60" s="14" t="s">
        <v>358</v>
      </c>
      <c r="J60" s="14" t="s">
        <v>332</v>
      </c>
      <c r="K60" s="14" t="s">
        <v>333</v>
      </c>
      <c r="L60" s="13" t="s">
        <v>337</v>
      </c>
      <c r="M60" s="12" t="e">
        <f t="shared" ca="1" si="21"/>
        <v>#REF!</v>
      </c>
      <c r="N60" s="11"/>
    </row>
    <row r="61" spans="1:14">
      <c r="A61" s="220" t="e">
        <f t="shared" si="19"/>
        <v>#REF!</v>
      </c>
      <c r="B61" s="13">
        <f t="shared" si="20"/>
        <v>8</v>
      </c>
      <c r="C61" s="13">
        <v>49</v>
      </c>
      <c r="D61" s="13"/>
      <c r="E61" s="214"/>
      <c r="F61" s="15" t="s">
        <v>381</v>
      </c>
      <c r="G61" s="16" t="s">
        <v>382</v>
      </c>
      <c r="H61" s="15" t="s">
        <v>383</v>
      </c>
      <c r="I61" s="14" t="s">
        <v>358</v>
      </c>
      <c r="J61" s="14" t="s">
        <v>332</v>
      </c>
      <c r="K61" s="14" t="s">
        <v>333</v>
      </c>
      <c r="L61" s="13" t="s">
        <v>337</v>
      </c>
      <c r="M61" s="12" t="e">
        <f t="shared" ca="1" si="21"/>
        <v>#REF!</v>
      </c>
      <c r="N61" s="11"/>
    </row>
    <row r="62" spans="1:14">
      <c r="A62" s="220" t="e">
        <f t="shared" si="19"/>
        <v>#REF!</v>
      </c>
      <c r="B62" s="13">
        <f t="shared" si="20"/>
        <v>8</v>
      </c>
      <c r="C62" s="13">
        <v>49</v>
      </c>
      <c r="D62" s="13"/>
      <c r="E62" s="214"/>
      <c r="F62" s="15" t="s">
        <v>355</v>
      </c>
      <c r="G62" s="16" t="s">
        <v>356</v>
      </c>
      <c r="H62" s="15" t="s">
        <v>384</v>
      </c>
      <c r="I62" s="14" t="s">
        <v>358</v>
      </c>
      <c r="J62" s="14" t="s">
        <v>332</v>
      </c>
      <c r="K62" s="14" t="s">
        <v>333</v>
      </c>
      <c r="L62" s="13" t="s">
        <v>337</v>
      </c>
      <c r="M62" s="12"/>
      <c r="N62" s="11"/>
    </row>
    <row r="63" spans="1:14">
      <c r="A63" s="220" t="e">
        <f t="shared" ref="A63" si="26">$H$4-C63</f>
        <v>#REF!</v>
      </c>
      <c r="B63" s="13">
        <f t="shared" ref="B63" si="27">ROUNDUP(C63/7,0) + 1</f>
        <v>8</v>
      </c>
      <c r="C63" s="13">
        <v>49</v>
      </c>
      <c r="D63" s="13"/>
      <c r="E63" s="214"/>
      <c r="F63" s="15" t="s">
        <v>355</v>
      </c>
      <c r="G63" s="16" t="s">
        <v>356</v>
      </c>
      <c r="H63" s="15" t="s">
        <v>385</v>
      </c>
      <c r="I63" s="14" t="s">
        <v>358</v>
      </c>
      <c r="J63" s="14" t="s">
        <v>332</v>
      </c>
      <c r="K63" s="14" t="s">
        <v>333</v>
      </c>
      <c r="L63" s="13" t="s">
        <v>337</v>
      </c>
      <c r="M63" s="12"/>
      <c r="N63" s="11"/>
    </row>
    <row r="64" spans="1:14" ht="15.75" customHeight="1">
      <c r="A64" s="221"/>
      <c r="B64" s="4"/>
      <c r="C64" s="10"/>
      <c r="D64" s="10"/>
      <c r="E64" s="7"/>
      <c r="F64" s="24" t="str">
        <f>H64</f>
        <v xml:space="preserve"> Infrastructure - Monitoring</v>
      </c>
      <c r="G64" s="8"/>
      <c r="H64" s="7" t="s">
        <v>386</v>
      </c>
      <c r="I64" s="4"/>
      <c r="J64" s="6"/>
      <c r="K64" s="6"/>
      <c r="L64" s="5"/>
      <c r="M64" s="5"/>
      <c r="N64" s="4"/>
    </row>
    <row r="65" spans="1:14">
      <c r="A65" s="220" t="e">
        <f>$H$4-C65</f>
        <v>#REF!</v>
      </c>
      <c r="B65" s="13">
        <f>ROUNDUP(C65/7,0) + 1</f>
        <v>2</v>
      </c>
      <c r="C65" s="13">
        <v>7</v>
      </c>
      <c r="D65" s="13"/>
      <c r="E65" s="14"/>
      <c r="F65" s="15" t="s">
        <v>387</v>
      </c>
      <c r="G65" s="16" t="s">
        <v>388</v>
      </c>
      <c r="H65" s="15" t="s">
        <v>389</v>
      </c>
      <c r="I65" s="14" t="s">
        <v>358</v>
      </c>
      <c r="J65" s="14" t="s">
        <v>332</v>
      </c>
      <c r="K65" s="14" t="s">
        <v>333</v>
      </c>
      <c r="L65" s="13" t="s">
        <v>337</v>
      </c>
      <c r="M65" s="12" t="e">
        <f ca="1">IF(L65="N/A","None",IF(L65="Completed","Green",IF(D65="",IF(NOW()&gt;A65,"Red",IF(L65="Not Started","Grey","Blue")),IF(NOW()&gt;D65,"Red","Yellow"))))</f>
        <v>#REF!</v>
      </c>
      <c r="N65" s="11"/>
    </row>
    <row r="66" spans="1:14">
      <c r="A66" s="220" t="e">
        <f>$H$4-C66</f>
        <v>#REF!</v>
      </c>
      <c r="B66" s="13">
        <f t="shared" ref="B66" si="28">ROUNDUP(C66/7,0) + 1</f>
        <v>1</v>
      </c>
      <c r="C66" s="13">
        <v>0</v>
      </c>
      <c r="D66" s="13"/>
      <c r="E66" s="14"/>
      <c r="F66" s="15" t="s">
        <v>387</v>
      </c>
      <c r="G66" s="16" t="s">
        <v>388</v>
      </c>
      <c r="H66" s="15" t="s">
        <v>390</v>
      </c>
      <c r="I66" s="14" t="s">
        <v>358</v>
      </c>
      <c r="J66" s="14" t="s">
        <v>332</v>
      </c>
      <c r="K66" s="14" t="s">
        <v>333</v>
      </c>
      <c r="L66" s="13" t="s">
        <v>337</v>
      </c>
      <c r="M66" s="12" t="e">
        <f ca="1">IF(L66="N/A","None",IF(L66="Completed","Green",IF(D66="",IF(NOW()&gt;A66,"Red",IF(L66="Not Started","Grey","Blue")),IF(NOW()&gt;D66,"Red","Yellow"))))</f>
        <v>#REF!</v>
      </c>
      <c r="N66" s="11"/>
    </row>
    <row r="67" spans="1:14" ht="15.75" customHeight="1">
      <c r="A67" s="221"/>
      <c r="B67" s="4"/>
      <c r="C67" s="10"/>
      <c r="D67" s="10"/>
      <c r="E67" s="7"/>
      <c r="F67" s="24" t="s">
        <v>391</v>
      </c>
      <c r="G67" s="8"/>
      <c r="H67" s="7" t="s">
        <v>391</v>
      </c>
      <c r="I67" s="4"/>
      <c r="J67" s="6"/>
      <c r="K67" s="6"/>
      <c r="L67" s="5"/>
      <c r="M67" s="5"/>
      <c r="N67" s="4"/>
    </row>
    <row r="68" spans="1:14">
      <c r="A68" s="220" t="e">
        <f t="shared" ref="A68:A72" si="29">$H$4-C68</f>
        <v>#REF!</v>
      </c>
      <c r="B68" s="13">
        <f>ROUNDUP(C68/7,0) + 1</f>
        <v>8</v>
      </c>
      <c r="C68" s="13">
        <v>49</v>
      </c>
      <c r="D68" s="13"/>
      <c r="E68" s="214"/>
      <c r="F68" s="15" t="s">
        <v>392</v>
      </c>
      <c r="G68" s="16" t="s">
        <v>388</v>
      </c>
      <c r="H68" s="15" t="s">
        <v>393</v>
      </c>
      <c r="I68" s="14" t="s">
        <v>358</v>
      </c>
      <c r="J68" s="14" t="s">
        <v>332</v>
      </c>
      <c r="K68" s="14" t="s">
        <v>333</v>
      </c>
      <c r="L68" s="13" t="s">
        <v>337</v>
      </c>
      <c r="M68" s="12" t="e">
        <f t="shared" ref="M68:M72" ca="1" si="30">IF(L68="N/A","None",IF(L68="Completed","Green",IF(D68="",IF(NOW()&gt;A68,"Red",IF(L68="Not Started","Grey","Blue")),IF(NOW()&gt;D68,"Red","Yellow"))))</f>
        <v>#REF!</v>
      </c>
      <c r="N68" s="11"/>
    </row>
    <row r="69" spans="1:14" ht="12.75" customHeight="1">
      <c r="A69" s="220" t="e">
        <f t="shared" si="29"/>
        <v>#REF!</v>
      </c>
      <c r="B69" s="13">
        <f t="shared" ref="B69:B72" si="31">ROUNDUP(C69/7,0) +1</f>
        <v>6</v>
      </c>
      <c r="C69" s="13">
        <v>35</v>
      </c>
      <c r="D69" s="13"/>
      <c r="E69" s="214"/>
      <c r="F69" s="15" t="s">
        <v>366</v>
      </c>
      <c r="G69" s="16" t="s">
        <v>367</v>
      </c>
      <c r="H69" s="15" t="s">
        <v>394</v>
      </c>
      <c r="I69" s="14" t="s">
        <v>358</v>
      </c>
      <c r="J69" s="14" t="s">
        <v>332</v>
      </c>
      <c r="K69" s="14" t="s">
        <v>333</v>
      </c>
      <c r="L69" s="13" t="s">
        <v>337</v>
      </c>
      <c r="M69" s="12" t="e">
        <f t="shared" ca="1" si="30"/>
        <v>#REF!</v>
      </c>
      <c r="N69" s="11"/>
    </row>
    <row r="70" spans="1:14" ht="12.75" customHeight="1">
      <c r="A70" s="220" t="e">
        <f t="shared" si="29"/>
        <v>#REF!</v>
      </c>
      <c r="B70" s="13">
        <f t="shared" si="31"/>
        <v>6</v>
      </c>
      <c r="C70" s="13">
        <v>35</v>
      </c>
      <c r="D70" s="13"/>
      <c r="E70" s="214"/>
      <c r="F70" s="15" t="s">
        <v>395</v>
      </c>
      <c r="G70" s="16" t="s">
        <v>396</v>
      </c>
      <c r="H70" s="15" t="s">
        <v>397</v>
      </c>
      <c r="I70" s="14" t="s">
        <v>358</v>
      </c>
      <c r="J70" s="14" t="s">
        <v>332</v>
      </c>
      <c r="K70" s="14" t="s">
        <v>333</v>
      </c>
      <c r="L70" s="13" t="s">
        <v>337</v>
      </c>
      <c r="M70" s="12" t="e">
        <f t="shared" ca="1" si="30"/>
        <v>#REF!</v>
      </c>
      <c r="N70" s="11"/>
    </row>
    <row r="71" spans="1:14" ht="12.75" customHeight="1">
      <c r="A71" s="220" t="e">
        <f t="shared" si="29"/>
        <v>#REF!</v>
      </c>
      <c r="B71" s="13">
        <f t="shared" si="31"/>
        <v>6</v>
      </c>
      <c r="C71" s="13">
        <v>35</v>
      </c>
      <c r="D71" s="13"/>
      <c r="E71" s="214"/>
      <c r="F71" s="15" t="s">
        <v>395</v>
      </c>
      <c r="G71" s="16" t="s">
        <v>398</v>
      </c>
      <c r="H71" s="15" t="s">
        <v>399</v>
      </c>
      <c r="I71" s="14" t="s">
        <v>358</v>
      </c>
      <c r="J71" s="14" t="s">
        <v>332</v>
      </c>
      <c r="K71" s="14" t="s">
        <v>333</v>
      </c>
      <c r="L71" s="13" t="s">
        <v>337</v>
      </c>
      <c r="M71" s="12" t="e">
        <f t="shared" ca="1" si="30"/>
        <v>#REF!</v>
      </c>
      <c r="N71" s="11"/>
    </row>
    <row r="72" spans="1:14" ht="12.75" customHeight="1">
      <c r="A72" s="220" t="e">
        <f t="shared" si="29"/>
        <v>#REF!</v>
      </c>
      <c r="B72" s="13">
        <f t="shared" si="31"/>
        <v>6</v>
      </c>
      <c r="C72" s="13">
        <v>35</v>
      </c>
      <c r="D72" s="13"/>
      <c r="E72" s="214"/>
      <c r="F72" s="15" t="s">
        <v>392</v>
      </c>
      <c r="G72" s="16" t="s">
        <v>396</v>
      </c>
      <c r="H72" s="15" t="s">
        <v>400</v>
      </c>
      <c r="I72" s="14" t="s">
        <v>358</v>
      </c>
      <c r="J72" s="14" t="s">
        <v>332</v>
      </c>
      <c r="K72" s="14" t="s">
        <v>333</v>
      </c>
      <c r="L72" s="13" t="s">
        <v>337</v>
      </c>
      <c r="M72" s="12" t="e">
        <f t="shared" ca="1" si="30"/>
        <v>#REF!</v>
      </c>
      <c r="N72" s="11"/>
    </row>
    <row r="73" spans="1:14" ht="15.75" customHeight="1">
      <c r="A73" s="221"/>
      <c r="B73" s="4"/>
      <c r="C73" s="10"/>
      <c r="D73" s="10"/>
      <c r="E73" s="7"/>
      <c r="F73" s="24" t="s">
        <v>401</v>
      </c>
      <c r="G73" s="8"/>
      <c r="H73" s="7" t="s">
        <v>401</v>
      </c>
      <c r="I73" s="4"/>
      <c r="J73" s="6"/>
      <c r="K73" s="6"/>
      <c r="L73" s="5"/>
      <c r="M73" s="5"/>
      <c r="N73" s="4"/>
    </row>
    <row r="74" spans="1:14" ht="12.75" customHeight="1">
      <c r="A74" s="220" t="e">
        <f t="shared" ref="A74:A81" si="32">$H$4-C74</f>
        <v>#REF!</v>
      </c>
      <c r="B74" s="13">
        <f t="shared" ref="B74:B77" si="33">ROUNDUP(C74/7,0) + 1</f>
        <v>7</v>
      </c>
      <c r="C74" s="13">
        <v>42</v>
      </c>
      <c r="D74" s="13"/>
      <c r="E74" s="214"/>
      <c r="F74" s="15" t="s">
        <v>387</v>
      </c>
      <c r="G74" s="16" t="s">
        <v>402</v>
      </c>
      <c r="H74" s="15" t="s">
        <v>403</v>
      </c>
      <c r="I74" s="14" t="s">
        <v>358</v>
      </c>
      <c r="J74" s="14" t="s">
        <v>332</v>
      </c>
      <c r="K74" s="14" t="s">
        <v>333</v>
      </c>
      <c r="L74" s="13" t="s">
        <v>337</v>
      </c>
      <c r="M74" s="12" t="e">
        <f t="shared" ref="M74:M81" ca="1" si="34">IF(L74="N/A","None",IF(L74="Completed","Green",IF(D74="",IF(NOW()&gt;A74,"Red",IF(L74="Not Started","Grey","Blue")),IF(NOW()&gt;D74,"Red","Yellow"))))</f>
        <v>#REF!</v>
      </c>
      <c r="N74" s="11"/>
    </row>
    <row r="75" spans="1:14" ht="12.75" customHeight="1">
      <c r="A75" s="220" t="e">
        <f t="shared" si="32"/>
        <v>#REF!</v>
      </c>
      <c r="B75" s="13">
        <f t="shared" si="33"/>
        <v>7</v>
      </c>
      <c r="C75" s="13">
        <v>42</v>
      </c>
      <c r="D75" s="13"/>
      <c r="E75" s="214"/>
      <c r="F75" s="15" t="s">
        <v>378</v>
      </c>
      <c r="G75" s="16" t="s">
        <v>379</v>
      </c>
      <c r="H75" s="15" t="s">
        <v>404</v>
      </c>
      <c r="I75" s="14" t="s">
        <v>358</v>
      </c>
      <c r="J75" s="14" t="s">
        <v>332</v>
      </c>
      <c r="K75" s="14" t="s">
        <v>333</v>
      </c>
      <c r="L75" s="13" t="s">
        <v>337</v>
      </c>
      <c r="M75" s="12" t="e">
        <f t="shared" ca="1" si="34"/>
        <v>#REF!</v>
      </c>
      <c r="N75" s="11"/>
    </row>
    <row r="76" spans="1:14" ht="12.75" customHeight="1">
      <c r="A76" s="220" t="e">
        <f t="shared" si="32"/>
        <v>#REF!</v>
      </c>
      <c r="B76" s="13">
        <f t="shared" si="33"/>
        <v>7</v>
      </c>
      <c r="C76" s="13">
        <v>42</v>
      </c>
      <c r="D76" s="13"/>
      <c r="E76" s="214"/>
      <c r="F76" s="15" t="s">
        <v>392</v>
      </c>
      <c r="G76" s="16" t="s">
        <v>388</v>
      </c>
      <c r="H76" s="15" t="s">
        <v>405</v>
      </c>
      <c r="I76" s="14" t="s">
        <v>358</v>
      </c>
      <c r="J76" s="14" t="s">
        <v>332</v>
      </c>
      <c r="K76" s="14" t="s">
        <v>333</v>
      </c>
      <c r="L76" s="13" t="s">
        <v>337</v>
      </c>
      <c r="M76" s="12" t="e">
        <f t="shared" ca="1" si="34"/>
        <v>#REF!</v>
      </c>
      <c r="N76" s="11"/>
    </row>
    <row r="77" spans="1:14" ht="12.75" customHeight="1">
      <c r="A77" s="220" t="e">
        <f t="shared" si="32"/>
        <v>#REF!</v>
      </c>
      <c r="B77" s="13">
        <f t="shared" si="33"/>
        <v>7</v>
      </c>
      <c r="C77" s="13">
        <v>42</v>
      </c>
      <c r="D77" s="13"/>
      <c r="E77" s="214"/>
      <c r="F77" s="15" t="s">
        <v>378</v>
      </c>
      <c r="G77" s="16" t="s">
        <v>379</v>
      </c>
      <c r="H77" s="15" t="s">
        <v>406</v>
      </c>
      <c r="I77" s="14" t="s">
        <v>358</v>
      </c>
      <c r="J77" s="14" t="s">
        <v>332</v>
      </c>
      <c r="K77" s="14" t="s">
        <v>333</v>
      </c>
      <c r="L77" s="13" t="s">
        <v>337</v>
      </c>
      <c r="M77" s="12" t="e">
        <f t="shared" ca="1" si="34"/>
        <v>#REF!</v>
      </c>
      <c r="N77" s="11"/>
    </row>
    <row r="78" spans="1:14" ht="12.75" customHeight="1">
      <c r="A78" s="220" t="e">
        <f t="shared" si="32"/>
        <v>#REF!</v>
      </c>
      <c r="B78" s="13">
        <f t="shared" ref="B78:B79" si="35">ROUNDUP(C78/7,0) +1</f>
        <v>6</v>
      </c>
      <c r="C78" s="13">
        <v>35</v>
      </c>
      <c r="D78" s="13"/>
      <c r="E78" s="214"/>
      <c r="F78" s="15" t="s">
        <v>395</v>
      </c>
      <c r="G78" s="16" t="s">
        <v>402</v>
      </c>
      <c r="H78" s="15" t="s">
        <v>407</v>
      </c>
      <c r="I78" s="14" t="s">
        <v>358</v>
      </c>
      <c r="J78" s="14" t="s">
        <v>332</v>
      </c>
      <c r="K78" s="14" t="s">
        <v>333</v>
      </c>
      <c r="L78" s="13" t="s">
        <v>337</v>
      </c>
      <c r="M78" s="12" t="e">
        <f t="shared" ca="1" si="34"/>
        <v>#REF!</v>
      </c>
      <c r="N78" s="11"/>
    </row>
    <row r="79" spans="1:14" ht="12.75" customHeight="1">
      <c r="A79" s="220" t="e">
        <f t="shared" si="32"/>
        <v>#REF!</v>
      </c>
      <c r="B79" s="13">
        <f t="shared" si="35"/>
        <v>6</v>
      </c>
      <c r="C79" s="13">
        <v>35</v>
      </c>
      <c r="D79" s="13"/>
      <c r="E79" s="214"/>
      <c r="F79" s="15" t="s">
        <v>378</v>
      </c>
      <c r="G79" s="16" t="s">
        <v>379</v>
      </c>
      <c r="H79" s="15" t="s">
        <v>408</v>
      </c>
      <c r="I79" s="14" t="s">
        <v>358</v>
      </c>
      <c r="J79" s="14" t="s">
        <v>332</v>
      </c>
      <c r="K79" s="14" t="s">
        <v>333</v>
      </c>
      <c r="L79" s="13" t="s">
        <v>337</v>
      </c>
      <c r="M79" s="12" t="e">
        <f t="shared" ca="1" si="34"/>
        <v>#REF!</v>
      </c>
      <c r="N79" s="11"/>
    </row>
    <row r="80" spans="1:14" ht="12.75" customHeight="1">
      <c r="A80" s="220" t="e">
        <f t="shared" si="32"/>
        <v>#REF!</v>
      </c>
      <c r="B80" s="13">
        <f>ROUNDUP(C80/7,0) +1</f>
        <v>5</v>
      </c>
      <c r="C80" s="13">
        <v>28</v>
      </c>
      <c r="D80" s="13"/>
      <c r="E80" s="214"/>
      <c r="F80" s="15" t="s">
        <v>378</v>
      </c>
      <c r="G80" s="16" t="s">
        <v>379</v>
      </c>
      <c r="H80" s="15" t="s">
        <v>409</v>
      </c>
      <c r="I80" s="14" t="s">
        <v>358</v>
      </c>
      <c r="J80" s="14" t="s">
        <v>332</v>
      </c>
      <c r="K80" s="14" t="s">
        <v>333</v>
      </c>
      <c r="L80" s="13" t="s">
        <v>337</v>
      </c>
      <c r="M80" s="12" t="e">
        <f t="shared" ca="1" si="34"/>
        <v>#REF!</v>
      </c>
      <c r="N80" s="11"/>
    </row>
    <row r="81" spans="1:14" ht="12.75" customHeight="1">
      <c r="A81" s="220" t="e">
        <f t="shared" si="32"/>
        <v>#REF!</v>
      </c>
      <c r="B81" s="13">
        <f>ROUNDUP(C81/7,0) + 1</f>
        <v>3</v>
      </c>
      <c r="C81" s="13">
        <v>14</v>
      </c>
      <c r="D81" s="13"/>
      <c r="E81" s="14"/>
      <c r="F81" s="15" t="s">
        <v>378</v>
      </c>
      <c r="G81" s="16" t="s">
        <v>379</v>
      </c>
      <c r="H81" s="15" t="s">
        <v>410</v>
      </c>
      <c r="I81" s="14" t="s">
        <v>358</v>
      </c>
      <c r="J81" s="14" t="s">
        <v>332</v>
      </c>
      <c r="K81" s="14" t="s">
        <v>333</v>
      </c>
      <c r="L81" s="13" t="s">
        <v>337</v>
      </c>
      <c r="M81" s="12" t="e">
        <f t="shared" ca="1" si="34"/>
        <v>#REF!</v>
      </c>
      <c r="N81" s="11"/>
    </row>
    <row r="82" spans="1:14" ht="15.75" customHeight="1">
      <c r="A82" s="221"/>
      <c r="B82" s="4"/>
      <c r="C82" s="10"/>
      <c r="D82" s="10"/>
      <c r="E82" s="7"/>
      <c r="F82" s="24" t="s">
        <v>411</v>
      </c>
      <c r="G82" s="8"/>
      <c r="H82" s="7" t="s">
        <v>411</v>
      </c>
      <c r="I82" s="4"/>
      <c r="J82" s="6"/>
      <c r="K82" s="6"/>
      <c r="L82" s="5"/>
      <c r="M82" s="5"/>
      <c r="N82" s="4"/>
    </row>
    <row r="83" spans="1:14" ht="12.75" customHeight="1">
      <c r="A83" s="220" t="e">
        <f t="shared" ref="A83:A89" si="36">$H$4-C83</f>
        <v>#REF!</v>
      </c>
      <c r="B83" s="13">
        <f t="shared" ref="B83:B86" si="37">ROUNDUP(C83/7,0) + 1</f>
        <v>7</v>
      </c>
      <c r="C83" s="13">
        <v>42</v>
      </c>
      <c r="D83" s="13"/>
      <c r="E83" s="214"/>
      <c r="F83" s="15" t="s">
        <v>387</v>
      </c>
      <c r="G83" s="16" t="s">
        <v>402</v>
      </c>
      <c r="H83" s="15" t="s">
        <v>412</v>
      </c>
      <c r="I83" s="14" t="s">
        <v>358</v>
      </c>
      <c r="J83" s="14" t="s">
        <v>332</v>
      </c>
      <c r="K83" s="14" t="s">
        <v>333</v>
      </c>
      <c r="L83" s="13" t="s">
        <v>337</v>
      </c>
      <c r="M83" s="12" t="e">
        <f t="shared" ref="M83:M89" ca="1" si="38">IF(L83="N/A","None",IF(L83="Completed","Green",IF(D83="",IF(NOW()&gt;A83,"Red",IF(L83="Not Started","Grey","Blue")),IF(NOW()&gt;D83,"Red","Yellow"))))</f>
        <v>#REF!</v>
      </c>
      <c r="N83" s="11"/>
    </row>
    <row r="84" spans="1:14" ht="12.75" customHeight="1">
      <c r="A84" s="220" t="e">
        <f t="shared" si="36"/>
        <v>#REF!</v>
      </c>
      <c r="B84" s="13">
        <f t="shared" si="37"/>
        <v>7</v>
      </c>
      <c r="C84" s="13">
        <v>42</v>
      </c>
      <c r="D84" s="13"/>
      <c r="E84" s="214"/>
      <c r="F84" s="15" t="s">
        <v>381</v>
      </c>
      <c r="G84" s="16" t="s">
        <v>382</v>
      </c>
      <c r="H84" s="15" t="s">
        <v>413</v>
      </c>
      <c r="I84" s="14" t="s">
        <v>358</v>
      </c>
      <c r="J84" s="14" t="s">
        <v>332</v>
      </c>
      <c r="K84" s="14" t="s">
        <v>333</v>
      </c>
      <c r="L84" s="13" t="s">
        <v>337</v>
      </c>
      <c r="M84" s="12" t="e">
        <f t="shared" ca="1" si="38"/>
        <v>#REF!</v>
      </c>
      <c r="N84" s="11"/>
    </row>
    <row r="85" spans="1:14" ht="12.75" customHeight="1">
      <c r="A85" s="220" t="e">
        <f t="shared" si="36"/>
        <v>#REF!</v>
      </c>
      <c r="B85" s="13">
        <f t="shared" si="37"/>
        <v>7</v>
      </c>
      <c r="C85" s="13">
        <v>42</v>
      </c>
      <c r="D85" s="13"/>
      <c r="E85" s="214"/>
      <c r="F85" s="15" t="s">
        <v>366</v>
      </c>
      <c r="G85" s="16" t="s">
        <v>367</v>
      </c>
      <c r="H85" s="15" t="s">
        <v>414</v>
      </c>
      <c r="I85" s="14" t="s">
        <v>358</v>
      </c>
      <c r="J85" s="14" t="s">
        <v>332</v>
      </c>
      <c r="K85" s="14" t="s">
        <v>333</v>
      </c>
      <c r="L85" s="13" t="s">
        <v>337</v>
      </c>
      <c r="M85" s="12" t="e">
        <f t="shared" ca="1" si="38"/>
        <v>#REF!</v>
      </c>
      <c r="N85" s="11"/>
    </row>
    <row r="86" spans="1:14" ht="12.75" customHeight="1">
      <c r="A86" s="220" t="e">
        <f t="shared" si="36"/>
        <v>#REF!</v>
      </c>
      <c r="B86" s="13">
        <f t="shared" si="37"/>
        <v>7</v>
      </c>
      <c r="C86" s="13">
        <v>42</v>
      </c>
      <c r="D86" s="13"/>
      <c r="E86" s="214"/>
      <c r="F86" s="15" t="s">
        <v>381</v>
      </c>
      <c r="G86" s="16" t="s">
        <v>382</v>
      </c>
      <c r="H86" s="15" t="s">
        <v>415</v>
      </c>
      <c r="I86" s="14" t="s">
        <v>358</v>
      </c>
      <c r="J86" s="14" t="s">
        <v>332</v>
      </c>
      <c r="K86" s="14" t="s">
        <v>333</v>
      </c>
      <c r="L86" s="13" t="s">
        <v>337</v>
      </c>
      <c r="M86" s="12" t="e">
        <f t="shared" ca="1" si="38"/>
        <v>#REF!</v>
      </c>
      <c r="N86" s="11"/>
    </row>
    <row r="87" spans="1:14" ht="12.75" customHeight="1">
      <c r="A87" s="220" t="e">
        <f t="shared" si="36"/>
        <v>#REF!</v>
      </c>
      <c r="B87" s="13">
        <f>ROUNDUP(C87/7,0) +1</f>
        <v>5</v>
      </c>
      <c r="C87" s="13">
        <v>28</v>
      </c>
      <c r="D87" s="13"/>
      <c r="E87" s="214"/>
      <c r="F87" s="15" t="s">
        <v>381</v>
      </c>
      <c r="G87" s="16" t="s">
        <v>382</v>
      </c>
      <c r="H87" s="15" t="s">
        <v>416</v>
      </c>
      <c r="I87" s="14" t="s">
        <v>358</v>
      </c>
      <c r="J87" s="14" t="s">
        <v>332</v>
      </c>
      <c r="K87" s="14" t="s">
        <v>333</v>
      </c>
      <c r="L87" s="13" t="s">
        <v>337</v>
      </c>
      <c r="M87" s="12" t="e">
        <f t="shared" ca="1" si="38"/>
        <v>#REF!</v>
      </c>
      <c r="N87" s="11"/>
    </row>
    <row r="88" spans="1:14" ht="12.75" customHeight="1">
      <c r="A88" s="220" t="e">
        <f t="shared" si="36"/>
        <v>#REF!</v>
      </c>
      <c r="B88" s="13">
        <f>ROUNDUP(C88/7,0) + 1</f>
        <v>3</v>
      </c>
      <c r="C88" s="13">
        <v>14</v>
      </c>
      <c r="D88" s="13"/>
      <c r="E88" s="14"/>
      <c r="F88" s="15" t="s">
        <v>381</v>
      </c>
      <c r="G88" s="16" t="s">
        <v>382</v>
      </c>
      <c r="H88" s="15" t="s">
        <v>417</v>
      </c>
      <c r="I88" s="14" t="s">
        <v>358</v>
      </c>
      <c r="J88" s="14" t="s">
        <v>332</v>
      </c>
      <c r="K88" s="14" t="s">
        <v>333</v>
      </c>
      <c r="L88" s="13" t="s">
        <v>337</v>
      </c>
      <c r="M88" s="12" t="e">
        <f t="shared" ca="1" si="38"/>
        <v>#REF!</v>
      </c>
      <c r="N88" s="11"/>
    </row>
    <row r="89" spans="1:14" ht="12.75" customHeight="1">
      <c r="A89" s="220" t="e">
        <f t="shared" si="36"/>
        <v>#REF!</v>
      </c>
      <c r="B89" s="13">
        <f>ROUNDUP(C89/7,0) + 1</f>
        <v>1</v>
      </c>
      <c r="C89" s="13">
        <v>0</v>
      </c>
      <c r="D89" s="13"/>
      <c r="E89" s="14"/>
      <c r="F89" s="15" t="s">
        <v>381</v>
      </c>
      <c r="G89" s="16" t="s">
        <v>382</v>
      </c>
      <c r="H89" s="15" t="s">
        <v>418</v>
      </c>
      <c r="I89" s="14" t="s">
        <v>358</v>
      </c>
      <c r="J89" s="14" t="s">
        <v>332</v>
      </c>
      <c r="K89" s="14" t="s">
        <v>333</v>
      </c>
      <c r="L89" s="13" t="s">
        <v>337</v>
      </c>
      <c r="M89" s="12" t="e">
        <f t="shared" ca="1" si="38"/>
        <v>#REF!</v>
      </c>
      <c r="N89" s="11"/>
    </row>
    <row r="90" spans="1:14" ht="15.75" customHeight="1">
      <c r="A90" s="221"/>
      <c r="B90" s="4"/>
      <c r="C90" s="10"/>
      <c r="D90" s="10"/>
      <c r="E90" s="7"/>
      <c r="F90" s="24" t="str">
        <f>H90</f>
        <v xml:space="preserve"> Infrastructure - Zerto</v>
      </c>
      <c r="G90" s="8"/>
      <c r="H90" s="7" t="s">
        <v>419</v>
      </c>
      <c r="I90" s="4"/>
      <c r="J90" s="6"/>
      <c r="K90" s="6"/>
      <c r="L90" s="5"/>
      <c r="M90" s="5"/>
      <c r="N90" s="4"/>
    </row>
    <row r="91" spans="1:14" ht="12.75" customHeight="1">
      <c r="A91" s="220" t="e">
        <f t="shared" ref="A91:A101" si="39">$H$4-C91</f>
        <v>#REF!</v>
      </c>
      <c r="B91" s="13">
        <f t="shared" ref="B91:B93" si="40">ROUNDUP(C91/7,0) +1</f>
        <v>6</v>
      </c>
      <c r="C91" s="13">
        <v>35</v>
      </c>
      <c r="D91" s="13"/>
      <c r="E91" s="214"/>
      <c r="F91" s="15" t="s">
        <v>366</v>
      </c>
      <c r="G91" s="16" t="s">
        <v>388</v>
      </c>
      <c r="H91" s="15" t="s">
        <v>420</v>
      </c>
      <c r="I91" s="14" t="s">
        <v>358</v>
      </c>
      <c r="J91" s="14" t="s">
        <v>332</v>
      </c>
      <c r="K91" s="14" t="s">
        <v>333</v>
      </c>
      <c r="L91" s="13" t="s">
        <v>337</v>
      </c>
      <c r="M91" s="12" t="e">
        <f t="shared" ref="M91:M101" ca="1" si="41">IF(L91="N/A","None",IF(L91="Completed","Green",IF(D91="",IF(NOW()&gt;A91,"Red",IF(L91="Not Started","Grey","Blue")),IF(NOW()&gt;D91,"Red","Yellow"))))</f>
        <v>#REF!</v>
      </c>
      <c r="N91" s="11"/>
    </row>
    <row r="92" spans="1:14" ht="12.75" customHeight="1">
      <c r="A92" s="220" t="e">
        <f t="shared" si="39"/>
        <v>#REF!</v>
      </c>
      <c r="B92" s="13">
        <f t="shared" si="40"/>
        <v>6</v>
      </c>
      <c r="C92" s="13">
        <v>35</v>
      </c>
      <c r="D92" s="13"/>
      <c r="E92" s="214"/>
      <c r="F92" s="15" t="s">
        <v>366</v>
      </c>
      <c r="G92" s="16" t="s">
        <v>421</v>
      </c>
      <c r="H92" s="15" t="s">
        <v>422</v>
      </c>
      <c r="I92" s="14" t="s">
        <v>358</v>
      </c>
      <c r="J92" s="14" t="s">
        <v>332</v>
      </c>
      <c r="K92" s="14" t="s">
        <v>333</v>
      </c>
      <c r="L92" s="13" t="s">
        <v>337</v>
      </c>
      <c r="M92" s="12" t="e">
        <f t="shared" ca="1" si="41"/>
        <v>#REF!</v>
      </c>
      <c r="N92" s="11"/>
    </row>
    <row r="93" spans="1:14" ht="12.75" customHeight="1">
      <c r="A93" s="220" t="e">
        <f t="shared" si="39"/>
        <v>#REF!</v>
      </c>
      <c r="B93" s="13">
        <f t="shared" si="40"/>
        <v>6</v>
      </c>
      <c r="C93" s="13">
        <v>35</v>
      </c>
      <c r="D93" s="13"/>
      <c r="E93" s="214"/>
      <c r="F93" s="15" t="s">
        <v>363</v>
      </c>
      <c r="G93" s="16" t="s">
        <v>388</v>
      </c>
      <c r="H93" s="15" t="s">
        <v>423</v>
      </c>
      <c r="I93" s="14" t="s">
        <v>358</v>
      </c>
      <c r="J93" s="14" t="s">
        <v>332</v>
      </c>
      <c r="K93" s="14" t="s">
        <v>333</v>
      </c>
      <c r="L93" s="13" t="s">
        <v>337</v>
      </c>
      <c r="M93" s="12" t="e">
        <f t="shared" ca="1" si="41"/>
        <v>#REF!</v>
      </c>
      <c r="N93" s="11"/>
    </row>
    <row r="94" spans="1:14" ht="12.75" customHeight="1">
      <c r="A94" s="220" t="e">
        <f t="shared" si="39"/>
        <v>#REF!</v>
      </c>
      <c r="B94" s="13">
        <f t="shared" ref="B94:B97" si="42">ROUNDUP(C94/7,0) + 1</f>
        <v>4</v>
      </c>
      <c r="C94" s="13">
        <v>21</v>
      </c>
      <c r="D94" s="13"/>
      <c r="E94" s="14"/>
      <c r="F94" s="15" t="s">
        <v>363</v>
      </c>
      <c r="G94" s="16" t="s">
        <v>388</v>
      </c>
      <c r="H94" s="15" t="s">
        <v>424</v>
      </c>
      <c r="I94" s="14" t="s">
        <v>358</v>
      </c>
      <c r="J94" s="14" t="s">
        <v>332</v>
      </c>
      <c r="K94" s="14" t="s">
        <v>333</v>
      </c>
      <c r="L94" s="13" t="s">
        <v>337</v>
      </c>
      <c r="M94" s="12" t="e">
        <f t="shared" ca="1" si="41"/>
        <v>#REF!</v>
      </c>
      <c r="N94" s="11"/>
    </row>
    <row r="95" spans="1:14" ht="12.75" customHeight="1">
      <c r="A95" s="220" t="e">
        <f t="shared" ref="A95:A97" si="43">$H$4-C95</f>
        <v>#REF!</v>
      </c>
      <c r="B95" s="13">
        <f t="shared" si="42"/>
        <v>4</v>
      </c>
      <c r="C95" s="13">
        <v>21</v>
      </c>
      <c r="D95" s="13"/>
      <c r="E95" s="14"/>
      <c r="F95" s="15" t="s">
        <v>363</v>
      </c>
      <c r="G95" s="16" t="s">
        <v>388</v>
      </c>
      <c r="H95" s="15" t="s">
        <v>425</v>
      </c>
      <c r="I95" s="14" t="s">
        <v>358</v>
      </c>
      <c r="J95" s="14" t="s">
        <v>332</v>
      </c>
      <c r="K95" s="14" t="s">
        <v>333</v>
      </c>
      <c r="L95" s="13" t="s">
        <v>337</v>
      </c>
      <c r="M95" s="12" t="e">
        <f t="shared" ref="M95:M97" ca="1" si="44">IF(L95="N/A","None",IF(L95="Completed","Green",IF(D95="",IF(NOW()&gt;A95,"Red",IF(L95="Not Started","Grey","Blue")),IF(NOW()&gt;D95,"Red","Yellow"))))</f>
        <v>#REF!</v>
      </c>
      <c r="N95" s="11"/>
    </row>
    <row r="96" spans="1:14" ht="12.75" customHeight="1">
      <c r="A96" s="220" t="e">
        <f t="shared" si="43"/>
        <v>#REF!</v>
      </c>
      <c r="B96" s="13">
        <f t="shared" si="42"/>
        <v>4</v>
      </c>
      <c r="C96" s="13">
        <v>21</v>
      </c>
      <c r="D96" s="13"/>
      <c r="E96" s="14"/>
      <c r="F96" s="15" t="s">
        <v>363</v>
      </c>
      <c r="G96" s="16" t="s">
        <v>388</v>
      </c>
      <c r="H96" s="15" t="s">
        <v>426</v>
      </c>
      <c r="I96" s="14" t="s">
        <v>358</v>
      </c>
      <c r="J96" s="14" t="s">
        <v>332</v>
      </c>
      <c r="K96" s="14" t="s">
        <v>333</v>
      </c>
      <c r="L96" s="13" t="s">
        <v>337</v>
      </c>
      <c r="M96" s="12" t="e">
        <f t="shared" ca="1" si="44"/>
        <v>#REF!</v>
      </c>
      <c r="N96" s="11"/>
    </row>
    <row r="97" spans="1:14" ht="12.75" customHeight="1">
      <c r="A97" s="220" t="e">
        <f t="shared" si="43"/>
        <v>#REF!</v>
      </c>
      <c r="B97" s="13">
        <f t="shared" si="42"/>
        <v>4</v>
      </c>
      <c r="C97" s="13">
        <v>21</v>
      </c>
      <c r="D97" s="13"/>
      <c r="E97" s="14"/>
      <c r="F97" s="15" t="s">
        <v>363</v>
      </c>
      <c r="G97" s="16" t="s">
        <v>388</v>
      </c>
      <c r="H97" s="15" t="s">
        <v>427</v>
      </c>
      <c r="I97" s="14" t="s">
        <v>358</v>
      </c>
      <c r="J97" s="14" t="s">
        <v>332</v>
      </c>
      <c r="K97" s="14" t="s">
        <v>333</v>
      </c>
      <c r="L97" s="13" t="s">
        <v>337</v>
      </c>
      <c r="M97" s="12" t="e">
        <f t="shared" ca="1" si="44"/>
        <v>#REF!</v>
      </c>
      <c r="N97" s="11"/>
    </row>
    <row r="98" spans="1:14" ht="12.75" customHeight="1">
      <c r="A98" s="220" t="e">
        <f t="shared" ref="A98" si="45">$H$4-C98</f>
        <v>#REF!</v>
      </c>
      <c r="B98" s="13">
        <f>ROUNDUP(C98/7,0) + 1</f>
        <v>3</v>
      </c>
      <c r="C98" s="13">
        <v>14</v>
      </c>
      <c r="D98" s="13"/>
      <c r="E98" s="14"/>
      <c r="F98" s="15" t="s">
        <v>363</v>
      </c>
      <c r="G98" s="16" t="s">
        <v>388</v>
      </c>
      <c r="H98" s="15" t="s">
        <v>428</v>
      </c>
      <c r="I98" s="14" t="s">
        <v>358</v>
      </c>
      <c r="J98" s="14" t="s">
        <v>332</v>
      </c>
      <c r="K98" s="14" t="s">
        <v>333</v>
      </c>
      <c r="L98" s="13" t="s">
        <v>337</v>
      </c>
      <c r="M98" s="12" t="e">
        <f t="shared" ref="M98" ca="1" si="46">IF(L98="N/A","None",IF(L98="Completed","Green",IF(D98="",IF(NOW()&gt;A98,"Red",IF(L98="Not Started","Grey","Blue")),IF(NOW()&gt;D98,"Red","Yellow"))))</f>
        <v>#REF!</v>
      </c>
      <c r="N98" s="11"/>
    </row>
    <row r="99" spans="1:14" ht="12.75" customHeight="1">
      <c r="A99" s="220" t="e">
        <f t="shared" si="39"/>
        <v>#REF!</v>
      </c>
      <c r="B99" s="13">
        <f>ROUNDUP(C99/7,0) + 1</f>
        <v>2</v>
      </c>
      <c r="C99" s="13">
        <v>7</v>
      </c>
      <c r="D99" s="13"/>
      <c r="E99" s="14"/>
      <c r="F99" s="15" t="s">
        <v>363</v>
      </c>
      <c r="G99" s="16" t="s">
        <v>388</v>
      </c>
      <c r="H99" s="15" t="s">
        <v>429</v>
      </c>
      <c r="I99" s="14" t="s">
        <v>358</v>
      </c>
      <c r="J99" s="14" t="s">
        <v>332</v>
      </c>
      <c r="K99" s="14" t="s">
        <v>333</v>
      </c>
      <c r="L99" s="13" t="s">
        <v>337</v>
      </c>
      <c r="M99" s="12" t="e">
        <f t="shared" ca="1" si="41"/>
        <v>#REF!</v>
      </c>
      <c r="N99" s="11"/>
    </row>
    <row r="100" spans="1:14" ht="12.75" customHeight="1">
      <c r="A100" s="220" t="e">
        <f t="shared" si="39"/>
        <v>#REF!</v>
      </c>
      <c r="B100" s="13">
        <f t="shared" ref="B100:B101" si="47">ROUNDUP(C100/7,0) + 1</f>
        <v>1</v>
      </c>
      <c r="C100" s="13">
        <v>0</v>
      </c>
      <c r="D100" s="13"/>
      <c r="E100" s="14"/>
      <c r="F100" s="15" t="s">
        <v>430</v>
      </c>
      <c r="G100" s="16" t="s">
        <v>388</v>
      </c>
      <c r="H100" s="15" t="s">
        <v>431</v>
      </c>
      <c r="I100" s="14" t="s">
        <v>358</v>
      </c>
      <c r="J100" s="14" t="s">
        <v>332</v>
      </c>
      <c r="K100" s="14" t="s">
        <v>333</v>
      </c>
      <c r="L100" s="13" t="s">
        <v>337</v>
      </c>
      <c r="M100" s="12" t="e">
        <f t="shared" ca="1" si="41"/>
        <v>#REF!</v>
      </c>
      <c r="N100" s="11"/>
    </row>
    <row r="101" spans="1:14" ht="12.75" customHeight="1">
      <c r="A101" s="220" t="e">
        <f t="shared" si="39"/>
        <v>#REF!</v>
      </c>
      <c r="B101" s="13">
        <f t="shared" si="47"/>
        <v>1</v>
      </c>
      <c r="C101" s="13">
        <v>0</v>
      </c>
      <c r="D101" s="13"/>
      <c r="E101" s="14"/>
      <c r="F101" s="15" t="s">
        <v>430</v>
      </c>
      <c r="G101" s="16" t="s">
        <v>388</v>
      </c>
      <c r="H101" s="15" t="s">
        <v>432</v>
      </c>
      <c r="I101" s="14" t="s">
        <v>358</v>
      </c>
      <c r="J101" s="14" t="s">
        <v>332</v>
      </c>
      <c r="K101" s="14" t="s">
        <v>333</v>
      </c>
      <c r="L101" s="13" t="s">
        <v>337</v>
      </c>
      <c r="M101" s="12" t="e">
        <f t="shared" ca="1" si="41"/>
        <v>#REF!</v>
      </c>
      <c r="N101" s="11"/>
    </row>
    <row r="102" spans="1:14" ht="12.75" customHeight="1">
      <c r="A102" s="222"/>
      <c r="B102" s="10"/>
      <c r="C102" s="10"/>
      <c r="D102" s="10"/>
      <c r="E102" s="10"/>
      <c r="F102" s="138" t="str">
        <f>H102</f>
        <v>Infrastructure - Storage migration</v>
      </c>
      <c r="G102" s="10"/>
      <c r="H102" s="7" t="s">
        <v>433</v>
      </c>
      <c r="I102" s="10"/>
      <c r="J102" s="10"/>
      <c r="K102" s="10"/>
      <c r="L102" s="10"/>
      <c r="M102" s="5"/>
      <c r="N102" s="10"/>
    </row>
    <row r="103" spans="1:14" ht="12.75" customHeight="1">
      <c r="A103" s="220" t="e">
        <f t="shared" ref="A103:A108" si="48">$H$4-C103</f>
        <v>#REF!</v>
      </c>
      <c r="B103" s="13">
        <f>ROUNDUP(C103/7,0) +1</f>
        <v>6</v>
      </c>
      <c r="C103" s="13">
        <v>35</v>
      </c>
      <c r="D103" s="13"/>
      <c r="E103" s="214"/>
      <c r="F103" s="15" t="s">
        <v>378</v>
      </c>
      <c r="G103" s="16" t="s">
        <v>434</v>
      </c>
      <c r="H103" s="15" t="s">
        <v>435</v>
      </c>
      <c r="I103" s="14" t="s">
        <v>358</v>
      </c>
      <c r="J103" s="14" t="s">
        <v>332</v>
      </c>
      <c r="K103" s="14" t="s">
        <v>333</v>
      </c>
      <c r="L103" s="13" t="s">
        <v>337</v>
      </c>
      <c r="M103" s="12" t="e">
        <f t="shared" ref="M103:M108" ca="1" si="49">IF(L103="N/A","None",IF(L103="Completed","Green",IF(D103="",IF(NOW()&gt;A103,"Red",IF(L103="Not Started","Grey","Blue")),IF(NOW()&gt;D103,"Red","Yellow"))))</f>
        <v>#REF!</v>
      </c>
      <c r="N103" s="11"/>
    </row>
    <row r="104" spans="1:14" ht="12.75" customHeight="1">
      <c r="A104" s="220" t="e">
        <f t="shared" si="48"/>
        <v>#REF!</v>
      </c>
      <c r="B104" s="13">
        <f>ROUNDUP(C104/7,0) + 1</f>
        <v>7</v>
      </c>
      <c r="C104" s="13">
        <v>42</v>
      </c>
      <c r="D104" s="13"/>
      <c r="E104" s="214"/>
      <c r="F104" s="15" t="s">
        <v>378</v>
      </c>
      <c r="G104" s="16" t="s">
        <v>436</v>
      </c>
      <c r="H104" s="15" t="s">
        <v>437</v>
      </c>
      <c r="I104" s="14" t="s">
        <v>358</v>
      </c>
      <c r="J104" s="14" t="s">
        <v>332</v>
      </c>
      <c r="K104" s="14" t="s">
        <v>333</v>
      </c>
      <c r="L104" s="13" t="s">
        <v>337</v>
      </c>
      <c r="M104" s="12" t="e">
        <f t="shared" ca="1" si="49"/>
        <v>#REF!</v>
      </c>
      <c r="N104" s="11"/>
    </row>
    <row r="105" spans="1:14" ht="12.75" customHeight="1">
      <c r="A105" s="220" t="e">
        <f t="shared" si="48"/>
        <v>#REF!</v>
      </c>
      <c r="B105" s="13">
        <f>ROUNDUP(C105/7,0) +1</f>
        <v>6</v>
      </c>
      <c r="C105" s="13">
        <v>35</v>
      </c>
      <c r="D105" s="13"/>
      <c r="E105" s="214"/>
      <c r="F105" s="15" t="s">
        <v>378</v>
      </c>
      <c r="G105" s="16" t="s">
        <v>438</v>
      </c>
      <c r="H105" s="15" t="s">
        <v>439</v>
      </c>
      <c r="I105" s="14" t="s">
        <v>358</v>
      </c>
      <c r="J105" s="14" t="s">
        <v>332</v>
      </c>
      <c r="K105" s="14" t="s">
        <v>333</v>
      </c>
      <c r="L105" s="13" t="s">
        <v>337</v>
      </c>
      <c r="M105" s="12" t="e">
        <f t="shared" ca="1" si="49"/>
        <v>#REF!</v>
      </c>
      <c r="N105" s="11"/>
    </row>
    <row r="106" spans="1:14" ht="12.75" customHeight="1">
      <c r="A106" s="220" t="e">
        <f t="shared" si="48"/>
        <v>#REF!</v>
      </c>
      <c r="B106" s="13">
        <f t="shared" ref="B106:B107" si="50">ROUNDUP(C106/7,0) + 1</f>
        <v>2</v>
      </c>
      <c r="C106" s="13">
        <v>7</v>
      </c>
      <c r="D106" s="13"/>
      <c r="E106" s="14"/>
      <c r="F106" s="14" t="s">
        <v>430</v>
      </c>
      <c r="G106" s="16" t="s">
        <v>434</v>
      </c>
      <c r="H106" s="15" t="s">
        <v>431</v>
      </c>
      <c r="I106" s="14" t="s">
        <v>358</v>
      </c>
      <c r="J106" s="14" t="s">
        <v>332</v>
      </c>
      <c r="K106" s="14" t="s">
        <v>333</v>
      </c>
      <c r="L106" s="13" t="s">
        <v>337</v>
      </c>
      <c r="M106" s="12" t="e">
        <f t="shared" ca="1" si="49"/>
        <v>#REF!</v>
      </c>
      <c r="N106" s="11"/>
    </row>
    <row r="107" spans="1:14" ht="12.75" customHeight="1">
      <c r="A107" s="220" t="e">
        <f t="shared" si="48"/>
        <v>#REF!</v>
      </c>
      <c r="B107" s="13">
        <f t="shared" si="50"/>
        <v>1</v>
      </c>
      <c r="C107" s="13">
        <v>0</v>
      </c>
      <c r="D107" s="13"/>
      <c r="E107" s="14"/>
      <c r="F107" s="14" t="s">
        <v>430</v>
      </c>
      <c r="G107" s="16" t="s">
        <v>388</v>
      </c>
      <c r="H107" s="15" t="s">
        <v>432</v>
      </c>
      <c r="I107" s="14" t="s">
        <v>358</v>
      </c>
      <c r="J107" s="14" t="s">
        <v>332</v>
      </c>
      <c r="K107" s="14" t="s">
        <v>333</v>
      </c>
      <c r="L107" s="13" t="s">
        <v>337</v>
      </c>
      <c r="M107" s="12" t="e">
        <f t="shared" ca="1" si="49"/>
        <v>#REF!</v>
      </c>
      <c r="N107" s="11"/>
    </row>
    <row r="108" spans="1:14" ht="12.75" customHeight="1">
      <c r="A108" s="220" t="e">
        <f t="shared" si="48"/>
        <v>#REF!</v>
      </c>
      <c r="B108" s="13">
        <f t="shared" ref="B108" si="51">ROUNDUP(C108/7,0)</f>
        <v>0</v>
      </c>
      <c r="C108" s="13">
        <v>0</v>
      </c>
      <c r="D108" s="13"/>
      <c r="E108" s="14"/>
      <c r="F108" s="15" t="s">
        <v>378</v>
      </c>
      <c r="G108" s="16" t="s">
        <v>438</v>
      </c>
      <c r="H108" s="15" t="s">
        <v>440</v>
      </c>
      <c r="I108" s="14" t="s">
        <v>358</v>
      </c>
      <c r="J108" s="14" t="s">
        <v>332</v>
      </c>
      <c r="K108" s="14" t="s">
        <v>333</v>
      </c>
      <c r="L108" s="13" t="s">
        <v>337</v>
      </c>
      <c r="M108" s="12" t="e">
        <f t="shared" ca="1" si="49"/>
        <v>#REF!</v>
      </c>
      <c r="N108" s="11"/>
    </row>
    <row r="109" spans="1:14" ht="15.75" customHeight="1">
      <c r="A109" s="221"/>
      <c r="B109" s="4"/>
      <c r="C109" s="10"/>
      <c r="D109" s="10"/>
      <c r="E109" s="7"/>
      <c r="F109" s="24" t="s">
        <v>441</v>
      </c>
      <c r="G109" s="8"/>
      <c r="H109" s="7" t="s">
        <v>441</v>
      </c>
      <c r="I109" s="4"/>
      <c r="J109" s="6"/>
      <c r="K109" s="6"/>
      <c r="L109" s="5"/>
      <c r="M109" s="5"/>
      <c r="N109" s="4"/>
    </row>
    <row r="110" spans="1:14" ht="12.75" customHeight="1">
      <c r="A110" s="220" t="e">
        <f t="shared" ref="A110:A123" si="52">$H$4-C110</f>
        <v>#REF!</v>
      </c>
      <c r="B110" s="13">
        <f t="shared" ref="B110:B115" si="53">ROUNDUP(C110/7,0) + 1</f>
        <v>7</v>
      </c>
      <c r="C110" s="13">
        <v>42</v>
      </c>
      <c r="D110" s="13"/>
      <c r="E110" s="214"/>
      <c r="F110" s="14" t="s">
        <v>430</v>
      </c>
      <c r="G110" s="16" t="s">
        <v>442</v>
      </c>
      <c r="H110" s="14" t="s">
        <v>443</v>
      </c>
      <c r="I110" s="14" t="s">
        <v>358</v>
      </c>
      <c r="J110" s="14" t="s">
        <v>332</v>
      </c>
      <c r="K110" s="14" t="s">
        <v>333</v>
      </c>
      <c r="L110" s="13" t="s">
        <v>337</v>
      </c>
      <c r="M110" s="12" t="e">
        <f t="shared" ref="M110:M123" ca="1" si="54">IF(L110="N/A","None",IF(L110="Completed","Green",IF(D110="",IF(NOW()&gt;A110,"Red",IF(L110="Not Started","Grey","Blue")),IF(NOW()&gt;D110,"Red","Yellow"))))</f>
        <v>#REF!</v>
      </c>
      <c r="N110" s="11"/>
    </row>
    <row r="111" spans="1:14" ht="12.75" customHeight="1">
      <c r="A111" s="220" t="e">
        <f t="shared" si="52"/>
        <v>#REF!</v>
      </c>
      <c r="B111" s="13">
        <f t="shared" si="53"/>
        <v>7</v>
      </c>
      <c r="C111" s="13">
        <v>42</v>
      </c>
      <c r="D111" s="13"/>
      <c r="E111" s="214"/>
      <c r="F111" s="14" t="s">
        <v>430</v>
      </c>
      <c r="G111" s="16" t="s">
        <v>444</v>
      </c>
      <c r="H111" s="14" t="s">
        <v>445</v>
      </c>
      <c r="I111" s="14" t="s">
        <v>358</v>
      </c>
      <c r="J111" s="14" t="s">
        <v>332</v>
      </c>
      <c r="K111" s="14" t="s">
        <v>333</v>
      </c>
      <c r="L111" s="13" t="s">
        <v>337</v>
      </c>
      <c r="M111" s="12" t="e">
        <f t="shared" ca="1" si="54"/>
        <v>#REF!</v>
      </c>
      <c r="N111" s="11"/>
    </row>
    <row r="112" spans="1:14" ht="12.75" customHeight="1">
      <c r="A112" s="220" t="e">
        <f t="shared" si="52"/>
        <v>#REF!</v>
      </c>
      <c r="B112" s="13">
        <f t="shared" si="53"/>
        <v>7</v>
      </c>
      <c r="C112" s="13">
        <v>42</v>
      </c>
      <c r="D112" s="13"/>
      <c r="E112" s="214"/>
      <c r="F112" s="14" t="s">
        <v>430</v>
      </c>
      <c r="G112" s="16" t="s">
        <v>446</v>
      </c>
      <c r="H112" s="14" t="s">
        <v>447</v>
      </c>
      <c r="I112" s="14" t="s">
        <v>358</v>
      </c>
      <c r="J112" s="14" t="s">
        <v>332</v>
      </c>
      <c r="K112" s="14" t="s">
        <v>333</v>
      </c>
      <c r="L112" s="13" t="s">
        <v>337</v>
      </c>
      <c r="M112" s="12" t="e">
        <f t="shared" ca="1" si="54"/>
        <v>#REF!</v>
      </c>
      <c r="N112" s="11"/>
    </row>
    <row r="113" spans="1:14" ht="12.75" customHeight="1">
      <c r="A113" s="220" t="e">
        <f t="shared" si="52"/>
        <v>#REF!</v>
      </c>
      <c r="B113" s="13">
        <f t="shared" si="53"/>
        <v>7</v>
      </c>
      <c r="C113" s="13">
        <v>42</v>
      </c>
      <c r="D113" s="13"/>
      <c r="E113" s="214"/>
      <c r="F113" s="14" t="s">
        <v>430</v>
      </c>
      <c r="G113" s="16" t="s">
        <v>388</v>
      </c>
      <c r="H113" s="14" t="s">
        <v>448</v>
      </c>
      <c r="I113" s="14" t="s">
        <v>358</v>
      </c>
      <c r="J113" s="14" t="s">
        <v>332</v>
      </c>
      <c r="K113" s="14" t="s">
        <v>333</v>
      </c>
      <c r="L113" s="13" t="s">
        <v>337</v>
      </c>
      <c r="M113" s="12" t="e">
        <f t="shared" ca="1" si="54"/>
        <v>#REF!</v>
      </c>
      <c r="N113" s="11"/>
    </row>
    <row r="114" spans="1:14">
      <c r="A114" s="220" t="e">
        <f t="shared" ref="A114" si="55">$H$4-C114</f>
        <v>#REF!</v>
      </c>
      <c r="B114" s="13">
        <f t="shared" si="53"/>
        <v>7</v>
      </c>
      <c r="C114" s="13">
        <v>42</v>
      </c>
      <c r="D114" s="13"/>
      <c r="E114" s="214"/>
      <c r="F114" s="14" t="s">
        <v>430</v>
      </c>
      <c r="G114" s="16" t="s">
        <v>449</v>
      </c>
      <c r="H114" s="15" t="s">
        <v>450</v>
      </c>
      <c r="I114" s="14" t="s">
        <v>358</v>
      </c>
      <c r="J114" s="14" t="s">
        <v>332</v>
      </c>
      <c r="K114" s="14" t="s">
        <v>333</v>
      </c>
      <c r="L114" s="13" t="s">
        <v>337</v>
      </c>
      <c r="M114" s="12" t="e">
        <f t="shared" ref="M114" ca="1" si="56">IF(L114="N/A","None",IF(L114="Completed","Green",IF(D114="",IF(NOW()&gt;A114,"Red",IF(L114="Not Started","Grey","Blue")),IF(NOW()&gt;D114,"Red","Yellow"))))</f>
        <v>#REF!</v>
      </c>
      <c r="N114" s="11"/>
    </row>
    <row r="115" spans="1:14">
      <c r="A115" s="220" t="e">
        <f t="shared" si="52"/>
        <v>#REF!</v>
      </c>
      <c r="B115" s="13">
        <f t="shared" si="53"/>
        <v>7</v>
      </c>
      <c r="C115" s="13">
        <v>42</v>
      </c>
      <c r="D115" s="13"/>
      <c r="E115" s="214"/>
      <c r="F115" s="14" t="s">
        <v>430</v>
      </c>
      <c r="G115" s="16" t="s">
        <v>449</v>
      </c>
      <c r="H115" s="15" t="s">
        <v>451</v>
      </c>
      <c r="I115" s="14" t="s">
        <v>358</v>
      </c>
      <c r="J115" s="14" t="s">
        <v>332</v>
      </c>
      <c r="K115" s="14" t="s">
        <v>333</v>
      </c>
      <c r="L115" s="13" t="s">
        <v>337</v>
      </c>
      <c r="M115" s="12" t="e">
        <f t="shared" ca="1" si="54"/>
        <v>#REF!</v>
      </c>
      <c r="N115" s="11"/>
    </row>
    <row r="116" spans="1:14" ht="12.75" customHeight="1">
      <c r="A116" s="220" t="e">
        <f t="shared" ref="A116" si="57">$H$4-C116</f>
        <v>#REF!</v>
      </c>
      <c r="B116" s="13">
        <f t="shared" ref="B116:B119" si="58">ROUNDUP(C116/7,0) +1</f>
        <v>6</v>
      </c>
      <c r="C116" s="13">
        <v>35</v>
      </c>
      <c r="D116" s="13"/>
      <c r="E116" s="214"/>
      <c r="F116" s="14" t="s">
        <v>366</v>
      </c>
      <c r="G116" s="16" t="s">
        <v>449</v>
      </c>
      <c r="H116" s="14" t="s">
        <v>452</v>
      </c>
      <c r="I116" s="14" t="s">
        <v>358</v>
      </c>
      <c r="J116" s="14" t="s">
        <v>332</v>
      </c>
      <c r="K116" s="14" t="s">
        <v>333</v>
      </c>
      <c r="L116" s="13" t="s">
        <v>337</v>
      </c>
      <c r="M116" s="12" t="e">
        <f t="shared" ref="M116" ca="1" si="59">IF(L116="N/A","None",IF(L116="Completed","Green",IF(D116="",IF(NOW()&gt;A116,"Red",IF(L116="Not Started","Grey","Blue")),IF(NOW()&gt;D116,"Red","Yellow"))))</f>
        <v>#REF!</v>
      </c>
      <c r="N116" s="11"/>
    </row>
    <row r="117" spans="1:14" ht="12.75" customHeight="1">
      <c r="A117" s="220" t="e">
        <f t="shared" si="52"/>
        <v>#REF!</v>
      </c>
      <c r="B117" s="13">
        <f t="shared" si="58"/>
        <v>6</v>
      </c>
      <c r="C117" s="13">
        <v>35</v>
      </c>
      <c r="D117" s="13"/>
      <c r="E117" s="214"/>
      <c r="F117" s="14" t="s">
        <v>392</v>
      </c>
      <c r="G117" s="16" t="s">
        <v>453</v>
      </c>
      <c r="H117" s="14" t="s">
        <v>454</v>
      </c>
      <c r="I117" s="14" t="s">
        <v>358</v>
      </c>
      <c r="J117" s="14" t="s">
        <v>332</v>
      </c>
      <c r="K117" s="14" t="s">
        <v>333</v>
      </c>
      <c r="L117" s="13" t="s">
        <v>337</v>
      </c>
      <c r="M117" s="12" t="e">
        <f t="shared" ca="1" si="54"/>
        <v>#REF!</v>
      </c>
      <c r="N117" s="11"/>
    </row>
    <row r="118" spans="1:14" ht="12.75" customHeight="1">
      <c r="A118" s="220" t="e">
        <f t="shared" si="52"/>
        <v>#REF!</v>
      </c>
      <c r="B118" s="13">
        <f t="shared" si="58"/>
        <v>6</v>
      </c>
      <c r="C118" s="13">
        <v>35</v>
      </c>
      <c r="D118" s="13"/>
      <c r="E118" s="214"/>
      <c r="F118" s="14" t="s">
        <v>366</v>
      </c>
      <c r="G118" s="16" t="s">
        <v>421</v>
      </c>
      <c r="H118" s="14" t="s">
        <v>455</v>
      </c>
      <c r="I118" s="14" t="s">
        <v>358</v>
      </c>
      <c r="J118" s="14" t="s">
        <v>332</v>
      </c>
      <c r="K118" s="14" t="s">
        <v>333</v>
      </c>
      <c r="L118" s="13" t="s">
        <v>337</v>
      </c>
      <c r="M118" s="12" t="e">
        <f t="shared" ca="1" si="54"/>
        <v>#REF!</v>
      </c>
      <c r="N118" s="11"/>
    </row>
    <row r="119" spans="1:14" ht="12.75" customHeight="1">
      <c r="A119" s="220" t="e">
        <f t="shared" si="52"/>
        <v>#REF!</v>
      </c>
      <c r="B119" s="13">
        <f t="shared" si="58"/>
        <v>6</v>
      </c>
      <c r="C119" s="13">
        <v>35</v>
      </c>
      <c r="D119" s="13"/>
      <c r="E119" s="214"/>
      <c r="F119" s="14" t="s">
        <v>381</v>
      </c>
      <c r="G119" s="16" t="s">
        <v>456</v>
      </c>
      <c r="H119" s="14" t="s">
        <v>457</v>
      </c>
      <c r="I119" s="14" t="s">
        <v>358</v>
      </c>
      <c r="J119" s="14" t="s">
        <v>332</v>
      </c>
      <c r="K119" s="14" t="s">
        <v>333</v>
      </c>
      <c r="L119" s="13" t="s">
        <v>337</v>
      </c>
      <c r="M119" s="12" t="e">
        <f t="shared" ca="1" si="54"/>
        <v>#REF!</v>
      </c>
      <c r="N119" s="11"/>
    </row>
    <row r="120" spans="1:14" ht="12.75" customHeight="1">
      <c r="A120" s="220" t="e">
        <f t="shared" si="52"/>
        <v>#REF!</v>
      </c>
      <c r="B120" s="13">
        <f t="shared" ref="B120:B121" si="60">ROUNDUP(C120/7,0) +1</f>
        <v>5</v>
      </c>
      <c r="C120" s="13">
        <v>28</v>
      </c>
      <c r="D120" s="13"/>
      <c r="E120" s="14"/>
      <c r="F120" s="14" t="s">
        <v>395</v>
      </c>
      <c r="G120" s="16" t="s">
        <v>458</v>
      </c>
      <c r="H120" s="14" t="s">
        <v>459</v>
      </c>
      <c r="I120" s="14" t="s">
        <v>358</v>
      </c>
      <c r="J120" s="14" t="s">
        <v>332</v>
      </c>
      <c r="K120" s="14" t="s">
        <v>333</v>
      </c>
      <c r="L120" s="13" t="s">
        <v>337</v>
      </c>
      <c r="M120" s="12" t="e">
        <f t="shared" ca="1" si="54"/>
        <v>#REF!</v>
      </c>
      <c r="N120" s="11"/>
    </row>
    <row r="121" spans="1:14" ht="12.75" customHeight="1">
      <c r="A121" s="220" t="e">
        <f t="shared" si="52"/>
        <v>#REF!</v>
      </c>
      <c r="B121" s="13">
        <f t="shared" si="60"/>
        <v>5</v>
      </c>
      <c r="C121" s="13">
        <v>28</v>
      </c>
      <c r="D121" s="13"/>
      <c r="E121" s="14"/>
      <c r="F121" s="14" t="s">
        <v>395</v>
      </c>
      <c r="G121" s="16" t="s">
        <v>460</v>
      </c>
      <c r="H121" s="14" t="s">
        <v>461</v>
      </c>
      <c r="I121" s="14" t="s">
        <v>358</v>
      </c>
      <c r="J121" s="14" t="s">
        <v>332</v>
      </c>
      <c r="K121" s="14" t="s">
        <v>333</v>
      </c>
      <c r="L121" s="13" t="s">
        <v>337</v>
      </c>
      <c r="M121" s="12" t="e">
        <f t="shared" ca="1" si="54"/>
        <v>#REF!</v>
      </c>
      <c r="N121" s="11"/>
    </row>
    <row r="122" spans="1:14" ht="12.75" customHeight="1">
      <c r="A122" s="220" t="e">
        <f t="shared" si="52"/>
        <v>#REF!</v>
      </c>
      <c r="B122" s="13">
        <f t="shared" ref="B122:B123" si="61">ROUNDUP(C122/7,0) + 1</f>
        <v>2</v>
      </c>
      <c r="C122" s="13">
        <v>7</v>
      </c>
      <c r="D122" s="13"/>
      <c r="E122" s="14"/>
      <c r="F122" s="14" t="s">
        <v>430</v>
      </c>
      <c r="G122" s="16" t="s">
        <v>388</v>
      </c>
      <c r="H122" s="14" t="s">
        <v>431</v>
      </c>
      <c r="I122" s="14" t="s">
        <v>358</v>
      </c>
      <c r="J122" s="14" t="s">
        <v>332</v>
      </c>
      <c r="K122" s="14" t="s">
        <v>333</v>
      </c>
      <c r="L122" s="13" t="s">
        <v>337</v>
      </c>
      <c r="M122" s="12" t="e">
        <f t="shared" ca="1" si="54"/>
        <v>#REF!</v>
      </c>
      <c r="N122" s="11"/>
    </row>
    <row r="123" spans="1:14" ht="12.75" customHeight="1">
      <c r="A123" s="220" t="e">
        <f t="shared" si="52"/>
        <v>#REF!</v>
      </c>
      <c r="B123" s="13">
        <f t="shared" si="61"/>
        <v>1</v>
      </c>
      <c r="C123" s="13">
        <v>0</v>
      </c>
      <c r="D123" s="13"/>
      <c r="E123" s="14"/>
      <c r="F123" s="14" t="s">
        <v>430</v>
      </c>
      <c r="G123" s="16" t="s">
        <v>388</v>
      </c>
      <c r="H123" s="14" t="s">
        <v>432</v>
      </c>
      <c r="I123" s="14" t="s">
        <v>358</v>
      </c>
      <c r="J123" s="14" t="s">
        <v>332</v>
      </c>
      <c r="K123" s="14" t="s">
        <v>333</v>
      </c>
      <c r="L123" s="13" t="s">
        <v>337</v>
      </c>
      <c r="M123" s="12" t="e">
        <f t="shared" ca="1" si="54"/>
        <v>#REF!</v>
      </c>
      <c r="N123" s="11"/>
    </row>
    <row r="124" spans="1:14" ht="15" customHeight="1">
      <c r="A124" s="221"/>
      <c r="B124" s="4"/>
      <c r="C124" s="10"/>
      <c r="D124" s="10"/>
      <c r="E124" s="7"/>
      <c r="F124" s="9" t="s">
        <v>462</v>
      </c>
      <c r="G124" s="8"/>
      <c r="H124" s="7" t="s">
        <v>462</v>
      </c>
      <c r="I124" s="4"/>
      <c r="J124" s="6"/>
      <c r="K124" s="6"/>
      <c r="L124" s="5"/>
      <c r="M124" s="5"/>
      <c r="N124" s="4"/>
    </row>
    <row r="125" spans="1:14" ht="12.75" customHeight="1">
      <c r="A125" s="220" t="e">
        <f t="shared" ref="A125:A161" si="62">$H$4-C125</f>
        <v>#REF!</v>
      </c>
      <c r="B125" s="13">
        <f t="shared" ref="B125:B128" si="63">ROUNDUP(C125/7,0) + 1</f>
        <v>8</v>
      </c>
      <c r="C125" s="13">
        <v>49</v>
      </c>
      <c r="D125" s="13"/>
      <c r="E125" s="214"/>
      <c r="F125" s="15" t="s">
        <v>463</v>
      </c>
      <c r="G125" s="16" t="s">
        <v>388</v>
      </c>
      <c r="H125" s="15" t="s">
        <v>464</v>
      </c>
      <c r="I125" s="15" t="s">
        <v>68</v>
      </c>
      <c r="J125" s="15" t="s">
        <v>68</v>
      </c>
      <c r="K125" s="15" t="s">
        <v>68</v>
      </c>
      <c r="L125" s="13" t="s">
        <v>337</v>
      </c>
      <c r="M125" s="12" t="e">
        <f t="shared" ref="M125:M161" ca="1" si="64">IF(L125="N/A","None",IF(L125="Completed","Green",IF(D125="",IF(NOW()&gt;A125,"Red",IF(L125="Not Started","Grey","Blue")),IF(NOW()&gt;D125,"Red","Yellow"))))</f>
        <v>#REF!</v>
      </c>
      <c r="N125" s="11"/>
    </row>
    <row r="126" spans="1:14" ht="12.75" customHeight="1">
      <c r="A126" s="220" t="e">
        <f t="shared" si="62"/>
        <v>#REF!</v>
      </c>
      <c r="B126" s="13">
        <f t="shared" si="63"/>
        <v>8</v>
      </c>
      <c r="C126" s="13">
        <v>49</v>
      </c>
      <c r="D126" s="13"/>
      <c r="E126" s="214"/>
      <c r="F126" s="15" t="s">
        <v>463</v>
      </c>
      <c r="G126" s="16" t="s">
        <v>388</v>
      </c>
      <c r="H126" s="15" t="s">
        <v>465</v>
      </c>
      <c r="I126" s="15" t="s">
        <v>68</v>
      </c>
      <c r="J126" s="15" t="s">
        <v>68</v>
      </c>
      <c r="K126" s="15" t="s">
        <v>68</v>
      </c>
      <c r="L126" s="13" t="s">
        <v>337</v>
      </c>
      <c r="M126" s="12" t="e">
        <f t="shared" ca="1" si="64"/>
        <v>#REF!</v>
      </c>
      <c r="N126" s="11"/>
    </row>
    <row r="127" spans="1:14" ht="12.75" customHeight="1">
      <c r="A127" s="220" t="e">
        <f t="shared" si="62"/>
        <v>#REF!</v>
      </c>
      <c r="B127" s="13">
        <f t="shared" si="63"/>
        <v>8</v>
      </c>
      <c r="C127" s="13">
        <v>49</v>
      </c>
      <c r="D127" s="13"/>
      <c r="E127" s="214"/>
      <c r="F127" s="15" t="s">
        <v>463</v>
      </c>
      <c r="G127" s="16" t="s">
        <v>356</v>
      </c>
      <c r="H127" s="15" t="s">
        <v>466</v>
      </c>
      <c r="I127" s="15" t="s">
        <v>68</v>
      </c>
      <c r="J127" s="15" t="s">
        <v>68</v>
      </c>
      <c r="K127" s="15" t="s">
        <v>68</v>
      </c>
      <c r="L127" s="13" t="s">
        <v>337</v>
      </c>
      <c r="M127" s="12" t="e">
        <f t="shared" ca="1" si="64"/>
        <v>#REF!</v>
      </c>
      <c r="N127" s="11"/>
    </row>
    <row r="128" spans="1:14">
      <c r="A128" s="220" t="e">
        <f t="shared" si="62"/>
        <v>#REF!</v>
      </c>
      <c r="B128" s="13">
        <f t="shared" si="63"/>
        <v>8</v>
      </c>
      <c r="C128" s="13">
        <v>49</v>
      </c>
      <c r="D128" s="13"/>
      <c r="E128" s="214"/>
      <c r="F128" s="15" t="s">
        <v>463</v>
      </c>
      <c r="G128" s="16" t="s">
        <v>467</v>
      </c>
      <c r="H128" s="15" t="s">
        <v>468</v>
      </c>
      <c r="I128" s="15" t="s">
        <v>68</v>
      </c>
      <c r="J128" s="15" t="s">
        <v>68</v>
      </c>
      <c r="K128" s="15" t="s">
        <v>68</v>
      </c>
      <c r="L128" s="13" t="s">
        <v>337</v>
      </c>
      <c r="M128" s="12" t="e">
        <f t="shared" ca="1" si="64"/>
        <v>#REF!</v>
      </c>
      <c r="N128" s="11"/>
    </row>
    <row r="129" spans="1:14" ht="12.75" customHeight="1">
      <c r="A129" s="220" t="e">
        <f t="shared" si="62"/>
        <v>#REF!</v>
      </c>
      <c r="B129" s="13">
        <f t="shared" ref="B129:B131" si="65">ROUNDUP(C129/7,0) +1</f>
        <v>6</v>
      </c>
      <c r="C129" s="13">
        <v>35</v>
      </c>
      <c r="D129" s="13"/>
      <c r="E129" s="214"/>
      <c r="F129" s="15" t="s">
        <v>463</v>
      </c>
      <c r="G129" s="16" t="s">
        <v>356</v>
      </c>
      <c r="H129" s="15" t="s">
        <v>469</v>
      </c>
      <c r="I129" s="15" t="s">
        <v>68</v>
      </c>
      <c r="J129" s="15" t="s">
        <v>68</v>
      </c>
      <c r="K129" s="15" t="s">
        <v>68</v>
      </c>
      <c r="L129" s="13" t="s">
        <v>337</v>
      </c>
      <c r="M129" s="12" t="e">
        <f t="shared" ca="1" si="64"/>
        <v>#REF!</v>
      </c>
      <c r="N129" s="11"/>
    </row>
    <row r="130" spans="1:14" ht="12.75" customHeight="1">
      <c r="A130" s="220" t="e">
        <f t="shared" si="62"/>
        <v>#REF!</v>
      </c>
      <c r="B130" s="13">
        <f t="shared" si="65"/>
        <v>6</v>
      </c>
      <c r="C130" s="13">
        <v>35</v>
      </c>
      <c r="D130" s="13"/>
      <c r="E130" s="214"/>
      <c r="F130" s="15" t="s">
        <v>463</v>
      </c>
      <c r="G130" s="16" t="s">
        <v>470</v>
      </c>
      <c r="H130" s="15" t="s">
        <v>471</v>
      </c>
      <c r="I130" s="15" t="s">
        <v>68</v>
      </c>
      <c r="J130" s="15" t="s">
        <v>68</v>
      </c>
      <c r="K130" s="15" t="s">
        <v>68</v>
      </c>
      <c r="L130" s="13" t="s">
        <v>337</v>
      </c>
      <c r="M130" s="12" t="e">
        <f t="shared" ca="1" si="64"/>
        <v>#REF!</v>
      </c>
      <c r="N130" s="11"/>
    </row>
    <row r="131" spans="1:14" ht="12.75" customHeight="1">
      <c r="A131" s="220" t="e">
        <f t="shared" si="62"/>
        <v>#REF!</v>
      </c>
      <c r="B131" s="13">
        <f t="shared" si="65"/>
        <v>6</v>
      </c>
      <c r="C131" s="13">
        <v>35</v>
      </c>
      <c r="D131" s="13"/>
      <c r="E131" s="214"/>
      <c r="F131" s="15" t="s">
        <v>463</v>
      </c>
      <c r="G131" s="16" t="s">
        <v>356</v>
      </c>
      <c r="H131" s="15" t="s">
        <v>472</v>
      </c>
      <c r="I131" s="15" t="s">
        <v>68</v>
      </c>
      <c r="J131" s="15" t="s">
        <v>68</v>
      </c>
      <c r="K131" s="15" t="s">
        <v>68</v>
      </c>
      <c r="L131" s="13" t="s">
        <v>337</v>
      </c>
      <c r="M131" s="12" t="e">
        <f t="shared" ca="1" si="64"/>
        <v>#REF!</v>
      </c>
      <c r="N131" s="11"/>
    </row>
    <row r="132" spans="1:14" ht="12.75" customHeight="1">
      <c r="A132" s="220" t="e">
        <f t="shared" si="62"/>
        <v>#REF!</v>
      </c>
      <c r="B132" s="13">
        <f t="shared" ref="B132:B137" si="66">ROUNDUP(C132/7,0) +1</f>
        <v>5</v>
      </c>
      <c r="C132" s="13">
        <v>28</v>
      </c>
      <c r="D132" s="13"/>
      <c r="E132" s="214"/>
      <c r="F132" s="15" t="s">
        <v>463</v>
      </c>
      <c r="G132" s="16" t="s">
        <v>356</v>
      </c>
      <c r="H132" s="15" t="s">
        <v>473</v>
      </c>
      <c r="I132" s="15" t="s">
        <v>68</v>
      </c>
      <c r="J132" s="15" t="s">
        <v>68</v>
      </c>
      <c r="K132" s="15" t="s">
        <v>68</v>
      </c>
      <c r="L132" s="13" t="s">
        <v>337</v>
      </c>
      <c r="M132" s="12" t="e">
        <f t="shared" ca="1" si="64"/>
        <v>#REF!</v>
      </c>
      <c r="N132" s="11"/>
    </row>
    <row r="133" spans="1:14" ht="12.75" customHeight="1">
      <c r="A133" s="220" t="e">
        <f t="shared" si="62"/>
        <v>#REF!</v>
      </c>
      <c r="B133" s="13">
        <f t="shared" si="66"/>
        <v>5</v>
      </c>
      <c r="C133" s="13">
        <v>28</v>
      </c>
      <c r="D133" s="13"/>
      <c r="E133" s="14"/>
      <c r="F133" s="15" t="s">
        <v>463</v>
      </c>
      <c r="G133" s="16" t="s">
        <v>356</v>
      </c>
      <c r="H133" s="15" t="s">
        <v>474</v>
      </c>
      <c r="I133" s="15" t="s">
        <v>68</v>
      </c>
      <c r="J133" s="15" t="s">
        <v>68</v>
      </c>
      <c r="K133" s="15" t="s">
        <v>68</v>
      </c>
      <c r="L133" s="13" t="s">
        <v>337</v>
      </c>
      <c r="M133" s="12" t="e">
        <f t="shared" ca="1" si="64"/>
        <v>#REF!</v>
      </c>
      <c r="N133" s="11"/>
    </row>
    <row r="134" spans="1:14" ht="12.75" customHeight="1">
      <c r="A134" s="220" t="e">
        <f t="shared" si="62"/>
        <v>#REF!</v>
      </c>
      <c r="B134" s="13">
        <f t="shared" si="66"/>
        <v>5</v>
      </c>
      <c r="C134" s="13">
        <v>28</v>
      </c>
      <c r="D134" s="13"/>
      <c r="E134" s="214"/>
      <c r="F134" s="15" t="s">
        <v>463</v>
      </c>
      <c r="G134" s="16" t="s">
        <v>467</v>
      </c>
      <c r="H134" s="15" t="s">
        <v>475</v>
      </c>
      <c r="I134" s="15" t="s">
        <v>68</v>
      </c>
      <c r="J134" s="15" t="s">
        <v>68</v>
      </c>
      <c r="K134" s="15" t="s">
        <v>68</v>
      </c>
      <c r="L134" s="13" t="s">
        <v>337</v>
      </c>
      <c r="M134" s="12" t="e">
        <f t="shared" ca="1" si="64"/>
        <v>#REF!</v>
      </c>
      <c r="N134" s="11"/>
    </row>
    <row r="135" spans="1:14" ht="12.75" customHeight="1">
      <c r="A135" s="220" t="e">
        <f t="shared" si="62"/>
        <v>#REF!</v>
      </c>
      <c r="B135" s="13">
        <f t="shared" si="66"/>
        <v>5</v>
      </c>
      <c r="C135" s="13">
        <v>28</v>
      </c>
      <c r="D135" s="13"/>
      <c r="E135" s="214"/>
      <c r="F135" s="15" t="s">
        <v>463</v>
      </c>
      <c r="G135" s="16" t="s">
        <v>476</v>
      </c>
      <c r="H135" s="15" t="s">
        <v>477</v>
      </c>
      <c r="I135" s="15" t="s">
        <v>68</v>
      </c>
      <c r="J135" s="15" t="s">
        <v>68</v>
      </c>
      <c r="K135" s="15" t="s">
        <v>68</v>
      </c>
      <c r="L135" s="13" t="s">
        <v>337</v>
      </c>
      <c r="M135" s="12" t="e">
        <f t="shared" ca="1" si="64"/>
        <v>#REF!</v>
      </c>
      <c r="N135" s="11"/>
    </row>
    <row r="136" spans="1:14" ht="12.75" customHeight="1">
      <c r="A136" s="220" t="e">
        <f t="shared" si="62"/>
        <v>#REF!</v>
      </c>
      <c r="B136" s="13">
        <f t="shared" si="66"/>
        <v>5</v>
      </c>
      <c r="C136" s="13">
        <v>28</v>
      </c>
      <c r="D136" s="13"/>
      <c r="E136" s="14"/>
      <c r="F136" s="15" t="s">
        <v>463</v>
      </c>
      <c r="G136" s="16" t="s">
        <v>356</v>
      </c>
      <c r="H136" s="15" t="s">
        <v>478</v>
      </c>
      <c r="I136" s="15" t="s">
        <v>68</v>
      </c>
      <c r="J136" s="15" t="s">
        <v>68</v>
      </c>
      <c r="K136" s="15" t="s">
        <v>68</v>
      </c>
      <c r="L136" s="13" t="s">
        <v>337</v>
      </c>
      <c r="M136" s="12" t="e">
        <f t="shared" ca="1" si="64"/>
        <v>#REF!</v>
      </c>
      <c r="N136" s="11"/>
    </row>
    <row r="137" spans="1:14" ht="12.75" customHeight="1">
      <c r="A137" s="220" t="e">
        <f t="shared" si="62"/>
        <v>#REF!</v>
      </c>
      <c r="B137" s="13">
        <f t="shared" si="66"/>
        <v>5</v>
      </c>
      <c r="C137" s="13">
        <v>28</v>
      </c>
      <c r="D137" s="13"/>
      <c r="E137" s="14"/>
      <c r="F137" s="15" t="s">
        <v>463</v>
      </c>
      <c r="G137" s="16" t="s">
        <v>479</v>
      </c>
      <c r="H137" s="15" t="s">
        <v>480</v>
      </c>
      <c r="I137" s="15" t="s">
        <v>68</v>
      </c>
      <c r="J137" s="15" t="s">
        <v>68</v>
      </c>
      <c r="K137" s="15" t="s">
        <v>68</v>
      </c>
      <c r="L137" s="13" t="s">
        <v>337</v>
      </c>
      <c r="M137" s="12" t="e">
        <f t="shared" ca="1" si="64"/>
        <v>#REF!</v>
      </c>
      <c r="N137" s="11"/>
    </row>
    <row r="138" spans="1:14" ht="12.75" customHeight="1">
      <c r="A138" s="220" t="e">
        <f t="shared" si="62"/>
        <v>#REF!</v>
      </c>
      <c r="B138" s="13">
        <f t="shared" ref="B138:B140" si="67">ROUNDUP(C138/7,0) + 1</f>
        <v>4</v>
      </c>
      <c r="C138" s="13">
        <v>21</v>
      </c>
      <c r="D138" s="13"/>
      <c r="E138" s="14"/>
      <c r="F138" s="15" t="s">
        <v>463</v>
      </c>
      <c r="G138" s="16" t="s">
        <v>467</v>
      </c>
      <c r="H138" s="15" t="s">
        <v>481</v>
      </c>
      <c r="I138" s="15" t="s">
        <v>68</v>
      </c>
      <c r="J138" s="15" t="s">
        <v>68</v>
      </c>
      <c r="K138" s="15" t="s">
        <v>68</v>
      </c>
      <c r="L138" s="13" t="s">
        <v>337</v>
      </c>
      <c r="M138" s="12" t="e">
        <f t="shared" ca="1" si="64"/>
        <v>#REF!</v>
      </c>
      <c r="N138" s="11"/>
    </row>
    <row r="139" spans="1:14" ht="12.75" customHeight="1">
      <c r="A139" s="220" t="e">
        <f t="shared" si="62"/>
        <v>#REF!</v>
      </c>
      <c r="B139" s="13">
        <f t="shared" si="67"/>
        <v>4</v>
      </c>
      <c r="C139" s="13">
        <v>21</v>
      </c>
      <c r="D139" s="13"/>
      <c r="E139" s="14"/>
      <c r="F139" s="15" t="s">
        <v>463</v>
      </c>
      <c r="G139" s="16" t="s">
        <v>356</v>
      </c>
      <c r="H139" s="15" t="s">
        <v>482</v>
      </c>
      <c r="I139" s="15" t="s">
        <v>68</v>
      </c>
      <c r="J139" s="15" t="s">
        <v>68</v>
      </c>
      <c r="K139" s="15" t="s">
        <v>68</v>
      </c>
      <c r="L139" s="13" t="s">
        <v>337</v>
      </c>
      <c r="M139" s="12" t="e">
        <f t="shared" ca="1" si="64"/>
        <v>#REF!</v>
      </c>
      <c r="N139" s="11"/>
    </row>
    <row r="140" spans="1:14" ht="12.75" customHeight="1">
      <c r="A140" s="220" t="e">
        <f t="shared" si="62"/>
        <v>#REF!</v>
      </c>
      <c r="B140" s="13">
        <f t="shared" si="67"/>
        <v>4</v>
      </c>
      <c r="C140" s="13">
        <v>21</v>
      </c>
      <c r="D140" s="13"/>
      <c r="E140" s="14"/>
      <c r="F140" s="15" t="s">
        <v>463</v>
      </c>
      <c r="G140" s="16" t="s">
        <v>356</v>
      </c>
      <c r="H140" s="15" t="s">
        <v>483</v>
      </c>
      <c r="I140" s="15" t="s">
        <v>68</v>
      </c>
      <c r="J140" s="15" t="s">
        <v>68</v>
      </c>
      <c r="K140" s="15" t="s">
        <v>68</v>
      </c>
      <c r="L140" s="13" t="s">
        <v>337</v>
      </c>
      <c r="M140" s="12" t="e">
        <f t="shared" ca="1" si="64"/>
        <v>#REF!</v>
      </c>
      <c r="N140" s="11"/>
    </row>
    <row r="141" spans="1:14" ht="12.75" customHeight="1">
      <c r="A141" s="220" t="e">
        <f t="shared" si="62"/>
        <v>#REF!</v>
      </c>
      <c r="B141" s="13">
        <f t="shared" ref="B141:B142" si="68">ROUNDUP(C141/7,0) + 1</f>
        <v>3</v>
      </c>
      <c r="C141" s="13">
        <v>14</v>
      </c>
      <c r="D141" s="13"/>
      <c r="E141" s="14"/>
      <c r="F141" s="15" t="s">
        <v>463</v>
      </c>
      <c r="G141" s="16" t="s">
        <v>356</v>
      </c>
      <c r="H141" s="15" t="s">
        <v>484</v>
      </c>
      <c r="I141" s="15" t="s">
        <v>68</v>
      </c>
      <c r="J141" s="15" t="s">
        <v>68</v>
      </c>
      <c r="K141" s="15" t="s">
        <v>68</v>
      </c>
      <c r="L141" s="13" t="s">
        <v>337</v>
      </c>
      <c r="M141" s="12" t="e">
        <f t="shared" ca="1" si="64"/>
        <v>#REF!</v>
      </c>
      <c r="N141" s="11"/>
    </row>
    <row r="142" spans="1:14" ht="12.75" customHeight="1">
      <c r="A142" s="220" t="e">
        <f t="shared" si="62"/>
        <v>#REF!</v>
      </c>
      <c r="B142" s="13">
        <f t="shared" si="68"/>
        <v>3</v>
      </c>
      <c r="C142" s="13">
        <v>14</v>
      </c>
      <c r="D142" s="13"/>
      <c r="E142" s="14"/>
      <c r="F142" s="15" t="s">
        <v>463</v>
      </c>
      <c r="G142" s="16" t="s">
        <v>356</v>
      </c>
      <c r="H142" s="15" t="s">
        <v>485</v>
      </c>
      <c r="I142" s="15" t="s">
        <v>68</v>
      </c>
      <c r="J142" s="15" t="s">
        <v>68</v>
      </c>
      <c r="K142" s="15" t="s">
        <v>68</v>
      </c>
      <c r="L142" s="13" t="s">
        <v>337</v>
      </c>
      <c r="M142" s="12" t="e">
        <f t="shared" ca="1" si="64"/>
        <v>#REF!</v>
      </c>
      <c r="N142" s="11"/>
    </row>
    <row r="143" spans="1:14" ht="12.75" customHeight="1">
      <c r="A143" s="220" t="e">
        <f t="shared" si="62"/>
        <v>#REF!</v>
      </c>
      <c r="B143" s="13">
        <f t="shared" ref="B143:B150" si="69">ROUNDUP(C143/7,0) + 1</f>
        <v>2</v>
      </c>
      <c r="C143" s="13">
        <v>7</v>
      </c>
      <c r="D143" s="13"/>
      <c r="E143" s="14"/>
      <c r="F143" s="15" t="s">
        <v>463</v>
      </c>
      <c r="G143" s="16" t="s">
        <v>467</v>
      </c>
      <c r="H143" s="15" t="s">
        <v>486</v>
      </c>
      <c r="I143" s="15" t="s">
        <v>68</v>
      </c>
      <c r="J143" s="15" t="s">
        <v>68</v>
      </c>
      <c r="K143" s="15" t="s">
        <v>68</v>
      </c>
      <c r="L143" s="13" t="s">
        <v>337</v>
      </c>
      <c r="M143" s="12" t="e">
        <f t="shared" ca="1" si="64"/>
        <v>#REF!</v>
      </c>
      <c r="N143" s="11"/>
    </row>
    <row r="144" spans="1:14" ht="12.75" customHeight="1">
      <c r="A144" s="220" t="e">
        <f t="shared" si="62"/>
        <v>#REF!</v>
      </c>
      <c r="B144" s="13">
        <f t="shared" si="69"/>
        <v>2</v>
      </c>
      <c r="C144" s="13">
        <v>7</v>
      </c>
      <c r="D144" s="13"/>
      <c r="E144" s="14"/>
      <c r="F144" s="15" t="s">
        <v>392</v>
      </c>
      <c r="G144" s="16" t="s">
        <v>487</v>
      </c>
      <c r="H144" s="15" t="s">
        <v>488</v>
      </c>
      <c r="I144" s="15" t="s">
        <v>68</v>
      </c>
      <c r="J144" s="15" t="s">
        <v>68</v>
      </c>
      <c r="K144" s="15" t="s">
        <v>68</v>
      </c>
      <c r="L144" s="13" t="s">
        <v>337</v>
      </c>
      <c r="M144" s="12" t="e">
        <f t="shared" ca="1" si="64"/>
        <v>#REF!</v>
      </c>
      <c r="N144" s="11"/>
    </row>
    <row r="145" spans="1:14" ht="12.75" customHeight="1">
      <c r="A145" s="220" t="e">
        <f t="shared" si="62"/>
        <v>#REF!</v>
      </c>
      <c r="B145" s="13">
        <f t="shared" si="69"/>
        <v>2</v>
      </c>
      <c r="C145" s="13">
        <v>7</v>
      </c>
      <c r="D145" s="13"/>
      <c r="E145" s="14"/>
      <c r="F145" s="15" t="s">
        <v>463</v>
      </c>
      <c r="G145" s="16" t="s">
        <v>356</v>
      </c>
      <c r="H145" s="15" t="s">
        <v>489</v>
      </c>
      <c r="I145" s="15" t="s">
        <v>68</v>
      </c>
      <c r="J145" s="15" t="s">
        <v>68</v>
      </c>
      <c r="K145" s="15" t="s">
        <v>68</v>
      </c>
      <c r="L145" s="13" t="s">
        <v>337</v>
      </c>
      <c r="M145" s="12" t="e">
        <f t="shared" ca="1" si="64"/>
        <v>#REF!</v>
      </c>
      <c r="N145" s="11"/>
    </row>
    <row r="146" spans="1:14" ht="12.75" customHeight="1">
      <c r="A146" s="220" t="e">
        <f t="shared" si="62"/>
        <v>#REF!</v>
      </c>
      <c r="B146" s="13">
        <f t="shared" si="69"/>
        <v>2</v>
      </c>
      <c r="C146" s="13">
        <v>7</v>
      </c>
      <c r="D146" s="13"/>
      <c r="E146" s="14"/>
      <c r="F146" s="15" t="s">
        <v>463</v>
      </c>
      <c r="G146" s="16" t="s">
        <v>388</v>
      </c>
      <c r="H146" s="15" t="s">
        <v>490</v>
      </c>
      <c r="I146" s="15" t="s">
        <v>68</v>
      </c>
      <c r="J146" s="15" t="s">
        <v>68</v>
      </c>
      <c r="K146" s="15" t="s">
        <v>68</v>
      </c>
      <c r="L146" s="13" t="s">
        <v>337</v>
      </c>
      <c r="M146" s="12" t="e">
        <f t="shared" ca="1" si="64"/>
        <v>#REF!</v>
      </c>
      <c r="N146" s="11"/>
    </row>
    <row r="147" spans="1:14" ht="12.75" customHeight="1">
      <c r="A147" s="220" t="e">
        <f t="shared" si="62"/>
        <v>#REF!</v>
      </c>
      <c r="B147" s="13">
        <f t="shared" si="69"/>
        <v>2</v>
      </c>
      <c r="C147" s="13">
        <v>7</v>
      </c>
      <c r="D147" s="13"/>
      <c r="E147" s="14"/>
      <c r="F147" s="15" t="s">
        <v>463</v>
      </c>
      <c r="G147" s="16" t="s">
        <v>467</v>
      </c>
      <c r="H147" s="15" t="s">
        <v>491</v>
      </c>
      <c r="I147" s="15" t="s">
        <v>68</v>
      </c>
      <c r="J147" s="15" t="s">
        <v>68</v>
      </c>
      <c r="K147" s="15" t="s">
        <v>68</v>
      </c>
      <c r="L147" s="13" t="s">
        <v>337</v>
      </c>
      <c r="M147" s="12" t="e">
        <f t="shared" ca="1" si="64"/>
        <v>#REF!</v>
      </c>
      <c r="N147" s="11"/>
    </row>
    <row r="148" spans="1:14" ht="12.75" customHeight="1">
      <c r="A148" s="220" t="e">
        <f t="shared" si="62"/>
        <v>#REF!</v>
      </c>
      <c r="B148" s="13">
        <f t="shared" si="69"/>
        <v>2</v>
      </c>
      <c r="C148" s="13">
        <v>7</v>
      </c>
      <c r="D148" s="13"/>
      <c r="E148" s="14"/>
      <c r="F148" s="15" t="s">
        <v>463</v>
      </c>
      <c r="G148" s="16" t="s">
        <v>388</v>
      </c>
      <c r="H148" s="15" t="s">
        <v>492</v>
      </c>
      <c r="I148" s="15" t="s">
        <v>68</v>
      </c>
      <c r="J148" s="15" t="s">
        <v>68</v>
      </c>
      <c r="K148" s="15" t="s">
        <v>68</v>
      </c>
      <c r="L148" s="13" t="s">
        <v>337</v>
      </c>
      <c r="M148" s="12" t="e">
        <f t="shared" ca="1" si="64"/>
        <v>#REF!</v>
      </c>
      <c r="N148" s="11"/>
    </row>
    <row r="149" spans="1:14" ht="12.75" customHeight="1">
      <c r="A149" s="220" t="e">
        <f t="shared" si="62"/>
        <v>#REF!</v>
      </c>
      <c r="B149" s="13">
        <f t="shared" si="69"/>
        <v>2</v>
      </c>
      <c r="C149" s="13">
        <v>7</v>
      </c>
      <c r="D149" s="13"/>
      <c r="E149" s="14"/>
      <c r="F149" s="15" t="s">
        <v>463</v>
      </c>
      <c r="G149" s="16" t="s">
        <v>388</v>
      </c>
      <c r="H149" s="15" t="s">
        <v>493</v>
      </c>
      <c r="I149" s="15" t="s">
        <v>68</v>
      </c>
      <c r="J149" s="15" t="s">
        <v>68</v>
      </c>
      <c r="K149" s="15" t="s">
        <v>68</v>
      </c>
      <c r="L149" s="13" t="s">
        <v>337</v>
      </c>
      <c r="M149" s="12" t="e">
        <f t="shared" ca="1" si="64"/>
        <v>#REF!</v>
      </c>
      <c r="N149" s="11"/>
    </row>
    <row r="150" spans="1:14" ht="12.75" customHeight="1">
      <c r="A150" s="220" t="e">
        <f t="shared" si="62"/>
        <v>#REF!</v>
      </c>
      <c r="B150" s="13">
        <f t="shared" si="69"/>
        <v>2</v>
      </c>
      <c r="C150" s="13">
        <v>7</v>
      </c>
      <c r="D150" s="13"/>
      <c r="E150" s="14"/>
      <c r="F150" s="15" t="s">
        <v>463</v>
      </c>
      <c r="G150" s="16" t="s">
        <v>356</v>
      </c>
      <c r="H150" s="15" t="s">
        <v>494</v>
      </c>
      <c r="I150" s="15" t="s">
        <v>68</v>
      </c>
      <c r="J150" s="15" t="s">
        <v>68</v>
      </c>
      <c r="K150" s="15" t="s">
        <v>68</v>
      </c>
      <c r="L150" s="13" t="s">
        <v>337</v>
      </c>
      <c r="M150" s="12" t="e">
        <f t="shared" ca="1" si="64"/>
        <v>#REF!</v>
      </c>
      <c r="N150" s="11"/>
    </row>
    <row r="151" spans="1:14" ht="12.75" customHeight="1">
      <c r="A151" s="220" t="e">
        <f t="shared" si="62"/>
        <v>#REF!</v>
      </c>
      <c r="B151" s="13">
        <f>ROUNDUP(C151/7,0) + 1</f>
        <v>1</v>
      </c>
      <c r="C151" s="13">
        <v>0</v>
      </c>
      <c r="D151" s="13"/>
      <c r="E151" s="14"/>
      <c r="F151" s="15" t="s">
        <v>463</v>
      </c>
      <c r="G151" s="16" t="s">
        <v>356</v>
      </c>
      <c r="H151" s="15" t="s">
        <v>495</v>
      </c>
      <c r="I151" s="15" t="s">
        <v>68</v>
      </c>
      <c r="J151" s="15" t="s">
        <v>68</v>
      </c>
      <c r="K151" s="15" t="s">
        <v>68</v>
      </c>
      <c r="L151" s="13" t="s">
        <v>337</v>
      </c>
      <c r="M151" s="12" t="e">
        <f t="shared" ca="1" si="64"/>
        <v>#REF!</v>
      </c>
      <c r="N151" s="11"/>
    </row>
    <row r="152" spans="1:14" ht="12.75" customHeight="1">
      <c r="A152" s="220" t="e">
        <f t="shared" si="62"/>
        <v>#REF!</v>
      </c>
      <c r="B152" s="13">
        <f t="shared" ref="B152:B155" si="70">ROUNDUP(C152/7,0) + 1</f>
        <v>2</v>
      </c>
      <c r="C152" s="13">
        <v>7</v>
      </c>
      <c r="D152" s="13"/>
      <c r="E152" s="14"/>
      <c r="F152" s="15" t="s">
        <v>463</v>
      </c>
      <c r="G152" s="16" t="s">
        <v>356</v>
      </c>
      <c r="H152" s="15" t="s">
        <v>496</v>
      </c>
      <c r="I152" s="15" t="s">
        <v>68</v>
      </c>
      <c r="J152" s="15" t="s">
        <v>68</v>
      </c>
      <c r="K152" s="15" t="s">
        <v>68</v>
      </c>
      <c r="L152" s="13" t="s">
        <v>337</v>
      </c>
      <c r="M152" s="12" t="e">
        <f t="shared" ca="1" si="64"/>
        <v>#REF!</v>
      </c>
      <c r="N152" s="11"/>
    </row>
    <row r="153" spans="1:14" ht="12.75" customHeight="1">
      <c r="A153" s="220" t="e">
        <f t="shared" si="62"/>
        <v>#REF!</v>
      </c>
      <c r="B153" s="13">
        <f t="shared" si="70"/>
        <v>2</v>
      </c>
      <c r="C153" s="13">
        <v>7</v>
      </c>
      <c r="D153" s="13"/>
      <c r="E153" s="14"/>
      <c r="F153" s="15" t="s">
        <v>463</v>
      </c>
      <c r="G153" s="16" t="s">
        <v>356</v>
      </c>
      <c r="H153" s="15" t="s">
        <v>497</v>
      </c>
      <c r="I153" s="15" t="s">
        <v>68</v>
      </c>
      <c r="J153" s="15" t="s">
        <v>68</v>
      </c>
      <c r="K153" s="15" t="s">
        <v>68</v>
      </c>
      <c r="L153" s="13" t="s">
        <v>337</v>
      </c>
      <c r="M153" s="12" t="e">
        <f t="shared" ca="1" si="64"/>
        <v>#REF!</v>
      </c>
      <c r="N153" s="11"/>
    </row>
    <row r="154" spans="1:14" ht="12.75" customHeight="1">
      <c r="A154" s="220" t="e">
        <f t="shared" si="62"/>
        <v>#REF!</v>
      </c>
      <c r="B154" s="13">
        <f t="shared" si="70"/>
        <v>2</v>
      </c>
      <c r="C154" s="13">
        <v>7</v>
      </c>
      <c r="D154" s="13"/>
      <c r="E154" s="14"/>
      <c r="F154" s="15" t="s">
        <v>463</v>
      </c>
      <c r="G154" s="16" t="s">
        <v>356</v>
      </c>
      <c r="H154" s="15" t="s">
        <v>498</v>
      </c>
      <c r="I154" s="15" t="s">
        <v>68</v>
      </c>
      <c r="J154" s="15" t="s">
        <v>68</v>
      </c>
      <c r="K154" s="15" t="s">
        <v>68</v>
      </c>
      <c r="L154" s="13" t="s">
        <v>337</v>
      </c>
      <c r="M154" s="12" t="e">
        <f t="shared" ca="1" si="64"/>
        <v>#REF!</v>
      </c>
      <c r="N154" s="11"/>
    </row>
    <row r="155" spans="1:14" ht="12.75" customHeight="1">
      <c r="A155" s="220" t="e">
        <f t="shared" si="62"/>
        <v>#REF!</v>
      </c>
      <c r="B155" s="13">
        <f t="shared" si="70"/>
        <v>2</v>
      </c>
      <c r="C155" s="13">
        <v>7</v>
      </c>
      <c r="D155" s="13"/>
      <c r="E155" s="14"/>
      <c r="F155" s="15" t="s">
        <v>463</v>
      </c>
      <c r="G155" s="16" t="s">
        <v>356</v>
      </c>
      <c r="H155" s="15" t="s">
        <v>499</v>
      </c>
      <c r="I155" s="15" t="s">
        <v>68</v>
      </c>
      <c r="J155" s="15" t="s">
        <v>68</v>
      </c>
      <c r="K155" s="15" t="s">
        <v>68</v>
      </c>
      <c r="L155" s="13" t="s">
        <v>337</v>
      </c>
      <c r="M155" s="12" t="e">
        <f t="shared" ca="1" si="64"/>
        <v>#REF!</v>
      </c>
      <c r="N155" s="11"/>
    </row>
    <row r="156" spans="1:14" ht="12.75" customHeight="1">
      <c r="A156" s="220" t="e">
        <f t="shared" si="62"/>
        <v>#REF!</v>
      </c>
      <c r="B156" s="13">
        <f t="shared" ref="B156:B161" si="71">ROUNDUP(C156/7,0) + 1</f>
        <v>1</v>
      </c>
      <c r="C156" s="13">
        <v>0</v>
      </c>
      <c r="D156" s="13"/>
      <c r="E156" s="14"/>
      <c r="F156" s="15" t="s">
        <v>463</v>
      </c>
      <c r="G156" s="16" t="s">
        <v>467</v>
      </c>
      <c r="H156" s="15" t="s">
        <v>500</v>
      </c>
      <c r="I156" s="15" t="s">
        <v>68</v>
      </c>
      <c r="J156" s="15" t="s">
        <v>68</v>
      </c>
      <c r="K156" s="15" t="s">
        <v>68</v>
      </c>
      <c r="L156" s="13" t="s">
        <v>337</v>
      </c>
      <c r="M156" s="12" t="e">
        <f t="shared" ca="1" si="64"/>
        <v>#REF!</v>
      </c>
      <c r="N156" s="11"/>
    </row>
    <row r="157" spans="1:14" ht="12.75" customHeight="1">
      <c r="A157" s="220" t="e">
        <f t="shared" si="62"/>
        <v>#REF!</v>
      </c>
      <c r="B157" s="13">
        <f t="shared" si="71"/>
        <v>1</v>
      </c>
      <c r="C157" s="13">
        <v>0</v>
      </c>
      <c r="D157" s="13"/>
      <c r="E157" s="14"/>
      <c r="F157" s="15" t="s">
        <v>463</v>
      </c>
      <c r="G157" s="16" t="s">
        <v>467</v>
      </c>
      <c r="H157" s="15" t="s">
        <v>501</v>
      </c>
      <c r="I157" s="15" t="s">
        <v>68</v>
      </c>
      <c r="J157" s="15" t="s">
        <v>68</v>
      </c>
      <c r="K157" s="15" t="s">
        <v>68</v>
      </c>
      <c r="L157" s="13" t="s">
        <v>337</v>
      </c>
      <c r="M157" s="12" t="e">
        <f t="shared" ca="1" si="64"/>
        <v>#REF!</v>
      </c>
      <c r="N157" s="11"/>
    </row>
    <row r="158" spans="1:14" ht="12.75" customHeight="1">
      <c r="A158" s="220" t="e">
        <f t="shared" si="62"/>
        <v>#REF!</v>
      </c>
      <c r="B158" s="13">
        <f t="shared" si="71"/>
        <v>1</v>
      </c>
      <c r="C158" s="13">
        <v>0</v>
      </c>
      <c r="D158" s="13"/>
      <c r="E158" s="14"/>
      <c r="F158" s="15" t="s">
        <v>463</v>
      </c>
      <c r="G158" s="16" t="s">
        <v>388</v>
      </c>
      <c r="H158" s="15" t="s">
        <v>502</v>
      </c>
      <c r="I158" s="15" t="s">
        <v>68</v>
      </c>
      <c r="J158" s="15" t="s">
        <v>68</v>
      </c>
      <c r="K158" s="15" t="s">
        <v>68</v>
      </c>
      <c r="L158" s="13" t="s">
        <v>337</v>
      </c>
      <c r="M158" s="12" t="e">
        <f t="shared" ca="1" si="64"/>
        <v>#REF!</v>
      </c>
      <c r="N158" s="11"/>
    </row>
    <row r="159" spans="1:14" ht="12.75" customHeight="1">
      <c r="A159" s="220" t="e">
        <f t="shared" si="62"/>
        <v>#REF!</v>
      </c>
      <c r="B159" s="13">
        <f t="shared" si="71"/>
        <v>1</v>
      </c>
      <c r="C159" s="13">
        <v>0</v>
      </c>
      <c r="D159" s="13"/>
      <c r="E159" s="14"/>
      <c r="F159" s="15" t="s">
        <v>463</v>
      </c>
      <c r="G159" s="16" t="s">
        <v>356</v>
      </c>
      <c r="H159" s="15" t="s">
        <v>503</v>
      </c>
      <c r="I159" s="15" t="s">
        <v>68</v>
      </c>
      <c r="J159" s="15" t="s">
        <v>68</v>
      </c>
      <c r="K159" s="15" t="s">
        <v>68</v>
      </c>
      <c r="L159" s="13" t="s">
        <v>337</v>
      </c>
      <c r="M159" s="12" t="e">
        <f t="shared" ca="1" si="64"/>
        <v>#REF!</v>
      </c>
      <c r="N159" s="11"/>
    </row>
    <row r="160" spans="1:14" ht="12.75" customHeight="1">
      <c r="A160" s="220" t="e">
        <f t="shared" si="62"/>
        <v>#REF!</v>
      </c>
      <c r="B160" s="13">
        <f t="shared" si="71"/>
        <v>1</v>
      </c>
      <c r="C160" s="13">
        <v>0</v>
      </c>
      <c r="D160" s="13"/>
      <c r="E160" s="14"/>
      <c r="F160" s="15" t="s">
        <v>463</v>
      </c>
      <c r="G160" s="16" t="s">
        <v>356</v>
      </c>
      <c r="H160" s="15" t="s">
        <v>504</v>
      </c>
      <c r="I160" s="15" t="s">
        <v>68</v>
      </c>
      <c r="J160" s="15" t="s">
        <v>68</v>
      </c>
      <c r="K160" s="15" t="s">
        <v>68</v>
      </c>
      <c r="L160" s="13" t="s">
        <v>337</v>
      </c>
      <c r="M160" s="12" t="e">
        <f t="shared" ca="1" si="64"/>
        <v>#REF!</v>
      </c>
      <c r="N160" s="11"/>
    </row>
    <row r="161" spans="1:14" ht="12.75" customHeight="1">
      <c r="A161" s="220" t="e">
        <f t="shared" si="62"/>
        <v>#REF!</v>
      </c>
      <c r="B161" s="13">
        <f t="shared" si="71"/>
        <v>1</v>
      </c>
      <c r="C161" s="13">
        <v>0</v>
      </c>
      <c r="D161" s="13"/>
      <c r="E161" s="14"/>
      <c r="F161" s="15" t="s">
        <v>463</v>
      </c>
      <c r="G161" s="16" t="s">
        <v>356</v>
      </c>
      <c r="H161" s="15" t="s">
        <v>505</v>
      </c>
      <c r="I161" s="15" t="s">
        <v>68</v>
      </c>
      <c r="J161" s="15" t="s">
        <v>68</v>
      </c>
      <c r="K161" s="15" t="s">
        <v>68</v>
      </c>
      <c r="L161" s="13" t="s">
        <v>337</v>
      </c>
      <c r="M161" s="12" t="e">
        <f t="shared" ca="1" si="64"/>
        <v>#REF!</v>
      </c>
      <c r="N161" s="11"/>
    </row>
    <row r="162" spans="1:14" ht="0" hidden="1" customHeight="1">
      <c r="A162" s="223"/>
      <c r="B162" s="17"/>
      <c r="C162" s="17"/>
      <c r="D162" s="17"/>
      <c r="E162" s="17"/>
      <c r="F162" s="17"/>
      <c r="G162" s="17"/>
      <c r="H162" s="19"/>
      <c r="I162" s="17"/>
      <c r="J162" s="19"/>
      <c r="K162" s="19"/>
      <c r="L162" s="18"/>
      <c r="M162" s="18"/>
      <c r="N162" s="17"/>
    </row>
    <row r="163" spans="1:14" ht="12.75" customHeight="1">
      <c r="A163" s="221"/>
      <c r="B163" s="4"/>
      <c r="C163" s="10"/>
      <c r="D163" s="10"/>
      <c r="E163" s="7"/>
      <c r="F163" s="24" t="str">
        <f>H163</f>
        <v>Communications</v>
      </c>
      <c r="G163" s="8"/>
      <c r="H163" s="7" t="s">
        <v>506</v>
      </c>
      <c r="I163" s="4"/>
      <c r="J163" s="6"/>
      <c r="K163" s="6"/>
      <c r="L163" s="5"/>
      <c r="M163" s="5"/>
      <c r="N163" s="4"/>
    </row>
    <row r="164" spans="1:14" ht="12.75" customHeight="1">
      <c r="A164" s="220" t="e">
        <f t="shared" ref="A164:A170" si="72">$H$4-C164</f>
        <v>#REF!</v>
      </c>
      <c r="B164" s="13">
        <f t="shared" ref="B164" si="73">ROUNDUP(C164/7,0) + 1</f>
        <v>8</v>
      </c>
      <c r="C164" s="13">
        <v>49</v>
      </c>
      <c r="D164" s="13"/>
      <c r="E164" s="214"/>
      <c r="F164" s="15" t="s">
        <v>506</v>
      </c>
      <c r="G164" s="15" t="s">
        <v>507</v>
      </c>
      <c r="H164" s="15" t="s">
        <v>508</v>
      </c>
      <c r="I164" s="14" t="s">
        <v>358</v>
      </c>
      <c r="J164" s="14" t="s">
        <v>332</v>
      </c>
      <c r="K164" s="14" t="s">
        <v>333</v>
      </c>
      <c r="L164" s="13" t="s">
        <v>337</v>
      </c>
      <c r="M164" s="12" t="e">
        <f t="shared" ref="M164:M170" ca="1" si="74">IF(L164="N/A","None",IF(L164="Completed","Green",IF(D164="",IF(NOW()&gt;A164,"Red",IF(L164="Not Started","Grey","Blue")),IF(NOW()&gt;D164,"Red","Yellow"))))</f>
        <v>#REF!</v>
      </c>
      <c r="N164" s="11"/>
    </row>
    <row r="165" spans="1:14" ht="12.75" customHeight="1">
      <c r="A165" s="220" t="e">
        <f t="shared" si="72"/>
        <v>#REF!</v>
      </c>
      <c r="B165" s="13">
        <f t="shared" ref="B165:B166" si="75">ROUNDUP(C165/7,0) +1</f>
        <v>6</v>
      </c>
      <c r="C165" s="13">
        <v>35</v>
      </c>
      <c r="D165" s="13"/>
      <c r="E165" s="214"/>
      <c r="F165" s="15" t="s">
        <v>506</v>
      </c>
      <c r="G165" s="15" t="s">
        <v>507</v>
      </c>
      <c r="H165" s="15" t="s">
        <v>509</v>
      </c>
      <c r="I165" s="14" t="s">
        <v>358</v>
      </c>
      <c r="J165" s="14" t="s">
        <v>332</v>
      </c>
      <c r="K165" s="14" t="s">
        <v>333</v>
      </c>
      <c r="L165" s="13" t="s">
        <v>337</v>
      </c>
      <c r="M165" s="12" t="e">
        <f t="shared" ca="1" si="74"/>
        <v>#REF!</v>
      </c>
      <c r="N165" s="11"/>
    </row>
    <row r="166" spans="1:14" ht="12.75" customHeight="1">
      <c r="A166" s="220" t="e">
        <f t="shared" si="72"/>
        <v>#REF!</v>
      </c>
      <c r="B166" s="13">
        <f t="shared" si="75"/>
        <v>6</v>
      </c>
      <c r="C166" s="13">
        <v>35</v>
      </c>
      <c r="D166" s="13"/>
      <c r="E166" s="214"/>
      <c r="F166" s="15" t="s">
        <v>506</v>
      </c>
      <c r="G166" s="16" t="s">
        <v>356</v>
      </c>
      <c r="H166" s="15" t="s">
        <v>510</v>
      </c>
      <c r="I166" s="14" t="s">
        <v>358</v>
      </c>
      <c r="J166" s="14" t="s">
        <v>332</v>
      </c>
      <c r="K166" s="14" t="s">
        <v>333</v>
      </c>
      <c r="L166" s="13" t="s">
        <v>337</v>
      </c>
      <c r="M166" s="12" t="e">
        <f t="shared" ca="1" si="74"/>
        <v>#REF!</v>
      </c>
      <c r="N166" s="11"/>
    </row>
    <row r="167" spans="1:14" ht="12.75" customHeight="1">
      <c r="A167" s="220" t="e">
        <f t="shared" si="72"/>
        <v>#REF!</v>
      </c>
      <c r="B167" s="13">
        <f t="shared" ref="B167:B168" si="76">ROUNDUP(C167/7,0) + 1</f>
        <v>2</v>
      </c>
      <c r="C167" s="13">
        <v>7</v>
      </c>
      <c r="D167" s="13"/>
      <c r="E167" s="14"/>
      <c r="F167" s="15" t="s">
        <v>506</v>
      </c>
      <c r="G167" s="15" t="s">
        <v>507</v>
      </c>
      <c r="H167" s="15" t="s">
        <v>477</v>
      </c>
      <c r="I167" s="14" t="s">
        <v>358</v>
      </c>
      <c r="J167" s="14" t="s">
        <v>332</v>
      </c>
      <c r="K167" s="14" t="s">
        <v>333</v>
      </c>
      <c r="L167" s="13" t="s">
        <v>337</v>
      </c>
      <c r="M167" s="12" t="e">
        <f t="shared" ca="1" si="74"/>
        <v>#REF!</v>
      </c>
      <c r="N167" s="11"/>
    </row>
    <row r="168" spans="1:14" ht="12.75" customHeight="1">
      <c r="A168" s="220" t="e">
        <f t="shared" si="72"/>
        <v>#REF!</v>
      </c>
      <c r="B168" s="13">
        <f t="shared" si="76"/>
        <v>2</v>
      </c>
      <c r="C168" s="13">
        <v>7</v>
      </c>
      <c r="D168" s="13"/>
      <c r="E168" s="14"/>
      <c r="F168" s="15" t="s">
        <v>506</v>
      </c>
      <c r="G168" s="15" t="s">
        <v>507</v>
      </c>
      <c r="H168" s="15" t="s">
        <v>511</v>
      </c>
      <c r="I168" s="14" t="s">
        <v>358</v>
      </c>
      <c r="J168" s="14" t="s">
        <v>332</v>
      </c>
      <c r="K168" s="14" t="s">
        <v>333</v>
      </c>
      <c r="L168" s="13" t="s">
        <v>337</v>
      </c>
      <c r="M168" s="12" t="e">
        <f t="shared" ca="1" si="74"/>
        <v>#REF!</v>
      </c>
      <c r="N168" s="11"/>
    </row>
    <row r="169" spans="1:14" ht="12.75" customHeight="1">
      <c r="A169" s="220" t="e">
        <f t="shared" si="72"/>
        <v>#REF!</v>
      </c>
      <c r="B169" s="13">
        <f t="shared" ref="B169:B170" si="77">ROUNDUP(C169/7,0) + 1</f>
        <v>1</v>
      </c>
      <c r="C169" s="13">
        <v>0</v>
      </c>
      <c r="D169" s="13"/>
      <c r="E169" s="14"/>
      <c r="F169" s="15" t="s">
        <v>506</v>
      </c>
      <c r="G169" s="15" t="s">
        <v>507</v>
      </c>
      <c r="H169" s="15" t="s">
        <v>512</v>
      </c>
      <c r="I169" s="14" t="s">
        <v>358</v>
      </c>
      <c r="J169" s="14" t="s">
        <v>332</v>
      </c>
      <c r="K169" s="14" t="s">
        <v>333</v>
      </c>
      <c r="L169" s="13" t="s">
        <v>337</v>
      </c>
      <c r="M169" s="12" t="e">
        <f t="shared" ca="1" si="74"/>
        <v>#REF!</v>
      </c>
      <c r="N169" s="11"/>
    </row>
    <row r="170" spans="1:14" ht="12.75" customHeight="1">
      <c r="A170" s="220" t="e">
        <f t="shared" si="72"/>
        <v>#REF!</v>
      </c>
      <c r="B170" s="13">
        <f t="shared" si="77"/>
        <v>1</v>
      </c>
      <c r="C170" s="13">
        <v>0</v>
      </c>
      <c r="D170" s="13"/>
      <c r="E170" s="14"/>
      <c r="F170" s="15" t="s">
        <v>506</v>
      </c>
      <c r="G170" s="15" t="s">
        <v>507</v>
      </c>
      <c r="H170" s="15" t="s">
        <v>513</v>
      </c>
      <c r="I170" s="14" t="s">
        <v>358</v>
      </c>
      <c r="J170" s="14" t="s">
        <v>332</v>
      </c>
      <c r="K170" s="14" t="s">
        <v>333</v>
      </c>
      <c r="L170" s="13" t="s">
        <v>337</v>
      </c>
      <c r="M170" s="12" t="e">
        <f t="shared" ca="1" si="74"/>
        <v>#REF!</v>
      </c>
      <c r="N170" s="11"/>
    </row>
    <row r="171" spans="1:14" ht="12.75" customHeight="1">
      <c r="A171" s="221"/>
      <c r="B171" s="4"/>
      <c r="C171" s="10">
        <v>90</v>
      </c>
      <c r="D171" s="10"/>
      <c r="E171" s="7"/>
      <c r="F171" s="9" t="s">
        <v>506</v>
      </c>
      <c r="G171" s="8"/>
      <c r="H171" s="7"/>
      <c r="I171" s="4"/>
      <c r="J171" s="6"/>
      <c r="K171" s="6"/>
      <c r="L171" s="5"/>
      <c r="M171" s="5"/>
      <c r="N171" s="4"/>
    </row>
  </sheetData>
  <autoFilter ref="A5:N171" xr:uid="{00000000-0009-0000-0000-00000C000000}"/>
  <mergeCells count="2">
    <mergeCell ref="I4:N4"/>
    <mergeCell ref="A3:B3"/>
  </mergeCells>
  <conditionalFormatting sqref="L7:L11">
    <cfRule type="cellIs" dxfId="151" priority="1561" operator="equal">
      <formula>"In Progress"</formula>
    </cfRule>
    <cfRule type="cellIs" dxfId="150" priority="1562" operator="equal">
      <formula>"Not Started"</formula>
    </cfRule>
    <cfRule type="cellIs" dxfId="149" priority="1563" operator="equal">
      <formula>"Completed"</formula>
    </cfRule>
  </conditionalFormatting>
  <conditionalFormatting sqref="L13:L17 L19:L23 L25:L29 L31:L35 L37:L41">
    <cfRule type="cellIs" dxfId="148" priority="21" operator="equal">
      <formula>"In Progress"</formula>
    </cfRule>
    <cfRule type="cellIs" dxfId="147" priority="22" operator="equal">
      <formula>"Not Started"</formula>
    </cfRule>
    <cfRule type="cellIs" dxfId="146" priority="23" operator="equal">
      <formula>"Completed"</formula>
    </cfRule>
  </conditionalFormatting>
  <conditionalFormatting sqref="L43:L101">
    <cfRule type="cellIs" dxfId="145" priority="1" operator="equal">
      <formula>"In Progress"</formula>
    </cfRule>
    <cfRule type="cellIs" dxfId="144" priority="2" operator="equal">
      <formula>"Not Started"</formula>
    </cfRule>
    <cfRule type="cellIs" dxfId="143" priority="3" operator="equal">
      <formula>"Completed"</formula>
    </cfRule>
  </conditionalFormatting>
  <conditionalFormatting sqref="L103:L161">
    <cfRule type="cellIs" dxfId="142" priority="18" operator="equal">
      <formula>"In Progress"</formula>
    </cfRule>
    <cfRule type="cellIs" dxfId="141" priority="19" operator="equal">
      <formula>"Not Started"</formula>
    </cfRule>
    <cfRule type="cellIs" dxfId="140" priority="20" operator="equal">
      <formula>"Completed"</formula>
    </cfRule>
  </conditionalFormatting>
  <conditionalFormatting sqref="L163:L171">
    <cfRule type="cellIs" dxfId="139" priority="24" operator="equal">
      <formula>"In Progress"</formula>
    </cfRule>
    <cfRule type="cellIs" dxfId="138" priority="25" operator="equal">
      <formula>"Not Started"</formula>
    </cfRule>
    <cfRule type="cellIs" dxfId="137" priority="26" operator="equal">
      <formula>"Completed"</formula>
    </cfRule>
  </conditionalFormatting>
  <conditionalFormatting sqref="M7:M11">
    <cfRule type="expression" dxfId="136" priority="113" stopIfTrue="1">
      <formula>IF(AND(M7&lt;&gt;"Completed",NOW()&gt;L7,NOW()&lt;#REF!),1,0)</formula>
    </cfRule>
    <cfRule type="expression" dxfId="135" priority="114" stopIfTrue="1">
      <formula>IF(AND(M7&lt;&gt;"Completed",NOW()&gt;L7,NOW()&gt;#REF!),1,0)</formula>
    </cfRule>
    <cfRule type="expression" dxfId="134" priority="115">
      <formula>IF(M7="Not Started",1,0)</formula>
    </cfRule>
    <cfRule type="expression" dxfId="133" priority="116">
      <formula>IF(M7="In Progress",1,0)</formula>
    </cfRule>
    <cfRule type="expression" dxfId="132" priority="117">
      <formula>IF(M7="Completed",1,0)</formula>
    </cfRule>
  </conditionalFormatting>
  <conditionalFormatting sqref="M13:M17">
    <cfRule type="expression" dxfId="131" priority="105" stopIfTrue="1">
      <formula>IF(AND(M13&lt;&gt;"Completed",NOW()&gt;L13,NOW()&lt;#REF!),1,0)</formula>
    </cfRule>
    <cfRule type="expression" dxfId="130" priority="106" stopIfTrue="1">
      <formula>IF(AND(M13&lt;&gt;"Completed",NOW()&gt;L13,NOW()&gt;#REF!),1,0)</formula>
    </cfRule>
    <cfRule type="expression" dxfId="129" priority="107">
      <formula>IF(M13="Not Started",1,0)</formula>
    </cfRule>
    <cfRule type="expression" dxfId="128" priority="108">
      <formula>IF(M13="In Progress",1,0)</formula>
    </cfRule>
    <cfRule type="expression" dxfId="127" priority="109">
      <formula>IF(M13="Completed",1,0)</formula>
    </cfRule>
  </conditionalFormatting>
  <conditionalFormatting sqref="M19:M23">
    <cfRule type="expression" dxfId="126" priority="97" stopIfTrue="1">
      <formula>IF(AND(M19&lt;&gt;"Completed",NOW()&gt;L19,NOW()&lt;#REF!),1,0)</formula>
    </cfRule>
    <cfRule type="expression" dxfId="125" priority="98" stopIfTrue="1">
      <formula>IF(AND(M19&lt;&gt;"Completed",NOW()&gt;L19,NOW()&gt;#REF!),1,0)</formula>
    </cfRule>
    <cfRule type="expression" dxfId="124" priority="99">
      <formula>IF(M19="Not Started",1,0)</formula>
    </cfRule>
    <cfRule type="expression" dxfId="123" priority="100">
      <formula>IF(M19="In Progress",1,0)</formula>
    </cfRule>
    <cfRule type="expression" dxfId="122" priority="101">
      <formula>IF(M19="Completed",1,0)</formula>
    </cfRule>
  </conditionalFormatting>
  <conditionalFormatting sqref="M25:M29">
    <cfRule type="expression" dxfId="121" priority="65" stopIfTrue="1">
      <formula>IF(AND(M25&lt;&gt;"Completed",NOW()&gt;L25,NOW()&lt;#REF!),1,0)</formula>
    </cfRule>
    <cfRule type="expression" dxfId="120" priority="66" stopIfTrue="1">
      <formula>IF(AND(M25&lt;&gt;"Completed",NOW()&gt;L25,NOW()&gt;#REF!),1,0)</formula>
    </cfRule>
    <cfRule type="expression" dxfId="119" priority="67">
      <formula>IF(M25="Not Started",1,0)</formula>
    </cfRule>
    <cfRule type="expression" dxfId="118" priority="68">
      <formula>IF(M25="In Progress",1,0)</formula>
    </cfRule>
    <cfRule type="expression" dxfId="117" priority="69">
      <formula>IF(M25="Completed",1,0)</formula>
    </cfRule>
  </conditionalFormatting>
  <conditionalFormatting sqref="M31:M35">
    <cfRule type="expression" dxfId="116" priority="89" stopIfTrue="1">
      <formula>IF(AND(M31&lt;&gt;"Completed",NOW()&gt;L31,NOW()&lt;#REF!),1,0)</formula>
    </cfRule>
    <cfRule type="expression" dxfId="115" priority="90" stopIfTrue="1">
      <formula>IF(AND(M31&lt;&gt;"Completed",NOW()&gt;L31,NOW()&gt;#REF!),1,0)</formula>
    </cfRule>
    <cfRule type="expression" dxfId="114" priority="91">
      <formula>IF(M31="Not Started",1,0)</formula>
    </cfRule>
    <cfRule type="expression" dxfId="113" priority="92">
      <formula>IF(M31="In Progress",1,0)</formula>
    </cfRule>
    <cfRule type="expression" dxfId="112" priority="93">
      <formula>IF(M31="Completed",1,0)</formula>
    </cfRule>
  </conditionalFormatting>
  <conditionalFormatting sqref="M37:M41">
    <cfRule type="expression" dxfId="111" priority="81" stopIfTrue="1">
      <formula>IF(AND(M37&lt;&gt;"Completed",NOW()&gt;L37,NOW()&lt;#REF!),1,0)</formula>
    </cfRule>
    <cfRule type="expression" dxfId="110" priority="82" stopIfTrue="1">
      <formula>IF(AND(M37&lt;&gt;"Completed",NOW()&gt;L37,NOW()&gt;#REF!),1,0)</formula>
    </cfRule>
    <cfRule type="expression" dxfId="109" priority="83">
      <formula>IF(M37="Not Started",1,0)</formula>
    </cfRule>
    <cfRule type="expression" dxfId="108" priority="84">
      <formula>IF(M37="In Progress",1,0)</formula>
    </cfRule>
    <cfRule type="expression" dxfId="107" priority="85">
      <formula>IF(M37="Completed",1,0)</formula>
    </cfRule>
  </conditionalFormatting>
  <conditionalFormatting sqref="M43:M47">
    <cfRule type="expression" dxfId="106" priority="73" stopIfTrue="1">
      <formula>IF(AND(M43&lt;&gt;"Completed",NOW()&gt;L43,NOW()&lt;#REF!),1,0)</formula>
    </cfRule>
    <cfRule type="expression" dxfId="105" priority="74" stopIfTrue="1">
      <formula>IF(AND(M43&lt;&gt;"Completed",NOW()&gt;L43,NOW()&gt;#REF!),1,0)</formula>
    </cfRule>
    <cfRule type="expression" dxfId="104" priority="75">
      <formula>IF(M43="Not Started",1,0)</formula>
    </cfRule>
    <cfRule type="expression" dxfId="103" priority="76">
      <formula>IF(M43="In Progress",1,0)</formula>
    </cfRule>
    <cfRule type="expression" dxfId="102" priority="77">
      <formula>IF(M43="Completed",1,0)</formula>
    </cfRule>
  </conditionalFormatting>
  <conditionalFormatting sqref="M49:M63">
    <cfRule type="expression" dxfId="101" priority="4" stopIfTrue="1">
      <formula>IF(AND(M49&lt;&gt;"Completed",NOW()&gt;L49,NOW()&lt;#REF!),1,0)</formula>
    </cfRule>
    <cfRule type="expression" dxfId="100" priority="5" stopIfTrue="1">
      <formula>IF(AND(M49&lt;&gt;"Completed",NOW()&gt;L49,NOW()&gt;#REF!),1,0)</formula>
    </cfRule>
    <cfRule type="expression" dxfId="99" priority="6">
      <formula>IF(M49="Not Started",1,0)</formula>
    </cfRule>
    <cfRule type="expression" dxfId="98" priority="7">
      <formula>IF(M49="In Progress",1,0)</formula>
    </cfRule>
    <cfRule type="expression" dxfId="97" priority="8">
      <formula>IF(M49="Completed",1,0)</formula>
    </cfRule>
  </conditionalFormatting>
  <conditionalFormatting sqref="M65:M66 M103:M108">
    <cfRule type="expression" dxfId="96" priority="2047" stopIfTrue="1">
      <formula>IF(AND(M65&lt;&gt;"Completed",NOW()&gt;L65,NOW()&lt;#REF!),1,0)</formula>
    </cfRule>
    <cfRule type="expression" dxfId="95" priority="2048" stopIfTrue="1">
      <formula>IF(AND(M65&lt;&gt;"Completed",NOW()&gt;L65,NOW()&gt;#REF!),1,0)</formula>
    </cfRule>
    <cfRule type="expression" dxfId="94" priority="2049">
      <formula>IF(M65="Not Started",1,0)</formula>
    </cfRule>
    <cfRule type="expression" dxfId="93" priority="2050">
      <formula>IF(M65="In Progress",1,0)</formula>
    </cfRule>
    <cfRule type="expression" dxfId="92" priority="2051">
      <formula>IF(M65="Completed",1,0)</formula>
    </cfRule>
  </conditionalFormatting>
  <conditionalFormatting sqref="M68:M72">
    <cfRule type="expression" dxfId="91" priority="1526" stopIfTrue="1">
      <formula>IF(AND(M68&lt;&gt;"Completed",NOW()&gt;L68,NOW()&lt;#REF!),1,0)</formula>
    </cfRule>
    <cfRule type="expression" dxfId="90" priority="1527" stopIfTrue="1">
      <formula>IF(AND(M68&lt;&gt;"Completed",NOW()&gt;L68,NOW()&gt;#REF!),1,0)</formula>
    </cfRule>
    <cfRule type="expression" dxfId="89" priority="1528">
      <formula>IF(M68="Not Started",1,0)</formula>
    </cfRule>
    <cfRule type="expression" dxfId="88" priority="1529">
      <formula>IF(M68="In Progress",1,0)</formula>
    </cfRule>
    <cfRule type="expression" dxfId="87" priority="1530">
      <formula>IF(M68="Completed",1,0)</formula>
    </cfRule>
  </conditionalFormatting>
  <conditionalFormatting sqref="M74:M81">
    <cfRule type="expression" dxfId="86" priority="1915" stopIfTrue="1">
      <formula>IF(AND(M74&lt;&gt;"Completed",NOW()&gt;L74,NOW()&lt;#REF!),1,0)</formula>
    </cfRule>
    <cfRule type="expression" dxfId="85" priority="1916" stopIfTrue="1">
      <formula>IF(AND(M74&lt;&gt;"Completed",NOW()&gt;L74,NOW()&gt;#REF!),1,0)</formula>
    </cfRule>
    <cfRule type="expression" dxfId="84" priority="1917">
      <formula>IF(M74="Not Started",1,0)</formula>
    </cfRule>
    <cfRule type="expression" dxfId="83" priority="1918">
      <formula>IF(M74="In Progress",1,0)</formula>
    </cfRule>
    <cfRule type="expression" dxfId="82" priority="1919">
      <formula>IF(M74="Completed",1,0)</formula>
    </cfRule>
  </conditionalFormatting>
  <conditionalFormatting sqref="M83:M89">
    <cfRule type="expression" dxfId="81" priority="1877" stopIfTrue="1">
      <formula>IF(AND(M83&lt;&gt;"Completed",NOW()&gt;L83,NOW()&lt;#REF!),1,0)</formula>
    </cfRule>
    <cfRule type="expression" dxfId="80" priority="1878" stopIfTrue="1">
      <formula>IF(AND(M83&lt;&gt;"Completed",NOW()&gt;L83,NOW()&gt;#REF!),1,0)</formula>
    </cfRule>
    <cfRule type="expression" dxfId="79" priority="1879">
      <formula>IF(M83="Not Started",1,0)</formula>
    </cfRule>
    <cfRule type="expression" dxfId="78" priority="1880">
      <formula>IF(M83="In Progress",1,0)</formula>
    </cfRule>
    <cfRule type="expression" dxfId="77" priority="1881">
      <formula>IF(M83="Completed",1,0)</formula>
    </cfRule>
  </conditionalFormatting>
  <conditionalFormatting sqref="M91:M101">
    <cfRule type="expression" dxfId="76" priority="121" stopIfTrue="1">
      <formula>IF(AND(M91&lt;&gt;"Completed",NOW()&gt;L91,NOW()&lt;#REF!),1,0)</formula>
    </cfRule>
    <cfRule type="expression" dxfId="75" priority="122" stopIfTrue="1">
      <formula>IF(AND(M91&lt;&gt;"Completed",NOW()&gt;L91,NOW()&gt;#REF!),1,0)</formula>
    </cfRule>
    <cfRule type="expression" dxfId="74" priority="123">
      <formula>IF(M91="Not Started",1,0)</formula>
    </cfRule>
    <cfRule type="expression" dxfId="73" priority="124">
      <formula>IF(M91="In Progress",1,0)</formula>
    </cfRule>
    <cfRule type="expression" dxfId="72" priority="125">
      <formula>IF(M91="Completed",1,0)</formula>
    </cfRule>
  </conditionalFormatting>
  <conditionalFormatting sqref="M110:M123">
    <cfRule type="expression" dxfId="71" priority="158" stopIfTrue="1">
      <formula>IF(AND(M110&lt;&gt;"Completed",NOW()&gt;L110,NOW()&lt;#REF!),1,0)</formula>
    </cfRule>
    <cfRule type="expression" dxfId="70" priority="159" stopIfTrue="1">
      <formula>IF(AND(M110&lt;&gt;"Completed",NOW()&gt;L110,NOW()&gt;#REF!),1,0)</formula>
    </cfRule>
    <cfRule type="expression" dxfId="69" priority="160">
      <formula>IF(M110="Not Started",1,0)</formula>
    </cfRule>
    <cfRule type="expression" dxfId="68" priority="161">
      <formula>IF(M110="In Progress",1,0)</formula>
    </cfRule>
    <cfRule type="expression" dxfId="67" priority="162">
      <formula>IF(M110="Completed",1,0)</formula>
    </cfRule>
  </conditionalFormatting>
  <conditionalFormatting sqref="M125:M161">
    <cfRule type="expression" dxfId="66" priority="1543" stopIfTrue="1">
      <formula>IF(AND(M125&lt;&gt;"Completed",NOW()&gt;L125,NOW()&lt;#REF!),1,0)</formula>
    </cfRule>
    <cfRule type="expression" dxfId="65" priority="1544" stopIfTrue="1">
      <formula>IF(AND(M125&lt;&gt;"Completed",NOW()&gt;L125,NOW()&gt;#REF!),1,0)</formula>
    </cfRule>
    <cfRule type="expression" dxfId="64" priority="1545">
      <formula>IF(M125="Not Started",1,0)</formula>
    </cfRule>
    <cfRule type="expression" dxfId="63" priority="1546">
      <formula>IF(M125="In Progress",1,0)</formula>
    </cfRule>
    <cfRule type="expression" dxfId="62" priority="1547">
      <formula>IF(M125="Completed",1,0)</formula>
    </cfRule>
  </conditionalFormatting>
  <conditionalFormatting sqref="M164:M170">
    <cfRule type="expression" dxfId="61" priority="2029" stopIfTrue="1">
      <formula>IF(AND(M164&lt;&gt;"Completed",NOW()&gt;L164,NOW()&lt;#REF!),1,0)</formula>
    </cfRule>
    <cfRule type="expression" dxfId="60" priority="2030" stopIfTrue="1">
      <formula>IF(AND(M164&lt;&gt;"Completed",NOW()&gt;L164,NOW()&gt;#REF!),1,0)</formula>
    </cfRule>
    <cfRule type="expression" dxfId="59" priority="2031">
      <formula>IF(M164="Not Started",1,0)</formula>
    </cfRule>
    <cfRule type="expression" dxfId="58" priority="2032">
      <formula>IF(M164="In Progress",1,0)</formula>
    </cfRule>
    <cfRule type="expression" dxfId="57" priority="2033">
      <formula>IF(M164="Completed",1,0)</formula>
    </cfRule>
  </conditionalFormatting>
  <dataValidations count="1">
    <dataValidation type="list" allowBlank="1" showInputMessage="1" showErrorMessage="1" sqref="L91:L108 L74:L81 L25:L29 L19:L23 L31:L35 L125:L161 L68:L72 L110:L123 L83:L89 L13:L17 L164:L170 L37:L41 L43:L47 L65:L66 L7:L11 L49:L63" xr:uid="{00000000-0002-0000-0C00-000000000000}">
      <formula1>"Completed, Not Started, In Progress, N/A"</formula1>
    </dataValidation>
  </dataValidations>
  <hyperlinks>
    <hyperlink ref="A3" location="TOC!A1" display="Return to Table of Contents" xr:uid="{00000000-0004-0000-0C00-000000000000}"/>
  </hyperlinks>
  <pageMargins left="0.75" right="0.75" top="1" bottom="1" header="0.5" footer="0.5"/>
  <pageSetup paperSize="9" orientation="portrait" r:id="rId1"/>
  <headerFooter alignWithMargins="0">
    <oddFooter>&amp;LCapital One Public</oddFooter>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2"/>
  <dimension ref="A1"/>
  <sheetViews>
    <sheetView workbookViewId="0"/>
  </sheetViews>
  <sheetFormatPr defaultRowHeight="15"/>
  <sheetData/>
  <sheetProtection algorithmName="SHA-512" hashValue="rXUWAXt/B5N4cWM9W0akb76gNauMOXWaLd/S4c+0zL3EZG/NDrrLvpWeTKolPnwYlUSrJvT+QfNf6goiMkifWQ==" saltValue="Tt1AdiI8+NEW0lz70h7XQw==" spinCount="100000" sheet="1" objects="1" scenarios="1"/>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theme="8" tint="0.79998168889431442"/>
  </sheetPr>
  <dimension ref="A1:L233"/>
  <sheetViews>
    <sheetView topLeftCell="K1" workbookViewId="0">
      <selection activeCell="K1" sqref="K1"/>
    </sheetView>
  </sheetViews>
  <sheetFormatPr defaultColWidth="9.28515625" defaultRowHeight="12.75"/>
  <cols>
    <col min="1" max="1" width="9.28515625" style="177"/>
    <col min="2" max="2" width="9.28515625" style="177" customWidth="1"/>
    <col min="3" max="12" width="9.28515625" style="177"/>
    <col min="13" max="16384" width="9.28515625" style="178"/>
  </cols>
  <sheetData>
    <row r="1" spans="1:11" ht="23.25">
      <c r="A1" s="152" t="s">
        <v>514</v>
      </c>
      <c r="B1" s="141"/>
      <c r="C1" s="141"/>
      <c r="D1" s="141"/>
      <c r="E1" s="141"/>
      <c r="F1" s="141"/>
      <c r="G1" s="141"/>
      <c r="H1" s="141"/>
      <c r="I1" s="141"/>
      <c r="J1" s="141"/>
      <c r="K1" s="209" t="s">
        <v>91</v>
      </c>
    </row>
    <row r="2" spans="1:11" ht="15.75">
      <c r="A2" s="145"/>
      <c r="B2" s="145"/>
      <c r="C2" s="145"/>
      <c r="D2" s="145"/>
      <c r="E2" s="145"/>
      <c r="F2" s="145"/>
      <c r="G2" s="145"/>
      <c r="H2" s="145"/>
      <c r="I2" s="145"/>
      <c r="J2" s="145"/>
      <c r="K2" s="146"/>
    </row>
    <row r="3" spans="1:11" ht="15">
      <c r="A3" s="342" t="s">
        <v>92</v>
      </c>
      <c r="B3" s="342"/>
      <c r="C3" s="342"/>
      <c r="D3" s="153"/>
      <c r="E3" s="153"/>
      <c r="F3" s="153"/>
      <c r="G3" s="143"/>
      <c r="H3" s="143"/>
    </row>
    <row r="34" spans="1:10" s="177" customFormat="1">
      <c r="A34" s="179"/>
      <c r="B34" s="179"/>
      <c r="C34" s="179"/>
      <c r="D34" s="179"/>
      <c r="E34" s="179" t="s">
        <v>515</v>
      </c>
      <c r="F34" s="179" t="s">
        <v>516</v>
      </c>
      <c r="G34" s="179" t="s">
        <v>517</v>
      </c>
      <c r="H34" s="179" t="s">
        <v>518</v>
      </c>
      <c r="I34" s="179" t="s">
        <v>519</v>
      </c>
      <c r="J34" s="179"/>
    </row>
    <row r="35" spans="1:10" s="177" customFormat="1" ht="25.5">
      <c r="A35" s="179" t="s">
        <v>520</v>
      </c>
      <c r="B35" s="179" t="s">
        <v>521</v>
      </c>
      <c r="C35" s="179" t="s">
        <v>68</v>
      </c>
      <c r="D35" s="179" t="s">
        <v>522</v>
      </c>
      <c r="E35" s="179" t="s">
        <v>523</v>
      </c>
      <c r="F35" s="179" t="s">
        <v>337</v>
      </c>
      <c r="G35" s="179" t="s">
        <v>524</v>
      </c>
      <c r="H35" s="179" t="s">
        <v>525</v>
      </c>
      <c r="I35" s="179" t="s">
        <v>526</v>
      </c>
      <c r="J35" s="179"/>
    </row>
    <row r="36" spans="1:10" s="177" customFormat="1">
      <c r="A36" s="177">
        <v>8</v>
      </c>
      <c r="B36" s="178">
        <f>COUNTIF('T-Minus Plan'!$B$5:$B$344,A36)</f>
        <v>21</v>
      </c>
      <c r="C36" s="178">
        <f ca="1">COUNTIFS('T-Minus Plan'!B:B,A36,'T-Minus Plan'!M:M,"None")</f>
        <v>0</v>
      </c>
      <c r="D36" s="177">
        <f t="shared" ref="D36:D44" ca="1" si="0">B36-C36</f>
        <v>21</v>
      </c>
      <c r="E36" s="178">
        <f ca="1">COUNTIFS('T-Minus Plan'!B:B,A36,'T-Minus Plan'!M:M,"Green")</f>
        <v>0</v>
      </c>
      <c r="F36" s="178">
        <f ca="1">COUNTIFS('T-Minus Plan'!B:B,A36,'T-Minus Plan'!M:M,"Grey")</f>
        <v>0</v>
      </c>
      <c r="G36" s="178">
        <f ca="1">COUNTIFS('T-Minus Plan'!B:B,A36,'T-Minus Plan'!M:M,"Blue")</f>
        <v>0</v>
      </c>
      <c r="H36" s="178">
        <f ca="1">COUNTIFS('T-Minus Plan'!B:B,A36,'T-Minus Plan'!M:M,"Yellow")</f>
        <v>0</v>
      </c>
      <c r="I36" s="178">
        <f ca="1">COUNTIFS('T-Minus Plan'!B:B,A36,'T-Minus Plan'!M:M,"Red")</f>
        <v>0</v>
      </c>
    </row>
    <row r="37" spans="1:10" s="177" customFormat="1">
      <c r="A37" s="177">
        <f t="shared" ref="A37:A43" si="1">A36-1</f>
        <v>7</v>
      </c>
      <c r="B37" s="178">
        <f>COUNTIF('T-Minus Plan'!$B$5:$B$344,A37)</f>
        <v>21</v>
      </c>
      <c r="C37" s="178">
        <f ca="1">COUNTIFS('T-Minus Plan'!B:B,A37,'T-Minus Plan'!M:M,"None")</f>
        <v>0</v>
      </c>
      <c r="D37" s="177">
        <f t="shared" ca="1" si="0"/>
        <v>21</v>
      </c>
      <c r="E37" s="178">
        <f ca="1">COUNTIFS('T-Minus Plan'!B:B,A37,'T-Minus Plan'!M:M,"Green")</f>
        <v>0</v>
      </c>
      <c r="F37" s="178">
        <f ca="1">COUNTIFS('T-Minus Plan'!B:B,A37,'T-Minus Plan'!M:M,"Grey")</f>
        <v>0</v>
      </c>
      <c r="G37" s="178">
        <f ca="1">COUNTIFS('T-Minus Plan'!B:B,A37,'T-Minus Plan'!M:M,"Blue")</f>
        <v>0</v>
      </c>
      <c r="H37" s="178">
        <f ca="1">COUNTIFS('T-Minus Plan'!B:B,A37,'T-Minus Plan'!M:M,"Yellow")</f>
        <v>0</v>
      </c>
      <c r="I37" s="178">
        <f ca="1">COUNTIFS('T-Minus Plan'!B:B,A37,'T-Minus Plan'!M:M,"Red")</f>
        <v>0</v>
      </c>
    </row>
    <row r="38" spans="1:10" s="177" customFormat="1">
      <c r="A38" s="177">
        <f t="shared" si="1"/>
        <v>6</v>
      </c>
      <c r="B38" s="178">
        <f>COUNTIF('T-Minus Plan'!$B$5:$B$344,A38)</f>
        <v>34</v>
      </c>
      <c r="C38" s="178">
        <f ca="1">COUNTIFS('T-Minus Plan'!B:B,A38,'T-Minus Plan'!M:M,"None")</f>
        <v>0</v>
      </c>
      <c r="D38" s="177">
        <f t="shared" ca="1" si="0"/>
        <v>34</v>
      </c>
      <c r="E38" s="178">
        <f ca="1">COUNTIFS('T-Minus Plan'!B:B,A38,'T-Minus Plan'!M:M,"Green")</f>
        <v>1</v>
      </c>
      <c r="F38" s="178">
        <f ca="1">COUNTIFS('T-Minus Plan'!B:B,A38,'T-Minus Plan'!M:M,"Grey")</f>
        <v>0</v>
      </c>
      <c r="G38" s="178">
        <f ca="1">COUNTIFS('T-Minus Plan'!B:B,A38,'T-Minus Plan'!M:M,"Blue")</f>
        <v>0</v>
      </c>
      <c r="H38" s="178">
        <f ca="1">COUNTIFS('T-Minus Plan'!B:B,A38,'T-Minus Plan'!M:M,"Yellow")</f>
        <v>0</v>
      </c>
      <c r="I38" s="178">
        <f ca="1">COUNTIFS('T-Minus Plan'!B:B,A38,'T-Minus Plan'!M:M,"Red")</f>
        <v>0</v>
      </c>
    </row>
    <row r="39" spans="1:10" s="177" customFormat="1">
      <c r="A39" s="177">
        <f t="shared" si="1"/>
        <v>5</v>
      </c>
      <c r="B39" s="178">
        <f>COUNTIF('T-Minus Plan'!$B$5:$B$344,A39)</f>
        <v>10</v>
      </c>
      <c r="C39" s="178">
        <f ca="1">COUNTIFS('T-Minus Plan'!B:B,A39,'T-Minus Plan'!M:M,"None")</f>
        <v>0</v>
      </c>
      <c r="D39" s="177">
        <f t="shared" ca="1" si="0"/>
        <v>10</v>
      </c>
      <c r="E39" s="178">
        <f ca="1">COUNTIFS('T-Minus Plan'!B:B,A39,'T-Minus Plan'!M:M,"Green")</f>
        <v>0</v>
      </c>
      <c r="F39" s="178">
        <f ca="1">COUNTIFS('T-Minus Plan'!B:B,A39,'T-Minus Plan'!M:M,"Grey")</f>
        <v>0</v>
      </c>
      <c r="G39" s="178">
        <f ca="1">COUNTIFS('T-Minus Plan'!B:B,A39,'T-Minus Plan'!M:M,"Blue")</f>
        <v>0</v>
      </c>
      <c r="H39" s="178">
        <f ca="1">COUNTIFS('T-Minus Plan'!B:B,A39,'T-Minus Plan'!M:M,"Yellow")</f>
        <v>0</v>
      </c>
      <c r="I39" s="178">
        <f ca="1">COUNTIFS('T-Minus Plan'!B:B,A39,'T-Minus Plan'!M:M,"Red")</f>
        <v>0</v>
      </c>
    </row>
    <row r="40" spans="1:10" s="177" customFormat="1">
      <c r="A40" s="177">
        <f t="shared" si="1"/>
        <v>4</v>
      </c>
      <c r="B40" s="178">
        <f>COUNTIF('T-Minus Plan'!$B$5:$B$344,A40)</f>
        <v>8</v>
      </c>
      <c r="C40" s="178">
        <f ca="1">COUNTIFS('T-Minus Plan'!B:B,A40,'T-Minus Plan'!M:M,"None")</f>
        <v>0</v>
      </c>
      <c r="D40" s="177">
        <f t="shared" ca="1" si="0"/>
        <v>8</v>
      </c>
      <c r="E40" s="178">
        <f ca="1">COUNTIFS('T-Minus Plan'!B:B,A40,'T-Minus Plan'!M:M,"Green")</f>
        <v>1</v>
      </c>
      <c r="F40" s="178">
        <f ca="1">COUNTIFS('T-Minus Plan'!B:B,A40,'T-Minus Plan'!M:M,"Grey")</f>
        <v>0</v>
      </c>
      <c r="G40" s="178">
        <f ca="1">COUNTIFS('T-Minus Plan'!B:B,A40,'T-Minus Plan'!M:M,"Blue")</f>
        <v>0</v>
      </c>
      <c r="H40" s="178">
        <f ca="1">COUNTIFS('T-Minus Plan'!B:B,A40,'T-Minus Plan'!M:M,"Yellow")</f>
        <v>0</v>
      </c>
      <c r="I40" s="178">
        <f ca="1">COUNTIFS('T-Minus Plan'!B:B,A40,'T-Minus Plan'!M:M,"Red")</f>
        <v>0</v>
      </c>
    </row>
    <row r="41" spans="1:10" s="177" customFormat="1">
      <c r="A41" s="177">
        <f t="shared" si="1"/>
        <v>3</v>
      </c>
      <c r="B41" s="178">
        <f>COUNTIF('T-Minus Plan'!$B$5:$B$344,A41)</f>
        <v>19</v>
      </c>
      <c r="C41" s="178">
        <f ca="1">COUNTIFS('T-Minus Plan'!B:B,A41,'T-Minus Plan'!M:M,"None")</f>
        <v>0</v>
      </c>
      <c r="D41" s="177">
        <f t="shared" ca="1" si="0"/>
        <v>19</v>
      </c>
      <c r="E41" s="178">
        <f ca="1">COUNTIFS('T-Minus Plan'!B:B,A41,'T-Minus Plan'!M:M,"Green")</f>
        <v>0</v>
      </c>
      <c r="F41" s="178">
        <f ca="1">COUNTIFS('T-Minus Plan'!B:B,A41,'T-Minus Plan'!M:M,"Grey")</f>
        <v>0</v>
      </c>
      <c r="G41" s="178">
        <f ca="1">COUNTIFS('T-Minus Plan'!B:B,A41,'T-Minus Plan'!M:M,"Blue")</f>
        <v>0</v>
      </c>
      <c r="H41" s="178">
        <f ca="1">COUNTIFS('T-Minus Plan'!B:B,A41,'T-Minus Plan'!M:M,"Yellow")</f>
        <v>0</v>
      </c>
      <c r="I41" s="178">
        <f ca="1">COUNTIFS('T-Minus Plan'!B:B,A41,'T-Minus Plan'!M:M,"Red")</f>
        <v>0</v>
      </c>
    </row>
    <row r="42" spans="1:10" s="177" customFormat="1">
      <c r="A42" s="177">
        <f t="shared" si="1"/>
        <v>2</v>
      </c>
      <c r="B42" s="178">
        <f>COUNTIF('T-Minus Plan'!$B$5:$B$344,A42)</f>
        <v>18</v>
      </c>
      <c r="C42" s="178">
        <f ca="1">COUNTIFS('T-Minus Plan'!B:B,A42,'T-Minus Plan'!M:M,"None")</f>
        <v>0</v>
      </c>
      <c r="D42" s="177">
        <f t="shared" ca="1" si="0"/>
        <v>18</v>
      </c>
      <c r="E42" s="178">
        <f ca="1">COUNTIFS('T-Minus Plan'!B:B,A42,'T-Minus Plan'!M:M,"Green")</f>
        <v>0</v>
      </c>
      <c r="F42" s="178">
        <f ca="1">COUNTIFS('T-Minus Plan'!B:B,A42,'T-Minus Plan'!M:M,"Grey")</f>
        <v>0</v>
      </c>
      <c r="G42" s="178">
        <f ca="1">COUNTIFS('T-Minus Plan'!B:B,A42,'T-Minus Plan'!M:M,"Blue")</f>
        <v>0</v>
      </c>
      <c r="H42" s="178">
        <f ca="1">COUNTIFS('T-Minus Plan'!B:B,A42,'T-Minus Plan'!M:M,"Yellow")</f>
        <v>0</v>
      </c>
      <c r="I42" s="178">
        <f ca="1">COUNTIFS('T-Minus Plan'!B:B,A42,'T-Minus Plan'!M:M,"Red")</f>
        <v>0</v>
      </c>
    </row>
    <row r="43" spans="1:10" s="177" customFormat="1">
      <c r="A43" s="177">
        <f t="shared" si="1"/>
        <v>1</v>
      </c>
      <c r="B43" s="178">
        <f>COUNTIF('T-Minus Plan'!$B$5:$B$344,A43)</f>
        <v>15</v>
      </c>
      <c r="C43" s="178">
        <f ca="1">COUNTIFS('T-Minus Plan'!B:B,A43,'T-Minus Plan'!M:M,"None")</f>
        <v>0</v>
      </c>
      <c r="D43" s="177">
        <f t="shared" ca="1" si="0"/>
        <v>15</v>
      </c>
      <c r="E43" s="178">
        <f ca="1">COUNTIFS('T-Minus Plan'!B:B,A43,'T-Minus Plan'!M:M,"Green")</f>
        <v>0</v>
      </c>
      <c r="F43" s="178">
        <f ca="1">COUNTIFS('T-Minus Plan'!B:B,A43,'T-Minus Plan'!M:M,"Grey")</f>
        <v>0</v>
      </c>
      <c r="G43" s="178">
        <f ca="1">COUNTIFS('T-Minus Plan'!B:B,A43,'T-Minus Plan'!M:M,"Blue")</f>
        <v>0</v>
      </c>
      <c r="H43" s="178">
        <f ca="1">COUNTIFS('T-Minus Plan'!B:B,A43,'T-Minus Plan'!M:M,"Yellow")</f>
        <v>0</v>
      </c>
      <c r="I43" s="178">
        <f ca="1">COUNTIFS('T-Minus Plan'!B:B,A43,'T-Minus Plan'!M:M,"Red")</f>
        <v>0</v>
      </c>
    </row>
    <row r="44" spans="1:10" s="177" customFormat="1">
      <c r="A44" s="177">
        <f>A43-1</f>
        <v>0</v>
      </c>
      <c r="B44" s="178">
        <f>COUNTIF('T-Minus Plan'!$B$5:$B$344,A44)</f>
        <v>1</v>
      </c>
      <c r="C44" s="178">
        <f ca="1">COUNTIFS('T-Minus Plan'!B:B,A44,'T-Minus Plan'!M:M,"None")</f>
        <v>0</v>
      </c>
      <c r="D44" s="177">
        <f t="shared" ca="1" si="0"/>
        <v>1</v>
      </c>
      <c r="E44" s="178">
        <f ca="1">COUNTIFS('T-Minus Plan'!B:B,A44,'T-Minus Plan'!M:M,"Green")</f>
        <v>0</v>
      </c>
      <c r="F44" s="178">
        <f ca="1">COUNTIFS('T-Minus Plan'!B:B,A44,'T-Minus Plan'!M:M,"Grey")</f>
        <v>0</v>
      </c>
      <c r="G44" s="178">
        <f ca="1">COUNTIFS('T-Minus Plan'!B:B,A44,'T-Minus Plan'!M:M,"Blue")</f>
        <v>0</v>
      </c>
      <c r="H44" s="178">
        <f ca="1">COUNTIFS('T-Minus Plan'!B:B,A44,'T-Minus Plan'!M:M,"Yellow")</f>
        <v>0</v>
      </c>
      <c r="I44" s="178">
        <f ca="1">COUNTIFS('T-Minus Plan'!B:B,A44,'T-Minus Plan'!M:M,"Red")</f>
        <v>0</v>
      </c>
    </row>
    <row r="45" spans="1:10" s="177" customFormat="1">
      <c r="B45" s="178">
        <f t="shared" ref="B45:I45" si="2">SUM(B36:B44)</f>
        <v>147</v>
      </c>
      <c r="C45" s="177">
        <f t="shared" ca="1" si="2"/>
        <v>0</v>
      </c>
      <c r="D45" s="177">
        <f t="shared" ca="1" si="2"/>
        <v>147</v>
      </c>
      <c r="E45" s="180">
        <f t="shared" ca="1" si="2"/>
        <v>2</v>
      </c>
      <c r="F45" s="180">
        <f t="shared" ca="1" si="2"/>
        <v>0</v>
      </c>
      <c r="G45" s="180">
        <f t="shared" ca="1" si="2"/>
        <v>0</v>
      </c>
      <c r="H45" s="180">
        <f t="shared" ca="1" si="2"/>
        <v>0</v>
      </c>
      <c r="I45" s="180">
        <f t="shared" ca="1" si="2"/>
        <v>0</v>
      </c>
      <c r="J45" s="177">
        <f ca="1">SUM(E45:I45)</f>
        <v>2</v>
      </c>
    </row>
    <row r="46" spans="1:10" s="177" customFormat="1">
      <c r="D46" s="180" t="s">
        <v>527</v>
      </c>
      <c r="E46" s="178">
        <f ca="1">COUNTIF('T-Minus Plan'!M:M,"Green")</f>
        <v>2</v>
      </c>
      <c r="F46" s="178">
        <f ca="1">COUNTIF('T-Minus Plan'!M:M,"Grey")</f>
        <v>0</v>
      </c>
      <c r="G46" s="178">
        <f ca="1">COUNTIF('T-Minus Plan'!M:M,"Blue")</f>
        <v>0</v>
      </c>
      <c r="H46" s="178">
        <f ca="1">COUNTIF('T-Minus Plan'!M:M,"Yellow")</f>
        <v>0</v>
      </c>
      <c r="I46" s="178">
        <f ca="1">COUNTIF('T-Minus Plan'!M:M,"Red")</f>
        <v>0</v>
      </c>
      <c r="J46" s="177">
        <f ca="1">SUM(E46:I46)</f>
        <v>2</v>
      </c>
    </row>
    <row r="233" spans="1:1">
      <c r="A233" s="177" t="e">
        <f>#REF!&amp;" Wave T-Minus Activity Status"</f>
        <v>#REF!</v>
      </c>
    </row>
  </sheetData>
  <mergeCells count="1">
    <mergeCell ref="A3:C3"/>
  </mergeCells>
  <hyperlinks>
    <hyperlink ref="A3" location="Summary!A1" display="Return to Summary" xr:uid="{00000000-0004-0000-0E00-000000000000}"/>
    <hyperlink ref="A3:B3" location="TOC!A1" display="Return to Table of Contents" xr:uid="{00000000-0004-0000-0E00-000001000000}"/>
  </hyperlinks>
  <pageMargins left="0.7" right="0.7" top="0.75" bottom="0.75" header="0.3" footer="0.5"/>
  <pageSetup orientation="portrait" r:id="rId1"/>
  <headerFooter>
    <oddFooter>&amp;LCapital One Public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tabColor rgb="FF66FFFF"/>
  </sheetPr>
  <dimension ref="A1:Q758"/>
  <sheetViews>
    <sheetView showGridLines="0" zoomScale="80" zoomScaleNormal="80" workbookViewId="0">
      <selection activeCell="H6" sqref="H6"/>
    </sheetView>
  </sheetViews>
  <sheetFormatPr defaultColWidth="9.28515625" defaultRowHeight="12.75"/>
  <cols>
    <col min="1" max="1" width="5.5703125" style="43" customWidth="1"/>
    <col min="2" max="2" width="30.5703125" style="43" bestFit="1" customWidth="1"/>
    <col min="3" max="3" width="33.42578125" style="65" customWidth="1"/>
    <col min="4" max="4" width="23.85546875" style="43" customWidth="1"/>
    <col min="5" max="5" width="14.28515625" style="38" customWidth="1"/>
    <col min="6" max="6" width="35" style="66" customWidth="1"/>
    <col min="7" max="7" width="3.7109375" style="43" customWidth="1"/>
    <col min="8" max="8" width="35.28515625" style="38" customWidth="1"/>
    <col min="9" max="9" width="14.5703125" style="43" bestFit="1" customWidth="1"/>
    <col min="10" max="10" width="14.5703125" style="43" customWidth="1"/>
    <col min="11" max="11" width="20.28515625" style="43" customWidth="1"/>
    <col min="12" max="12" width="18.7109375" style="43" customWidth="1"/>
    <col min="13" max="13" width="46.5703125" style="43" customWidth="1"/>
    <col min="14" max="14" width="14.5703125" style="43" customWidth="1"/>
    <col min="15" max="15" width="11" style="43" customWidth="1"/>
    <col min="16" max="16" width="12.5703125" style="43" customWidth="1"/>
    <col min="17" max="17" width="12.85546875" style="43" customWidth="1"/>
    <col min="18" max="16384" width="9.28515625" style="43"/>
  </cols>
  <sheetData>
    <row r="1" spans="1:14" s="37" customFormat="1" ht="49.5" customHeight="1" thickBot="1">
      <c r="A1" s="351" t="s">
        <v>528</v>
      </c>
      <c r="B1" s="352"/>
      <c r="C1" s="352"/>
      <c r="D1" s="352"/>
      <c r="E1" s="352"/>
      <c r="F1" s="352"/>
      <c r="G1" s="352"/>
      <c r="H1" s="352"/>
      <c r="I1" s="352"/>
      <c r="J1" s="352"/>
      <c r="K1" s="352"/>
      <c r="L1" s="352"/>
      <c r="M1" s="211"/>
      <c r="N1" s="210"/>
    </row>
    <row r="2" spans="1:14" s="37" customFormat="1" ht="27.6" customHeight="1">
      <c r="A2" s="353" t="s">
        <v>92</v>
      </c>
      <c r="B2" s="353"/>
      <c r="C2" s="40"/>
      <c r="D2" s="39"/>
      <c r="E2" s="39"/>
      <c r="F2" s="41"/>
      <c r="G2" s="39"/>
      <c r="H2" s="39"/>
      <c r="I2" s="39"/>
      <c r="J2" s="39"/>
      <c r="K2" s="39"/>
      <c r="L2" s="39"/>
      <c r="M2" s="39"/>
      <c r="N2" s="42"/>
    </row>
    <row r="3" spans="1:14" s="37" customFormat="1" ht="12.75" customHeight="1">
      <c r="A3" s="44"/>
      <c r="B3" s="343" t="s">
        <v>529</v>
      </c>
      <c r="C3" s="344"/>
      <c r="D3" s="345"/>
      <c r="E3" s="44"/>
      <c r="F3" s="41"/>
      <c r="G3" s="44"/>
      <c r="H3" s="44"/>
      <c r="I3" s="44"/>
      <c r="J3" s="44"/>
      <c r="K3" s="44"/>
      <c r="L3" s="44"/>
      <c r="M3" s="44"/>
      <c r="N3" s="45"/>
    </row>
    <row r="4" spans="1:14" s="37" customFormat="1" ht="12.75" customHeight="1">
      <c r="A4" s="44"/>
      <c r="B4" s="46" t="s">
        <v>530</v>
      </c>
      <c r="C4" s="46" t="s">
        <v>334</v>
      </c>
      <c r="D4" s="46" t="s">
        <v>531</v>
      </c>
      <c r="E4" s="44"/>
      <c r="F4" s="41"/>
      <c r="G4" s="44"/>
      <c r="H4" s="44"/>
      <c r="I4" s="44"/>
      <c r="J4" s="44"/>
      <c r="K4" s="44"/>
      <c r="L4" s="44"/>
      <c r="M4" s="44"/>
      <c r="N4" s="45"/>
    </row>
    <row r="5" spans="1:14" s="37" customFormat="1" ht="12.75" customHeight="1">
      <c r="A5" s="44"/>
      <c r="B5" s="47" t="s">
        <v>532</v>
      </c>
      <c r="C5" s="48">
        <f>COUNTIF($E$13:$E$380,"C")</f>
        <v>107</v>
      </c>
      <c r="D5" s="49">
        <f>COUNTIF($B$13:$B$380,"*")</f>
        <v>0</v>
      </c>
      <c r="E5" s="44"/>
      <c r="F5" s="41"/>
      <c r="G5" s="44"/>
      <c r="H5" s="44"/>
      <c r="I5" s="44"/>
      <c r="J5" s="44"/>
      <c r="K5" s="44"/>
      <c r="L5" s="44"/>
      <c r="M5" s="44"/>
      <c r="N5" s="45"/>
    </row>
    <row r="6" spans="1:14" s="37" customFormat="1" ht="25.5">
      <c r="A6" s="44"/>
      <c r="B6" s="47" t="s">
        <v>533</v>
      </c>
      <c r="C6" s="48">
        <f>COUNTIF($K$13:$K$380,"C")</f>
        <v>7</v>
      </c>
      <c r="D6" s="49">
        <f>COUNTIF($K$13:$K$20,"*")-COUNTIF($K$13:$K$20,"N/A")</f>
        <v>8</v>
      </c>
      <c r="E6" s="44"/>
      <c r="F6" s="41"/>
      <c r="G6" s="44"/>
      <c r="H6" s="44"/>
      <c r="I6" s="44"/>
      <c r="J6" s="44"/>
      <c r="K6" s="44"/>
      <c r="L6" s="44"/>
      <c r="M6" s="44"/>
      <c r="N6" s="45"/>
    </row>
    <row r="7" spans="1:14" s="37" customFormat="1" ht="25.5">
      <c r="A7" s="44"/>
      <c r="B7" s="47" t="s">
        <v>534</v>
      </c>
      <c r="C7" s="48">
        <f>COUNTIF($L$13:$L$20,"C")</f>
        <v>0</v>
      </c>
      <c r="D7" s="49">
        <f>COUNTIF($L$13:$L$20,"*")-COUNTIF($L$13:$L$20,"N/A")</f>
        <v>8</v>
      </c>
      <c r="E7" s="44"/>
      <c r="F7" s="41"/>
      <c r="G7" s="44"/>
      <c r="H7" s="44"/>
      <c r="I7" s="44"/>
      <c r="J7" s="44"/>
      <c r="K7" s="44"/>
      <c r="L7" s="44"/>
      <c r="M7" s="44"/>
      <c r="N7" s="45"/>
    </row>
    <row r="8" spans="1:14" s="37" customFormat="1" ht="28.5" customHeight="1">
      <c r="A8" s="44"/>
      <c r="B8" s="47" t="s">
        <v>535</v>
      </c>
      <c r="C8" s="48">
        <f>COUNTIF($E$383:$E$526,"C")</f>
        <v>0</v>
      </c>
      <c r="D8" s="49">
        <f>COUNTIF($C$383:$C$526,"*")</f>
        <v>144</v>
      </c>
      <c r="E8" s="44"/>
      <c r="F8" s="41"/>
      <c r="G8" s="44"/>
      <c r="H8" s="44"/>
      <c r="I8" s="44"/>
      <c r="J8" s="44"/>
      <c r="K8" s="44"/>
      <c r="L8" s="44"/>
      <c r="M8" s="44"/>
      <c r="N8" s="45"/>
    </row>
    <row r="9" spans="1:14" s="37" customFormat="1" ht="12.75" customHeight="1">
      <c r="A9" s="44"/>
      <c r="B9" s="346" t="s">
        <v>536</v>
      </c>
      <c r="C9" s="347"/>
      <c r="D9" s="50">
        <f>SUM(C5:C7)/SUM(D5:D7)</f>
        <v>7.125</v>
      </c>
      <c r="E9" s="44"/>
      <c r="F9" s="41"/>
      <c r="G9" s="44"/>
      <c r="H9" s="44"/>
      <c r="I9" s="44"/>
      <c r="J9" s="44"/>
      <c r="K9" s="44"/>
      <c r="L9" s="44"/>
      <c r="M9" s="44"/>
      <c r="N9" s="45"/>
    </row>
    <row r="10" spans="1:14" s="37" customFormat="1" ht="12.75" customHeight="1">
      <c r="A10" s="39"/>
      <c r="B10" s="39"/>
      <c r="C10" s="40"/>
      <c r="D10" s="39"/>
      <c r="E10" s="39"/>
      <c r="F10" s="41"/>
      <c r="G10" s="39"/>
      <c r="H10" s="39"/>
      <c r="I10" s="39"/>
      <c r="J10" s="39"/>
      <c r="K10" s="39"/>
      <c r="L10" s="39"/>
      <c r="M10" s="39"/>
      <c r="N10" s="42"/>
    </row>
    <row r="11" spans="1:14" ht="15">
      <c r="B11" s="348" t="s">
        <v>537</v>
      </c>
      <c r="C11" s="349"/>
      <c r="D11" s="349"/>
      <c r="E11" s="349"/>
      <c r="F11" s="350"/>
      <c r="H11" s="348" t="s">
        <v>538</v>
      </c>
      <c r="I11" s="349"/>
      <c r="J11" s="349"/>
      <c r="K11" s="349"/>
      <c r="L11" s="349"/>
      <c r="M11" s="350"/>
    </row>
    <row r="12" spans="1:14" s="38" customFormat="1" ht="67.5" customHeight="1">
      <c r="B12" s="51" t="s">
        <v>296</v>
      </c>
      <c r="C12" s="51" t="s">
        <v>299</v>
      </c>
      <c r="D12" s="51" t="s">
        <v>539</v>
      </c>
      <c r="E12" s="51" t="s">
        <v>540</v>
      </c>
      <c r="F12" s="52" t="s">
        <v>541</v>
      </c>
      <c r="H12" s="51" t="s">
        <v>542</v>
      </c>
      <c r="I12" s="51" t="s">
        <v>543</v>
      </c>
      <c r="J12" s="51" t="s">
        <v>544</v>
      </c>
      <c r="K12" s="51" t="s">
        <v>545</v>
      </c>
      <c r="L12" s="51" t="s">
        <v>546</v>
      </c>
      <c r="M12" s="51" t="s">
        <v>541</v>
      </c>
    </row>
    <row r="13" spans="1:14">
      <c r="B13" s="53"/>
      <c r="C13" s="54" t="s">
        <v>547</v>
      </c>
      <c r="D13" s="55" t="s">
        <v>548</v>
      </c>
      <c r="E13" s="56" t="s">
        <v>549</v>
      </c>
      <c r="F13" s="57"/>
      <c r="H13" s="53"/>
      <c r="I13" s="58">
        <f t="shared" ref="I13:I75" si="0">COUNTIF($C$383:$C$758,$H13)</f>
        <v>0</v>
      </c>
      <c r="J13" s="58">
        <f>COUNTIFS($C$383:$C$758,H13,$E$383:$E$758,"C")</f>
        <v>0</v>
      </c>
      <c r="K13" s="59" t="s">
        <v>550</v>
      </c>
      <c r="L13" s="59" t="s">
        <v>549</v>
      </c>
      <c r="M13" s="60"/>
      <c r="N13" s="61" t="str">
        <f>IFERROR((J13/I13),"")</f>
        <v/>
      </c>
    </row>
    <row r="14" spans="1:14">
      <c r="B14" s="53"/>
      <c r="C14" s="54" t="s">
        <v>547</v>
      </c>
      <c r="D14" s="55" t="s">
        <v>548</v>
      </c>
      <c r="E14" s="56" t="s">
        <v>549</v>
      </c>
      <c r="F14" s="57"/>
      <c r="H14" s="53"/>
      <c r="I14" s="58">
        <f t="shared" si="0"/>
        <v>0</v>
      </c>
      <c r="J14" s="58">
        <f t="shared" ref="J14:J77" si="1">COUNTIFS($C$383:$C$758,H14,$E$383:$E$758,"C")</f>
        <v>0</v>
      </c>
      <c r="K14" s="59" t="s">
        <v>549</v>
      </c>
      <c r="L14" s="59" t="s">
        <v>551</v>
      </c>
      <c r="M14" s="60"/>
      <c r="N14" s="61" t="str">
        <f t="shared" ref="N14:N77" si="2">IFERROR((J14/I14),"")</f>
        <v/>
      </c>
    </row>
    <row r="15" spans="1:14">
      <c r="B15" s="53"/>
      <c r="C15" s="54" t="s">
        <v>552</v>
      </c>
      <c r="D15" s="55" t="s">
        <v>548</v>
      </c>
      <c r="E15" s="56" t="s">
        <v>553</v>
      </c>
      <c r="F15" s="57"/>
      <c r="H15" s="53"/>
      <c r="I15" s="58">
        <f t="shared" si="0"/>
        <v>0</v>
      </c>
      <c r="J15" s="58">
        <f t="shared" si="1"/>
        <v>0</v>
      </c>
      <c r="K15" s="59" t="s">
        <v>550</v>
      </c>
      <c r="L15" s="59" t="s">
        <v>551</v>
      </c>
      <c r="M15" s="60"/>
      <c r="N15" s="61" t="str">
        <f t="shared" si="2"/>
        <v/>
      </c>
    </row>
    <row r="16" spans="1:14">
      <c r="B16" s="53"/>
      <c r="C16" s="54" t="s">
        <v>552</v>
      </c>
      <c r="D16" s="55" t="s">
        <v>548</v>
      </c>
      <c r="E16" s="56" t="s">
        <v>549</v>
      </c>
      <c r="F16" s="57"/>
      <c r="H16" s="53"/>
      <c r="I16" s="58">
        <f t="shared" si="0"/>
        <v>0</v>
      </c>
      <c r="J16" s="58">
        <f t="shared" si="1"/>
        <v>0</v>
      </c>
      <c r="K16" s="59" t="s">
        <v>550</v>
      </c>
      <c r="L16" s="59" t="s">
        <v>551</v>
      </c>
      <c r="M16" s="60"/>
      <c r="N16" s="61" t="str">
        <f t="shared" si="2"/>
        <v/>
      </c>
    </row>
    <row r="17" spans="2:14">
      <c r="B17" s="53"/>
      <c r="C17" s="54" t="s">
        <v>552</v>
      </c>
      <c r="D17" s="55" t="s">
        <v>548</v>
      </c>
      <c r="E17" s="56" t="s">
        <v>549</v>
      </c>
      <c r="F17" s="57"/>
      <c r="H17" s="53"/>
      <c r="I17" s="58">
        <f t="shared" si="0"/>
        <v>0</v>
      </c>
      <c r="J17" s="58">
        <f t="shared" si="1"/>
        <v>0</v>
      </c>
      <c r="K17" s="59" t="s">
        <v>550</v>
      </c>
      <c r="L17" s="59" t="s">
        <v>549</v>
      </c>
      <c r="M17" s="60"/>
      <c r="N17" s="61" t="str">
        <f t="shared" si="2"/>
        <v/>
      </c>
    </row>
    <row r="18" spans="2:14">
      <c r="B18" s="53"/>
      <c r="C18" s="54" t="s">
        <v>547</v>
      </c>
      <c r="D18" s="55" t="s">
        <v>548</v>
      </c>
      <c r="E18" s="56" t="s">
        <v>550</v>
      </c>
      <c r="F18" s="57"/>
      <c r="H18" s="53"/>
      <c r="I18" s="58">
        <f t="shared" si="0"/>
        <v>0</v>
      </c>
      <c r="J18" s="58">
        <f t="shared" si="1"/>
        <v>0</v>
      </c>
      <c r="K18" s="59" t="s">
        <v>550</v>
      </c>
      <c r="L18" s="59" t="s">
        <v>549</v>
      </c>
      <c r="M18" s="60"/>
      <c r="N18" s="61" t="str">
        <f t="shared" si="2"/>
        <v/>
      </c>
    </row>
    <row r="19" spans="2:14">
      <c r="B19" s="53"/>
      <c r="C19" s="54" t="s">
        <v>547</v>
      </c>
      <c r="D19" s="55" t="s">
        <v>548</v>
      </c>
      <c r="E19" s="56" t="s">
        <v>550</v>
      </c>
      <c r="F19" s="57"/>
      <c r="H19" s="53"/>
      <c r="I19" s="58">
        <f t="shared" si="0"/>
        <v>0</v>
      </c>
      <c r="J19" s="58">
        <f t="shared" si="1"/>
        <v>0</v>
      </c>
      <c r="K19" s="59" t="s">
        <v>550</v>
      </c>
      <c r="L19" s="59" t="s">
        <v>551</v>
      </c>
      <c r="M19" s="60"/>
      <c r="N19" s="61" t="str">
        <f t="shared" si="2"/>
        <v/>
      </c>
    </row>
    <row r="20" spans="2:14">
      <c r="B20" s="53"/>
      <c r="C20" s="54" t="s">
        <v>547</v>
      </c>
      <c r="D20" s="55" t="s">
        <v>548</v>
      </c>
      <c r="E20" s="56" t="s">
        <v>550</v>
      </c>
      <c r="F20" s="57"/>
      <c r="H20" s="53"/>
      <c r="I20" s="58">
        <f t="shared" si="0"/>
        <v>0</v>
      </c>
      <c r="J20" s="58">
        <f t="shared" si="1"/>
        <v>0</v>
      </c>
      <c r="K20" s="59" t="s">
        <v>550</v>
      </c>
      <c r="L20" s="59" t="s">
        <v>551</v>
      </c>
      <c r="M20" s="60"/>
      <c r="N20" s="61" t="str">
        <f t="shared" si="2"/>
        <v/>
      </c>
    </row>
    <row r="21" spans="2:14">
      <c r="B21" s="53"/>
      <c r="C21" s="54" t="s">
        <v>547</v>
      </c>
      <c r="D21" s="55" t="s">
        <v>548</v>
      </c>
      <c r="E21" s="56" t="s">
        <v>550</v>
      </c>
      <c r="F21" s="57"/>
      <c r="H21" s="53"/>
      <c r="I21" s="58">
        <f t="shared" si="0"/>
        <v>0</v>
      </c>
      <c r="J21" s="58">
        <f t="shared" si="1"/>
        <v>0</v>
      </c>
      <c r="K21" s="59" t="s">
        <v>551</v>
      </c>
      <c r="L21" s="59" t="s">
        <v>551</v>
      </c>
      <c r="M21" s="60"/>
      <c r="N21" s="61" t="str">
        <f t="shared" si="2"/>
        <v/>
      </c>
    </row>
    <row r="22" spans="2:14">
      <c r="B22" s="53"/>
      <c r="C22" s="54" t="s">
        <v>547</v>
      </c>
      <c r="D22" s="55" t="s">
        <v>548</v>
      </c>
      <c r="E22" s="56" t="s">
        <v>550</v>
      </c>
      <c r="F22" s="57"/>
      <c r="H22" s="53"/>
      <c r="I22" s="58">
        <f t="shared" si="0"/>
        <v>0</v>
      </c>
      <c r="J22" s="58">
        <f t="shared" si="1"/>
        <v>0</v>
      </c>
      <c r="K22" s="59" t="s">
        <v>551</v>
      </c>
      <c r="L22" s="59" t="s">
        <v>551</v>
      </c>
      <c r="M22" s="60"/>
      <c r="N22" s="61" t="str">
        <f t="shared" si="2"/>
        <v/>
      </c>
    </row>
    <row r="23" spans="2:14">
      <c r="B23" s="53"/>
      <c r="C23" s="54" t="s">
        <v>547</v>
      </c>
      <c r="D23" s="55" t="s">
        <v>548</v>
      </c>
      <c r="E23" s="56" t="s">
        <v>550</v>
      </c>
      <c r="F23" s="57"/>
      <c r="H23" s="53"/>
      <c r="I23" s="58">
        <f t="shared" si="0"/>
        <v>0</v>
      </c>
      <c r="J23" s="58">
        <f t="shared" si="1"/>
        <v>0</v>
      </c>
      <c r="K23" s="59" t="s">
        <v>551</v>
      </c>
      <c r="L23" s="59" t="s">
        <v>551</v>
      </c>
      <c r="M23" s="60"/>
      <c r="N23" s="61" t="str">
        <f t="shared" si="2"/>
        <v/>
      </c>
    </row>
    <row r="24" spans="2:14">
      <c r="B24" s="53"/>
      <c r="C24" s="54" t="s">
        <v>552</v>
      </c>
      <c r="D24" s="55" t="s">
        <v>548</v>
      </c>
      <c r="E24" s="56" t="s">
        <v>549</v>
      </c>
      <c r="F24" s="57"/>
      <c r="H24" s="53"/>
      <c r="I24" s="58">
        <f t="shared" si="0"/>
        <v>0</v>
      </c>
      <c r="J24" s="58">
        <f t="shared" si="1"/>
        <v>0</v>
      </c>
      <c r="K24" s="59" t="s">
        <v>551</v>
      </c>
      <c r="L24" s="59" t="s">
        <v>551</v>
      </c>
      <c r="M24" s="60"/>
      <c r="N24" s="61" t="str">
        <f t="shared" si="2"/>
        <v/>
      </c>
    </row>
    <row r="25" spans="2:14">
      <c r="B25" s="53"/>
      <c r="C25" s="54" t="s">
        <v>552</v>
      </c>
      <c r="D25" s="55" t="s">
        <v>554</v>
      </c>
      <c r="E25" s="56" t="s">
        <v>551</v>
      </c>
      <c r="F25" s="57"/>
      <c r="H25" s="53"/>
      <c r="I25" s="58">
        <f t="shared" si="0"/>
        <v>0</v>
      </c>
      <c r="J25" s="58">
        <f t="shared" si="1"/>
        <v>0</v>
      </c>
      <c r="K25" s="59" t="s">
        <v>551</v>
      </c>
      <c r="L25" s="59" t="s">
        <v>551</v>
      </c>
      <c r="M25" s="60"/>
      <c r="N25" s="61" t="str">
        <f t="shared" si="2"/>
        <v/>
      </c>
    </row>
    <row r="26" spans="2:14">
      <c r="B26" s="53"/>
      <c r="C26" s="54" t="s">
        <v>552</v>
      </c>
      <c r="D26" s="55" t="s">
        <v>548</v>
      </c>
      <c r="E26" s="56" t="s">
        <v>549</v>
      </c>
      <c r="F26" s="57"/>
      <c r="H26" s="53"/>
      <c r="I26" s="58">
        <f t="shared" si="0"/>
        <v>0</v>
      </c>
      <c r="J26" s="58">
        <f t="shared" si="1"/>
        <v>0</v>
      </c>
      <c r="K26" s="59" t="s">
        <v>551</v>
      </c>
      <c r="L26" s="59" t="s">
        <v>551</v>
      </c>
      <c r="M26" s="60"/>
      <c r="N26" s="61" t="str">
        <f t="shared" si="2"/>
        <v/>
      </c>
    </row>
    <row r="27" spans="2:14">
      <c r="B27" s="53"/>
      <c r="C27" s="54" t="s">
        <v>552</v>
      </c>
      <c r="D27" s="55" t="s">
        <v>548</v>
      </c>
      <c r="E27" s="56" t="s">
        <v>549</v>
      </c>
      <c r="F27" s="57"/>
      <c r="H27" s="53"/>
      <c r="I27" s="58">
        <f t="shared" si="0"/>
        <v>0</v>
      </c>
      <c r="J27" s="58">
        <f t="shared" si="1"/>
        <v>0</v>
      </c>
      <c r="K27" s="59" t="s">
        <v>551</v>
      </c>
      <c r="L27" s="59" t="s">
        <v>551</v>
      </c>
      <c r="M27" s="60"/>
      <c r="N27" s="61" t="str">
        <f t="shared" si="2"/>
        <v/>
      </c>
    </row>
    <row r="28" spans="2:14">
      <c r="B28" s="53"/>
      <c r="C28" s="54" t="s">
        <v>552</v>
      </c>
      <c r="D28" s="55" t="s">
        <v>548</v>
      </c>
      <c r="E28" s="56" t="s">
        <v>549</v>
      </c>
      <c r="F28" s="57"/>
      <c r="H28" s="53"/>
      <c r="I28" s="58">
        <f t="shared" si="0"/>
        <v>0</v>
      </c>
      <c r="J28" s="58">
        <f t="shared" si="1"/>
        <v>0</v>
      </c>
      <c r="K28" s="59" t="s">
        <v>551</v>
      </c>
      <c r="L28" s="59" t="s">
        <v>551</v>
      </c>
      <c r="M28" s="60"/>
      <c r="N28" s="61" t="str">
        <f t="shared" si="2"/>
        <v/>
      </c>
    </row>
    <row r="29" spans="2:14">
      <c r="B29" s="53"/>
      <c r="C29" s="54" t="s">
        <v>552</v>
      </c>
      <c r="D29" s="55" t="s">
        <v>548</v>
      </c>
      <c r="E29" s="56" t="s">
        <v>549</v>
      </c>
      <c r="F29" s="57"/>
      <c r="H29" s="53"/>
      <c r="I29" s="58">
        <f t="shared" si="0"/>
        <v>0</v>
      </c>
      <c r="J29" s="58">
        <f t="shared" si="1"/>
        <v>0</v>
      </c>
      <c r="K29" s="59" t="s">
        <v>551</v>
      </c>
      <c r="L29" s="59" t="s">
        <v>551</v>
      </c>
      <c r="M29" s="60"/>
      <c r="N29" s="61" t="str">
        <f t="shared" si="2"/>
        <v/>
      </c>
    </row>
    <row r="30" spans="2:14">
      <c r="B30" s="53"/>
      <c r="C30" s="54" t="s">
        <v>552</v>
      </c>
      <c r="D30" s="55" t="s">
        <v>548</v>
      </c>
      <c r="E30" s="56" t="s">
        <v>549</v>
      </c>
      <c r="F30" s="57"/>
      <c r="H30" s="53"/>
      <c r="I30" s="58">
        <f t="shared" si="0"/>
        <v>0</v>
      </c>
      <c r="J30" s="58">
        <f t="shared" si="1"/>
        <v>0</v>
      </c>
      <c r="K30" s="59" t="s">
        <v>551</v>
      </c>
      <c r="L30" s="59" t="s">
        <v>551</v>
      </c>
      <c r="M30" s="60"/>
      <c r="N30" s="61" t="str">
        <f t="shared" si="2"/>
        <v/>
      </c>
    </row>
    <row r="31" spans="2:14">
      <c r="B31" s="53"/>
      <c r="C31" s="54" t="s">
        <v>552</v>
      </c>
      <c r="D31" s="55" t="s">
        <v>554</v>
      </c>
      <c r="E31" s="56" t="s">
        <v>551</v>
      </c>
      <c r="F31" s="57"/>
      <c r="H31" s="53"/>
      <c r="I31" s="58">
        <f t="shared" si="0"/>
        <v>0</v>
      </c>
      <c r="J31" s="58">
        <f t="shared" si="1"/>
        <v>0</v>
      </c>
      <c r="K31" s="59" t="s">
        <v>551</v>
      </c>
      <c r="L31" s="59" t="s">
        <v>551</v>
      </c>
      <c r="M31" s="60"/>
      <c r="N31" s="61" t="str">
        <f t="shared" si="2"/>
        <v/>
      </c>
    </row>
    <row r="32" spans="2:14">
      <c r="B32" s="53"/>
      <c r="C32" s="54" t="s">
        <v>552</v>
      </c>
      <c r="D32" s="55" t="s">
        <v>554</v>
      </c>
      <c r="E32" s="56" t="s">
        <v>551</v>
      </c>
      <c r="F32" s="57"/>
      <c r="H32" s="53"/>
      <c r="I32" s="58">
        <f t="shared" si="0"/>
        <v>0</v>
      </c>
      <c r="J32" s="58">
        <f t="shared" si="1"/>
        <v>0</v>
      </c>
      <c r="K32" s="59" t="s">
        <v>551</v>
      </c>
      <c r="L32" s="59" t="s">
        <v>551</v>
      </c>
      <c r="M32" s="60"/>
      <c r="N32" s="61" t="str">
        <f t="shared" si="2"/>
        <v/>
      </c>
    </row>
    <row r="33" spans="2:14">
      <c r="B33" s="53"/>
      <c r="C33" s="54" t="s">
        <v>552</v>
      </c>
      <c r="D33" s="55" t="s">
        <v>554</v>
      </c>
      <c r="E33" s="56" t="s">
        <v>551</v>
      </c>
      <c r="F33" s="57"/>
      <c r="H33" s="53"/>
      <c r="I33" s="58">
        <f t="shared" si="0"/>
        <v>0</v>
      </c>
      <c r="J33" s="58">
        <f t="shared" si="1"/>
        <v>0</v>
      </c>
      <c r="K33" s="59" t="s">
        <v>551</v>
      </c>
      <c r="L33" s="59" t="s">
        <v>551</v>
      </c>
      <c r="M33" s="60"/>
      <c r="N33" s="61" t="str">
        <f t="shared" si="2"/>
        <v/>
      </c>
    </row>
    <row r="34" spans="2:14">
      <c r="B34" s="53"/>
      <c r="C34" s="54" t="s">
        <v>552</v>
      </c>
      <c r="D34" s="55" t="s">
        <v>554</v>
      </c>
      <c r="E34" s="56" t="s">
        <v>551</v>
      </c>
      <c r="F34" s="57"/>
      <c r="H34" s="53"/>
      <c r="I34" s="58">
        <f t="shared" si="0"/>
        <v>0</v>
      </c>
      <c r="J34" s="58">
        <f t="shared" si="1"/>
        <v>0</v>
      </c>
      <c r="K34" s="59" t="s">
        <v>551</v>
      </c>
      <c r="L34" s="59" t="s">
        <v>551</v>
      </c>
      <c r="M34" s="60"/>
      <c r="N34" s="61" t="str">
        <f t="shared" si="2"/>
        <v/>
      </c>
    </row>
    <row r="35" spans="2:14">
      <c r="B35" s="53"/>
      <c r="C35" s="54" t="s">
        <v>552</v>
      </c>
      <c r="D35" s="55" t="s">
        <v>548</v>
      </c>
      <c r="E35" s="56" t="s">
        <v>549</v>
      </c>
      <c r="F35" s="57"/>
      <c r="H35" s="53"/>
      <c r="I35" s="58">
        <f t="shared" si="0"/>
        <v>0</v>
      </c>
      <c r="J35" s="58">
        <f t="shared" si="1"/>
        <v>0</v>
      </c>
      <c r="K35" s="59" t="s">
        <v>551</v>
      </c>
      <c r="L35" s="59" t="s">
        <v>551</v>
      </c>
      <c r="M35" s="60"/>
      <c r="N35" s="61" t="str">
        <f t="shared" si="2"/>
        <v/>
      </c>
    </row>
    <row r="36" spans="2:14">
      <c r="B36" s="53"/>
      <c r="C36" s="54" t="s">
        <v>552</v>
      </c>
      <c r="D36" s="55" t="s">
        <v>548</v>
      </c>
      <c r="E36" s="56" t="s">
        <v>549</v>
      </c>
      <c r="F36" s="57"/>
      <c r="H36" s="53"/>
      <c r="I36" s="58">
        <f t="shared" si="0"/>
        <v>0</v>
      </c>
      <c r="J36" s="58">
        <f t="shared" si="1"/>
        <v>0</v>
      </c>
      <c r="K36" s="59" t="s">
        <v>551</v>
      </c>
      <c r="L36" s="59" t="s">
        <v>551</v>
      </c>
      <c r="M36" s="60"/>
      <c r="N36" s="61" t="str">
        <f t="shared" si="2"/>
        <v/>
      </c>
    </row>
    <row r="37" spans="2:14">
      <c r="B37" s="53"/>
      <c r="C37" s="54" t="s">
        <v>552</v>
      </c>
      <c r="D37" s="55" t="s">
        <v>548</v>
      </c>
      <c r="E37" s="56" t="s">
        <v>549</v>
      </c>
      <c r="F37" s="57"/>
      <c r="H37" s="53"/>
      <c r="I37" s="58">
        <f t="shared" si="0"/>
        <v>0</v>
      </c>
      <c r="J37" s="58">
        <f t="shared" si="1"/>
        <v>0</v>
      </c>
      <c r="K37" s="59" t="s">
        <v>551</v>
      </c>
      <c r="L37" s="59" t="s">
        <v>551</v>
      </c>
      <c r="M37" s="60"/>
      <c r="N37" s="61" t="str">
        <f t="shared" si="2"/>
        <v/>
      </c>
    </row>
    <row r="38" spans="2:14">
      <c r="B38" s="53"/>
      <c r="C38" s="54" t="s">
        <v>552</v>
      </c>
      <c r="D38" s="55" t="s">
        <v>548</v>
      </c>
      <c r="E38" s="56" t="s">
        <v>549</v>
      </c>
      <c r="F38" s="57"/>
      <c r="H38" s="53"/>
      <c r="I38" s="58">
        <f t="shared" si="0"/>
        <v>0</v>
      </c>
      <c r="J38" s="58">
        <f t="shared" si="1"/>
        <v>0</v>
      </c>
      <c r="K38" s="59" t="s">
        <v>551</v>
      </c>
      <c r="L38" s="59" t="s">
        <v>551</v>
      </c>
      <c r="M38" s="60"/>
      <c r="N38" s="61" t="str">
        <f t="shared" si="2"/>
        <v/>
      </c>
    </row>
    <row r="39" spans="2:14">
      <c r="B39" s="53"/>
      <c r="C39" s="54" t="s">
        <v>552</v>
      </c>
      <c r="D39" s="55" t="s">
        <v>548</v>
      </c>
      <c r="E39" s="56" t="s">
        <v>549</v>
      </c>
      <c r="F39" s="57"/>
      <c r="H39" s="53"/>
      <c r="I39" s="58">
        <f t="shared" si="0"/>
        <v>0</v>
      </c>
      <c r="J39" s="58">
        <f t="shared" si="1"/>
        <v>0</v>
      </c>
      <c r="K39" s="59" t="s">
        <v>551</v>
      </c>
      <c r="L39" s="59" t="s">
        <v>551</v>
      </c>
      <c r="M39" s="60"/>
      <c r="N39" s="61" t="str">
        <f t="shared" si="2"/>
        <v/>
      </c>
    </row>
    <row r="40" spans="2:14">
      <c r="B40" s="53"/>
      <c r="C40" s="54" t="s">
        <v>552</v>
      </c>
      <c r="D40" s="55" t="s">
        <v>548</v>
      </c>
      <c r="E40" s="56" t="s">
        <v>549</v>
      </c>
      <c r="F40" s="57"/>
      <c r="H40" s="53"/>
      <c r="I40" s="58">
        <f t="shared" si="0"/>
        <v>0</v>
      </c>
      <c r="J40" s="58">
        <f t="shared" si="1"/>
        <v>0</v>
      </c>
      <c r="K40" s="59" t="s">
        <v>551</v>
      </c>
      <c r="L40" s="59" t="s">
        <v>551</v>
      </c>
      <c r="M40" s="60"/>
      <c r="N40" s="61" t="str">
        <f t="shared" si="2"/>
        <v/>
      </c>
    </row>
    <row r="41" spans="2:14">
      <c r="B41" s="53"/>
      <c r="C41" s="54" t="s">
        <v>552</v>
      </c>
      <c r="D41" s="55" t="s">
        <v>548</v>
      </c>
      <c r="E41" s="56" t="s">
        <v>549</v>
      </c>
      <c r="F41" s="57"/>
      <c r="H41" s="53"/>
      <c r="I41" s="58">
        <f t="shared" si="0"/>
        <v>0</v>
      </c>
      <c r="J41" s="58">
        <f t="shared" si="1"/>
        <v>0</v>
      </c>
      <c r="K41" s="59" t="s">
        <v>551</v>
      </c>
      <c r="L41" s="59" t="s">
        <v>551</v>
      </c>
      <c r="M41" s="60"/>
      <c r="N41" s="61" t="str">
        <f t="shared" si="2"/>
        <v/>
      </c>
    </row>
    <row r="42" spans="2:14">
      <c r="B42" s="53"/>
      <c r="C42" s="54" t="s">
        <v>552</v>
      </c>
      <c r="D42" s="55" t="s">
        <v>548</v>
      </c>
      <c r="E42" s="56" t="s">
        <v>549</v>
      </c>
      <c r="F42" s="57"/>
      <c r="H42" s="53"/>
      <c r="I42" s="58">
        <f t="shared" si="0"/>
        <v>0</v>
      </c>
      <c r="J42" s="58">
        <f t="shared" si="1"/>
        <v>0</v>
      </c>
      <c r="K42" s="59" t="s">
        <v>551</v>
      </c>
      <c r="L42" s="59" t="s">
        <v>551</v>
      </c>
      <c r="M42" s="60"/>
      <c r="N42" s="61" t="str">
        <f t="shared" si="2"/>
        <v/>
      </c>
    </row>
    <row r="43" spans="2:14">
      <c r="B43" s="53"/>
      <c r="C43" s="54" t="s">
        <v>552</v>
      </c>
      <c r="D43" s="55" t="s">
        <v>548</v>
      </c>
      <c r="E43" s="56" t="s">
        <v>553</v>
      </c>
      <c r="F43" s="57"/>
      <c r="H43" s="53"/>
      <c r="I43" s="58">
        <f t="shared" si="0"/>
        <v>0</v>
      </c>
      <c r="J43" s="58">
        <f t="shared" si="1"/>
        <v>0</v>
      </c>
      <c r="K43" s="59" t="s">
        <v>551</v>
      </c>
      <c r="L43" s="59" t="s">
        <v>551</v>
      </c>
      <c r="M43" s="60"/>
      <c r="N43" s="61" t="str">
        <f t="shared" si="2"/>
        <v/>
      </c>
    </row>
    <row r="44" spans="2:14">
      <c r="B44" s="53"/>
      <c r="C44" s="54" t="s">
        <v>552</v>
      </c>
      <c r="D44" s="55" t="s">
        <v>548</v>
      </c>
      <c r="E44" s="56" t="s">
        <v>553</v>
      </c>
      <c r="F44" s="57"/>
      <c r="H44" s="53"/>
      <c r="I44" s="58">
        <f t="shared" si="0"/>
        <v>0</v>
      </c>
      <c r="J44" s="58">
        <f t="shared" si="1"/>
        <v>0</v>
      </c>
      <c r="K44" s="59" t="s">
        <v>551</v>
      </c>
      <c r="L44" s="59" t="s">
        <v>551</v>
      </c>
      <c r="M44" s="60"/>
      <c r="N44" s="61" t="str">
        <f t="shared" si="2"/>
        <v/>
      </c>
    </row>
    <row r="45" spans="2:14">
      <c r="B45" s="53"/>
      <c r="C45" s="54" t="s">
        <v>552</v>
      </c>
      <c r="D45" s="55" t="s">
        <v>548</v>
      </c>
      <c r="E45" s="56" t="s">
        <v>553</v>
      </c>
      <c r="F45" s="57"/>
      <c r="H45" s="53"/>
      <c r="I45" s="58">
        <f t="shared" si="0"/>
        <v>0</v>
      </c>
      <c r="J45" s="58">
        <f t="shared" si="1"/>
        <v>0</v>
      </c>
      <c r="K45" s="59" t="s">
        <v>551</v>
      </c>
      <c r="L45" s="59" t="s">
        <v>551</v>
      </c>
      <c r="M45" s="60"/>
      <c r="N45" s="61" t="str">
        <f t="shared" si="2"/>
        <v/>
      </c>
    </row>
    <row r="46" spans="2:14">
      <c r="B46" s="53"/>
      <c r="C46" s="54" t="s">
        <v>552</v>
      </c>
      <c r="D46" s="55" t="s">
        <v>548</v>
      </c>
      <c r="E46" s="56" t="s">
        <v>549</v>
      </c>
      <c r="F46" s="57"/>
      <c r="H46" s="53"/>
      <c r="I46" s="58">
        <f t="shared" si="0"/>
        <v>0</v>
      </c>
      <c r="J46" s="58">
        <f t="shared" si="1"/>
        <v>0</v>
      </c>
      <c r="K46" s="59" t="s">
        <v>551</v>
      </c>
      <c r="L46" s="59" t="s">
        <v>551</v>
      </c>
      <c r="M46" s="60"/>
      <c r="N46" s="61" t="str">
        <f t="shared" si="2"/>
        <v/>
      </c>
    </row>
    <row r="47" spans="2:14">
      <c r="B47" s="53"/>
      <c r="C47" s="54" t="s">
        <v>552</v>
      </c>
      <c r="D47" s="55" t="s">
        <v>548</v>
      </c>
      <c r="E47" s="56" t="s">
        <v>549</v>
      </c>
      <c r="F47" s="57"/>
      <c r="H47" s="53"/>
      <c r="I47" s="58">
        <f t="shared" si="0"/>
        <v>0</v>
      </c>
      <c r="J47" s="58">
        <f t="shared" si="1"/>
        <v>0</v>
      </c>
      <c r="K47" s="59" t="s">
        <v>551</v>
      </c>
      <c r="L47" s="59" t="s">
        <v>551</v>
      </c>
      <c r="M47" s="60"/>
      <c r="N47" s="61" t="str">
        <f t="shared" si="2"/>
        <v/>
      </c>
    </row>
    <row r="48" spans="2:14">
      <c r="B48" s="53"/>
      <c r="C48" s="54" t="s">
        <v>552</v>
      </c>
      <c r="D48" s="55" t="s">
        <v>548</v>
      </c>
      <c r="E48" s="56" t="s">
        <v>549</v>
      </c>
      <c r="F48" s="57"/>
      <c r="H48" s="53"/>
      <c r="I48" s="58">
        <f t="shared" si="0"/>
        <v>0</v>
      </c>
      <c r="J48" s="58">
        <f t="shared" si="1"/>
        <v>0</v>
      </c>
      <c r="K48" s="59" t="s">
        <v>551</v>
      </c>
      <c r="L48" s="59" t="s">
        <v>551</v>
      </c>
      <c r="M48" s="60"/>
      <c r="N48" s="61" t="str">
        <f t="shared" si="2"/>
        <v/>
      </c>
    </row>
    <row r="49" spans="2:14">
      <c r="B49" s="53"/>
      <c r="C49" s="54" t="s">
        <v>552</v>
      </c>
      <c r="D49" s="55" t="s">
        <v>548</v>
      </c>
      <c r="E49" s="56" t="s">
        <v>549</v>
      </c>
      <c r="F49" s="57"/>
      <c r="H49" s="53"/>
      <c r="I49" s="58">
        <f t="shared" si="0"/>
        <v>0</v>
      </c>
      <c r="J49" s="58">
        <f t="shared" si="1"/>
        <v>0</v>
      </c>
      <c r="K49" s="59" t="s">
        <v>551</v>
      </c>
      <c r="L49" s="59" t="s">
        <v>551</v>
      </c>
      <c r="M49" s="60"/>
      <c r="N49" s="61" t="str">
        <f t="shared" si="2"/>
        <v/>
      </c>
    </row>
    <row r="50" spans="2:14">
      <c r="B50" s="53"/>
      <c r="C50" s="54" t="s">
        <v>552</v>
      </c>
      <c r="D50" s="55" t="s">
        <v>548</v>
      </c>
      <c r="E50" s="56" t="s">
        <v>549</v>
      </c>
      <c r="F50" s="57"/>
      <c r="H50" s="53"/>
      <c r="I50" s="58">
        <f t="shared" si="0"/>
        <v>0</v>
      </c>
      <c r="J50" s="58">
        <f t="shared" si="1"/>
        <v>0</v>
      </c>
      <c r="K50" s="59" t="s">
        <v>551</v>
      </c>
      <c r="L50" s="59" t="s">
        <v>551</v>
      </c>
      <c r="M50" s="60"/>
      <c r="N50" s="61" t="str">
        <f t="shared" si="2"/>
        <v/>
      </c>
    </row>
    <row r="51" spans="2:14">
      <c r="B51" s="53"/>
      <c r="C51" s="54" t="s">
        <v>552</v>
      </c>
      <c r="D51" s="55" t="s">
        <v>548</v>
      </c>
      <c r="E51" s="56" t="s">
        <v>549</v>
      </c>
      <c r="F51" s="57"/>
      <c r="H51" s="53"/>
      <c r="I51" s="58">
        <f t="shared" si="0"/>
        <v>0</v>
      </c>
      <c r="J51" s="58">
        <f t="shared" si="1"/>
        <v>0</v>
      </c>
      <c r="K51" s="59" t="s">
        <v>551</v>
      </c>
      <c r="L51" s="59" t="s">
        <v>551</v>
      </c>
      <c r="M51" s="60"/>
      <c r="N51" s="61" t="str">
        <f t="shared" si="2"/>
        <v/>
      </c>
    </row>
    <row r="52" spans="2:14">
      <c r="B52" s="53"/>
      <c r="C52" s="54" t="s">
        <v>552</v>
      </c>
      <c r="D52" s="55" t="s">
        <v>548</v>
      </c>
      <c r="E52" s="56" t="s">
        <v>549</v>
      </c>
      <c r="F52" s="57"/>
      <c r="H52" s="53"/>
      <c r="I52" s="58">
        <f t="shared" si="0"/>
        <v>0</v>
      </c>
      <c r="J52" s="58">
        <f t="shared" si="1"/>
        <v>0</v>
      </c>
      <c r="K52" s="59"/>
      <c r="L52" s="59"/>
      <c r="M52" s="60"/>
      <c r="N52" s="61" t="str">
        <f t="shared" si="2"/>
        <v/>
      </c>
    </row>
    <row r="53" spans="2:14">
      <c r="B53" s="53"/>
      <c r="C53" s="54" t="s">
        <v>552</v>
      </c>
      <c r="D53" s="55" t="s">
        <v>548</v>
      </c>
      <c r="E53" s="56" t="s">
        <v>550</v>
      </c>
      <c r="F53" s="57"/>
      <c r="H53" s="53"/>
      <c r="I53" s="58">
        <f t="shared" si="0"/>
        <v>0</v>
      </c>
      <c r="J53" s="58">
        <f t="shared" si="1"/>
        <v>0</v>
      </c>
      <c r="K53" s="59"/>
      <c r="L53" s="59"/>
      <c r="M53" s="60"/>
      <c r="N53" s="63" t="str">
        <f t="shared" si="2"/>
        <v/>
      </c>
    </row>
    <row r="54" spans="2:14">
      <c r="B54" s="53"/>
      <c r="C54" s="54" t="s">
        <v>552</v>
      </c>
      <c r="D54" s="55" t="s">
        <v>548</v>
      </c>
      <c r="E54" s="56" t="s">
        <v>550</v>
      </c>
      <c r="F54" s="57"/>
      <c r="H54" s="53"/>
      <c r="I54" s="58">
        <f t="shared" si="0"/>
        <v>0</v>
      </c>
      <c r="J54" s="58">
        <f t="shared" si="1"/>
        <v>0</v>
      </c>
      <c r="K54" s="59"/>
      <c r="L54" s="59"/>
      <c r="M54" s="60"/>
      <c r="N54" s="63" t="str">
        <f t="shared" si="2"/>
        <v/>
      </c>
    </row>
    <row r="55" spans="2:14">
      <c r="B55" s="53"/>
      <c r="C55" s="54" t="s">
        <v>552</v>
      </c>
      <c r="D55" s="55" t="s">
        <v>548</v>
      </c>
      <c r="E55" s="56" t="s">
        <v>550</v>
      </c>
      <c r="F55" s="57"/>
      <c r="H55" s="53"/>
      <c r="I55" s="58">
        <f t="shared" si="0"/>
        <v>0</v>
      </c>
      <c r="J55" s="58">
        <f t="shared" si="1"/>
        <v>0</v>
      </c>
      <c r="K55" s="59"/>
      <c r="L55" s="59"/>
      <c r="M55" s="60"/>
      <c r="N55" s="63" t="str">
        <f t="shared" si="2"/>
        <v/>
      </c>
    </row>
    <row r="56" spans="2:14">
      <c r="B56" s="53"/>
      <c r="C56" s="54" t="s">
        <v>552</v>
      </c>
      <c r="D56" s="55" t="s">
        <v>548</v>
      </c>
      <c r="E56" s="56" t="s">
        <v>550</v>
      </c>
      <c r="F56" s="57"/>
      <c r="H56" s="53"/>
      <c r="I56" s="58">
        <f t="shared" si="0"/>
        <v>0</v>
      </c>
      <c r="J56" s="58">
        <f t="shared" si="1"/>
        <v>0</v>
      </c>
      <c r="K56" s="59"/>
      <c r="L56" s="59"/>
      <c r="M56" s="60"/>
      <c r="N56" s="63" t="str">
        <f t="shared" si="2"/>
        <v/>
      </c>
    </row>
    <row r="57" spans="2:14">
      <c r="B57" s="53"/>
      <c r="C57" s="54" t="s">
        <v>552</v>
      </c>
      <c r="D57" s="55" t="s">
        <v>548</v>
      </c>
      <c r="E57" s="56" t="s">
        <v>550</v>
      </c>
      <c r="F57" s="57"/>
      <c r="H57" s="53"/>
      <c r="I57" s="58">
        <f t="shared" si="0"/>
        <v>0</v>
      </c>
      <c r="J57" s="58">
        <f t="shared" si="1"/>
        <v>0</v>
      </c>
      <c r="K57" s="59"/>
      <c r="L57" s="59"/>
      <c r="M57" s="60"/>
      <c r="N57" s="63" t="str">
        <f t="shared" si="2"/>
        <v/>
      </c>
    </row>
    <row r="58" spans="2:14">
      <c r="B58" s="53"/>
      <c r="C58" s="54" t="s">
        <v>552</v>
      </c>
      <c r="D58" s="55" t="s">
        <v>548</v>
      </c>
      <c r="E58" s="56" t="s">
        <v>550</v>
      </c>
      <c r="F58" s="57"/>
      <c r="H58" s="53"/>
      <c r="I58" s="58">
        <f t="shared" si="0"/>
        <v>0</v>
      </c>
      <c r="J58" s="58">
        <f t="shared" si="1"/>
        <v>0</v>
      </c>
      <c r="K58" s="59"/>
      <c r="L58" s="59"/>
      <c r="M58" s="60"/>
      <c r="N58" s="63" t="str">
        <f t="shared" si="2"/>
        <v/>
      </c>
    </row>
    <row r="59" spans="2:14">
      <c r="B59" s="53"/>
      <c r="C59" s="54" t="s">
        <v>552</v>
      </c>
      <c r="D59" s="55" t="s">
        <v>548</v>
      </c>
      <c r="E59" s="56" t="s">
        <v>550</v>
      </c>
      <c r="F59" s="57"/>
      <c r="H59" s="53"/>
      <c r="I59" s="58">
        <f t="shared" si="0"/>
        <v>0</v>
      </c>
      <c r="J59" s="58">
        <f t="shared" si="1"/>
        <v>0</v>
      </c>
      <c r="K59" s="59"/>
      <c r="L59" s="59"/>
      <c r="M59" s="60"/>
      <c r="N59" s="63" t="str">
        <f t="shared" si="2"/>
        <v/>
      </c>
    </row>
    <row r="60" spans="2:14">
      <c r="B60" s="53"/>
      <c r="C60" s="54" t="s">
        <v>552</v>
      </c>
      <c r="D60" s="55" t="s">
        <v>548</v>
      </c>
      <c r="E60" s="56" t="s">
        <v>550</v>
      </c>
      <c r="F60" s="57"/>
      <c r="H60" s="53"/>
      <c r="I60" s="58">
        <f t="shared" si="0"/>
        <v>0</v>
      </c>
      <c r="J60" s="58">
        <f t="shared" si="1"/>
        <v>0</v>
      </c>
      <c r="K60" s="59"/>
      <c r="L60" s="59"/>
      <c r="M60" s="60"/>
      <c r="N60" s="63" t="str">
        <f t="shared" si="2"/>
        <v/>
      </c>
    </row>
    <row r="61" spans="2:14">
      <c r="B61" s="53"/>
      <c r="C61" s="54" t="s">
        <v>552</v>
      </c>
      <c r="D61" s="55" t="s">
        <v>548</v>
      </c>
      <c r="E61" s="56" t="s">
        <v>550</v>
      </c>
      <c r="F61" s="57"/>
      <c r="H61" s="53"/>
      <c r="I61" s="58">
        <f t="shared" si="0"/>
        <v>0</v>
      </c>
      <c r="J61" s="58">
        <f t="shared" si="1"/>
        <v>0</v>
      </c>
      <c r="K61" s="59"/>
      <c r="L61" s="59"/>
      <c r="M61" s="60"/>
      <c r="N61" s="63" t="str">
        <f t="shared" si="2"/>
        <v/>
      </c>
    </row>
    <row r="62" spans="2:14">
      <c r="B62" s="53"/>
      <c r="C62" s="54" t="s">
        <v>552</v>
      </c>
      <c r="D62" s="55" t="s">
        <v>548</v>
      </c>
      <c r="E62" s="56" t="s">
        <v>550</v>
      </c>
      <c r="F62" s="57"/>
      <c r="H62" s="53"/>
      <c r="I62" s="58">
        <f t="shared" si="0"/>
        <v>0</v>
      </c>
      <c r="J62" s="58">
        <f t="shared" si="1"/>
        <v>0</v>
      </c>
      <c r="K62" s="59"/>
      <c r="L62" s="59"/>
      <c r="M62" s="60"/>
      <c r="N62" s="63" t="str">
        <f t="shared" si="2"/>
        <v/>
      </c>
    </row>
    <row r="63" spans="2:14">
      <c r="B63" s="53"/>
      <c r="C63" s="54" t="s">
        <v>552</v>
      </c>
      <c r="D63" s="55" t="s">
        <v>548</v>
      </c>
      <c r="E63" s="56" t="s">
        <v>550</v>
      </c>
      <c r="F63" s="57"/>
      <c r="H63" s="53"/>
      <c r="I63" s="58">
        <f t="shared" si="0"/>
        <v>0</v>
      </c>
      <c r="J63" s="58">
        <f t="shared" si="1"/>
        <v>0</v>
      </c>
      <c r="K63" s="59"/>
      <c r="L63" s="59"/>
      <c r="M63" s="60"/>
      <c r="N63" s="63" t="str">
        <f t="shared" si="2"/>
        <v/>
      </c>
    </row>
    <row r="64" spans="2:14">
      <c r="B64" s="53"/>
      <c r="C64" s="54" t="s">
        <v>552</v>
      </c>
      <c r="D64" s="55" t="s">
        <v>548</v>
      </c>
      <c r="E64" s="56" t="s">
        <v>550</v>
      </c>
      <c r="F64" s="57"/>
      <c r="H64" s="53"/>
      <c r="I64" s="58">
        <f t="shared" si="0"/>
        <v>0</v>
      </c>
      <c r="J64" s="58">
        <f t="shared" si="1"/>
        <v>0</v>
      </c>
      <c r="K64" s="59"/>
      <c r="L64" s="59"/>
      <c r="M64" s="60"/>
      <c r="N64" s="63" t="str">
        <f t="shared" si="2"/>
        <v/>
      </c>
    </row>
    <row r="65" spans="2:14">
      <c r="B65" s="53"/>
      <c r="C65" s="54" t="s">
        <v>552</v>
      </c>
      <c r="D65" s="55" t="s">
        <v>548</v>
      </c>
      <c r="E65" s="56" t="s">
        <v>550</v>
      </c>
      <c r="F65" s="57"/>
      <c r="H65" s="53"/>
      <c r="I65" s="58">
        <f t="shared" si="0"/>
        <v>0</v>
      </c>
      <c r="J65" s="58">
        <f t="shared" si="1"/>
        <v>0</v>
      </c>
      <c r="K65" s="59"/>
      <c r="L65" s="59"/>
      <c r="M65" s="60"/>
      <c r="N65" s="63" t="str">
        <f t="shared" si="2"/>
        <v/>
      </c>
    </row>
    <row r="66" spans="2:14">
      <c r="B66" s="53"/>
      <c r="C66" s="54" t="s">
        <v>552</v>
      </c>
      <c r="D66" s="55" t="s">
        <v>548</v>
      </c>
      <c r="E66" s="56" t="s">
        <v>550</v>
      </c>
      <c r="F66" s="57"/>
      <c r="H66" s="53"/>
      <c r="I66" s="58">
        <f t="shared" si="0"/>
        <v>0</v>
      </c>
      <c r="J66" s="58">
        <f t="shared" si="1"/>
        <v>0</v>
      </c>
      <c r="K66" s="59"/>
      <c r="L66" s="59"/>
      <c r="M66" s="60"/>
      <c r="N66" s="63" t="str">
        <f t="shared" si="2"/>
        <v/>
      </c>
    </row>
    <row r="67" spans="2:14">
      <c r="B67" s="53"/>
      <c r="C67" s="54" t="s">
        <v>552</v>
      </c>
      <c r="D67" s="55" t="s">
        <v>548</v>
      </c>
      <c r="E67" s="56" t="s">
        <v>550</v>
      </c>
      <c r="F67" s="57"/>
      <c r="H67" s="53"/>
      <c r="I67" s="58">
        <f t="shared" si="0"/>
        <v>0</v>
      </c>
      <c r="J67" s="58">
        <f t="shared" si="1"/>
        <v>0</v>
      </c>
      <c r="K67" s="59"/>
      <c r="L67" s="59"/>
      <c r="M67" s="60"/>
      <c r="N67" s="63" t="str">
        <f t="shared" si="2"/>
        <v/>
      </c>
    </row>
    <row r="68" spans="2:14">
      <c r="B68" s="53"/>
      <c r="C68" s="54" t="s">
        <v>552</v>
      </c>
      <c r="D68" s="55" t="s">
        <v>548</v>
      </c>
      <c r="E68" s="56" t="s">
        <v>549</v>
      </c>
      <c r="F68" s="57"/>
      <c r="H68" s="53"/>
      <c r="I68" s="58">
        <f t="shared" si="0"/>
        <v>0</v>
      </c>
      <c r="J68" s="58">
        <f t="shared" si="1"/>
        <v>0</v>
      </c>
      <c r="K68" s="59"/>
      <c r="L68" s="59"/>
      <c r="M68" s="60"/>
      <c r="N68" s="63" t="str">
        <f t="shared" si="2"/>
        <v/>
      </c>
    </row>
    <row r="69" spans="2:14">
      <c r="B69" s="53"/>
      <c r="C69" s="54" t="s">
        <v>552</v>
      </c>
      <c r="D69" s="55" t="s">
        <v>548</v>
      </c>
      <c r="E69" s="56" t="s">
        <v>549</v>
      </c>
      <c r="F69" s="57"/>
      <c r="H69" s="53"/>
      <c r="I69" s="58">
        <f t="shared" si="0"/>
        <v>0</v>
      </c>
      <c r="J69" s="58">
        <f t="shared" si="1"/>
        <v>0</v>
      </c>
      <c r="K69" s="59"/>
      <c r="L69" s="59"/>
      <c r="M69" s="60"/>
      <c r="N69" s="63" t="str">
        <f t="shared" si="2"/>
        <v/>
      </c>
    </row>
    <row r="70" spans="2:14">
      <c r="B70" s="53"/>
      <c r="C70" s="54" t="s">
        <v>552</v>
      </c>
      <c r="D70" s="55" t="s">
        <v>548</v>
      </c>
      <c r="E70" s="56" t="s">
        <v>549</v>
      </c>
      <c r="F70" s="57"/>
      <c r="H70" s="53"/>
      <c r="I70" s="58">
        <f t="shared" si="0"/>
        <v>0</v>
      </c>
      <c r="J70" s="58">
        <f t="shared" si="1"/>
        <v>0</v>
      </c>
      <c r="K70" s="59"/>
      <c r="L70" s="59"/>
      <c r="M70" s="60"/>
      <c r="N70" s="63" t="str">
        <f t="shared" si="2"/>
        <v/>
      </c>
    </row>
    <row r="71" spans="2:14">
      <c r="B71" s="53"/>
      <c r="C71" s="54" t="s">
        <v>552</v>
      </c>
      <c r="D71" s="55" t="s">
        <v>548</v>
      </c>
      <c r="E71" s="56" t="s">
        <v>549</v>
      </c>
      <c r="F71" s="57"/>
      <c r="H71" s="53"/>
      <c r="I71" s="58">
        <f t="shared" si="0"/>
        <v>0</v>
      </c>
      <c r="J71" s="58">
        <f t="shared" si="1"/>
        <v>0</v>
      </c>
      <c r="K71" s="59"/>
      <c r="L71" s="59"/>
      <c r="M71" s="60"/>
      <c r="N71" s="63" t="str">
        <f t="shared" si="2"/>
        <v/>
      </c>
    </row>
    <row r="72" spans="2:14">
      <c r="B72" s="53"/>
      <c r="C72" s="54" t="s">
        <v>552</v>
      </c>
      <c r="D72" s="55" t="s">
        <v>548</v>
      </c>
      <c r="E72" s="56" t="s">
        <v>549</v>
      </c>
      <c r="F72" s="57"/>
      <c r="H72" s="53"/>
      <c r="I72" s="58">
        <f t="shared" si="0"/>
        <v>0</v>
      </c>
      <c r="J72" s="58">
        <f t="shared" si="1"/>
        <v>0</v>
      </c>
      <c r="K72" s="59"/>
      <c r="L72" s="59"/>
      <c r="M72" s="60"/>
      <c r="N72" s="63" t="str">
        <f t="shared" si="2"/>
        <v/>
      </c>
    </row>
    <row r="73" spans="2:14">
      <c r="B73" s="53"/>
      <c r="C73" s="54" t="s">
        <v>552</v>
      </c>
      <c r="D73" s="55" t="s">
        <v>548</v>
      </c>
      <c r="E73" s="56" t="s">
        <v>549</v>
      </c>
      <c r="F73" s="57"/>
      <c r="H73" s="53"/>
      <c r="I73" s="58">
        <f t="shared" si="0"/>
        <v>0</v>
      </c>
      <c r="J73" s="58">
        <f t="shared" si="1"/>
        <v>0</v>
      </c>
      <c r="K73" s="59"/>
      <c r="L73" s="59"/>
      <c r="M73" s="60"/>
      <c r="N73" s="63" t="str">
        <f t="shared" si="2"/>
        <v/>
      </c>
    </row>
    <row r="74" spans="2:14">
      <c r="B74" s="53"/>
      <c r="C74" s="54" t="s">
        <v>552</v>
      </c>
      <c r="D74" s="55" t="s">
        <v>548</v>
      </c>
      <c r="E74" s="56" t="s">
        <v>549</v>
      </c>
      <c r="F74" s="57"/>
      <c r="H74" s="53"/>
      <c r="I74" s="58">
        <f t="shared" si="0"/>
        <v>0</v>
      </c>
      <c r="J74" s="58">
        <f t="shared" si="1"/>
        <v>0</v>
      </c>
      <c r="K74" s="59"/>
      <c r="L74" s="59"/>
      <c r="M74" s="60"/>
      <c r="N74" s="63" t="str">
        <f t="shared" si="2"/>
        <v/>
      </c>
    </row>
    <row r="75" spans="2:14">
      <c r="B75" s="53"/>
      <c r="C75" s="54" t="s">
        <v>552</v>
      </c>
      <c r="D75" s="55" t="s">
        <v>548</v>
      </c>
      <c r="E75" s="56" t="s">
        <v>549</v>
      </c>
      <c r="F75" s="57"/>
      <c r="H75" s="53"/>
      <c r="I75" s="58">
        <f t="shared" si="0"/>
        <v>0</v>
      </c>
      <c r="J75" s="58">
        <f t="shared" si="1"/>
        <v>0</v>
      </c>
      <c r="K75" s="59"/>
      <c r="L75" s="59"/>
      <c r="M75" s="60"/>
      <c r="N75" s="63" t="str">
        <f t="shared" si="2"/>
        <v/>
      </c>
    </row>
    <row r="76" spans="2:14">
      <c r="B76" s="53"/>
      <c r="C76" s="54" t="s">
        <v>552</v>
      </c>
      <c r="D76" s="55" t="s">
        <v>548</v>
      </c>
      <c r="E76" s="56" t="s">
        <v>550</v>
      </c>
      <c r="F76" s="57"/>
      <c r="H76" s="53"/>
      <c r="I76" s="58">
        <f t="shared" ref="I76:I280" si="3">COUNTIF($C$383:$C$441,$H76)</f>
        <v>0</v>
      </c>
      <c r="J76" s="58">
        <f t="shared" si="1"/>
        <v>0</v>
      </c>
      <c r="K76" s="59"/>
      <c r="L76" s="59"/>
      <c r="M76" s="60"/>
      <c r="N76" s="63" t="str">
        <f t="shared" si="2"/>
        <v/>
      </c>
    </row>
    <row r="77" spans="2:14">
      <c r="B77" s="53"/>
      <c r="C77" s="54" t="s">
        <v>552</v>
      </c>
      <c r="D77" s="55" t="s">
        <v>548</v>
      </c>
      <c r="E77" s="56" t="s">
        <v>550</v>
      </c>
      <c r="F77" s="57"/>
      <c r="H77" s="53"/>
      <c r="I77" s="58">
        <f t="shared" si="3"/>
        <v>0</v>
      </c>
      <c r="J77" s="58">
        <f t="shared" si="1"/>
        <v>0</v>
      </c>
      <c r="K77" s="59"/>
      <c r="L77" s="59"/>
      <c r="M77" s="60"/>
      <c r="N77" s="63" t="str">
        <f t="shared" si="2"/>
        <v/>
      </c>
    </row>
    <row r="78" spans="2:14">
      <c r="B78" s="53"/>
      <c r="C78" s="54" t="s">
        <v>552</v>
      </c>
      <c r="D78" s="55" t="s">
        <v>548</v>
      </c>
      <c r="E78" s="56" t="s">
        <v>550</v>
      </c>
      <c r="F78" s="57"/>
      <c r="H78" s="53"/>
      <c r="I78" s="58">
        <f t="shared" si="3"/>
        <v>0</v>
      </c>
      <c r="J78" s="58">
        <f t="shared" ref="J78:J327" si="4">COUNTIFS($C$383:$C$758,H78,$E$383:$E$758,"C")</f>
        <v>0</v>
      </c>
      <c r="K78" s="59"/>
      <c r="L78" s="59"/>
      <c r="M78" s="60"/>
      <c r="N78" s="63" t="str">
        <f t="shared" ref="N78:N373" si="5">IFERROR((J78/I78),"")</f>
        <v/>
      </c>
    </row>
    <row r="79" spans="2:14">
      <c r="B79" s="53"/>
      <c r="C79" s="54" t="s">
        <v>552</v>
      </c>
      <c r="D79" s="55" t="s">
        <v>548</v>
      </c>
      <c r="E79" s="56" t="s">
        <v>550</v>
      </c>
      <c r="F79" s="57"/>
      <c r="H79" s="53"/>
      <c r="I79" s="58">
        <f t="shared" si="3"/>
        <v>0</v>
      </c>
      <c r="J79" s="58">
        <f t="shared" si="4"/>
        <v>0</v>
      </c>
      <c r="K79" s="59"/>
      <c r="L79" s="59"/>
      <c r="M79" s="60"/>
      <c r="N79" s="63" t="str">
        <f t="shared" si="5"/>
        <v/>
      </c>
    </row>
    <row r="80" spans="2:14">
      <c r="B80" s="53"/>
      <c r="C80" s="54" t="s">
        <v>552</v>
      </c>
      <c r="D80" s="55" t="s">
        <v>548</v>
      </c>
      <c r="E80" s="56" t="s">
        <v>549</v>
      </c>
      <c r="F80" s="57"/>
      <c r="H80" s="53"/>
      <c r="I80" s="58">
        <f t="shared" si="3"/>
        <v>0</v>
      </c>
      <c r="J80" s="58">
        <f t="shared" si="4"/>
        <v>0</v>
      </c>
      <c r="K80" s="59"/>
      <c r="L80" s="59"/>
      <c r="M80" s="60"/>
      <c r="N80" s="63" t="str">
        <f t="shared" si="5"/>
        <v/>
      </c>
    </row>
    <row r="81" spans="2:14">
      <c r="B81" s="53"/>
      <c r="C81" s="54" t="s">
        <v>552</v>
      </c>
      <c r="D81" s="55" t="s">
        <v>554</v>
      </c>
      <c r="E81" s="56" t="s">
        <v>551</v>
      </c>
      <c r="F81" s="57"/>
      <c r="H81" s="53"/>
      <c r="I81" s="58">
        <f t="shared" si="3"/>
        <v>0</v>
      </c>
      <c r="J81" s="58">
        <f t="shared" si="4"/>
        <v>0</v>
      </c>
      <c r="K81" s="59"/>
      <c r="L81" s="59"/>
      <c r="M81" s="60"/>
      <c r="N81" s="63" t="str">
        <f t="shared" si="5"/>
        <v/>
      </c>
    </row>
    <row r="82" spans="2:14">
      <c r="B82" s="53"/>
      <c r="C82" s="54" t="s">
        <v>552</v>
      </c>
      <c r="D82" s="55" t="s">
        <v>548</v>
      </c>
      <c r="E82" s="56" t="s">
        <v>549</v>
      </c>
      <c r="F82" s="57"/>
      <c r="H82" s="53"/>
      <c r="I82" s="58">
        <f t="shared" si="3"/>
        <v>0</v>
      </c>
      <c r="J82" s="58">
        <f t="shared" si="4"/>
        <v>0</v>
      </c>
      <c r="K82" s="59"/>
      <c r="L82" s="59"/>
      <c r="M82" s="60"/>
      <c r="N82" s="63" t="str">
        <f t="shared" si="5"/>
        <v/>
      </c>
    </row>
    <row r="83" spans="2:14">
      <c r="B83" s="53"/>
      <c r="C83" s="54" t="s">
        <v>552</v>
      </c>
      <c r="D83" s="55" t="s">
        <v>548</v>
      </c>
      <c r="E83" s="56" t="s">
        <v>549</v>
      </c>
      <c r="F83" s="57"/>
      <c r="H83" s="53"/>
      <c r="I83" s="58">
        <f t="shared" si="3"/>
        <v>0</v>
      </c>
      <c r="J83" s="58">
        <f t="shared" si="4"/>
        <v>0</v>
      </c>
      <c r="K83" s="59"/>
      <c r="L83" s="59"/>
      <c r="M83" s="60"/>
      <c r="N83" s="63" t="str">
        <f t="shared" si="5"/>
        <v/>
      </c>
    </row>
    <row r="84" spans="2:14">
      <c r="B84" s="53"/>
      <c r="C84" s="54" t="s">
        <v>552</v>
      </c>
      <c r="D84" s="55" t="s">
        <v>548</v>
      </c>
      <c r="E84" s="56" t="s">
        <v>549</v>
      </c>
      <c r="F84" s="57"/>
      <c r="H84" s="53"/>
      <c r="I84" s="58">
        <f t="shared" si="3"/>
        <v>0</v>
      </c>
      <c r="J84" s="58">
        <f t="shared" si="4"/>
        <v>0</v>
      </c>
      <c r="K84" s="59"/>
      <c r="L84" s="59"/>
      <c r="M84" s="60"/>
      <c r="N84" s="63" t="str">
        <f t="shared" si="5"/>
        <v/>
      </c>
    </row>
    <row r="85" spans="2:14">
      <c r="B85" s="53"/>
      <c r="C85" s="54" t="s">
        <v>552</v>
      </c>
      <c r="D85" s="55" t="s">
        <v>548</v>
      </c>
      <c r="E85" s="56" t="s">
        <v>549</v>
      </c>
      <c r="F85" s="57"/>
      <c r="H85" s="53"/>
      <c r="I85" s="58">
        <f t="shared" si="3"/>
        <v>0</v>
      </c>
      <c r="J85" s="58">
        <f t="shared" si="4"/>
        <v>0</v>
      </c>
      <c r="K85" s="59"/>
      <c r="L85" s="59"/>
      <c r="M85" s="60"/>
      <c r="N85" s="63" t="str">
        <f t="shared" si="5"/>
        <v/>
      </c>
    </row>
    <row r="86" spans="2:14">
      <c r="B86" s="53"/>
      <c r="C86" s="54" t="s">
        <v>552</v>
      </c>
      <c r="D86" s="55" t="s">
        <v>548</v>
      </c>
      <c r="E86" s="56" t="s">
        <v>550</v>
      </c>
      <c r="F86" s="57"/>
      <c r="H86" s="53"/>
      <c r="I86" s="58">
        <f t="shared" si="3"/>
        <v>0</v>
      </c>
      <c r="J86" s="58">
        <f t="shared" si="4"/>
        <v>0</v>
      </c>
      <c r="K86" s="59"/>
      <c r="L86" s="59"/>
      <c r="M86" s="60"/>
      <c r="N86" s="63" t="str">
        <f t="shared" si="5"/>
        <v/>
      </c>
    </row>
    <row r="87" spans="2:14">
      <c r="B87" s="53"/>
      <c r="C87" s="54" t="s">
        <v>552</v>
      </c>
      <c r="D87" s="55" t="s">
        <v>548</v>
      </c>
      <c r="E87" s="56" t="s">
        <v>549</v>
      </c>
      <c r="F87" s="57"/>
      <c r="H87" s="53"/>
      <c r="I87" s="58">
        <f t="shared" si="3"/>
        <v>0</v>
      </c>
      <c r="J87" s="58">
        <f t="shared" si="4"/>
        <v>0</v>
      </c>
      <c r="K87" s="59"/>
      <c r="L87" s="59"/>
      <c r="M87" s="60"/>
      <c r="N87" s="63" t="str">
        <f t="shared" si="5"/>
        <v/>
      </c>
    </row>
    <row r="88" spans="2:14">
      <c r="B88" s="53"/>
      <c r="C88" s="54" t="s">
        <v>552</v>
      </c>
      <c r="D88" s="55" t="s">
        <v>548</v>
      </c>
      <c r="E88" s="56" t="s">
        <v>549</v>
      </c>
      <c r="F88" s="57"/>
      <c r="H88" s="53"/>
      <c r="I88" s="58">
        <f t="shared" si="3"/>
        <v>0</v>
      </c>
      <c r="J88" s="58">
        <f t="shared" si="4"/>
        <v>0</v>
      </c>
      <c r="K88" s="59"/>
      <c r="L88" s="59"/>
      <c r="M88" s="60"/>
      <c r="N88" s="63" t="str">
        <f t="shared" si="5"/>
        <v/>
      </c>
    </row>
    <row r="89" spans="2:14">
      <c r="B89" s="53"/>
      <c r="C89" s="54" t="s">
        <v>552</v>
      </c>
      <c r="D89" s="55" t="s">
        <v>548</v>
      </c>
      <c r="E89" s="56" t="s">
        <v>549</v>
      </c>
      <c r="F89" s="57"/>
      <c r="H89" s="53"/>
      <c r="I89" s="58">
        <f t="shared" si="3"/>
        <v>0</v>
      </c>
      <c r="J89" s="58">
        <f t="shared" si="4"/>
        <v>0</v>
      </c>
      <c r="K89" s="59"/>
      <c r="L89" s="59"/>
      <c r="M89" s="60"/>
      <c r="N89" s="63" t="str">
        <f t="shared" si="5"/>
        <v/>
      </c>
    </row>
    <row r="90" spans="2:14">
      <c r="B90" s="53"/>
      <c r="C90" s="54" t="s">
        <v>552</v>
      </c>
      <c r="D90" s="55" t="s">
        <v>548</v>
      </c>
      <c r="E90" s="56" t="s">
        <v>549</v>
      </c>
      <c r="F90" s="57"/>
      <c r="H90" s="53"/>
      <c r="I90" s="58">
        <f t="shared" si="3"/>
        <v>0</v>
      </c>
      <c r="J90" s="58">
        <f t="shared" si="4"/>
        <v>0</v>
      </c>
      <c r="K90" s="59"/>
      <c r="L90" s="59"/>
      <c r="M90" s="60"/>
      <c r="N90" s="63" t="str">
        <f t="shared" si="5"/>
        <v/>
      </c>
    </row>
    <row r="91" spans="2:14">
      <c r="B91" s="53"/>
      <c r="C91" s="54" t="s">
        <v>552</v>
      </c>
      <c r="D91" s="55" t="s">
        <v>554</v>
      </c>
      <c r="E91" s="56" t="s">
        <v>551</v>
      </c>
      <c r="F91" s="57"/>
      <c r="H91" s="53"/>
      <c r="I91" s="58">
        <f t="shared" si="3"/>
        <v>0</v>
      </c>
      <c r="J91" s="58">
        <f t="shared" si="4"/>
        <v>0</v>
      </c>
      <c r="K91" s="59"/>
      <c r="L91" s="59"/>
      <c r="M91" s="60"/>
      <c r="N91" s="63" t="str">
        <f t="shared" si="5"/>
        <v/>
      </c>
    </row>
    <row r="92" spans="2:14">
      <c r="B92" s="53"/>
      <c r="C92" s="54" t="s">
        <v>552</v>
      </c>
      <c r="D92" s="55" t="s">
        <v>548</v>
      </c>
      <c r="E92" s="56" t="s">
        <v>549</v>
      </c>
      <c r="F92" s="57"/>
      <c r="H92" s="53"/>
      <c r="I92" s="58">
        <f t="shared" si="3"/>
        <v>0</v>
      </c>
      <c r="J92" s="58">
        <f t="shared" si="4"/>
        <v>0</v>
      </c>
      <c r="K92" s="59"/>
      <c r="L92" s="59"/>
      <c r="M92" s="60"/>
      <c r="N92" s="63" t="str">
        <f t="shared" si="5"/>
        <v/>
      </c>
    </row>
    <row r="93" spans="2:14">
      <c r="B93" s="53"/>
      <c r="C93" s="54" t="s">
        <v>552</v>
      </c>
      <c r="D93" s="55" t="s">
        <v>548</v>
      </c>
      <c r="E93" s="56" t="s">
        <v>549</v>
      </c>
      <c r="F93" s="57"/>
      <c r="H93" s="53"/>
      <c r="I93" s="58">
        <f t="shared" si="3"/>
        <v>0</v>
      </c>
      <c r="J93" s="58">
        <f t="shared" si="4"/>
        <v>0</v>
      </c>
      <c r="K93" s="59"/>
      <c r="L93" s="59"/>
      <c r="M93" s="60"/>
      <c r="N93" s="63" t="str">
        <f t="shared" si="5"/>
        <v/>
      </c>
    </row>
    <row r="94" spans="2:14">
      <c r="B94" s="53"/>
      <c r="C94" s="54" t="s">
        <v>552</v>
      </c>
      <c r="D94" s="55" t="s">
        <v>548</v>
      </c>
      <c r="E94" s="56" t="s">
        <v>550</v>
      </c>
      <c r="F94" s="57"/>
      <c r="H94" s="53"/>
      <c r="I94" s="58">
        <f t="shared" si="3"/>
        <v>0</v>
      </c>
      <c r="J94" s="58">
        <f t="shared" si="4"/>
        <v>0</v>
      </c>
      <c r="K94" s="59"/>
      <c r="L94" s="59"/>
      <c r="M94" s="60"/>
      <c r="N94" s="63" t="str">
        <f t="shared" si="5"/>
        <v/>
      </c>
    </row>
    <row r="95" spans="2:14">
      <c r="B95" s="53"/>
      <c r="C95" s="54" t="s">
        <v>552</v>
      </c>
      <c r="D95" s="55" t="s">
        <v>548</v>
      </c>
      <c r="E95" s="56" t="s">
        <v>549</v>
      </c>
      <c r="F95" s="57"/>
      <c r="H95" s="53"/>
      <c r="I95" s="58">
        <f t="shared" si="3"/>
        <v>0</v>
      </c>
      <c r="J95" s="58">
        <f t="shared" si="4"/>
        <v>0</v>
      </c>
      <c r="K95" s="59"/>
      <c r="L95" s="59"/>
      <c r="M95" s="60"/>
      <c r="N95" s="63" t="str">
        <f t="shared" si="5"/>
        <v/>
      </c>
    </row>
    <row r="96" spans="2:14">
      <c r="B96" s="53"/>
      <c r="C96" s="54" t="s">
        <v>552</v>
      </c>
      <c r="D96" s="55" t="s">
        <v>548</v>
      </c>
      <c r="E96" s="56" t="s">
        <v>549</v>
      </c>
      <c r="F96" s="57"/>
      <c r="H96" s="53"/>
      <c r="I96" s="58">
        <f t="shared" si="3"/>
        <v>0</v>
      </c>
      <c r="J96" s="58">
        <f t="shared" si="4"/>
        <v>0</v>
      </c>
      <c r="K96" s="59"/>
      <c r="L96" s="59"/>
      <c r="M96" s="60"/>
      <c r="N96" s="63" t="str">
        <f t="shared" si="5"/>
        <v/>
      </c>
    </row>
    <row r="97" spans="2:14">
      <c r="B97" s="53"/>
      <c r="C97" s="54" t="s">
        <v>552</v>
      </c>
      <c r="D97" s="55" t="s">
        <v>554</v>
      </c>
      <c r="E97" s="56" t="s">
        <v>551</v>
      </c>
      <c r="F97" s="57"/>
      <c r="H97" s="53"/>
      <c r="I97" s="58">
        <f t="shared" si="3"/>
        <v>0</v>
      </c>
      <c r="J97" s="58">
        <f t="shared" si="4"/>
        <v>0</v>
      </c>
      <c r="K97" s="59"/>
      <c r="L97" s="59"/>
      <c r="M97" s="60"/>
      <c r="N97" s="63" t="str">
        <f t="shared" si="5"/>
        <v/>
      </c>
    </row>
    <row r="98" spans="2:14">
      <c r="B98" s="53"/>
      <c r="C98" s="54" t="s">
        <v>552</v>
      </c>
      <c r="D98" s="55" t="s">
        <v>554</v>
      </c>
      <c r="E98" s="56" t="s">
        <v>551</v>
      </c>
      <c r="F98" s="57"/>
      <c r="H98" s="53"/>
      <c r="I98" s="58">
        <f t="shared" si="3"/>
        <v>0</v>
      </c>
      <c r="J98" s="58">
        <f t="shared" si="4"/>
        <v>0</v>
      </c>
      <c r="K98" s="59"/>
      <c r="L98" s="59"/>
      <c r="M98" s="60"/>
      <c r="N98" s="63" t="str">
        <f t="shared" si="5"/>
        <v/>
      </c>
    </row>
    <row r="99" spans="2:14">
      <c r="B99" s="53"/>
      <c r="C99" s="54" t="s">
        <v>552</v>
      </c>
      <c r="D99" s="55" t="s">
        <v>554</v>
      </c>
      <c r="E99" s="56" t="s">
        <v>551</v>
      </c>
      <c r="F99" s="57"/>
      <c r="H99" s="53"/>
      <c r="I99" s="58">
        <f t="shared" si="3"/>
        <v>0</v>
      </c>
      <c r="J99" s="58">
        <f t="shared" si="4"/>
        <v>0</v>
      </c>
      <c r="K99" s="59"/>
      <c r="L99" s="59"/>
      <c r="M99" s="60"/>
      <c r="N99" s="63" t="str">
        <f t="shared" si="5"/>
        <v/>
      </c>
    </row>
    <row r="100" spans="2:14">
      <c r="B100" s="53"/>
      <c r="C100" s="54" t="s">
        <v>552</v>
      </c>
      <c r="D100" s="55" t="s">
        <v>554</v>
      </c>
      <c r="E100" s="56" t="s">
        <v>551</v>
      </c>
      <c r="F100" s="57"/>
      <c r="H100" s="53"/>
      <c r="I100" s="58">
        <f t="shared" si="3"/>
        <v>0</v>
      </c>
      <c r="J100" s="58">
        <f t="shared" si="4"/>
        <v>0</v>
      </c>
      <c r="K100" s="59"/>
      <c r="L100" s="59"/>
      <c r="M100" s="60"/>
      <c r="N100" s="64"/>
    </row>
    <row r="101" spans="2:14">
      <c r="B101" s="53"/>
      <c r="C101" s="54" t="s">
        <v>552</v>
      </c>
      <c r="D101" s="55" t="s">
        <v>548</v>
      </c>
      <c r="E101" s="56" t="s">
        <v>549</v>
      </c>
      <c r="F101" s="57"/>
      <c r="H101" s="53"/>
      <c r="I101" s="58">
        <f t="shared" si="3"/>
        <v>0</v>
      </c>
      <c r="J101" s="58">
        <f t="shared" si="4"/>
        <v>0</v>
      </c>
      <c r="K101" s="59"/>
      <c r="L101" s="59"/>
      <c r="M101" s="60"/>
      <c r="N101" s="64"/>
    </row>
    <row r="102" spans="2:14">
      <c r="B102" s="53"/>
      <c r="C102" s="54" t="s">
        <v>552</v>
      </c>
      <c r="D102" s="55" t="s">
        <v>548</v>
      </c>
      <c r="E102" s="56" t="s">
        <v>549</v>
      </c>
      <c r="F102" s="57"/>
      <c r="H102" s="53"/>
      <c r="I102" s="58">
        <f t="shared" si="3"/>
        <v>0</v>
      </c>
      <c r="J102" s="58">
        <f t="shared" si="4"/>
        <v>0</v>
      </c>
      <c r="K102" s="59"/>
      <c r="L102" s="59"/>
      <c r="M102" s="60"/>
      <c r="N102" s="64"/>
    </row>
    <row r="103" spans="2:14">
      <c r="B103" s="53"/>
      <c r="C103" s="54" t="s">
        <v>552</v>
      </c>
      <c r="D103" s="55" t="s">
        <v>548</v>
      </c>
      <c r="E103" s="56" t="s">
        <v>549</v>
      </c>
      <c r="F103" s="57"/>
      <c r="H103" s="53"/>
      <c r="I103" s="58">
        <f t="shared" si="3"/>
        <v>0</v>
      </c>
      <c r="J103" s="58">
        <f t="shared" si="4"/>
        <v>0</v>
      </c>
      <c r="K103" s="59"/>
      <c r="L103" s="59"/>
      <c r="M103" s="60"/>
      <c r="N103" s="64"/>
    </row>
    <row r="104" spans="2:14">
      <c r="B104" s="53"/>
      <c r="C104" s="54" t="s">
        <v>552</v>
      </c>
      <c r="D104" s="55" t="s">
        <v>548</v>
      </c>
      <c r="E104" s="56" t="s">
        <v>549</v>
      </c>
      <c r="F104" s="57"/>
      <c r="H104" s="53"/>
      <c r="I104" s="58">
        <f t="shared" si="3"/>
        <v>0</v>
      </c>
      <c r="J104" s="58">
        <f t="shared" si="4"/>
        <v>0</v>
      </c>
      <c r="K104" s="59"/>
      <c r="L104" s="59"/>
      <c r="M104" s="60"/>
      <c r="N104" s="64"/>
    </row>
    <row r="105" spans="2:14">
      <c r="B105" s="53"/>
      <c r="C105" s="54" t="s">
        <v>552</v>
      </c>
      <c r="D105" s="55" t="s">
        <v>548</v>
      </c>
      <c r="E105" s="56" t="s">
        <v>549</v>
      </c>
      <c r="F105" s="57"/>
      <c r="H105" s="53"/>
      <c r="I105" s="58">
        <f t="shared" si="3"/>
        <v>0</v>
      </c>
      <c r="J105" s="58">
        <f t="shared" si="4"/>
        <v>0</v>
      </c>
      <c r="K105" s="59"/>
      <c r="L105" s="59"/>
      <c r="M105" s="60"/>
      <c r="N105" s="64"/>
    </row>
    <row r="106" spans="2:14">
      <c r="B106" s="53"/>
      <c r="C106" s="54" t="s">
        <v>552</v>
      </c>
      <c r="D106" s="55" t="s">
        <v>548</v>
      </c>
      <c r="E106" s="56" t="s">
        <v>550</v>
      </c>
      <c r="F106" s="57"/>
      <c r="H106" s="53"/>
      <c r="I106" s="58">
        <f t="shared" si="3"/>
        <v>0</v>
      </c>
      <c r="J106" s="58">
        <f t="shared" si="4"/>
        <v>0</v>
      </c>
      <c r="K106" s="59"/>
      <c r="L106" s="59"/>
      <c r="M106" s="60"/>
      <c r="N106" s="64"/>
    </row>
    <row r="107" spans="2:14">
      <c r="B107" s="53"/>
      <c r="C107" s="54" t="s">
        <v>552</v>
      </c>
      <c r="D107" s="55" t="s">
        <v>548</v>
      </c>
      <c r="E107" s="56" t="s">
        <v>550</v>
      </c>
      <c r="F107" s="57"/>
      <c r="H107" s="53"/>
      <c r="I107" s="58">
        <f t="shared" si="3"/>
        <v>0</v>
      </c>
      <c r="J107" s="58">
        <f t="shared" si="4"/>
        <v>0</v>
      </c>
      <c r="K107" s="59"/>
      <c r="L107" s="59"/>
      <c r="M107" s="60"/>
      <c r="N107" s="64"/>
    </row>
    <row r="108" spans="2:14">
      <c r="B108" s="53"/>
      <c r="C108" s="54" t="s">
        <v>552</v>
      </c>
      <c r="D108" s="55" t="s">
        <v>548</v>
      </c>
      <c r="E108" s="56" t="s">
        <v>550</v>
      </c>
      <c r="F108" s="57"/>
      <c r="H108" s="53"/>
      <c r="I108" s="58">
        <f t="shared" si="3"/>
        <v>0</v>
      </c>
      <c r="J108" s="58">
        <f t="shared" si="4"/>
        <v>0</v>
      </c>
      <c r="K108" s="59"/>
      <c r="L108" s="59"/>
      <c r="M108" s="60"/>
      <c r="N108" s="64"/>
    </row>
    <row r="109" spans="2:14">
      <c r="B109" s="53"/>
      <c r="C109" s="54" t="s">
        <v>552</v>
      </c>
      <c r="D109" s="55" t="s">
        <v>548</v>
      </c>
      <c r="E109" s="56" t="s">
        <v>550</v>
      </c>
      <c r="F109" s="57"/>
      <c r="H109" s="53"/>
      <c r="I109" s="58">
        <f t="shared" si="3"/>
        <v>0</v>
      </c>
      <c r="J109" s="58">
        <f t="shared" si="4"/>
        <v>0</v>
      </c>
      <c r="K109" s="59"/>
      <c r="L109" s="59"/>
      <c r="M109" s="60"/>
      <c r="N109" s="64"/>
    </row>
    <row r="110" spans="2:14">
      <c r="B110" s="53"/>
      <c r="C110" s="54" t="s">
        <v>552</v>
      </c>
      <c r="D110" s="55" t="s">
        <v>548</v>
      </c>
      <c r="E110" s="56" t="s">
        <v>550</v>
      </c>
      <c r="F110" s="57"/>
      <c r="H110" s="53"/>
      <c r="I110" s="58">
        <f t="shared" si="3"/>
        <v>0</v>
      </c>
      <c r="J110" s="58">
        <f t="shared" si="4"/>
        <v>0</v>
      </c>
      <c r="K110" s="59"/>
      <c r="L110" s="59"/>
      <c r="M110" s="60"/>
      <c r="N110" s="64"/>
    </row>
    <row r="111" spans="2:14">
      <c r="B111" s="53"/>
      <c r="C111" s="54" t="s">
        <v>552</v>
      </c>
      <c r="D111" s="55" t="s">
        <v>548</v>
      </c>
      <c r="E111" s="56" t="s">
        <v>550</v>
      </c>
      <c r="F111" s="57"/>
      <c r="H111" s="53"/>
      <c r="I111" s="58">
        <f t="shared" si="3"/>
        <v>0</v>
      </c>
      <c r="J111" s="58">
        <f t="shared" si="4"/>
        <v>0</v>
      </c>
      <c r="K111" s="59"/>
      <c r="L111" s="59"/>
      <c r="M111" s="60"/>
      <c r="N111" s="64"/>
    </row>
    <row r="112" spans="2:14">
      <c r="B112" s="53"/>
      <c r="C112" s="54" t="s">
        <v>552</v>
      </c>
      <c r="D112" s="55" t="s">
        <v>548</v>
      </c>
      <c r="E112" s="56" t="s">
        <v>550</v>
      </c>
      <c r="F112" s="57"/>
      <c r="H112" s="53"/>
      <c r="I112" s="58">
        <f t="shared" si="3"/>
        <v>0</v>
      </c>
      <c r="J112" s="58">
        <f t="shared" si="4"/>
        <v>0</v>
      </c>
      <c r="K112" s="59"/>
      <c r="L112" s="59"/>
      <c r="M112" s="60"/>
      <c r="N112" s="64"/>
    </row>
    <row r="113" spans="2:14">
      <c r="B113" s="53"/>
      <c r="C113" s="54" t="s">
        <v>552</v>
      </c>
      <c r="D113" s="55" t="s">
        <v>548</v>
      </c>
      <c r="E113" s="56" t="s">
        <v>550</v>
      </c>
      <c r="F113" s="57"/>
      <c r="H113" s="53"/>
      <c r="I113" s="58">
        <f t="shared" si="3"/>
        <v>0</v>
      </c>
      <c r="J113" s="58">
        <f t="shared" si="4"/>
        <v>0</v>
      </c>
      <c r="K113" s="59"/>
      <c r="L113" s="59"/>
      <c r="M113" s="60"/>
      <c r="N113" s="64"/>
    </row>
    <row r="114" spans="2:14">
      <c r="B114" s="53"/>
      <c r="C114" s="54" t="s">
        <v>552</v>
      </c>
      <c r="D114" s="55" t="s">
        <v>548</v>
      </c>
      <c r="E114" s="56" t="s">
        <v>550</v>
      </c>
      <c r="F114" s="57"/>
      <c r="H114" s="53"/>
      <c r="I114" s="58">
        <f t="shared" si="3"/>
        <v>0</v>
      </c>
      <c r="J114" s="58">
        <f t="shared" si="4"/>
        <v>0</v>
      </c>
      <c r="K114" s="59"/>
      <c r="L114" s="59"/>
      <c r="M114" s="60"/>
      <c r="N114" s="64"/>
    </row>
    <row r="115" spans="2:14">
      <c r="B115" s="53"/>
      <c r="C115" s="54" t="s">
        <v>552</v>
      </c>
      <c r="D115" s="55" t="s">
        <v>548</v>
      </c>
      <c r="E115" s="56" t="s">
        <v>550</v>
      </c>
      <c r="F115" s="57"/>
      <c r="H115" s="53"/>
      <c r="I115" s="58">
        <f t="shared" si="3"/>
        <v>0</v>
      </c>
      <c r="J115" s="58">
        <f t="shared" si="4"/>
        <v>0</v>
      </c>
      <c r="K115" s="59"/>
      <c r="L115" s="59"/>
      <c r="M115" s="60"/>
      <c r="N115" s="64"/>
    </row>
    <row r="116" spans="2:14">
      <c r="B116" s="53"/>
      <c r="C116" s="54" t="s">
        <v>552</v>
      </c>
      <c r="D116" s="55" t="s">
        <v>548</v>
      </c>
      <c r="E116" s="56" t="s">
        <v>550</v>
      </c>
      <c r="F116" s="57"/>
      <c r="H116" s="53"/>
      <c r="I116" s="58">
        <f t="shared" si="3"/>
        <v>0</v>
      </c>
      <c r="J116" s="58">
        <f t="shared" si="4"/>
        <v>0</v>
      </c>
      <c r="K116" s="59"/>
      <c r="L116" s="59"/>
      <c r="M116" s="60"/>
      <c r="N116" s="64"/>
    </row>
    <row r="117" spans="2:14">
      <c r="B117" s="53"/>
      <c r="C117" s="54" t="s">
        <v>552</v>
      </c>
      <c r="D117" s="55" t="s">
        <v>548</v>
      </c>
      <c r="E117" s="56" t="s">
        <v>550</v>
      </c>
      <c r="F117" s="57"/>
      <c r="H117" s="53"/>
      <c r="I117" s="58">
        <f t="shared" si="3"/>
        <v>0</v>
      </c>
      <c r="J117" s="58">
        <f t="shared" si="4"/>
        <v>0</v>
      </c>
      <c r="K117" s="59"/>
      <c r="L117" s="59"/>
      <c r="M117" s="60"/>
      <c r="N117" s="64"/>
    </row>
    <row r="118" spans="2:14">
      <c r="B118" s="53"/>
      <c r="C118" s="54" t="s">
        <v>552</v>
      </c>
      <c r="D118" s="55" t="s">
        <v>548</v>
      </c>
      <c r="E118" s="56" t="s">
        <v>550</v>
      </c>
      <c r="F118" s="57"/>
      <c r="H118" s="53"/>
      <c r="I118" s="58">
        <f t="shared" si="3"/>
        <v>0</v>
      </c>
      <c r="J118" s="58">
        <f t="shared" si="4"/>
        <v>0</v>
      </c>
      <c r="K118" s="59"/>
      <c r="L118" s="59"/>
      <c r="M118" s="60"/>
      <c r="N118" s="64"/>
    </row>
    <row r="119" spans="2:14">
      <c r="B119" s="53"/>
      <c r="C119" s="54" t="s">
        <v>552</v>
      </c>
      <c r="D119" s="55" t="s">
        <v>548</v>
      </c>
      <c r="E119" s="56" t="s">
        <v>550</v>
      </c>
      <c r="F119" s="57"/>
      <c r="H119" s="53"/>
      <c r="I119" s="58">
        <f t="shared" si="3"/>
        <v>0</v>
      </c>
      <c r="J119" s="58">
        <f t="shared" si="4"/>
        <v>0</v>
      </c>
      <c r="K119" s="59"/>
      <c r="L119" s="59"/>
      <c r="M119" s="60"/>
      <c r="N119" s="64"/>
    </row>
    <row r="120" spans="2:14">
      <c r="B120" s="53"/>
      <c r="C120" s="54" t="s">
        <v>547</v>
      </c>
      <c r="D120" s="55" t="s">
        <v>548</v>
      </c>
      <c r="E120" s="56" t="s">
        <v>550</v>
      </c>
      <c r="F120" s="57"/>
      <c r="H120" s="53"/>
      <c r="I120" s="58">
        <f t="shared" si="3"/>
        <v>0</v>
      </c>
      <c r="J120" s="58">
        <f t="shared" si="4"/>
        <v>0</v>
      </c>
      <c r="K120" s="59"/>
      <c r="L120" s="59"/>
      <c r="M120" s="60"/>
      <c r="N120" s="64"/>
    </row>
    <row r="121" spans="2:14">
      <c r="B121" s="53"/>
      <c r="C121" s="54" t="s">
        <v>552</v>
      </c>
      <c r="D121" s="55" t="s">
        <v>548</v>
      </c>
      <c r="E121" s="56" t="s">
        <v>550</v>
      </c>
      <c r="F121" s="57"/>
      <c r="H121" s="53"/>
      <c r="I121" s="58">
        <f t="shared" si="3"/>
        <v>0</v>
      </c>
      <c r="J121" s="58">
        <f t="shared" si="4"/>
        <v>0</v>
      </c>
      <c r="K121" s="59"/>
      <c r="L121" s="59"/>
      <c r="M121" s="60"/>
      <c r="N121" s="64"/>
    </row>
    <row r="122" spans="2:14">
      <c r="B122" s="53"/>
      <c r="C122" s="54" t="s">
        <v>552</v>
      </c>
      <c r="D122" s="55" t="s">
        <v>548</v>
      </c>
      <c r="E122" s="56" t="s">
        <v>550</v>
      </c>
      <c r="F122" s="57"/>
      <c r="H122" s="53"/>
      <c r="I122" s="58">
        <f t="shared" si="3"/>
        <v>0</v>
      </c>
      <c r="J122" s="58">
        <f t="shared" si="4"/>
        <v>0</v>
      </c>
      <c r="K122" s="59"/>
      <c r="L122" s="59"/>
      <c r="M122" s="60"/>
      <c r="N122" s="64"/>
    </row>
    <row r="123" spans="2:14">
      <c r="B123" s="53"/>
      <c r="C123" s="54" t="s">
        <v>552</v>
      </c>
      <c r="D123" s="55" t="s">
        <v>548</v>
      </c>
      <c r="E123" s="56" t="s">
        <v>550</v>
      </c>
      <c r="F123" s="57"/>
      <c r="H123" s="53"/>
      <c r="I123" s="58">
        <f t="shared" si="3"/>
        <v>0</v>
      </c>
      <c r="J123" s="58">
        <f t="shared" si="4"/>
        <v>0</v>
      </c>
      <c r="K123" s="59"/>
      <c r="L123" s="59"/>
      <c r="M123" s="60"/>
      <c r="N123" s="64"/>
    </row>
    <row r="124" spans="2:14">
      <c r="B124" s="53"/>
      <c r="C124" s="54" t="s">
        <v>552</v>
      </c>
      <c r="D124" s="55" t="s">
        <v>548</v>
      </c>
      <c r="E124" s="56" t="s">
        <v>553</v>
      </c>
      <c r="F124" s="57"/>
      <c r="H124" s="53"/>
      <c r="I124" s="58">
        <f t="shared" si="3"/>
        <v>0</v>
      </c>
      <c r="J124" s="58">
        <f t="shared" si="4"/>
        <v>0</v>
      </c>
      <c r="K124" s="59"/>
      <c r="L124" s="59"/>
      <c r="M124" s="60"/>
      <c r="N124" s="64"/>
    </row>
    <row r="125" spans="2:14">
      <c r="B125" s="53"/>
      <c r="C125" s="54" t="s">
        <v>552</v>
      </c>
      <c r="D125" s="55" t="s">
        <v>548</v>
      </c>
      <c r="E125" s="56" t="s">
        <v>549</v>
      </c>
      <c r="F125" s="57"/>
      <c r="H125" s="53"/>
      <c r="I125" s="58">
        <f t="shared" si="3"/>
        <v>0</v>
      </c>
      <c r="J125" s="58">
        <f t="shared" si="4"/>
        <v>0</v>
      </c>
      <c r="K125" s="59"/>
      <c r="L125" s="59"/>
      <c r="M125" s="60"/>
      <c r="N125" s="64"/>
    </row>
    <row r="126" spans="2:14">
      <c r="B126" s="53"/>
      <c r="C126" s="54" t="s">
        <v>552</v>
      </c>
      <c r="D126" s="55" t="s">
        <v>548</v>
      </c>
      <c r="E126" s="56" t="s">
        <v>549</v>
      </c>
      <c r="F126" s="57"/>
      <c r="H126" s="53"/>
      <c r="I126" s="58">
        <f t="shared" si="3"/>
        <v>0</v>
      </c>
      <c r="J126" s="58">
        <f t="shared" si="4"/>
        <v>0</v>
      </c>
      <c r="K126" s="59"/>
      <c r="L126" s="59"/>
      <c r="M126" s="60"/>
      <c r="N126" s="64"/>
    </row>
    <row r="127" spans="2:14">
      <c r="B127" s="53"/>
      <c r="C127" s="54" t="s">
        <v>552</v>
      </c>
      <c r="D127" s="55" t="s">
        <v>548</v>
      </c>
      <c r="E127" s="56" t="s">
        <v>549</v>
      </c>
      <c r="F127" s="57"/>
      <c r="H127" s="53"/>
      <c r="I127" s="58">
        <f t="shared" si="3"/>
        <v>0</v>
      </c>
      <c r="J127" s="58">
        <f t="shared" si="4"/>
        <v>0</v>
      </c>
      <c r="K127" s="59"/>
      <c r="L127" s="59"/>
      <c r="M127" s="60"/>
      <c r="N127" s="64"/>
    </row>
    <row r="128" spans="2:14">
      <c r="B128" s="53"/>
      <c r="C128" s="54" t="s">
        <v>552</v>
      </c>
      <c r="D128" s="55" t="s">
        <v>548</v>
      </c>
      <c r="E128" s="56" t="s">
        <v>549</v>
      </c>
      <c r="F128" s="57"/>
      <c r="H128" s="53"/>
      <c r="I128" s="58">
        <f t="shared" si="3"/>
        <v>0</v>
      </c>
      <c r="J128" s="58">
        <f t="shared" si="4"/>
        <v>0</v>
      </c>
      <c r="K128" s="59"/>
      <c r="L128" s="59"/>
      <c r="M128" s="60"/>
      <c r="N128" s="64"/>
    </row>
    <row r="129" spans="2:14">
      <c r="B129" s="53"/>
      <c r="C129" s="54" t="s">
        <v>552</v>
      </c>
      <c r="D129" s="55" t="s">
        <v>548</v>
      </c>
      <c r="E129" s="56" t="s">
        <v>549</v>
      </c>
      <c r="F129" s="57"/>
      <c r="H129" s="53"/>
      <c r="I129" s="58">
        <f t="shared" si="3"/>
        <v>0</v>
      </c>
      <c r="J129" s="58">
        <f t="shared" si="4"/>
        <v>0</v>
      </c>
      <c r="K129" s="59"/>
      <c r="L129" s="59"/>
      <c r="M129" s="60"/>
      <c r="N129" s="64"/>
    </row>
    <row r="130" spans="2:14">
      <c r="B130" s="53"/>
      <c r="C130" s="54" t="s">
        <v>552</v>
      </c>
      <c r="D130" s="55" t="s">
        <v>548</v>
      </c>
      <c r="E130" s="56" t="s">
        <v>549</v>
      </c>
      <c r="F130" s="57"/>
      <c r="H130" s="53"/>
      <c r="I130" s="58">
        <f t="shared" si="3"/>
        <v>0</v>
      </c>
      <c r="J130" s="58">
        <f t="shared" si="4"/>
        <v>0</v>
      </c>
      <c r="K130" s="59"/>
      <c r="L130" s="59"/>
      <c r="M130" s="60"/>
      <c r="N130" s="64"/>
    </row>
    <row r="131" spans="2:14">
      <c r="B131" s="53"/>
      <c r="C131" s="54" t="s">
        <v>552</v>
      </c>
      <c r="D131" s="55" t="s">
        <v>548</v>
      </c>
      <c r="E131" s="56" t="s">
        <v>549</v>
      </c>
      <c r="F131" s="57"/>
      <c r="H131" s="53"/>
      <c r="I131" s="58">
        <f t="shared" si="3"/>
        <v>0</v>
      </c>
      <c r="J131" s="58">
        <f t="shared" si="4"/>
        <v>0</v>
      </c>
      <c r="K131" s="59"/>
      <c r="L131" s="59"/>
      <c r="M131" s="60"/>
      <c r="N131" s="64"/>
    </row>
    <row r="132" spans="2:14">
      <c r="B132" s="53"/>
      <c r="C132" s="54" t="s">
        <v>552</v>
      </c>
      <c r="D132" s="55" t="s">
        <v>548</v>
      </c>
      <c r="E132" s="56" t="s">
        <v>549</v>
      </c>
      <c r="F132" s="57"/>
      <c r="H132" s="53"/>
      <c r="I132" s="58">
        <f t="shared" si="3"/>
        <v>0</v>
      </c>
      <c r="J132" s="58">
        <f t="shared" si="4"/>
        <v>0</v>
      </c>
      <c r="K132" s="59"/>
      <c r="L132" s="59"/>
      <c r="M132" s="60"/>
      <c r="N132" s="64"/>
    </row>
    <row r="133" spans="2:14">
      <c r="B133" s="53"/>
      <c r="C133" s="54" t="s">
        <v>552</v>
      </c>
      <c r="D133" s="55" t="s">
        <v>548</v>
      </c>
      <c r="E133" s="56" t="s">
        <v>550</v>
      </c>
      <c r="F133" s="57"/>
      <c r="H133" s="53"/>
      <c r="I133" s="58">
        <f t="shared" si="3"/>
        <v>0</v>
      </c>
      <c r="J133" s="58">
        <f t="shared" si="4"/>
        <v>0</v>
      </c>
      <c r="K133" s="59"/>
      <c r="L133" s="59"/>
      <c r="M133" s="60"/>
      <c r="N133" s="64"/>
    </row>
    <row r="134" spans="2:14">
      <c r="B134" s="53"/>
      <c r="C134" s="54" t="s">
        <v>552</v>
      </c>
      <c r="D134" s="55" t="s">
        <v>548</v>
      </c>
      <c r="E134" s="56" t="s">
        <v>550</v>
      </c>
      <c r="F134" s="57"/>
      <c r="H134" s="53"/>
      <c r="I134" s="58">
        <f t="shared" si="3"/>
        <v>0</v>
      </c>
      <c r="J134" s="58">
        <f t="shared" si="4"/>
        <v>0</v>
      </c>
      <c r="K134" s="59"/>
      <c r="L134" s="59"/>
      <c r="M134" s="60"/>
      <c r="N134" s="64"/>
    </row>
    <row r="135" spans="2:14">
      <c r="B135" s="53"/>
      <c r="C135" s="54" t="s">
        <v>552</v>
      </c>
      <c r="D135" s="55" t="s">
        <v>548</v>
      </c>
      <c r="E135" s="56" t="s">
        <v>550</v>
      </c>
      <c r="F135" s="57"/>
      <c r="H135" s="53"/>
      <c r="I135" s="58">
        <f t="shared" si="3"/>
        <v>0</v>
      </c>
      <c r="J135" s="58">
        <f t="shared" si="4"/>
        <v>0</v>
      </c>
      <c r="K135" s="59"/>
      <c r="L135" s="59"/>
      <c r="M135" s="60"/>
      <c r="N135" s="64"/>
    </row>
    <row r="136" spans="2:14">
      <c r="B136" s="53"/>
      <c r="C136" s="54" t="s">
        <v>552</v>
      </c>
      <c r="D136" s="55" t="s">
        <v>548</v>
      </c>
      <c r="E136" s="56" t="s">
        <v>550</v>
      </c>
      <c r="F136" s="57"/>
      <c r="H136" s="53"/>
      <c r="I136" s="58">
        <f t="shared" si="3"/>
        <v>0</v>
      </c>
      <c r="J136" s="58">
        <f t="shared" si="4"/>
        <v>0</v>
      </c>
      <c r="K136" s="59"/>
      <c r="L136" s="59"/>
      <c r="M136" s="60"/>
      <c r="N136" s="64"/>
    </row>
    <row r="137" spans="2:14">
      <c r="B137" s="53"/>
      <c r="C137" s="54" t="s">
        <v>552</v>
      </c>
      <c r="D137" s="55" t="s">
        <v>548</v>
      </c>
      <c r="E137" s="56" t="s">
        <v>550</v>
      </c>
      <c r="F137" s="57"/>
      <c r="H137" s="53"/>
      <c r="I137" s="58">
        <f t="shared" si="3"/>
        <v>0</v>
      </c>
      <c r="J137" s="58">
        <f t="shared" si="4"/>
        <v>0</v>
      </c>
      <c r="K137" s="59"/>
      <c r="L137" s="59"/>
      <c r="M137" s="60"/>
      <c r="N137" s="64"/>
    </row>
    <row r="138" spans="2:14">
      <c r="B138" s="53"/>
      <c r="C138" s="54" t="s">
        <v>552</v>
      </c>
      <c r="D138" s="55" t="s">
        <v>548</v>
      </c>
      <c r="E138" s="56" t="s">
        <v>550</v>
      </c>
      <c r="F138" s="57"/>
      <c r="H138" s="53"/>
      <c r="I138" s="58">
        <f t="shared" si="3"/>
        <v>0</v>
      </c>
      <c r="J138" s="58">
        <f t="shared" ref="J138:J278" si="6">COUNTIFS($C$383:$C$758,H138,$E$383:$E$758,"C")</f>
        <v>0</v>
      </c>
      <c r="K138" s="59"/>
      <c r="L138" s="59"/>
      <c r="M138" s="60"/>
      <c r="N138" s="64"/>
    </row>
    <row r="139" spans="2:14">
      <c r="B139" s="53"/>
      <c r="C139" s="54" t="s">
        <v>552</v>
      </c>
      <c r="D139" s="55" t="s">
        <v>548</v>
      </c>
      <c r="E139" s="56" t="s">
        <v>550</v>
      </c>
      <c r="F139" s="57"/>
      <c r="H139" s="53"/>
      <c r="I139" s="58">
        <f t="shared" si="3"/>
        <v>0</v>
      </c>
      <c r="J139" s="58">
        <f t="shared" si="6"/>
        <v>0</v>
      </c>
      <c r="K139" s="59"/>
      <c r="L139" s="59"/>
      <c r="M139" s="60"/>
      <c r="N139" s="64"/>
    </row>
    <row r="140" spans="2:14">
      <c r="B140" s="53"/>
      <c r="C140" s="54" t="s">
        <v>552</v>
      </c>
      <c r="D140" s="55" t="s">
        <v>548</v>
      </c>
      <c r="E140" s="56" t="s">
        <v>550</v>
      </c>
      <c r="F140" s="57"/>
      <c r="H140" s="53"/>
      <c r="I140" s="58">
        <f t="shared" si="3"/>
        <v>0</v>
      </c>
      <c r="J140" s="58">
        <f t="shared" si="6"/>
        <v>0</v>
      </c>
      <c r="K140" s="59"/>
      <c r="L140" s="59"/>
      <c r="M140" s="60"/>
      <c r="N140" s="64"/>
    </row>
    <row r="141" spans="2:14">
      <c r="B141" s="53"/>
      <c r="C141" s="54" t="s">
        <v>552</v>
      </c>
      <c r="D141" s="55" t="s">
        <v>548</v>
      </c>
      <c r="E141" s="56" t="s">
        <v>550</v>
      </c>
      <c r="F141" s="57"/>
      <c r="H141" s="53"/>
      <c r="I141" s="58">
        <f t="shared" si="3"/>
        <v>0</v>
      </c>
      <c r="J141" s="58">
        <f t="shared" si="6"/>
        <v>0</v>
      </c>
      <c r="K141" s="59"/>
      <c r="L141" s="59"/>
      <c r="M141" s="60"/>
      <c r="N141" s="64"/>
    </row>
    <row r="142" spans="2:14">
      <c r="B142" s="53"/>
      <c r="C142" s="54" t="s">
        <v>552</v>
      </c>
      <c r="D142" s="55" t="s">
        <v>548</v>
      </c>
      <c r="E142" s="56" t="s">
        <v>550</v>
      </c>
      <c r="F142" s="57"/>
      <c r="H142" s="53"/>
      <c r="I142" s="58">
        <f t="shared" si="3"/>
        <v>0</v>
      </c>
      <c r="J142" s="58">
        <f t="shared" si="6"/>
        <v>0</v>
      </c>
      <c r="K142" s="59"/>
      <c r="L142" s="59"/>
      <c r="M142" s="60"/>
      <c r="N142" s="64"/>
    </row>
    <row r="143" spans="2:14">
      <c r="B143" s="53"/>
      <c r="C143" s="54" t="s">
        <v>552</v>
      </c>
      <c r="D143" s="55" t="s">
        <v>548</v>
      </c>
      <c r="E143" s="56" t="s">
        <v>550</v>
      </c>
      <c r="F143" s="57"/>
      <c r="H143" s="53"/>
      <c r="I143" s="58">
        <f t="shared" si="3"/>
        <v>0</v>
      </c>
      <c r="J143" s="58">
        <f t="shared" si="6"/>
        <v>0</v>
      </c>
      <c r="K143" s="59"/>
      <c r="L143" s="59"/>
      <c r="M143" s="60"/>
      <c r="N143" s="64" t="str">
        <f t="shared" ref="N143:N278" si="7">IFERROR((J143/I143),"")</f>
        <v/>
      </c>
    </row>
    <row r="144" spans="2:14">
      <c r="B144" s="53"/>
      <c r="C144" s="54" t="s">
        <v>552</v>
      </c>
      <c r="D144" s="55" t="s">
        <v>548</v>
      </c>
      <c r="E144" s="56" t="s">
        <v>550</v>
      </c>
      <c r="F144" s="57"/>
      <c r="H144" s="53"/>
      <c r="I144" s="58">
        <f t="shared" si="3"/>
        <v>0</v>
      </c>
      <c r="J144" s="58">
        <f t="shared" si="6"/>
        <v>0</v>
      </c>
      <c r="K144" s="59"/>
      <c r="L144" s="59"/>
      <c r="M144" s="60"/>
      <c r="N144" s="64" t="str">
        <f t="shared" si="7"/>
        <v/>
      </c>
    </row>
    <row r="145" spans="2:14">
      <c r="B145" s="53"/>
      <c r="C145" s="54" t="s">
        <v>552</v>
      </c>
      <c r="D145" s="55" t="s">
        <v>548</v>
      </c>
      <c r="E145" s="56" t="s">
        <v>550</v>
      </c>
      <c r="F145" s="57"/>
      <c r="H145" s="53"/>
      <c r="I145" s="58">
        <f t="shared" si="3"/>
        <v>0</v>
      </c>
      <c r="J145" s="58">
        <f t="shared" si="6"/>
        <v>0</v>
      </c>
      <c r="K145" s="59"/>
      <c r="L145" s="59"/>
      <c r="M145" s="60"/>
      <c r="N145" s="64" t="str">
        <f t="shared" si="7"/>
        <v/>
      </c>
    </row>
    <row r="146" spans="2:14">
      <c r="B146" s="53"/>
      <c r="C146" s="54" t="s">
        <v>552</v>
      </c>
      <c r="D146" s="55" t="s">
        <v>548</v>
      </c>
      <c r="E146" s="56" t="s">
        <v>550</v>
      </c>
      <c r="F146" s="57"/>
      <c r="H146" s="53"/>
      <c r="I146" s="58">
        <f t="shared" si="3"/>
        <v>0</v>
      </c>
      <c r="J146" s="58">
        <f t="shared" si="6"/>
        <v>0</v>
      </c>
      <c r="K146" s="59"/>
      <c r="L146" s="59"/>
      <c r="M146" s="60"/>
      <c r="N146" s="64" t="str">
        <f t="shared" si="7"/>
        <v/>
      </c>
    </row>
    <row r="147" spans="2:14">
      <c r="B147" s="53"/>
      <c r="C147" s="54" t="s">
        <v>552</v>
      </c>
      <c r="D147" s="55" t="s">
        <v>548</v>
      </c>
      <c r="E147" s="56" t="s">
        <v>549</v>
      </c>
      <c r="F147" s="57"/>
      <c r="H147" s="53"/>
      <c r="I147" s="58">
        <f t="shared" si="3"/>
        <v>0</v>
      </c>
      <c r="J147" s="58">
        <f t="shared" si="6"/>
        <v>0</v>
      </c>
      <c r="K147" s="59"/>
      <c r="L147" s="59"/>
      <c r="M147" s="60"/>
      <c r="N147" s="64" t="str">
        <f t="shared" si="7"/>
        <v/>
      </c>
    </row>
    <row r="148" spans="2:14">
      <c r="B148" s="53"/>
      <c r="C148" s="54" t="s">
        <v>552</v>
      </c>
      <c r="D148" s="55" t="s">
        <v>554</v>
      </c>
      <c r="E148" s="56" t="s">
        <v>551</v>
      </c>
      <c r="F148" s="57"/>
      <c r="H148" s="53"/>
      <c r="I148" s="58">
        <f t="shared" si="3"/>
        <v>0</v>
      </c>
      <c r="J148" s="58">
        <f t="shared" ref="J148:J238" si="8">COUNTIFS($C$383:$C$758,H148,$E$383:$E$758,"C")</f>
        <v>0</v>
      </c>
      <c r="K148" s="59"/>
      <c r="L148" s="59"/>
      <c r="M148" s="60"/>
      <c r="N148" s="64" t="str">
        <f t="shared" ref="N148:N185" si="9">IFERROR((J148/I148),"")</f>
        <v/>
      </c>
    </row>
    <row r="149" spans="2:14">
      <c r="B149" s="53"/>
      <c r="C149" s="54" t="s">
        <v>552</v>
      </c>
      <c r="D149" s="55" t="s">
        <v>548</v>
      </c>
      <c r="E149" s="56" t="s">
        <v>549</v>
      </c>
      <c r="F149" s="57"/>
      <c r="H149" s="53"/>
      <c r="I149" s="58">
        <f t="shared" si="3"/>
        <v>0</v>
      </c>
      <c r="J149" s="58">
        <f t="shared" si="8"/>
        <v>0</v>
      </c>
      <c r="K149" s="59"/>
      <c r="L149" s="59"/>
      <c r="M149" s="60"/>
      <c r="N149" s="64" t="str">
        <f t="shared" si="9"/>
        <v/>
      </c>
    </row>
    <row r="150" spans="2:14">
      <c r="B150" s="53"/>
      <c r="C150" s="54" t="s">
        <v>552</v>
      </c>
      <c r="D150" s="55" t="s">
        <v>548</v>
      </c>
      <c r="E150" s="56" t="s">
        <v>549</v>
      </c>
      <c r="F150" s="57"/>
      <c r="H150" s="53"/>
      <c r="I150" s="58">
        <f t="shared" si="3"/>
        <v>0</v>
      </c>
      <c r="J150" s="58">
        <f t="shared" si="8"/>
        <v>0</v>
      </c>
      <c r="K150" s="59"/>
      <c r="L150" s="59"/>
      <c r="M150" s="60"/>
      <c r="N150" s="64" t="str">
        <f t="shared" si="9"/>
        <v/>
      </c>
    </row>
    <row r="151" spans="2:14">
      <c r="B151" s="53"/>
      <c r="C151" s="54" t="s">
        <v>552</v>
      </c>
      <c r="D151" s="55" t="s">
        <v>548</v>
      </c>
      <c r="E151" s="56" t="s">
        <v>549</v>
      </c>
      <c r="F151" s="57"/>
      <c r="H151" s="53"/>
      <c r="I151" s="58">
        <f t="shared" si="3"/>
        <v>0</v>
      </c>
      <c r="J151" s="58">
        <f t="shared" si="8"/>
        <v>0</v>
      </c>
      <c r="K151" s="59"/>
      <c r="L151" s="59"/>
      <c r="M151" s="60"/>
      <c r="N151" s="64" t="str">
        <f t="shared" si="9"/>
        <v/>
      </c>
    </row>
    <row r="152" spans="2:14">
      <c r="B152" s="53"/>
      <c r="C152" s="54" t="s">
        <v>552</v>
      </c>
      <c r="D152" s="55" t="s">
        <v>548</v>
      </c>
      <c r="E152" s="56" t="s">
        <v>549</v>
      </c>
      <c r="F152" s="57"/>
      <c r="H152" s="53"/>
      <c r="I152" s="58">
        <f t="shared" si="3"/>
        <v>0</v>
      </c>
      <c r="J152" s="58">
        <f t="shared" si="8"/>
        <v>0</v>
      </c>
      <c r="K152" s="59"/>
      <c r="L152" s="59"/>
      <c r="M152" s="60"/>
      <c r="N152" s="64" t="str">
        <f t="shared" si="9"/>
        <v/>
      </c>
    </row>
    <row r="153" spans="2:14">
      <c r="B153" s="53"/>
      <c r="C153" s="54" t="s">
        <v>552</v>
      </c>
      <c r="D153" s="55" t="s">
        <v>548</v>
      </c>
      <c r="E153" s="56" t="s">
        <v>549</v>
      </c>
      <c r="F153" s="57"/>
      <c r="H153" s="53"/>
      <c r="I153" s="58">
        <f t="shared" si="3"/>
        <v>0</v>
      </c>
      <c r="J153" s="58">
        <f t="shared" si="8"/>
        <v>0</v>
      </c>
      <c r="K153" s="59"/>
      <c r="L153" s="59"/>
      <c r="M153" s="60"/>
      <c r="N153" s="64" t="str">
        <f t="shared" si="9"/>
        <v/>
      </c>
    </row>
    <row r="154" spans="2:14">
      <c r="B154" s="53"/>
      <c r="C154" s="54" t="s">
        <v>552</v>
      </c>
      <c r="D154" s="55" t="s">
        <v>548</v>
      </c>
      <c r="E154" s="56" t="s">
        <v>549</v>
      </c>
      <c r="F154" s="57"/>
      <c r="H154" s="53"/>
      <c r="I154" s="58">
        <f t="shared" si="3"/>
        <v>0</v>
      </c>
      <c r="J154" s="58">
        <f t="shared" si="8"/>
        <v>0</v>
      </c>
      <c r="K154" s="59"/>
      <c r="L154" s="59"/>
      <c r="M154" s="60"/>
      <c r="N154" s="64" t="str">
        <f t="shared" si="9"/>
        <v/>
      </c>
    </row>
    <row r="155" spans="2:14">
      <c r="B155" s="53"/>
      <c r="C155" s="54" t="s">
        <v>552</v>
      </c>
      <c r="D155" s="55" t="s">
        <v>548</v>
      </c>
      <c r="E155" s="56" t="s">
        <v>549</v>
      </c>
      <c r="F155" s="57"/>
      <c r="H155" s="53"/>
      <c r="I155" s="58">
        <f t="shared" si="3"/>
        <v>0</v>
      </c>
      <c r="J155" s="58">
        <f t="shared" si="8"/>
        <v>0</v>
      </c>
      <c r="K155" s="59"/>
      <c r="L155" s="59"/>
      <c r="M155" s="60"/>
      <c r="N155" s="64" t="str">
        <f t="shared" si="9"/>
        <v/>
      </c>
    </row>
    <row r="156" spans="2:14">
      <c r="B156" s="53"/>
      <c r="C156" s="54" t="s">
        <v>552</v>
      </c>
      <c r="D156" s="55" t="s">
        <v>548</v>
      </c>
      <c r="E156" s="56" t="s">
        <v>549</v>
      </c>
      <c r="F156" s="57"/>
      <c r="H156" s="53"/>
      <c r="I156" s="58">
        <f t="shared" si="3"/>
        <v>0</v>
      </c>
      <c r="J156" s="58">
        <f t="shared" si="8"/>
        <v>0</v>
      </c>
      <c r="K156" s="59"/>
      <c r="L156" s="59"/>
      <c r="M156" s="60"/>
      <c r="N156" s="64" t="str">
        <f t="shared" si="9"/>
        <v/>
      </c>
    </row>
    <row r="157" spans="2:14">
      <c r="B157" s="53"/>
      <c r="C157" s="54" t="s">
        <v>552</v>
      </c>
      <c r="D157" s="55" t="s">
        <v>548</v>
      </c>
      <c r="E157" s="56" t="s">
        <v>550</v>
      </c>
      <c r="F157" s="57"/>
      <c r="H157" s="53"/>
      <c r="I157" s="58">
        <f t="shared" si="3"/>
        <v>0</v>
      </c>
      <c r="J157" s="58">
        <f t="shared" si="8"/>
        <v>0</v>
      </c>
      <c r="K157" s="59"/>
      <c r="L157" s="59"/>
      <c r="M157" s="60"/>
      <c r="N157" s="64" t="str">
        <f t="shared" si="9"/>
        <v/>
      </c>
    </row>
    <row r="158" spans="2:14">
      <c r="B158" s="53"/>
      <c r="C158" s="54" t="s">
        <v>552</v>
      </c>
      <c r="D158" s="55" t="s">
        <v>548</v>
      </c>
      <c r="E158" s="56" t="s">
        <v>550</v>
      </c>
      <c r="F158" s="57"/>
      <c r="H158" s="53"/>
      <c r="I158" s="58">
        <f t="shared" si="3"/>
        <v>0</v>
      </c>
      <c r="J158" s="58">
        <f t="shared" si="8"/>
        <v>0</v>
      </c>
      <c r="K158" s="59"/>
      <c r="L158" s="59"/>
      <c r="M158" s="60"/>
      <c r="N158" s="64" t="str">
        <f t="shared" si="9"/>
        <v/>
      </c>
    </row>
    <row r="159" spans="2:14">
      <c r="B159" s="53"/>
      <c r="C159" s="54" t="s">
        <v>552</v>
      </c>
      <c r="D159" s="55" t="s">
        <v>548</v>
      </c>
      <c r="E159" s="56" t="s">
        <v>550</v>
      </c>
      <c r="F159" s="57"/>
      <c r="H159" s="53"/>
      <c r="I159" s="58">
        <f t="shared" si="3"/>
        <v>0</v>
      </c>
      <c r="J159" s="58">
        <f t="shared" si="8"/>
        <v>0</v>
      </c>
      <c r="K159" s="59"/>
      <c r="L159" s="59"/>
      <c r="M159" s="60"/>
      <c r="N159" s="64" t="str">
        <f t="shared" si="9"/>
        <v/>
      </c>
    </row>
    <row r="160" spans="2:14">
      <c r="B160" s="53"/>
      <c r="C160" s="54" t="s">
        <v>552</v>
      </c>
      <c r="D160" s="55" t="s">
        <v>548</v>
      </c>
      <c r="E160" s="56" t="s">
        <v>550</v>
      </c>
      <c r="F160" s="57"/>
      <c r="H160" s="53"/>
      <c r="I160" s="58">
        <f t="shared" si="3"/>
        <v>0</v>
      </c>
      <c r="J160" s="58">
        <f t="shared" si="8"/>
        <v>0</v>
      </c>
      <c r="K160" s="59"/>
      <c r="L160" s="59"/>
      <c r="M160" s="60"/>
      <c r="N160" s="64" t="str">
        <f t="shared" si="9"/>
        <v/>
      </c>
    </row>
    <row r="161" spans="2:14">
      <c r="B161" s="53"/>
      <c r="C161" s="54" t="s">
        <v>552</v>
      </c>
      <c r="D161" s="55" t="s">
        <v>548</v>
      </c>
      <c r="E161" s="56" t="s">
        <v>550</v>
      </c>
      <c r="F161" s="57"/>
      <c r="H161" s="53"/>
      <c r="I161" s="58">
        <f t="shared" si="3"/>
        <v>0</v>
      </c>
      <c r="J161" s="58">
        <f t="shared" si="8"/>
        <v>0</v>
      </c>
      <c r="K161" s="59"/>
      <c r="L161" s="59"/>
      <c r="M161" s="60"/>
      <c r="N161" s="64" t="str">
        <f t="shared" si="9"/>
        <v/>
      </c>
    </row>
    <row r="162" spans="2:14">
      <c r="B162" s="53"/>
      <c r="C162" s="54" t="s">
        <v>552</v>
      </c>
      <c r="D162" s="55" t="s">
        <v>548</v>
      </c>
      <c r="E162" s="56" t="s">
        <v>550</v>
      </c>
      <c r="F162" s="57"/>
      <c r="H162" s="53"/>
      <c r="I162" s="58">
        <f t="shared" si="3"/>
        <v>0</v>
      </c>
      <c r="J162" s="58">
        <f t="shared" si="8"/>
        <v>0</v>
      </c>
      <c r="K162" s="59"/>
      <c r="L162" s="59"/>
      <c r="M162" s="60"/>
      <c r="N162" s="64" t="str">
        <f t="shared" si="9"/>
        <v/>
      </c>
    </row>
    <row r="163" spans="2:14">
      <c r="B163" s="53"/>
      <c r="C163" s="54" t="s">
        <v>552</v>
      </c>
      <c r="D163" s="55" t="s">
        <v>548</v>
      </c>
      <c r="E163" s="56" t="s">
        <v>550</v>
      </c>
      <c r="F163" s="57"/>
      <c r="H163" s="53"/>
      <c r="I163" s="58">
        <f t="shared" si="3"/>
        <v>0</v>
      </c>
      <c r="J163" s="58">
        <f t="shared" si="8"/>
        <v>0</v>
      </c>
      <c r="K163" s="59"/>
      <c r="L163" s="59"/>
      <c r="M163" s="60"/>
      <c r="N163" s="64" t="str">
        <f t="shared" si="9"/>
        <v/>
      </c>
    </row>
    <row r="164" spans="2:14">
      <c r="B164" s="53"/>
      <c r="C164" s="54" t="s">
        <v>552</v>
      </c>
      <c r="D164" s="55" t="s">
        <v>548</v>
      </c>
      <c r="E164" s="56" t="s">
        <v>550</v>
      </c>
      <c r="F164" s="57"/>
      <c r="H164" s="53"/>
      <c r="I164" s="58">
        <f t="shared" si="3"/>
        <v>0</v>
      </c>
      <c r="J164" s="58">
        <f t="shared" si="8"/>
        <v>0</v>
      </c>
      <c r="K164" s="59"/>
      <c r="L164" s="59"/>
      <c r="M164" s="60"/>
      <c r="N164" s="64" t="str">
        <f t="shared" si="9"/>
        <v/>
      </c>
    </row>
    <row r="165" spans="2:14">
      <c r="B165" s="53"/>
      <c r="C165" s="54" t="s">
        <v>552</v>
      </c>
      <c r="D165" s="55" t="s">
        <v>548</v>
      </c>
      <c r="E165" s="56" t="s">
        <v>550</v>
      </c>
      <c r="F165" s="57"/>
      <c r="H165" s="53"/>
      <c r="I165" s="58">
        <f t="shared" si="3"/>
        <v>0</v>
      </c>
      <c r="J165" s="58">
        <f t="shared" si="8"/>
        <v>0</v>
      </c>
      <c r="K165" s="59"/>
      <c r="L165" s="59"/>
      <c r="M165" s="60"/>
      <c r="N165" s="64" t="str">
        <f t="shared" si="9"/>
        <v/>
      </c>
    </row>
    <row r="166" spans="2:14">
      <c r="B166" s="53"/>
      <c r="C166" s="54" t="s">
        <v>552</v>
      </c>
      <c r="D166" s="55" t="s">
        <v>548</v>
      </c>
      <c r="E166" s="56" t="s">
        <v>549</v>
      </c>
      <c r="F166" s="57"/>
      <c r="H166" s="53"/>
      <c r="I166" s="58">
        <f t="shared" si="3"/>
        <v>0</v>
      </c>
      <c r="J166" s="58">
        <f t="shared" si="8"/>
        <v>0</v>
      </c>
      <c r="K166" s="59"/>
      <c r="L166" s="59"/>
      <c r="M166" s="60"/>
      <c r="N166" s="64" t="str">
        <f t="shared" si="9"/>
        <v/>
      </c>
    </row>
    <row r="167" spans="2:14">
      <c r="B167" s="53"/>
      <c r="C167" s="54" t="s">
        <v>552</v>
      </c>
      <c r="D167" s="55" t="s">
        <v>548</v>
      </c>
      <c r="E167" s="56" t="s">
        <v>553</v>
      </c>
      <c r="F167" s="57"/>
      <c r="H167" s="53"/>
      <c r="I167" s="58">
        <f t="shared" si="3"/>
        <v>0</v>
      </c>
      <c r="J167" s="58">
        <f t="shared" si="8"/>
        <v>0</v>
      </c>
      <c r="K167" s="59"/>
      <c r="L167" s="59"/>
      <c r="M167" s="60"/>
      <c r="N167" s="64" t="str">
        <f t="shared" si="9"/>
        <v/>
      </c>
    </row>
    <row r="168" spans="2:14">
      <c r="B168" s="53"/>
      <c r="C168" s="54" t="s">
        <v>552</v>
      </c>
      <c r="D168" s="55" t="s">
        <v>548</v>
      </c>
      <c r="E168" s="56" t="s">
        <v>553</v>
      </c>
      <c r="F168" s="57"/>
      <c r="H168" s="53"/>
      <c r="I168" s="58">
        <f t="shared" si="3"/>
        <v>0</v>
      </c>
      <c r="J168" s="58">
        <f t="shared" si="8"/>
        <v>0</v>
      </c>
      <c r="K168" s="59"/>
      <c r="L168" s="59"/>
      <c r="M168" s="60"/>
      <c r="N168" s="64" t="str">
        <f t="shared" si="9"/>
        <v/>
      </c>
    </row>
    <row r="169" spans="2:14">
      <c r="B169" s="53"/>
      <c r="C169" s="54" t="s">
        <v>552</v>
      </c>
      <c r="D169" s="55" t="s">
        <v>548</v>
      </c>
      <c r="E169" s="56" t="s">
        <v>553</v>
      </c>
      <c r="F169" s="57"/>
      <c r="H169" s="53"/>
      <c r="I169" s="58">
        <f t="shared" si="3"/>
        <v>0</v>
      </c>
      <c r="J169" s="58">
        <f t="shared" si="8"/>
        <v>0</v>
      </c>
      <c r="K169" s="59"/>
      <c r="L169" s="59"/>
      <c r="M169" s="60"/>
      <c r="N169" s="64" t="str">
        <f t="shared" si="9"/>
        <v/>
      </c>
    </row>
    <row r="170" spans="2:14">
      <c r="B170" s="53"/>
      <c r="C170" s="54" t="s">
        <v>552</v>
      </c>
      <c r="D170" s="55" t="s">
        <v>548</v>
      </c>
      <c r="E170" s="56" t="s">
        <v>549</v>
      </c>
      <c r="F170" s="57"/>
      <c r="H170" s="53"/>
      <c r="I170" s="58">
        <f t="shared" si="3"/>
        <v>0</v>
      </c>
      <c r="J170" s="58">
        <f t="shared" si="8"/>
        <v>0</v>
      </c>
      <c r="K170" s="59"/>
      <c r="L170" s="59"/>
      <c r="M170" s="60"/>
      <c r="N170" s="64" t="str">
        <f t="shared" si="9"/>
        <v/>
      </c>
    </row>
    <row r="171" spans="2:14">
      <c r="B171" s="53"/>
      <c r="C171" s="54" t="s">
        <v>552</v>
      </c>
      <c r="D171" s="55" t="s">
        <v>548</v>
      </c>
      <c r="E171" s="56" t="s">
        <v>549</v>
      </c>
      <c r="F171" s="57"/>
      <c r="H171" s="53"/>
      <c r="I171" s="58">
        <f t="shared" si="3"/>
        <v>0</v>
      </c>
      <c r="J171" s="58">
        <f t="shared" si="8"/>
        <v>0</v>
      </c>
      <c r="K171" s="59"/>
      <c r="L171" s="59"/>
      <c r="M171" s="60"/>
      <c r="N171" s="64" t="str">
        <f t="shared" si="9"/>
        <v/>
      </c>
    </row>
    <row r="172" spans="2:14">
      <c r="B172" s="53"/>
      <c r="C172" s="54" t="s">
        <v>552</v>
      </c>
      <c r="D172" s="55" t="s">
        <v>548</v>
      </c>
      <c r="E172" s="56" t="s">
        <v>549</v>
      </c>
      <c r="F172" s="57"/>
      <c r="H172" s="53"/>
      <c r="I172" s="58">
        <f t="shared" si="3"/>
        <v>0</v>
      </c>
      <c r="J172" s="58">
        <f t="shared" si="8"/>
        <v>0</v>
      </c>
      <c r="K172" s="59"/>
      <c r="L172" s="59"/>
      <c r="M172" s="60"/>
      <c r="N172" s="64" t="str">
        <f t="shared" si="9"/>
        <v/>
      </c>
    </row>
    <row r="173" spans="2:14">
      <c r="B173" s="53"/>
      <c r="C173" s="54" t="s">
        <v>552</v>
      </c>
      <c r="D173" s="55" t="s">
        <v>548</v>
      </c>
      <c r="E173" s="56" t="s">
        <v>549</v>
      </c>
      <c r="F173" s="57"/>
      <c r="H173" s="53"/>
      <c r="I173" s="58">
        <f t="shared" si="3"/>
        <v>0</v>
      </c>
      <c r="J173" s="58">
        <f t="shared" si="8"/>
        <v>0</v>
      </c>
      <c r="K173" s="59"/>
      <c r="L173" s="59"/>
      <c r="M173" s="60"/>
      <c r="N173" s="64" t="str">
        <f t="shared" si="9"/>
        <v/>
      </c>
    </row>
    <row r="174" spans="2:14">
      <c r="B174" s="53"/>
      <c r="C174" s="54" t="s">
        <v>552</v>
      </c>
      <c r="D174" s="55" t="s">
        <v>548</v>
      </c>
      <c r="E174" s="56" t="s">
        <v>549</v>
      </c>
      <c r="F174" s="57"/>
      <c r="H174" s="53"/>
      <c r="I174" s="58">
        <f t="shared" si="3"/>
        <v>0</v>
      </c>
      <c r="J174" s="58">
        <f t="shared" si="8"/>
        <v>0</v>
      </c>
      <c r="K174" s="59"/>
      <c r="L174" s="59"/>
      <c r="M174" s="60"/>
      <c r="N174" s="64" t="str">
        <f t="shared" si="9"/>
        <v/>
      </c>
    </row>
    <row r="175" spans="2:14">
      <c r="B175" s="53"/>
      <c r="C175" s="54" t="s">
        <v>552</v>
      </c>
      <c r="D175" s="55" t="s">
        <v>548</v>
      </c>
      <c r="E175" s="56" t="s">
        <v>549</v>
      </c>
      <c r="F175" s="57"/>
      <c r="H175" s="53"/>
      <c r="I175" s="58">
        <f t="shared" si="3"/>
        <v>0</v>
      </c>
      <c r="J175" s="58">
        <f t="shared" si="8"/>
        <v>0</v>
      </c>
      <c r="K175" s="59"/>
      <c r="L175" s="59"/>
      <c r="M175" s="60"/>
      <c r="N175" s="64" t="str">
        <f t="shared" si="9"/>
        <v/>
      </c>
    </row>
    <row r="176" spans="2:14">
      <c r="B176" s="53"/>
      <c r="C176" s="54" t="s">
        <v>552</v>
      </c>
      <c r="D176" s="55" t="s">
        <v>548</v>
      </c>
      <c r="E176" s="56" t="s">
        <v>549</v>
      </c>
      <c r="F176" s="57"/>
      <c r="H176" s="53"/>
      <c r="I176" s="58">
        <f t="shared" si="3"/>
        <v>0</v>
      </c>
      <c r="J176" s="58">
        <f t="shared" si="8"/>
        <v>0</v>
      </c>
      <c r="K176" s="59"/>
      <c r="L176" s="59"/>
      <c r="M176" s="60"/>
      <c r="N176" s="64" t="str">
        <f t="shared" si="9"/>
        <v/>
      </c>
    </row>
    <row r="177" spans="2:14">
      <c r="B177" s="53"/>
      <c r="C177" s="54" t="s">
        <v>552</v>
      </c>
      <c r="D177" s="55" t="s">
        <v>548</v>
      </c>
      <c r="E177" s="56" t="s">
        <v>549</v>
      </c>
      <c r="F177" s="57"/>
      <c r="H177" s="53"/>
      <c r="I177" s="58">
        <f t="shared" si="3"/>
        <v>0</v>
      </c>
      <c r="J177" s="58">
        <f t="shared" si="8"/>
        <v>0</v>
      </c>
      <c r="K177" s="59"/>
      <c r="L177" s="59"/>
      <c r="M177" s="60"/>
      <c r="N177" s="64" t="str">
        <f t="shared" si="9"/>
        <v/>
      </c>
    </row>
    <row r="178" spans="2:14">
      <c r="B178" s="53"/>
      <c r="C178" s="54" t="s">
        <v>552</v>
      </c>
      <c r="D178" s="55" t="s">
        <v>548</v>
      </c>
      <c r="E178" s="56" t="s">
        <v>549</v>
      </c>
      <c r="F178" s="57"/>
      <c r="H178" s="53"/>
      <c r="I178" s="58">
        <f t="shared" si="3"/>
        <v>0</v>
      </c>
      <c r="J178" s="58">
        <f t="shared" si="8"/>
        <v>0</v>
      </c>
      <c r="K178" s="59"/>
      <c r="L178" s="59"/>
      <c r="M178" s="60"/>
      <c r="N178" s="64" t="str">
        <f t="shared" si="9"/>
        <v/>
      </c>
    </row>
    <row r="179" spans="2:14">
      <c r="B179" s="53"/>
      <c r="C179" s="54" t="s">
        <v>552</v>
      </c>
      <c r="D179" s="55" t="s">
        <v>548</v>
      </c>
      <c r="E179" s="56" t="s">
        <v>549</v>
      </c>
      <c r="F179" s="57"/>
      <c r="H179" s="53"/>
      <c r="I179" s="58">
        <f t="shared" si="3"/>
        <v>0</v>
      </c>
      <c r="J179" s="58">
        <f t="shared" si="8"/>
        <v>0</v>
      </c>
      <c r="K179" s="59"/>
      <c r="L179" s="59"/>
      <c r="M179" s="60"/>
      <c r="N179" s="64" t="str">
        <f t="shared" si="9"/>
        <v/>
      </c>
    </row>
    <row r="180" spans="2:14">
      <c r="B180" s="53"/>
      <c r="C180" s="54" t="s">
        <v>552</v>
      </c>
      <c r="D180" s="55" t="s">
        <v>548</v>
      </c>
      <c r="E180" s="56" t="s">
        <v>549</v>
      </c>
      <c r="F180" s="57"/>
      <c r="H180" s="53"/>
      <c r="I180" s="58">
        <f t="shared" si="3"/>
        <v>0</v>
      </c>
      <c r="J180" s="58">
        <f t="shared" si="8"/>
        <v>0</v>
      </c>
      <c r="K180" s="59"/>
      <c r="L180" s="59"/>
      <c r="M180" s="60"/>
      <c r="N180" s="64" t="str">
        <f t="shared" si="9"/>
        <v/>
      </c>
    </row>
    <row r="181" spans="2:14">
      <c r="B181" s="53"/>
      <c r="C181" s="54" t="s">
        <v>552</v>
      </c>
      <c r="D181" s="55" t="s">
        <v>554</v>
      </c>
      <c r="E181" s="56" t="s">
        <v>551</v>
      </c>
      <c r="F181" s="57"/>
      <c r="H181" s="53"/>
      <c r="I181" s="58">
        <f t="shared" si="3"/>
        <v>0</v>
      </c>
      <c r="J181" s="58">
        <f t="shared" si="8"/>
        <v>0</v>
      </c>
      <c r="K181" s="59"/>
      <c r="L181" s="59"/>
      <c r="M181" s="60"/>
      <c r="N181" s="64" t="str">
        <f t="shared" si="9"/>
        <v/>
      </c>
    </row>
    <row r="182" spans="2:14">
      <c r="B182" s="53"/>
      <c r="C182" s="54" t="s">
        <v>552</v>
      </c>
      <c r="D182" s="55" t="s">
        <v>554</v>
      </c>
      <c r="E182" s="56" t="s">
        <v>551</v>
      </c>
      <c r="F182" s="57"/>
      <c r="H182" s="53"/>
      <c r="I182" s="58">
        <f t="shared" si="3"/>
        <v>0</v>
      </c>
      <c r="J182" s="58">
        <f t="shared" si="8"/>
        <v>0</v>
      </c>
      <c r="K182" s="59"/>
      <c r="L182" s="59"/>
      <c r="M182" s="60"/>
      <c r="N182" s="64" t="str">
        <f t="shared" si="9"/>
        <v/>
      </c>
    </row>
    <row r="183" spans="2:14">
      <c r="B183" s="53"/>
      <c r="C183" s="54" t="s">
        <v>552</v>
      </c>
      <c r="D183" s="55" t="s">
        <v>554</v>
      </c>
      <c r="E183" s="56" t="s">
        <v>551</v>
      </c>
      <c r="F183" s="57"/>
      <c r="H183" s="53"/>
      <c r="I183" s="58">
        <f t="shared" si="3"/>
        <v>0</v>
      </c>
      <c r="J183" s="58">
        <f t="shared" si="8"/>
        <v>0</v>
      </c>
      <c r="K183" s="59"/>
      <c r="L183" s="59"/>
      <c r="M183" s="60"/>
      <c r="N183" s="64" t="str">
        <f t="shared" si="9"/>
        <v/>
      </c>
    </row>
    <row r="184" spans="2:14">
      <c r="B184" s="53"/>
      <c r="C184" s="54" t="s">
        <v>552</v>
      </c>
      <c r="D184" s="55" t="s">
        <v>548</v>
      </c>
      <c r="E184" s="56" t="s">
        <v>549</v>
      </c>
      <c r="F184" s="57"/>
      <c r="H184" s="53"/>
      <c r="I184" s="58">
        <f t="shared" si="3"/>
        <v>0</v>
      </c>
      <c r="J184" s="58">
        <f t="shared" si="8"/>
        <v>0</v>
      </c>
      <c r="K184" s="59"/>
      <c r="L184" s="59"/>
      <c r="M184" s="60"/>
      <c r="N184" s="64" t="str">
        <f t="shared" si="9"/>
        <v/>
      </c>
    </row>
    <row r="185" spans="2:14">
      <c r="B185" s="53"/>
      <c r="C185" s="54" t="s">
        <v>552</v>
      </c>
      <c r="D185" s="55" t="s">
        <v>548</v>
      </c>
      <c r="E185" s="56" t="s">
        <v>549</v>
      </c>
      <c r="F185" s="57"/>
      <c r="H185" s="53"/>
      <c r="I185" s="58">
        <f t="shared" si="3"/>
        <v>0</v>
      </c>
      <c r="J185" s="58">
        <f t="shared" si="8"/>
        <v>0</v>
      </c>
      <c r="K185" s="59"/>
      <c r="L185" s="59"/>
      <c r="M185" s="60"/>
      <c r="N185" s="64" t="str">
        <f t="shared" si="9"/>
        <v/>
      </c>
    </row>
    <row r="186" spans="2:14">
      <c r="B186" s="53"/>
      <c r="C186" s="54" t="s">
        <v>552</v>
      </c>
      <c r="D186" s="55" t="s">
        <v>548</v>
      </c>
      <c r="E186" s="56" t="s">
        <v>549</v>
      </c>
      <c r="F186" s="57"/>
      <c r="H186" s="53"/>
      <c r="I186" s="58">
        <f t="shared" si="3"/>
        <v>0</v>
      </c>
      <c r="J186" s="58">
        <f t="shared" si="8"/>
        <v>0</v>
      </c>
      <c r="K186" s="59"/>
      <c r="L186" s="59"/>
      <c r="M186" s="60"/>
      <c r="N186" s="64"/>
    </row>
    <row r="187" spans="2:14">
      <c r="B187" s="53"/>
      <c r="C187" s="54" t="s">
        <v>552</v>
      </c>
      <c r="D187" s="55" t="s">
        <v>548</v>
      </c>
      <c r="E187" s="56" t="s">
        <v>549</v>
      </c>
      <c r="F187" s="57"/>
      <c r="H187" s="53"/>
      <c r="I187" s="58">
        <f t="shared" si="3"/>
        <v>0</v>
      </c>
      <c r="J187" s="58">
        <f t="shared" si="8"/>
        <v>0</v>
      </c>
      <c r="K187" s="59"/>
      <c r="L187" s="59"/>
      <c r="M187" s="60"/>
      <c r="N187" s="64"/>
    </row>
    <row r="188" spans="2:14">
      <c r="B188" s="53"/>
      <c r="C188" s="54" t="s">
        <v>552</v>
      </c>
      <c r="D188" s="55" t="s">
        <v>548</v>
      </c>
      <c r="E188" s="56" t="s">
        <v>549</v>
      </c>
      <c r="F188" s="57"/>
      <c r="H188" s="53"/>
      <c r="I188" s="58">
        <f t="shared" si="3"/>
        <v>0</v>
      </c>
      <c r="J188" s="58">
        <f t="shared" si="8"/>
        <v>0</v>
      </c>
      <c r="K188" s="59"/>
      <c r="L188" s="59"/>
      <c r="M188" s="60"/>
      <c r="N188" s="64"/>
    </row>
    <row r="189" spans="2:14">
      <c r="B189" s="53"/>
      <c r="C189" s="54" t="s">
        <v>552</v>
      </c>
      <c r="D189" s="55" t="s">
        <v>548</v>
      </c>
      <c r="E189" s="56" t="s">
        <v>549</v>
      </c>
      <c r="F189" s="57"/>
      <c r="H189" s="53"/>
      <c r="I189" s="58">
        <f t="shared" si="3"/>
        <v>0</v>
      </c>
      <c r="J189" s="58">
        <f t="shared" si="8"/>
        <v>0</v>
      </c>
      <c r="K189" s="59"/>
      <c r="L189" s="59"/>
      <c r="M189" s="60"/>
      <c r="N189" s="64"/>
    </row>
    <row r="190" spans="2:14">
      <c r="B190" s="53"/>
      <c r="C190" s="54" t="s">
        <v>552</v>
      </c>
      <c r="D190" s="55" t="s">
        <v>548</v>
      </c>
      <c r="E190" s="56" t="s">
        <v>549</v>
      </c>
      <c r="F190" s="57"/>
      <c r="H190" s="53"/>
      <c r="I190" s="58">
        <f t="shared" si="3"/>
        <v>0</v>
      </c>
      <c r="J190" s="58">
        <f t="shared" si="8"/>
        <v>0</v>
      </c>
      <c r="K190" s="59"/>
      <c r="L190" s="59"/>
      <c r="M190" s="60"/>
      <c r="N190" s="64"/>
    </row>
    <row r="191" spans="2:14">
      <c r="B191" s="53"/>
      <c r="C191" s="54" t="s">
        <v>552</v>
      </c>
      <c r="D191" s="55" t="s">
        <v>548</v>
      </c>
      <c r="E191" s="56" t="s">
        <v>550</v>
      </c>
      <c r="F191" s="57"/>
      <c r="H191" s="53"/>
      <c r="I191" s="58">
        <f t="shared" si="3"/>
        <v>0</v>
      </c>
      <c r="J191" s="58">
        <f t="shared" si="8"/>
        <v>0</v>
      </c>
      <c r="K191" s="59"/>
      <c r="L191" s="59"/>
      <c r="M191" s="60"/>
      <c r="N191" s="64"/>
    </row>
    <row r="192" spans="2:14">
      <c r="B192" s="53"/>
      <c r="C192" s="54" t="s">
        <v>552</v>
      </c>
      <c r="D192" s="55" t="s">
        <v>548</v>
      </c>
      <c r="E192" s="56" t="s">
        <v>550</v>
      </c>
      <c r="F192" s="57"/>
      <c r="H192" s="53"/>
      <c r="I192" s="58">
        <f t="shared" si="3"/>
        <v>0</v>
      </c>
      <c r="J192" s="58">
        <f t="shared" si="8"/>
        <v>0</v>
      </c>
      <c r="K192" s="59"/>
      <c r="L192" s="59"/>
      <c r="M192" s="60"/>
      <c r="N192" s="64"/>
    </row>
    <row r="193" spans="2:14">
      <c r="B193" s="53"/>
      <c r="C193" s="54" t="s">
        <v>552</v>
      </c>
      <c r="D193" s="55" t="s">
        <v>548</v>
      </c>
      <c r="E193" s="56" t="s">
        <v>550</v>
      </c>
      <c r="F193" s="57"/>
      <c r="H193" s="53"/>
      <c r="I193" s="58">
        <f t="shared" si="3"/>
        <v>0</v>
      </c>
      <c r="J193" s="58">
        <f t="shared" si="8"/>
        <v>0</v>
      </c>
      <c r="K193" s="59"/>
      <c r="L193" s="59"/>
      <c r="M193" s="60"/>
      <c r="N193" s="64"/>
    </row>
    <row r="194" spans="2:14">
      <c r="B194" s="53"/>
      <c r="C194" s="54" t="s">
        <v>552</v>
      </c>
      <c r="D194" s="55" t="s">
        <v>548</v>
      </c>
      <c r="E194" s="56" t="s">
        <v>550</v>
      </c>
      <c r="F194" s="57"/>
      <c r="H194" s="53"/>
      <c r="I194" s="58">
        <f t="shared" si="3"/>
        <v>0</v>
      </c>
      <c r="J194" s="58">
        <f t="shared" si="8"/>
        <v>0</v>
      </c>
      <c r="K194" s="59"/>
      <c r="L194" s="59"/>
      <c r="M194" s="60"/>
      <c r="N194" s="64" t="str">
        <f t="shared" ref="N194:N238" si="10">IFERROR((J194/I194),"")</f>
        <v/>
      </c>
    </row>
    <row r="195" spans="2:14">
      <c r="B195" s="53"/>
      <c r="C195" s="54" t="s">
        <v>552</v>
      </c>
      <c r="D195" s="55" t="s">
        <v>548</v>
      </c>
      <c r="E195" s="56" t="s">
        <v>550</v>
      </c>
      <c r="F195" s="57"/>
      <c r="H195" s="53"/>
      <c r="I195" s="58">
        <f t="shared" si="3"/>
        <v>0</v>
      </c>
      <c r="J195" s="58">
        <f t="shared" si="8"/>
        <v>0</v>
      </c>
      <c r="K195" s="59"/>
      <c r="L195" s="59"/>
      <c r="M195" s="60"/>
      <c r="N195" s="64" t="str">
        <f t="shared" si="10"/>
        <v/>
      </c>
    </row>
    <row r="196" spans="2:14">
      <c r="B196" s="53"/>
      <c r="C196" s="54" t="s">
        <v>552</v>
      </c>
      <c r="D196" s="55" t="s">
        <v>548</v>
      </c>
      <c r="E196" s="56" t="s">
        <v>550</v>
      </c>
      <c r="F196" s="57"/>
      <c r="H196" s="53"/>
      <c r="I196" s="58">
        <f t="shared" si="3"/>
        <v>0</v>
      </c>
      <c r="J196" s="58">
        <f t="shared" si="8"/>
        <v>0</v>
      </c>
      <c r="K196" s="59"/>
      <c r="L196" s="59"/>
      <c r="M196" s="60"/>
      <c r="N196" s="64" t="str">
        <f t="shared" si="10"/>
        <v/>
      </c>
    </row>
    <row r="197" spans="2:14">
      <c r="B197" s="53"/>
      <c r="C197" s="54" t="s">
        <v>552</v>
      </c>
      <c r="D197" s="55" t="s">
        <v>548</v>
      </c>
      <c r="E197" s="56" t="s">
        <v>550</v>
      </c>
      <c r="F197" s="57"/>
      <c r="H197" s="53"/>
      <c r="I197" s="58">
        <f t="shared" si="3"/>
        <v>0</v>
      </c>
      <c r="J197" s="58">
        <f t="shared" si="8"/>
        <v>0</v>
      </c>
      <c r="K197" s="59"/>
      <c r="L197" s="59"/>
      <c r="M197" s="60"/>
      <c r="N197" s="64" t="str">
        <f t="shared" si="10"/>
        <v/>
      </c>
    </row>
    <row r="198" spans="2:14">
      <c r="B198" s="53"/>
      <c r="C198" s="54" t="s">
        <v>552</v>
      </c>
      <c r="D198" s="55" t="s">
        <v>548</v>
      </c>
      <c r="E198" s="56" t="s">
        <v>550</v>
      </c>
      <c r="F198" s="57"/>
      <c r="H198" s="53"/>
      <c r="I198" s="58">
        <f t="shared" si="3"/>
        <v>0</v>
      </c>
      <c r="J198" s="58">
        <f t="shared" si="8"/>
        <v>0</v>
      </c>
      <c r="K198" s="59"/>
      <c r="L198" s="59"/>
      <c r="M198" s="60"/>
      <c r="N198" s="64" t="str">
        <f t="shared" si="10"/>
        <v/>
      </c>
    </row>
    <row r="199" spans="2:14">
      <c r="B199" s="53"/>
      <c r="C199" s="54" t="s">
        <v>552</v>
      </c>
      <c r="D199" s="55" t="s">
        <v>548</v>
      </c>
      <c r="E199" s="56" t="s">
        <v>550</v>
      </c>
      <c r="F199" s="57"/>
      <c r="H199" s="53"/>
      <c r="I199" s="58">
        <f t="shared" si="3"/>
        <v>0</v>
      </c>
      <c r="J199" s="58">
        <f t="shared" si="8"/>
        <v>0</v>
      </c>
      <c r="K199" s="59"/>
      <c r="L199" s="59"/>
      <c r="M199" s="60"/>
      <c r="N199" s="64" t="str">
        <f t="shared" si="10"/>
        <v/>
      </c>
    </row>
    <row r="200" spans="2:14">
      <c r="B200" s="53"/>
      <c r="C200" s="54" t="s">
        <v>552</v>
      </c>
      <c r="D200" s="55" t="s">
        <v>548</v>
      </c>
      <c r="E200" s="56" t="s">
        <v>550</v>
      </c>
      <c r="F200" s="57"/>
      <c r="H200" s="53"/>
      <c r="I200" s="58">
        <f t="shared" si="3"/>
        <v>0</v>
      </c>
      <c r="J200" s="58">
        <f t="shared" si="8"/>
        <v>0</v>
      </c>
      <c r="K200" s="59"/>
      <c r="L200" s="59"/>
      <c r="M200" s="60"/>
      <c r="N200" s="64" t="str">
        <f t="shared" si="10"/>
        <v/>
      </c>
    </row>
    <row r="201" spans="2:14">
      <c r="B201" s="53"/>
      <c r="C201" s="54" t="s">
        <v>552</v>
      </c>
      <c r="D201" s="55" t="s">
        <v>548</v>
      </c>
      <c r="E201" s="56" t="s">
        <v>550</v>
      </c>
      <c r="F201" s="57"/>
      <c r="H201" s="53"/>
      <c r="I201" s="58">
        <f t="shared" si="3"/>
        <v>0</v>
      </c>
      <c r="J201" s="58">
        <f t="shared" si="8"/>
        <v>0</v>
      </c>
      <c r="K201" s="59"/>
      <c r="L201" s="59"/>
      <c r="M201" s="60"/>
      <c r="N201" s="64" t="str">
        <f t="shared" si="10"/>
        <v/>
      </c>
    </row>
    <row r="202" spans="2:14">
      <c r="B202" s="53"/>
      <c r="C202" s="54" t="s">
        <v>552</v>
      </c>
      <c r="D202" s="55" t="s">
        <v>548</v>
      </c>
      <c r="E202" s="56" t="s">
        <v>550</v>
      </c>
      <c r="F202" s="57"/>
      <c r="H202" s="53"/>
      <c r="I202" s="58">
        <f t="shared" si="3"/>
        <v>0</v>
      </c>
      <c r="J202" s="58">
        <f t="shared" si="8"/>
        <v>0</v>
      </c>
      <c r="K202" s="59"/>
      <c r="L202" s="59"/>
      <c r="M202" s="60"/>
      <c r="N202" s="64" t="str">
        <f t="shared" si="10"/>
        <v/>
      </c>
    </row>
    <row r="203" spans="2:14">
      <c r="B203" s="53"/>
      <c r="C203" s="54" t="s">
        <v>552</v>
      </c>
      <c r="D203" s="55" t="s">
        <v>548</v>
      </c>
      <c r="E203" s="56" t="s">
        <v>550</v>
      </c>
      <c r="F203" s="57"/>
      <c r="H203" s="53"/>
      <c r="I203" s="58">
        <f t="shared" si="3"/>
        <v>0</v>
      </c>
      <c r="J203" s="58">
        <f t="shared" si="8"/>
        <v>0</v>
      </c>
      <c r="K203" s="59"/>
      <c r="L203" s="59"/>
      <c r="M203" s="60"/>
      <c r="N203" s="64" t="str">
        <f t="shared" si="10"/>
        <v/>
      </c>
    </row>
    <row r="204" spans="2:14">
      <c r="B204" s="53"/>
      <c r="C204" s="54" t="s">
        <v>552</v>
      </c>
      <c r="D204" s="55" t="s">
        <v>548</v>
      </c>
      <c r="E204" s="56" t="s">
        <v>550</v>
      </c>
      <c r="F204" s="57"/>
      <c r="H204" s="53"/>
      <c r="I204" s="58">
        <f t="shared" si="3"/>
        <v>0</v>
      </c>
      <c r="J204" s="58">
        <f t="shared" si="8"/>
        <v>0</v>
      </c>
      <c r="K204" s="59"/>
      <c r="L204" s="59"/>
      <c r="M204" s="60"/>
      <c r="N204" s="64" t="str">
        <f t="shared" si="10"/>
        <v/>
      </c>
    </row>
    <row r="205" spans="2:14">
      <c r="B205" s="53"/>
      <c r="C205" s="54" t="s">
        <v>552</v>
      </c>
      <c r="D205" s="55" t="s">
        <v>548</v>
      </c>
      <c r="E205" s="56" t="s">
        <v>550</v>
      </c>
      <c r="F205" s="57"/>
      <c r="H205" s="53"/>
      <c r="I205" s="58">
        <f t="shared" si="3"/>
        <v>0</v>
      </c>
      <c r="J205" s="58">
        <f t="shared" si="8"/>
        <v>0</v>
      </c>
      <c r="K205" s="59"/>
      <c r="L205" s="59"/>
      <c r="M205" s="60"/>
      <c r="N205" s="64" t="str">
        <f t="shared" si="10"/>
        <v/>
      </c>
    </row>
    <row r="206" spans="2:14">
      <c r="B206" s="53"/>
      <c r="C206" s="54" t="s">
        <v>552</v>
      </c>
      <c r="D206" s="55" t="s">
        <v>548</v>
      </c>
      <c r="E206" s="56" t="s">
        <v>550</v>
      </c>
      <c r="F206" s="57"/>
      <c r="H206" s="53"/>
      <c r="I206" s="58">
        <f t="shared" si="3"/>
        <v>0</v>
      </c>
      <c r="J206" s="58">
        <f t="shared" si="8"/>
        <v>0</v>
      </c>
      <c r="K206" s="59"/>
      <c r="L206" s="59"/>
      <c r="M206" s="60"/>
      <c r="N206" s="64" t="str">
        <f t="shared" si="10"/>
        <v/>
      </c>
    </row>
    <row r="207" spans="2:14">
      <c r="B207" s="53"/>
      <c r="C207" s="54" t="s">
        <v>552</v>
      </c>
      <c r="D207" s="55" t="s">
        <v>548</v>
      </c>
      <c r="E207" s="56" t="s">
        <v>550</v>
      </c>
      <c r="F207" s="57"/>
      <c r="H207" s="53"/>
      <c r="I207" s="58">
        <f t="shared" si="3"/>
        <v>0</v>
      </c>
      <c r="J207" s="58">
        <f t="shared" si="8"/>
        <v>0</v>
      </c>
      <c r="K207" s="59"/>
      <c r="L207" s="59"/>
      <c r="M207" s="60"/>
      <c r="N207" s="64" t="str">
        <f t="shared" si="10"/>
        <v/>
      </c>
    </row>
    <row r="208" spans="2:14">
      <c r="B208" s="53"/>
      <c r="C208" s="54" t="s">
        <v>552</v>
      </c>
      <c r="D208" s="55" t="s">
        <v>548</v>
      </c>
      <c r="E208" s="56" t="s">
        <v>549</v>
      </c>
      <c r="F208" s="57"/>
      <c r="H208" s="53"/>
      <c r="I208" s="58">
        <f t="shared" si="3"/>
        <v>0</v>
      </c>
      <c r="J208" s="58">
        <f t="shared" si="8"/>
        <v>0</v>
      </c>
      <c r="K208" s="59"/>
      <c r="L208" s="59"/>
      <c r="M208" s="60"/>
      <c r="N208" s="64" t="str">
        <f t="shared" si="10"/>
        <v/>
      </c>
    </row>
    <row r="209" spans="2:14">
      <c r="B209" s="53"/>
      <c r="C209" s="54" t="s">
        <v>552</v>
      </c>
      <c r="D209" s="55" t="s">
        <v>548</v>
      </c>
      <c r="E209" s="56" t="s">
        <v>553</v>
      </c>
      <c r="F209" s="57"/>
      <c r="H209" s="53"/>
      <c r="I209" s="58">
        <f t="shared" si="3"/>
        <v>0</v>
      </c>
      <c r="J209" s="58">
        <f t="shared" si="8"/>
        <v>0</v>
      </c>
      <c r="K209" s="59"/>
      <c r="L209" s="59"/>
      <c r="M209" s="60"/>
      <c r="N209" s="64" t="str">
        <f t="shared" si="10"/>
        <v/>
      </c>
    </row>
    <row r="210" spans="2:14">
      <c r="B210" s="53"/>
      <c r="C210" s="54" t="s">
        <v>552</v>
      </c>
      <c r="D210" s="55" t="s">
        <v>548</v>
      </c>
      <c r="E210" s="56" t="s">
        <v>549</v>
      </c>
      <c r="F210" s="57"/>
      <c r="H210" s="53"/>
      <c r="I210" s="58">
        <f t="shared" si="3"/>
        <v>0</v>
      </c>
      <c r="J210" s="58">
        <f t="shared" si="8"/>
        <v>0</v>
      </c>
      <c r="K210" s="59"/>
      <c r="L210" s="59"/>
      <c r="M210" s="60"/>
      <c r="N210" s="64" t="str">
        <f t="shared" si="10"/>
        <v/>
      </c>
    </row>
    <row r="211" spans="2:14">
      <c r="B211" s="53"/>
      <c r="C211" s="54" t="s">
        <v>552</v>
      </c>
      <c r="D211" s="55" t="s">
        <v>548</v>
      </c>
      <c r="E211" s="56" t="s">
        <v>549</v>
      </c>
      <c r="F211" s="57"/>
      <c r="H211" s="53"/>
      <c r="I211" s="58">
        <f t="shared" si="3"/>
        <v>0</v>
      </c>
      <c r="J211" s="58">
        <f t="shared" si="8"/>
        <v>0</v>
      </c>
      <c r="K211" s="59"/>
      <c r="L211" s="59"/>
      <c r="M211" s="60"/>
      <c r="N211" s="64" t="str">
        <f t="shared" si="10"/>
        <v/>
      </c>
    </row>
    <row r="212" spans="2:14">
      <c r="B212" s="53"/>
      <c r="C212" s="54" t="s">
        <v>552</v>
      </c>
      <c r="D212" s="55" t="s">
        <v>548</v>
      </c>
      <c r="E212" s="56" t="s">
        <v>549</v>
      </c>
      <c r="F212" s="57"/>
      <c r="H212" s="53"/>
      <c r="I212" s="58">
        <f t="shared" si="3"/>
        <v>0</v>
      </c>
      <c r="J212" s="58">
        <f t="shared" si="8"/>
        <v>0</v>
      </c>
      <c r="K212" s="59"/>
      <c r="L212" s="59"/>
      <c r="M212" s="60"/>
      <c r="N212" s="64" t="str">
        <f t="shared" si="10"/>
        <v/>
      </c>
    </row>
    <row r="213" spans="2:14">
      <c r="B213" s="53"/>
      <c r="C213" s="54" t="s">
        <v>552</v>
      </c>
      <c r="D213" s="55" t="s">
        <v>548</v>
      </c>
      <c r="E213" s="56" t="s">
        <v>549</v>
      </c>
      <c r="F213" s="57"/>
      <c r="H213" s="53"/>
      <c r="I213" s="58">
        <f t="shared" si="3"/>
        <v>0</v>
      </c>
      <c r="J213" s="58">
        <f t="shared" si="8"/>
        <v>0</v>
      </c>
      <c r="K213" s="59"/>
      <c r="L213" s="59"/>
      <c r="M213" s="60"/>
      <c r="N213" s="64" t="str">
        <f t="shared" si="10"/>
        <v/>
      </c>
    </row>
    <row r="214" spans="2:14">
      <c r="B214" s="53"/>
      <c r="C214" s="54" t="s">
        <v>552</v>
      </c>
      <c r="D214" s="55" t="s">
        <v>548</v>
      </c>
      <c r="E214" s="56" t="s">
        <v>549</v>
      </c>
      <c r="F214" s="57"/>
      <c r="H214" s="53"/>
      <c r="I214" s="58">
        <f t="shared" si="3"/>
        <v>0</v>
      </c>
      <c r="J214" s="58">
        <f t="shared" si="8"/>
        <v>0</v>
      </c>
      <c r="K214" s="59"/>
      <c r="L214" s="59"/>
      <c r="M214" s="60"/>
      <c r="N214" s="64" t="str">
        <f t="shared" si="10"/>
        <v/>
      </c>
    </row>
    <row r="215" spans="2:14">
      <c r="B215" s="53"/>
      <c r="C215" s="54" t="s">
        <v>552</v>
      </c>
      <c r="D215" s="55" t="s">
        <v>548</v>
      </c>
      <c r="E215" s="56" t="s">
        <v>549</v>
      </c>
      <c r="F215" s="57"/>
      <c r="H215" s="53"/>
      <c r="I215" s="58">
        <f t="shared" si="3"/>
        <v>0</v>
      </c>
      <c r="J215" s="58">
        <f t="shared" si="8"/>
        <v>0</v>
      </c>
      <c r="K215" s="59"/>
      <c r="L215" s="59"/>
      <c r="M215" s="60"/>
      <c r="N215" s="64" t="str">
        <f t="shared" si="10"/>
        <v/>
      </c>
    </row>
    <row r="216" spans="2:14">
      <c r="B216" s="53"/>
      <c r="C216" s="54" t="s">
        <v>552</v>
      </c>
      <c r="D216" s="55" t="s">
        <v>548</v>
      </c>
      <c r="E216" s="56" t="s">
        <v>549</v>
      </c>
      <c r="F216" s="57"/>
      <c r="H216" s="53"/>
      <c r="I216" s="58">
        <f t="shared" si="3"/>
        <v>0</v>
      </c>
      <c r="J216" s="58">
        <f t="shared" si="8"/>
        <v>0</v>
      </c>
      <c r="K216" s="59"/>
      <c r="L216" s="59"/>
      <c r="M216" s="60"/>
      <c r="N216" s="64" t="str">
        <f t="shared" si="10"/>
        <v/>
      </c>
    </row>
    <row r="217" spans="2:14">
      <c r="B217" s="53"/>
      <c r="C217" s="54" t="s">
        <v>552</v>
      </c>
      <c r="D217" s="55" t="s">
        <v>548</v>
      </c>
      <c r="E217" s="56" t="s">
        <v>549</v>
      </c>
      <c r="F217" s="57"/>
      <c r="H217" s="53"/>
      <c r="I217" s="58">
        <f t="shared" si="3"/>
        <v>0</v>
      </c>
      <c r="J217" s="58">
        <f t="shared" si="8"/>
        <v>0</v>
      </c>
      <c r="K217" s="59"/>
      <c r="L217" s="59"/>
      <c r="M217" s="60"/>
      <c r="N217" s="64" t="str">
        <f t="shared" si="10"/>
        <v/>
      </c>
    </row>
    <row r="218" spans="2:14">
      <c r="B218" s="53"/>
      <c r="C218" s="54" t="s">
        <v>552</v>
      </c>
      <c r="D218" s="55" t="s">
        <v>548</v>
      </c>
      <c r="E218" s="56" t="s">
        <v>549</v>
      </c>
      <c r="F218" s="57"/>
      <c r="H218" s="53"/>
      <c r="I218" s="58">
        <f t="shared" si="3"/>
        <v>0</v>
      </c>
      <c r="J218" s="58">
        <f t="shared" si="8"/>
        <v>0</v>
      </c>
      <c r="K218" s="59"/>
      <c r="L218" s="59"/>
      <c r="M218" s="60"/>
      <c r="N218" s="64" t="str">
        <f t="shared" si="10"/>
        <v/>
      </c>
    </row>
    <row r="219" spans="2:14">
      <c r="B219" s="53"/>
      <c r="C219" s="54" t="s">
        <v>552</v>
      </c>
      <c r="D219" s="55" t="s">
        <v>548</v>
      </c>
      <c r="E219" s="56" t="s">
        <v>549</v>
      </c>
      <c r="F219" s="57"/>
      <c r="H219" s="53"/>
      <c r="I219" s="58">
        <f t="shared" si="3"/>
        <v>0</v>
      </c>
      <c r="J219" s="58">
        <f t="shared" si="8"/>
        <v>0</v>
      </c>
      <c r="K219" s="59"/>
      <c r="L219" s="59"/>
      <c r="M219" s="60"/>
      <c r="N219" s="64" t="str">
        <f t="shared" si="10"/>
        <v/>
      </c>
    </row>
    <row r="220" spans="2:14">
      <c r="B220" s="53"/>
      <c r="C220" s="54" t="s">
        <v>552</v>
      </c>
      <c r="D220" s="55" t="s">
        <v>548</v>
      </c>
      <c r="E220" s="56" t="s">
        <v>549</v>
      </c>
      <c r="F220" s="57"/>
      <c r="H220" s="53"/>
      <c r="I220" s="58">
        <f t="shared" si="3"/>
        <v>0</v>
      </c>
      <c r="J220" s="58">
        <f t="shared" si="8"/>
        <v>0</v>
      </c>
      <c r="K220" s="59"/>
      <c r="L220" s="59"/>
      <c r="M220" s="60"/>
      <c r="N220" s="64" t="str">
        <f t="shared" si="10"/>
        <v/>
      </c>
    </row>
    <row r="221" spans="2:14">
      <c r="B221" s="53"/>
      <c r="C221" s="54" t="s">
        <v>552</v>
      </c>
      <c r="D221" s="55" t="s">
        <v>548</v>
      </c>
      <c r="E221" s="56" t="s">
        <v>549</v>
      </c>
      <c r="F221" s="57"/>
      <c r="H221" s="53"/>
      <c r="I221" s="58">
        <f t="shared" si="3"/>
        <v>0</v>
      </c>
      <c r="J221" s="58">
        <f t="shared" si="8"/>
        <v>0</v>
      </c>
      <c r="K221" s="59"/>
      <c r="L221" s="59"/>
      <c r="M221" s="60"/>
      <c r="N221" s="64" t="str">
        <f t="shared" si="10"/>
        <v/>
      </c>
    </row>
    <row r="222" spans="2:14">
      <c r="B222" s="53"/>
      <c r="C222" s="54" t="s">
        <v>552</v>
      </c>
      <c r="D222" s="55" t="s">
        <v>548</v>
      </c>
      <c r="E222" s="56" t="s">
        <v>549</v>
      </c>
      <c r="F222" s="57"/>
      <c r="H222" s="53"/>
      <c r="I222" s="58">
        <f t="shared" si="3"/>
        <v>0</v>
      </c>
      <c r="J222" s="58">
        <f t="shared" si="8"/>
        <v>0</v>
      </c>
      <c r="K222" s="59"/>
      <c r="L222" s="59"/>
      <c r="M222" s="60"/>
      <c r="N222" s="64" t="str">
        <f t="shared" si="10"/>
        <v/>
      </c>
    </row>
    <row r="223" spans="2:14">
      <c r="B223" s="53"/>
      <c r="C223" s="54" t="s">
        <v>552</v>
      </c>
      <c r="D223" s="55" t="s">
        <v>548</v>
      </c>
      <c r="E223" s="56" t="s">
        <v>549</v>
      </c>
      <c r="F223" s="57"/>
      <c r="H223" s="53"/>
      <c r="I223" s="58">
        <f t="shared" si="3"/>
        <v>0</v>
      </c>
      <c r="J223" s="58">
        <f t="shared" si="8"/>
        <v>0</v>
      </c>
      <c r="K223" s="59"/>
      <c r="L223" s="59"/>
      <c r="M223" s="60"/>
      <c r="N223" s="64" t="str">
        <f t="shared" si="10"/>
        <v/>
      </c>
    </row>
    <row r="224" spans="2:14">
      <c r="B224" s="53"/>
      <c r="C224" s="54" t="s">
        <v>552</v>
      </c>
      <c r="D224" s="55" t="s">
        <v>548</v>
      </c>
      <c r="E224" s="56" t="s">
        <v>549</v>
      </c>
      <c r="F224" s="57"/>
      <c r="H224" s="53"/>
      <c r="I224" s="58">
        <f t="shared" si="3"/>
        <v>0</v>
      </c>
      <c r="J224" s="58">
        <f t="shared" si="8"/>
        <v>0</v>
      </c>
      <c r="K224" s="59"/>
      <c r="L224" s="59"/>
      <c r="M224" s="60"/>
      <c r="N224" s="64" t="str">
        <f t="shared" si="10"/>
        <v/>
      </c>
    </row>
    <row r="225" spans="2:14">
      <c r="B225" s="53"/>
      <c r="C225" s="54" t="s">
        <v>552</v>
      </c>
      <c r="D225" s="55" t="s">
        <v>548</v>
      </c>
      <c r="E225" s="56" t="s">
        <v>549</v>
      </c>
      <c r="F225" s="57"/>
      <c r="H225" s="53"/>
      <c r="I225" s="58">
        <f t="shared" si="3"/>
        <v>0</v>
      </c>
      <c r="J225" s="58">
        <f t="shared" si="8"/>
        <v>0</v>
      </c>
      <c r="K225" s="59"/>
      <c r="L225" s="59"/>
      <c r="M225" s="60"/>
      <c r="N225" s="64" t="str">
        <f t="shared" si="10"/>
        <v/>
      </c>
    </row>
    <row r="226" spans="2:14">
      <c r="B226" s="53"/>
      <c r="C226" s="54" t="s">
        <v>552</v>
      </c>
      <c r="D226" s="55" t="s">
        <v>554</v>
      </c>
      <c r="E226" s="56" t="s">
        <v>551</v>
      </c>
      <c r="F226" s="57"/>
      <c r="H226" s="53"/>
      <c r="I226" s="58">
        <f t="shared" si="3"/>
        <v>0</v>
      </c>
      <c r="J226" s="58">
        <f t="shared" si="8"/>
        <v>0</v>
      </c>
      <c r="K226" s="59"/>
      <c r="L226" s="59"/>
      <c r="M226" s="60"/>
      <c r="N226" s="64" t="str">
        <f t="shared" si="10"/>
        <v/>
      </c>
    </row>
    <row r="227" spans="2:14">
      <c r="B227" s="53"/>
      <c r="C227" s="54" t="s">
        <v>552</v>
      </c>
      <c r="D227" s="55" t="s">
        <v>548</v>
      </c>
      <c r="E227" s="56" t="s">
        <v>549</v>
      </c>
      <c r="F227" s="57"/>
      <c r="H227" s="53"/>
      <c r="I227" s="58">
        <f t="shared" si="3"/>
        <v>0</v>
      </c>
      <c r="J227" s="58">
        <f t="shared" si="8"/>
        <v>0</v>
      </c>
      <c r="K227" s="59"/>
      <c r="L227" s="59"/>
      <c r="M227" s="60"/>
      <c r="N227" s="64" t="str">
        <f t="shared" si="10"/>
        <v/>
      </c>
    </row>
    <row r="228" spans="2:14">
      <c r="B228" s="53"/>
      <c r="C228" s="54" t="s">
        <v>552</v>
      </c>
      <c r="D228" s="55" t="s">
        <v>548</v>
      </c>
      <c r="E228" s="56" t="s">
        <v>549</v>
      </c>
      <c r="F228" s="57"/>
      <c r="H228" s="53"/>
      <c r="I228" s="58">
        <f t="shared" si="3"/>
        <v>0</v>
      </c>
      <c r="J228" s="58">
        <f t="shared" si="8"/>
        <v>0</v>
      </c>
      <c r="K228" s="59"/>
      <c r="L228" s="59"/>
      <c r="M228" s="60"/>
      <c r="N228" s="64" t="str">
        <f t="shared" si="10"/>
        <v/>
      </c>
    </row>
    <row r="229" spans="2:14">
      <c r="B229" s="53"/>
      <c r="C229" s="54" t="s">
        <v>552</v>
      </c>
      <c r="D229" s="55" t="s">
        <v>548</v>
      </c>
      <c r="E229" s="56" t="s">
        <v>553</v>
      </c>
      <c r="F229" s="57"/>
      <c r="H229" s="53"/>
      <c r="I229" s="58">
        <f t="shared" si="3"/>
        <v>0</v>
      </c>
      <c r="J229" s="58">
        <f t="shared" si="8"/>
        <v>0</v>
      </c>
      <c r="K229" s="59"/>
      <c r="L229" s="59"/>
      <c r="M229" s="60"/>
      <c r="N229" s="64" t="str">
        <f t="shared" si="10"/>
        <v/>
      </c>
    </row>
    <row r="230" spans="2:14">
      <c r="B230" s="53"/>
      <c r="C230" s="54" t="s">
        <v>552</v>
      </c>
      <c r="D230" s="55" t="s">
        <v>548</v>
      </c>
      <c r="E230" s="56" t="s">
        <v>553</v>
      </c>
      <c r="F230" s="57"/>
      <c r="H230" s="53"/>
      <c r="I230" s="58">
        <f t="shared" si="3"/>
        <v>0</v>
      </c>
      <c r="J230" s="58">
        <f t="shared" si="8"/>
        <v>0</v>
      </c>
      <c r="K230" s="59"/>
      <c r="L230" s="59"/>
      <c r="M230" s="60"/>
      <c r="N230" s="64" t="str">
        <f t="shared" si="10"/>
        <v/>
      </c>
    </row>
    <row r="231" spans="2:14">
      <c r="B231" s="53"/>
      <c r="C231" s="54" t="s">
        <v>552</v>
      </c>
      <c r="D231" s="55" t="s">
        <v>548</v>
      </c>
      <c r="E231" s="56" t="s">
        <v>549</v>
      </c>
      <c r="F231" s="57"/>
      <c r="H231" s="53"/>
      <c r="I231" s="58">
        <f t="shared" si="3"/>
        <v>0</v>
      </c>
      <c r="J231" s="58">
        <f t="shared" si="8"/>
        <v>0</v>
      </c>
      <c r="K231" s="59"/>
      <c r="L231" s="59"/>
      <c r="M231" s="60"/>
      <c r="N231" s="64" t="str">
        <f t="shared" si="10"/>
        <v/>
      </c>
    </row>
    <row r="232" spans="2:14">
      <c r="B232" s="53"/>
      <c r="C232" s="54" t="s">
        <v>552</v>
      </c>
      <c r="D232" s="55" t="s">
        <v>548</v>
      </c>
      <c r="E232" s="56" t="s">
        <v>549</v>
      </c>
      <c r="F232" s="57"/>
      <c r="H232" s="53"/>
      <c r="I232" s="58">
        <f t="shared" si="3"/>
        <v>0</v>
      </c>
      <c r="J232" s="58">
        <f t="shared" si="8"/>
        <v>0</v>
      </c>
      <c r="K232" s="59"/>
      <c r="L232" s="59"/>
      <c r="M232" s="60"/>
      <c r="N232" s="64" t="str">
        <f t="shared" si="10"/>
        <v/>
      </c>
    </row>
    <row r="233" spans="2:14">
      <c r="B233" s="53"/>
      <c r="C233" s="54" t="s">
        <v>552</v>
      </c>
      <c r="D233" s="55" t="s">
        <v>554</v>
      </c>
      <c r="E233" s="56" t="s">
        <v>551</v>
      </c>
      <c r="F233" s="57"/>
      <c r="H233" s="53"/>
      <c r="I233" s="58">
        <f t="shared" si="3"/>
        <v>0</v>
      </c>
      <c r="J233" s="58">
        <f t="shared" si="8"/>
        <v>0</v>
      </c>
      <c r="K233" s="59"/>
      <c r="L233" s="59"/>
      <c r="M233" s="60"/>
      <c r="N233" s="64" t="str">
        <f t="shared" si="10"/>
        <v/>
      </c>
    </row>
    <row r="234" spans="2:14">
      <c r="B234" s="53"/>
      <c r="C234" s="54" t="s">
        <v>552</v>
      </c>
      <c r="D234" s="55" t="s">
        <v>554</v>
      </c>
      <c r="E234" s="56" t="s">
        <v>551</v>
      </c>
      <c r="F234" s="57"/>
      <c r="H234" s="53"/>
      <c r="I234" s="58">
        <f t="shared" si="3"/>
        <v>0</v>
      </c>
      <c r="J234" s="58">
        <f t="shared" si="8"/>
        <v>0</v>
      </c>
      <c r="K234" s="59"/>
      <c r="L234" s="59"/>
      <c r="M234" s="60"/>
      <c r="N234" s="64" t="str">
        <f t="shared" si="10"/>
        <v/>
      </c>
    </row>
    <row r="235" spans="2:14">
      <c r="B235" s="53"/>
      <c r="C235" s="54" t="s">
        <v>552</v>
      </c>
      <c r="D235" s="55" t="s">
        <v>548</v>
      </c>
      <c r="E235" s="56" t="s">
        <v>549</v>
      </c>
      <c r="F235" s="57"/>
      <c r="H235" s="53"/>
      <c r="I235" s="58">
        <f t="shared" si="3"/>
        <v>0</v>
      </c>
      <c r="J235" s="58">
        <f t="shared" si="8"/>
        <v>0</v>
      </c>
      <c r="K235" s="59"/>
      <c r="L235" s="59"/>
      <c r="M235" s="60"/>
      <c r="N235" s="64" t="str">
        <f t="shared" si="10"/>
        <v/>
      </c>
    </row>
    <row r="236" spans="2:14">
      <c r="B236" s="53"/>
      <c r="C236" s="54" t="s">
        <v>552</v>
      </c>
      <c r="D236" s="55" t="s">
        <v>548</v>
      </c>
      <c r="E236" s="56" t="s">
        <v>549</v>
      </c>
      <c r="F236" s="57"/>
      <c r="H236" s="53"/>
      <c r="I236" s="58">
        <f t="shared" si="3"/>
        <v>0</v>
      </c>
      <c r="J236" s="58">
        <f t="shared" si="8"/>
        <v>0</v>
      </c>
      <c r="K236" s="59"/>
      <c r="L236" s="59"/>
      <c r="M236" s="60"/>
      <c r="N236" s="64" t="str">
        <f t="shared" si="10"/>
        <v/>
      </c>
    </row>
    <row r="237" spans="2:14">
      <c r="B237" s="53"/>
      <c r="C237" s="54" t="s">
        <v>552</v>
      </c>
      <c r="D237" s="55" t="s">
        <v>548</v>
      </c>
      <c r="E237" s="56" t="s">
        <v>549</v>
      </c>
      <c r="F237" s="57"/>
      <c r="H237" s="53"/>
      <c r="I237" s="58">
        <f t="shared" si="3"/>
        <v>0</v>
      </c>
      <c r="J237" s="58">
        <f t="shared" si="8"/>
        <v>0</v>
      </c>
      <c r="K237" s="59"/>
      <c r="L237" s="59"/>
      <c r="M237" s="60"/>
      <c r="N237" s="64" t="str">
        <f t="shared" si="10"/>
        <v/>
      </c>
    </row>
    <row r="238" spans="2:14">
      <c r="B238" s="53"/>
      <c r="C238" s="54" t="s">
        <v>552</v>
      </c>
      <c r="D238" s="55" t="s">
        <v>548</v>
      </c>
      <c r="E238" s="56" t="s">
        <v>549</v>
      </c>
      <c r="F238" s="57"/>
      <c r="H238" s="53"/>
      <c r="I238" s="58">
        <f t="shared" si="3"/>
        <v>0</v>
      </c>
      <c r="J238" s="58">
        <f t="shared" si="8"/>
        <v>0</v>
      </c>
      <c r="K238" s="59"/>
      <c r="L238" s="59"/>
      <c r="M238" s="60"/>
      <c r="N238" s="64" t="str">
        <f t="shared" si="10"/>
        <v/>
      </c>
    </row>
    <row r="239" spans="2:14">
      <c r="B239" s="53"/>
      <c r="C239" s="54" t="s">
        <v>552</v>
      </c>
      <c r="D239" s="55" t="s">
        <v>548</v>
      </c>
      <c r="E239" s="56" t="s">
        <v>550</v>
      </c>
      <c r="F239" s="57"/>
      <c r="H239" s="53"/>
      <c r="I239" s="58">
        <f t="shared" si="3"/>
        <v>0</v>
      </c>
      <c r="J239" s="58">
        <f t="shared" si="6"/>
        <v>0</v>
      </c>
      <c r="K239" s="59"/>
      <c r="L239" s="59"/>
      <c r="M239" s="60"/>
      <c r="N239" s="64" t="str">
        <f t="shared" si="7"/>
        <v/>
      </c>
    </row>
    <row r="240" spans="2:14">
      <c r="B240" s="53"/>
      <c r="C240" s="54" t="s">
        <v>552</v>
      </c>
      <c r="D240" s="55" t="s">
        <v>548</v>
      </c>
      <c r="E240" s="56" t="s">
        <v>550</v>
      </c>
      <c r="F240" s="57"/>
      <c r="H240" s="53"/>
      <c r="I240" s="58">
        <f t="shared" si="3"/>
        <v>0</v>
      </c>
      <c r="J240" s="58">
        <f t="shared" si="6"/>
        <v>0</v>
      </c>
      <c r="K240" s="59"/>
      <c r="L240" s="59"/>
      <c r="M240" s="60"/>
      <c r="N240" s="64" t="str">
        <f t="shared" si="7"/>
        <v/>
      </c>
    </row>
    <row r="241" spans="2:14">
      <c r="B241" s="53"/>
      <c r="C241" s="54" t="s">
        <v>552</v>
      </c>
      <c r="D241" s="55" t="s">
        <v>548</v>
      </c>
      <c r="E241" s="56" t="s">
        <v>550</v>
      </c>
      <c r="F241" s="57"/>
      <c r="H241" s="53"/>
      <c r="I241" s="58">
        <f t="shared" si="3"/>
        <v>0</v>
      </c>
      <c r="J241" s="58">
        <f t="shared" si="6"/>
        <v>0</v>
      </c>
      <c r="K241" s="59"/>
      <c r="L241" s="59"/>
      <c r="M241" s="60"/>
      <c r="N241" s="64" t="str">
        <f t="shared" si="7"/>
        <v/>
      </c>
    </row>
    <row r="242" spans="2:14">
      <c r="B242" s="53"/>
      <c r="C242" s="54" t="s">
        <v>552</v>
      </c>
      <c r="D242" s="55" t="s">
        <v>548</v>
      </c>
      <c r="E242" s="56" t="s">
        <v>550</v>
      </c>
      <c r="F242" s="57"/>
      <c r="H242" s="53"/>
      <c r="I242" s="58">
        <f t="shared" si="3"/>
        <v>0</v>
      </c>
      <c r="J242" s="58">
        <f t="shared" si="6"/>
        <v>0</v>
      </c>
      <c r="K242" s="59"/>
      <c r="L242" s="59"/>
      <c r="M242" s="60"/>
      <c r="N242" s="64" t="str">
        <f t="shared" si="7"/>
        <v/>
      </c>
    </row>
    <row r="243" spans="2:14">
      <c r="B243" s="53"/>
      <c r="C243" s="54" t="s">
        <v>552</v>
      </c>
      <c r="D243" s="55" t="s">
        <v>548</v>
      </c>
      <c r="E243" s="56" t="s">
        <v>550</v>
      </c>
      <c r="F243" s="57"/>
      <c r="H243" s="53"/>
      <c r="I243" s="58">
        <f t="shared" si="3"/>
        <v>0</v>
      </c>
      <c r="J243" s="58">
        <f t="shared" si="6"/>
        <v>0</v>
      </c>
      <c r="K243" s="59"/>
      <c r="L243" s="59"/>
      <c r="M243" s="60"/>
      <c r="N243" s="64" t="str">
        <f t="shared" si="7"/>
        <v/>
      </c>
    </row>
    <row r="244" spans="2:14">
      <c r="B244" s="53"/>
      <c r="C244" s="54" t="s">
        <v>552</v>
      </c>
      <c r="D244" s="55" t="s">
        <v>548</v>
      </c>
      <c r="E244" s="56" t="s">
        <v>550</v>
      </c>
      <c r="F244" s="57"/>
      <c r="H244" s="53"/>
      <c r="I244" s="58">
        <f t="shared" si="3"/>
        <v>0</v>
      </c>
      <c r="J244" s="58">
        <f t="shared" si="6"/>
        <v>0</v>
      </c>
      <c r="K244" s="59"/>
      <c r="L244" s="59"/>
      <c r="M244" s="60"/>
      <c r="N244" s="64" t="str">
        <f t="shared" si="7"/>
        <v/>
      </c>
    </row>
    <row r="245" spans="2:14">
      <c r="B245" s="53"/>
      <c r="C245" s="54" t="s">
        <v>552</v>
      </c>
      <c r="D245" s="55" t="s">
        <v>548</v>
      </c>
      <c r="E245" s="56" t="s">
        <v>550</v>
      </c>
      <c r="F245" s="57"/>
      <c r="H245" s="53"/>
      <c r="I245" s="58">
        <f t="shared" si="3"/>
        <v>0</v>
      </c>
      <c r="J245" s="58">
        <f t="shared" si="6"/>
        <v>0</v>
      </c>
      <c r="K245" s="59"/>
      <c r="L245" s="59"/>
      <c r="M245" s="60"/>
      <c r="N245" s="64" t="str">
        <f t="shared" si="7"/>
        <v/>
      </c>
    </row>
    <row r="246" spans="2:14">
      <c r="B246" s="53"/>
      <c r="C246" s="54" t="s">
        <v>552</v>
      </c>
      <c r="D246" s="55" t="s">
        <v>548</v>
      </c>
      <c r="E246" s="56" t="s">
        <v>550</v>
      </c>
      <c r="F246" s="57"/>
      <c r="H246" s="53"/>
      <c r="I246" s="58">
        <f t="shared" si="3"/>
        <v>0</v>
      </c>
      <c r="J246" s="58">
        <f t="shared" si="6"/>
        <v>0</v>
      </c>
      <c r="K246" s="59"/>
      <c r="L246" s="59"/>
      <c r="M246" s="60"/>
      <c r="N246" s="64" t="str">
        <f t="shared" si="7"/>
        <v/>
      </c>
    </row>
    <row r="247" spans="2:14">
      <c r="B247" s="53"/>
      <c r="C247" s="54" t="s">
        <v>552</v>
      </c>
      <c r="D247" s="55" t="s">
        <v>548</v>
      </c>
      <c r="E247" s="56" t="s">
        <v>550</v>
      </c>
      <c r="F247" s="57"/>
      <c r="H247" s="53"/>
      <c r="I247" s="58">
        <f t="shared" si="3"/>
        <v>0</v>
      </c>
      <c r="J247" s="58">
        <f t="shared" si="6"/>
        <v>0</v>
      </c>
      <c r="K247" s="59"/>
      <c r="L247" s="59"/>
      <c r="M247" s="60"/>
      <c r="N247" s="64" t="str">
        <f t="shared" si="7"/>
        <v/>
      </c>
    </row>
    <row r="248" spans="2:14">
      <c r="B248" s="53"/>
      <c r="C248" s="54" t="s">
        <v>552</v>
      </c>
      <c r="D248" s="55" t="s">
        <v>548</v>
      </c>
      <c r="E248" s="56" t="s">
        <v>550</v>
      </c>
      <c r="F248" s="57"/>
      <c r="H248" s="53"/>
      <c r="I248" s="58">
        <f t="shared" si="3"/>
        <v>0</v>
      </c>
      <c r="J248" s="58">
        <f t="shared" si="6"/>
        <v>0</v>
      </c>
      <c r="K248" s="59"/>
      <c r="L248" s="59"/>
      <c r="M248" s="60"/>
      <c r="N248" s="64" t="str">
        <f t="shared" si="7"/>
        <v/>
      </c>
    </row>
    <row r="249" spans="2:14">
      <c r="B249" s="53"/>
      <c r="C249" s="54" t="s">
        <v>552</v>
      </c>
      <c r="D249" s="55" t="s">
        <v>548</v>
      </c>
      <c r="E249" s="56" t="s">
        <v>550</v>
      </c>
      <c r="F249" s="57"/>
      <c r="H249" s="53"/>
      <c r="I249" s="58">
        <f t="shared" si="3"/>
        <v>0</v>
      </c>
      <c r="J249" s="58">
        <f t="shared" si="6"/>
        <v>0</v>
      </c>
      <c r="K249" s="59"/>
      <c r="L249" s="59"/>
      <c r="M249" s="60"/>
      <c r="N249" s="64" t="str">
        <f t="shared" si="7"/>
        <v/>
      </c>
    </row>
    <row r="250" spans="2:14">
      <c r="B250" s="53"/>
      <c r="C250" s="54" t="s">
        <v>552</v>
      </c>
      <c r="D250" s="55" t="s">
        <v>548</v>
      </c>
      <c r="E250" s="56" t="s">
        <v>550</v>
      </c>
      <c r="F250" s="57"/>
      <c r="H250" s="53"/>
      <c r="I250" s="58">
        <f t="shared" si="3"/>
        <v>0</v>
      </c>
      <c r="J250" s="58">
        <f t="shared" si="6"/>
        <v>0</v>
      </c>
      <c r="K250" s="59"/>
      <c r="L250" s="59"/>
      <c r="M250" s="60"/>
      <c r="N250" s="64" t="str">
        <f t="shared" si="7"/>
        <v/>
      </c>
    </row>
    <row r="251" spans="2:14">
      <c r="B251" s="53"/>
      <c r="C251" s="54" t="s">
        <v>552</v>
      </c>
      <c r="D251" s="55" t="s">
        <v>548</v>
      </c>
      <c r="E251" s="56" t="s">
        <v>550</v>
      </c>
      <c r="F251" s="57"/>
      <c r="H251" s="53"/>
      <c r="I251" s="58">
        <f t="shared" si="3"/>
        <v>0</v>
      </c>
      <c r="J251" s="58">
        <f t="shared" si="6"/>
        <v>0</v>
      </c>
      <c r="K251" s="59"/>
      <c r="L251" s="59"/>
      <c r="M251" s="60"/>
      <c r="N251" s="64" t="str">
        <f t="shared" si="7"/>
        <v/>
      </c>
    </row>
    <row r="252" spans="2:14">
      <c r="B252" s="53"/>
      <c r="C252" s="54" t="s">
        <v>552</v>
      </c>
      <c r="D252" s="55" t="s">
        <v>548</v>
      </c>
      <c r="E252" s="56" t="s">
        <v>550</v>
      </c>
      <c r="F252" s="57"/>
      <c r="H252" s="53"/>
      <c r="I252" s="58">
        <f t="shared" si="3"/>
        <v>0</v>
      </c>
      <c r="J252" s="58">
        <f t="shared" si="6"/>
        <v>0</v>
      </c>
      <c r="K252" s="59"/>
      <c r="L252" s="59"/>
      <c r="M252" s="60"/>
      <c r="N252" s="64" t="str">
        <f t="shared" si="7"/>
        <v/>
      </c>
    </row>
    <row r="253" spans="2:14">
      <c r="B253" s="53"/>
      <c r="C253" s="54" t="s">
        <v>552</v>
      </c>
      <c r="D253" s="55" t="s">
        <v>548</v>
      </c>
      <c r="E253" s="56" t="s">
        <v>550</v>
      </c>
      <c r="F253" s="57"/>
      <c r="H253" s="53"/>
      <c r="I253" s="58">
        <f t="shared" si="3"/>
        <v>0</v>
      </c>
      <c r="J253" s="58">
        <f t="shared" si="6"/>
        <v>0</v>
      </c>
      <c r="K253" s="59"/>
      <c r="L253" s="59"/>
      <c r="M253" s="60"/>
      <c r="N253" s="64" t="str">
        <f t="shared" si="7"/>
        <v/>
      </c>
    </row>
    <row r="254" spans="2:14">
      <c r="B254" s="53"/>
      <c r="C254" s="54" t="s">
        <v>552</v>
      </c>
      <c r="D254" s="55" t="s">
        <v>548</v>
      </c>
      <c r="E254" s="56" t="s">
        <v>550</v>
      </c>
      <c r="F254" s="57"/>
      <c r="H254" s="53"/>
      <c r="I254" s="58">
        <f t="shared" si="3"/>
        <v>0</v>
      </c>
      <c r="J254" s="58">
        <f t="shared" si="6"/>
        <v>0</v>
      </c>
      <c r="K254" s="59"/>
      <c r="L254" s="59"/>
      <c r="M254" s="60"/>
      <c r="N254" s="64" t="str">
        <f t="shared" si="7"/>
        <v/>
      </c>
    </row>
    <row r="255" spans="2:14">
      <c r="B255" s="53"/>
      <c r="C255" s="54" t="s">
        <v>552</v>
      </c>
      <c r="D255" s="55" t="s">
        <v>548</v>
      </c>
      <c r="E255" s="56" t="s">
        <v>550</v>
      </c>
      <c r="F255" s="57"/>
      <c r="H255" s="53"/>
      <c r="I255" s="58">
        <f t="shared" si="3"/>
        <v>0</v>
      </c>
      <c r="J255" s="58">
        <f t="shared" si="6"/>
        <v>0</v>
      </c>
      <c r="K255" s="59"/>
      <c r="L255" s="59"/>
      <c r="M255" s="60"/>
      <c r="N255" s="64" t="str">
        <f t="shared" si="7"/>
        <v/>
      </c>
    </row>
    <row r="256" spans="2:14">
      <c r="B256" s="53"/>
      <c r="C256" s="54" t="s">
        <v>552</v>
      </c>
      <c r="D256" s="55" t="s">
        <v>548</v>
      </c>
      <c r="E256" s="56" t="s">
        <v>550</v>
      </c>
      <c r="F256" s="57"/>
      <c r="H256" s="53"/>
      <c r="I256" s="58">
        <f t="shared" si="3"/>
        <v>0</v>
      </c>
      <c r="J256" s="58">
        <f t="shared" si="6"/>
        <v>0</v>
      </c>
      <c r="K256" s="59"/>
      <c r="L256" s="59"/>
      <c r="M256" s="60"/>
      <c r="N256" s="64" t="str">
        <f t="shared" si="7"/>
        <v/>
      </c>
    </row>
    <row r="257" spans="2:14">
      <c r="B257" s="53"/>
      <c r="C257" s="54" t="s">
        <v>552</v>
      </c>
      <c r="D257" s="55" t="s">
        <v>548</v>
      </c>
      <c r="E257" s="56" t="s">
        <v>550</v>
      </c>
      <c r="F257" s="57"/>
      <c r="H257" s="53"/>
      <c r="I257" s="58">
        <f t="shared" si="3"/>
        <v>0</v>
      </c>
      <c r="J257" s="58">
        <f t="shared" si="6"/>
        <v>0</v>
      </c>
      <c r="K257" s="59"/>
      <c r="L257" s="59"/>
      <c r="M257" s="60"/>
      <c r="N257" s="64" t="str">
        <f t="shared" si="7"/>
        <v/>
      </c>
    </row>
    <row r="258" spans="2:14">
      <c r="B258" s="53"/>
      <c r="C258" s="54" t="s">
        <v>552</v>
      </c>
      <c r="D258" s="55" t="s">
        <v>548</v>
      </c>
      <c r="E258" s="56" t="s">
        <v>550</v>
      </c>
      <c r="F258" s="57"/>
      <c r="H258" s="53"/>
      <c r="I258" s="58">
        <f t="shared" si="3"/>
        <v>0</v>
      </c>
      <c r="J258" s="58">
        <f t="shared" si="6"/>
        <v>0</v>
      </c>
      <c r="K258" s="59"/>
      <c r="L258" s="59"/>
      <c r="M258" s="60"/>
      <c r="N258" s="64" t="str">
        <f t="shared" si="7"/>
        <v/>
      </c>
    </row>
    <row r="259" spans="2:14">
      <c r="B259" s="53"/>
      <c r="C259" s="54" t="s">
        <v>552</v>
      </c>
      <c r="D259" s="55" t="s">
        <v>548</v>
      </c>
      <c r="E259" s="56" t="s">
        <v>550</v>
      </c>
      <c r="F259" s="57"/>
      <c r="H259" s="53"/>
      <c r="I259" s="58">
        <f t="shared" si="3"/>
        <v>0</v>
      </c>
      <c r="J259" s="58">
        <f t="shared" si="6"/>
        <v>0</v>
      </c>
      <c r="K259" s="59"/>
      <c r="L259" s="59"/>
      <c r="M259" s="60"/>
      <c r="N259" s="64" t="str">
        <f t="shared" si="7"/>
        <v/>
      </c>
    </row>
    <row r="260" spans="2:14">
      <c r="B260" s="53"/>
      <c r="C260" s="54" t="s">
        <v>552</v>
      </c>
      <c r="D260" s="55" t="s">
        <v>548</v>
      </c>
      <c r="E260" s="56" t="s">
        <v>550</v>
      </c>
      <c r="F260" s="57"/>
      <c r="H260" s="53"/>
      <c r="I260" s="58">
        <f t="shared" si="3"/>
        <v>0</v>
      </c>
      <c r="J260" s="58">
        <f t="shared" si="6"/>
        <v>0</v>
      </c>
      <c r="K260" s="59"/>
      <c r="L260" s="59"/>
      <c r="M260" s="60"/>
      <c r="N260" s="64" t="str">
        <f t="shared" si="7"/>
        <v/>
      </c>
    </row>
    <row r="261" spans="2:14">
      <c r="B261" s="53"/>
      <c r="C261" s="54" t="s">
        <v>552</v>
      </c>
      <c r="D261" s="55" t="s">
        <v>548</v>
      </c>
      <c r="E261" s="56" t="s">
        <v>549</v>
      </c>
      <c r="F261" s="57"/>
      <c r="H261" s="53"/>
      <c r="I261" s="58">
        <f t="shared" si="3"/>
        <v>0</v>
      </c>
      <c r="J261" s="58">
        <f t="shared" si="6"/>
        <v>0</v>
      </c>
      <c r="K261" s="59"/>
      <c r="L261" s="59"/>
      <c r="M261" s="60"/>
      <c r="N261" s="64" t="str">
        <f t="shared" si="7"/>
        <v/>
      </c>
    </row>
    <row r="262" spans="2:14">
      <c r="B262" s="53"/>
      <c r="C262" s="54" t="s">
        <v>552</v>
      </c>
      <c r="D262" s="55" t="s">
        <v>548</v>
      </c>
      <c r="E262" s="56" t="s">
        <v>549</v>
      </c>
      <c r="F262" s="57"/>
      <c r="H262" s="53"/>
      <c r="I262" s="58">
        <f t="shared" si="3"/>
        <v>0</v>
      </c>
      <c r="J262" s="58">
        <f t="shared" si="6"/>
        <v>0</v>
      </c>
      <c r="K262" s="59"/>
      <c r="L262" s="59"/>
      <c r="M262" s="60"/>
      <c r="N262" s="64" t="str">
        <f t="shared" si="7"/>
        <v/>
      </c>
    </row>
    <row r="263" spans="2:14">
      <c r="B263" s="53"/>
      <c r="C263" s="54" t="s">
        <v>552</v>
      </c>
      <c r="D263" s="55" t="s">
        <v>548</v>
      </c>
      <c r="E263" s="56" t="s">
        <v>549</v>
      </c>
      <c r="F263" s="57"/>
      <c r="H263" s="53"/>
      <c r="I263" s="58">
        <f t="shared" si="3"/>
        <v>0</v>
      </c>
      <c r="J263" s="58">
        <f t="shared" si="6"/>
        <v>0</v>
      </c>
      <c r="K263" s="59"/>
      <c r="L263" s="59"/>
      <c r="M263" s="60"/>
      <c r="N263" s="64" t="str">
        <f t="shared" si="7"/>
        <v/>
      </c>
    </row>
    <row r="264" spans="2:14">
      <c r="B264" s="53"/>
      <c r="C264" s="54" t="s">
        <v>552</v>
      </c>
      <c r="D264" s="55" t="s">
        <v>554</v>
      </c>
      <c r="E264" s="56" t="s">
        <v>551</v>
      </c>
      <c r="F264" s="57"/>
      <c r="H264" s="53"/>
      <c r="I264" s="58">
        <f t="shared" si="3"/>
        <v>0</v>
      </c>
      <c r="J264" s="58">
        <f t="shared" si="6"/>
        <v>0</v>
      </c>
      <c r="K264" s="59"/>
      <c r="L264" s="59"/>
      <c r="M264" s="60"/>
      <c r="N264" s="64" t="str">
        <f t="shared" si="7"/>
        <v/>
      </c>
    </row>
    <row r="265" spans="2:14">
      <c r="B265" s="53"/>
      <c r="C265" s="54" t="s">
        <v>552</v>
      </c>
      <c r="D265" s="55" t="s">
        <v>554</v>
      </c>
      <c r="E265" s="56" t="s">
        <v>551</v>
      </c>
      <c r="F265" s="57"/>
      <c r="H265" s="53"/>
      <c r="I265" s="58">
        <f t="shared" si="3"/>
        <v>0</v>
      </c>
      <c r="J265" s="58">
        <f t="shared" si="6"/>
        <v>0</v>
      </c>
      <c r="K265" s="59"/>
      <c r="L265" s="59"/>
      <c r="M265" s="60"/>
      <c r="N265" s="64" t="str">
        <f t="shared" si="7"/>
        <v/>
      </c>
    </row>
    <row r="266" spans="2:14">
      <c r="B266" s="53"/>
      <c r="C266" s="54" t="s">
        <v>552</v>
      </c>
      <c r="D266" s="55" t="s">
        <v>554</v>
      </c>
      <c r="E266" s="56" t="s">
        <v>551</v>
      </c>
      <c r="F266" s="57"/>
      <c r="H266" s="53"/>
      <c r="I266" s="58">
        <f t="shared" si="3"/>
        <v>0</v>
      </c>
      <c r="J266" s="58">
        <f t="shared" si="6"/>
        <v>0</v>
      </c>
      <c r="K266" s="59"/>
      <c r="L266" s="59"/>
      <c r="M266" s="60"/>
      <c r="N266" s="64" t="str">
        <f t="shared" si="7"/>
        <v/>
      </c>
    </row>
    <row r="267" spans="2:14">
      <c r="B267" s="53"/>
      <c r="C267" s="54" t="s">
        <v>552</v>
      </c>
      <c r="D267" s="55" t="s">
        <v>554</v>
      </c>
      <c r="E267" s="56" t="s">
        <v>551</v>
      </c>
      <c r="F267" s="57"/>
      <c r="H267" s="53"/>
      <c r="I267" s="58">
        <f t="shared" si="3"/>
        <v>0</v>
      </c>
      <c r="J267" s="58">
        <f t="shared" si="6"/>
        <v>0</v>
      </c>
      <c r="K267" s="59"/>
      <c r="L267" s="59"/>
      <c r="M267" s="60"/>
      <c r="N267" s="64" t="str">
        <f t="shared" si="7"/>
        <v/>
      </c>
    </row>
    <row r="268" spans="2:14">
      <c r="B268" s="53"/>
      <c r="C268" s="54" t="s">
        <v>552</v>
      </c>
      <c r="D268" s="55" t="s">
        <v>548</v>
      </c>
      <c r="E268" s="56" t="s">
        <v>549</v>
      </c>
      <c r="F268" s="57"/>
      <c r="H268" s="53"/>
      <c r="I268" s="58">
        <f t="shared" si="3"/>
        <v>0</v>
      </c>
      <c r="J268" s="58">
        <f t="shared" si="6"/>
        <v>0</v>
      </c>
      <c r="K268" s="59"/>
      <c r="L268" s="59"/>
      <c r="M268" s="60"/>
      <c r="N268" s="64" t="str">
        <f t="shared" si="7"/>
        <v/>
      </c>
    </row>
    <row r="269" spans="2:14">
      <c r="B269" s="53"/>
      <c r="C269" s="54" t="s">
        <v>552</v>
      </c>
      <c r="D269" s="55" t="s">
        <v>548</v>
      </c>
      <c r="E269" s="56" t="s">
        <v>549</v>
      </c>
      <c r="F269" s="57"/>
      <c r="H269" s="53"/>
      <c r="I269" s="58">
        <f t="shared" si="3"/>
        <v>0</v>
      </c>
      <c r="J269" s="58">
        <f t="shared" si="6"/>
        <v>0</v>
      </c>
      <c r="K269" s="59"/>
      <c r="L269" s="59"/>
      <c r="M269" s="60"/>
      <c r="N269" s="64" t="str">
        <f t="shared" si="7"/>
        <v/>
      </c>
    </row>
    <row r="270" spans="2:14">
      <c r="B270" s="53"/>
      <c r="C270" s="54" t="s">
        <v>552</v>
      </c>
      <c r="D270" s="55" t="s">
        <v>548</v>
      </c>
      <c r="E270" s="56" t="s">
        <v>549</v>
      </c>
      <c r="F270" s="57"/>
      <c r="H270" s="53"/>
      <c r="I270" s="58">
        <f t="shared" si="3"/>
        <v>0</v>
      </c>
      <c r="J270" s="58">
        <f t="shared" si="6"/>
        <v>0</v>
      </c>
      <c r="K270" s="59"/>
      <c r="L270" s="59"/>
      <c r="M270" s="60"/>
      <c r="N270" s="64" t="str">
        <f t="shared" si="7"/>
        <v/>
      </c>
    </row>
    <row r="271" spans="2:14">
      <c r="B271" s="53"/>
      <c r="C271" s="54" t="s">
        <v>552</v>
      </c>
      <c r="D271" s="55" t="s">
        <v>548</v>
      </c>
      <c r="E271" s="56" t="s">
        <v>549</v>
      </c>
      <c r="F271" s="57"/>
      <c r="H271" s="53"/>
      <c r="I271" s="58">
        <f t="shared" si="3"/>
        <v>0</v>
      </c>
      <c r="J271" s="58">
        <f t="shared" si="6"/>
        <v>0</v>
      </c>
      <c r="K271" s="59"/>
      <c r="L271" s="59"/>
      <c r="M271" s="60"/>
      <c r="N271" s="64" t="str">
        <f t="shared" si="7"/>
        <v/>
      </c>
    </row>
    <row r="272" spans="2:14">
      <c r="B272" s="53"/>
      <c r="C272" s="54" t="s">
        <v>552</v>
      </c>
      <c r="D272" s="55" t="s">
        <v>548</v>
      </c>
      <c r="E272" s="56" t="s">
        <v>549</v>
      </c>
      <c r="F272" s="57"/>
      <c r="H272" s="53"/>
      <c r="I272" s="58">
        <f t="shared" si="3"/>
        <v>0</v>
      </c>
      <c r="J272" s="58">
        <f t="shared" si="6"/>
        <v>0</v>
      </c>
      <c r="K272" s="59"/>
      <c r="L272" s="59"/>
      <c r="M272" s="60"/>
      <c r="N272" s="64" t="str">
        <f t="shared" si="7"/>
        <v/>
      </c>
    </row>
    <row r="273" spans="2:14">
      <c r="B273" s="53"/>
      <c r="C273" s="54" t="s">
        <v>552</v>
      </c>
      <c r="D273" s="55" t="s">
        <v>548</v>
      </c>
      <c r="E273" s="56" t="s">
        <v>549</v>
      </c>
      <c r="F273" s="57"/>
      <c r="H273" s="53"/>
      <c r="I273" s="58">
        <f t="shared" si="3"/>
        <v>0</v>
      </c>
      <c r="J273" s="58">
        <f t="shared" si="6"/>
        <v>0</v>
      </c>
      <c r="K273" s="59"/>
      <c r="L273" s="59"/>
      <c r="M273" s="60"/>
      <c r="N273" s="64" t="str">
        <f t="shared" si="7"/>
        <v/>
      </c>
    </row>
    <row r="274" spans="2:14">
      <c r="B274" s="53"/>
      <c r="C274" s="54" t="s">
        <v>552</v>
      </c>
      <c r="D274" s="55" t="s">
        <v>548</v>
      </c>
      <c r="E274" s="56" t="s">
        <v>549</v>
      </c>
      <c r="F274" s="57"/>
      <c r="H274" s="53"/>
      <c r="I274" s="58">
        <f t="shared" si="3"/>
        <v>0</v>
      </c>
      <c r="J274" s="58">
        <f t="shared" si="6"/>
        <v>0</v>
      </c>
      <c r="K274" s="59"/>
      <c r="L274" s="59"/>
      <c r="M274" s="60"/>
      <c r="N274" s="64" t="str">
        <f t="shared" si="7"/>
        <v/>
      </c>
    </row>
    <row r="275" spans="2:14">
      <c r="B275" s="53"/>
      <c r="C275" s="54" t="s">
        <v>552</v>
      </c>
      <c r="D275" s="55" t="s">
        <v>548</v>
      </c>
      <c r="E275" s="56" t="s">
        <v>549</v>
      </c>
      <c r="F275" s="57"/>
      <c r="H275" s="53"/>
      <c r="I275" s="58">
        <f t="shared" si="3"/>
        <v>0</v>
      </c>
      <c r="J275" s="58">
        <f t="shared" si="6"/>
        <v>0</v>
      </c>
      <c r="K275" s="59"/>
      <c r="L275" s="59"/>
      <c r="M275" s="60"/>
      <c r="N275" s="64" t="str">
        <f t="shared" si="7"/>
        <v/>
      </c>
    </row>
    <row r="276" spans="2:14">
      <c r="B276" s="53"/>
      <c r="C276" s="54" t="s">
        <v>552</v>
      </c>
      <c r="D276" s="55" t="s">
        <v>548</v>
      </c>
      <c r="E276" s="56" t="s">
        <v>549</v>
      </c>
      <c r="F276" s="57"/>
      <c r="H276" s="53"/>
      <c r="I276" s="58">
        <f t="shared" si="3"/>
        <v>0</v>
      </c>
      <c r="J276" s="58">
        <f t="shared" si="6"/>
        <v>0</v>
      </c>
      <c r="K276" s="59"/>
      <c r="L276" s="59"/>
      <c r="M276" s="60"/>
      <c r="N276" s="64" t="str">
        <f t="shared" si="7"/>
        <v/>
      </c>
    </row>
    <row r="277" spans="2:14">
      <c r="B277" s="53"/>
      <c r="C277" s="54" t="s">
        <v>552</v>
      </c>
      <c r="D277" s="55" t="s">
        <v>548</v>
      </c>
      <c r="E277" s="56" t="s">
        <v>549</v>
      </c>
      <c r="F277" s="57"/>
      <c r="H277" s="53"/>
      <c r="I277" s="58">
        <f t="shared" si="3"/>
        <v>0</v>
      </c>
      <c r="J277" s="58">
        <f t="shared" si="6"/>
        <v>0</v>
      </c>
      <c r="K277" s="59"/>
      <c r="L277" s="59"/>
      <c r="M277" s="60"/>
      <c r="N277" s="64" t="str">
        <f t="shared" si="7"/>
        <v/>
      </c>
    </row>
    <row r="278" spans="2:14">
      <c r="B278" s="53"/>
      <c r="C278" s="54" t="s">
        <v>552</v>
      </c>
      <c r="D278" s="55" t="s">
        <v>548</v>
      </c>
      <c r="E278" s="56" t="s">
        <v>549</v>
      </c>
      <c r="F278" s="57"/>
      <c r="H278" s="53"/>
      <c r="I278" s="58">
        <f t="shared" si="3"/>
        <v>0</v>
      </c>
      <c r="J278" s="58">
        <f t="shared" si="6"/>
        <v>0</v>
      </c>
      <c r="K278" s="59"/>
      <c r="L278" s="59"/>
      <c r="M278" s="60"/>
      <c r="N278" s="64" t="str">
        <f t="shared" si="7"/>
        <v/>
      </c>
    </row>
    <row r="279" spans="2:14">
      <c r="B279" s="53"/>
      <c r="C279" s="54" t="s">
        <v>552</v>
      </c>
      <c r="D279" s="55" t="s">
        <v>548</v>
      </c>
      <c r="E279" s="56" t="s">
        <v>549</v>
      </c>
      <c r="F279" s="57"/>
      <c r="H279" s="53"/>
      <c r="I279" s="58">
        <f t="shared" si="3"/>
        <v>0</v>
      </c>
      <c r="J279" s="58">
        <f t="shared" si="4"/>
        <v>0</v>
      </c>
      <c r="K279" s="59"/>
      <c r="L279" s="59"/>
      <c r="M279" s="60"/>
      <c r="N279" s="64"/>
    </row>
    <row r="280" spans="2:14">
      <c r="B280" s="53"/>
      <c r="C280" s="54" t="s">
        <v>552</v>
      </c>
      <c r="D280" s="55" t="s">
        <v>548</v>
      </c>
      <c r="E280" s="56" t="s">
        <v>549</v>
      </c>
      <c r="F280" s="57"/>
      <c r="H280" s="53"/>
      <c r="I280" s="58">
        <f t="shared" si="3"/>
        <v>0</v>
      </c>
      <c r="J280" s="58">
        <f t="shared" si="4"/>
        <v>0</v>
      </c>
      <c r="K280" s="59"/>
      <c r="L280" s="59"/>
      <c r="M280" s="60"/>
      <c r="N280" s="64"/>
    </row>
    <row r="281" spans="2:14">
      <c r="B281" s="53"/>
      <c r="C281" s="54" t="s">
        <v>552</v>
      </c>
      <c r="D281" s="55" t="s">
        <v>548</v>
      </c>
      <c r="E281" s="56" t="s">
        <v>549</v>
      </c>
      <c r="F281" s="57"/>
      <c r="H281" s="53"/>
      <c r="I281" s="58">
        <f t="shared" ref="I281:I380" si="11">COUNTIF($C$383:$C$441,$H281)</f>
        <v>0</v>
      </c>
      <c r="J281" s="58">
        <f t="shared" si="4"/>
        <v>0</v>
      </c>
      <c r="K281" s="59"/>
      <c r="L281" s="59"/>
      <c r="M281" s="60"/>
      <c r="N281" s="64"/>
    </row>
    <row r="282" spans="2:14">
      <c r="B282" s="53"/>
      <c r="C282" s="54" t="s">
        <v>552</v>
      </c>
      <c r="D282" s="55" t="s">
        <v>548</v>
      </c>
      <c r="E282" s="56" t="s">
        <v>549</v>
      </c>
      <c r="F282" s="57"/>
      <c r="H282" s="53"/>
      <c r="I282" s="58">
        <f t="shared" si="11"/>
        <v>0</v>
      </c>
      <c r="J282" s="58">
        <f t="shared" si="4"/>
        <v>0</v>
      </c>
      <c r="K282" s="59"/>
      <c r="L282" s="59"/>
      <c r="M282" s="60"/>
      <c r="N282" s="64" t="str">
        <f t="shared" ref="N282:N326" si="12">IFERROR((J282/I282),"")</f>
        <v/>
      </c>
    </row>
    <row r="283" spans="2:14">
      <c r="B283" s="53"/>
      <c r="C283" s="54" t="s">
        <v>552</v>
      </c>
      <c r="D283" s="55" t="s">
        <v>548</v>
      </c>
      <c r="E283" s="56" t="s">
        <v>549</v>
      </c>
      <c r="F283" s="57"/>
      <c r="H283" s="53"/>
      <c r="I283" s="58">
        <f t="shared" si="11"/>
        <v>0</v>
      </c>
      <c r="J283" s="58">
        <f t="shared" si="4"/>
        <v>0</v>
      </c>
      <c r="K283" s="59"/>
      <c r="L283" s="59"/>
      <c r="M283" s="60"/>
      <c r="N283" s="64" t="str">
        <f t="shared" si="12"/>
        <v/>
      </c>
    </row>
    <row r="284" spans="2:14">
      <c r="B284" s="53"/>
      <c r="C284" s="54" t="s">
        <v>552</v>
      </c>
      <c r="D284" s="55" t="s">
        <v>548</v>
      </c>
      <c r="E284" s="56" t="s">
        <v>549</v>
      </c>
      <c r="F284" s="57"/>
      <c r="H284" s="53"/>
      <c r="I284" s="58">
        <f t="shared" si="11"/>
        <v>0</v>
      </c>
      <c r="J284" s="58">
        <f t="shared" si="4"/>
        <v>0</v>
      </c>
      <c r="K284" s="59"/>
      <c r="L284" s="59"/>
      <c r="M284" s="60"/>
      <c r="N284" s="64" t="str">
        <f t="shared" si="12"/>
        <v/>
      </c>
    </row>
    <row r="285" spans="2:14">
      <c r="B285" s="53"/>
      <c r="C285" s="54" t="s">
        <v>552</v>
      </c>
      <c r="D285" s="55" t="s">
        <v>548</v>
      </c>
      <c r="E285" s="56" t="s">
        <v>549</v>
      </c>
      <c r="F285" s="57"/>
      <c r="H285" s="53"/>
      <c r="I285" s="58">
        <f t="shared" si="11"/>
        <v>0</v>
      </c>
      <c r="J285" s="58">
        <f t="shared" si="4"/>
        <v>0</v>
      </c>
      <c r="K285" s="59"/>
      <c r="L285" s="59"/>
      <c r="M285" s="60"/>
      <c r="N285" s="64" t="str">
        <f t="shared" si="12"/>
        <v/>
      </c>
    </row>
    <row r="286" spans="2:14">
      <c r="B286" s="53"/>
      <c r="C286" s="54"/>
      <c r="D286" s="55" t="s">
        <v>554</v>
      </c>
      <c r="E286" s="56"/>
      <c r="F286" s="57"/>
      <c r="H286" s="53"/>
      <c r="I286" s="58">
        <f t="shared" si="11"/>
        <v>0</v>
      </c>
      <c r="J286" s="58">
        <f t="shared" si="4"/>
        <v>0</v>
      </c>
      <c r="K286" s="59"/>
      <c r="L286" s="59"/>
      <c r="M286" s="60"/>
      <c r="N286" s="64" t="str">
        <f t="shared" si="12"/>
        <v/>
      </c>
    </row>
    <row r="287" spans="2:14">
      <c r="B287" s="53"/>
      <c r="C287" s="54"/>
      <c r="D287" s="55" t="s">
        <v>554</v>
      </c>
      <c r="E287" s="56"/>
      <c r="F287" s="57"/>
      <c r="H287" s="53"/>
      <c r="I287" s="58">
        <f t="shared" si="11"/>
        <v>0</v>
      </c>
      <c r="J287" s="58">
        <f t="shared" si="4"/>
        <v>0</v>
      </c>
      <c r="K287" s="59"/>
      <c r="L287" s="59"/>
      <c r="M287" s="60"/>
      <c r="N287" s="64" t="str">
        <f t="shared" si="12"/>
        <v/>
      </c>
    </row>
    <row r="288" spans="2:14">
      <c r="B288" s="53"/>
      <c r="C288" s="54"/>
      <c r="D288" s="55" t="s">
        <v>554</v>
      </c>
      <c r="E288" s="56"/>
      <c r="F288" s="57"/>
      <c r="H288" s="53"/>
      <c r="I288" s="58">
        <f t="shared" si="11"/>
        <v>0</v>
      </c>
      <c r="J288" s="58">
        <f t="shared" si="4"/>
        <v>0</v>
      </c>
      <c r="K288" s="59"/>
      <c r="L288" s="59"/>
      <c r="M288" s="60"/>
      <c r="N288" s="64" t="str">
        <f t="shared" si="12"/>
        <v/>
      </c>
    </row>
    <row r="289" spans="2:14">
      <c r="B289" s="53"/>
      <c r="C289" s="54"/>
      <c r="D289" s="55" t="s">
        <v>554</v>
      </c>
      <c r="E289" s="56"/>
      <c r="F289" s="57"/>
      <c r="H289" s="53"/>
      <c r="I289" s="58">
        <f t="shared" si="11"/>
        <v>0</v>
      </c>
      <c r="J289" s="58">
        <f t="shared" si="4"/>
        <v>0</v>
      </c>
      <c r="K289" s="59"/>
      <c r="L289" s="59"/>
      <c r="M289" s="60"/>
      <c r="N289" s="64" t="str">
        <f t="shared" si="12"/>
        <v/>
      </c>
    </row>
    <row r="290" spans="2:14">
      <c r="B290" s="53"/>
      <c r="C290" s="54"/>
      <c r="D290" s="55" t="s">
        <v>554</v>
      </c>
      <c r="E290" s="56"/>
      <c r="F290" s="57"/>
      <c r="H290" s="53"/>
      <c r="I290" s="58">
        <f t="shared" si="11"/>
        <v>0</v>
      </c>
      <c r="J290" s="58">
        <f t="shared" si="4"/>
        <v>0</v>
      </c>
      <c r="K290" s="59"/>
      <c r="L290" s="59"/>
      <c r="M290" s="60"/>
      <c r="N290" s="64" t="str">
        <f t="shared" si="12"/>
        <v/>
      </c>
    </row>
    <row r="291" spans="2:14">
      <c r="B291" s="53"/>
      <c r="C291" s="54"/>
      <c r="D291" s="55" t="s">
        <v>554</v>
      </c>
      <c r="E291" s="56"/>
      <c r="F291" s="57"/>
      <c r="H291" s="53"/>
      <c r="I291" s="58">
        <f t="shared" si="11"/>
        <v>0</v>
      </c>
      <c r="J291" s="58">
        <f t="shared" si="4"/>
        <v>0</v>
      </c>
      <c r="K291" s="59"/>
      <c r="L291" s="59"/>
      <c r="M291" s="60"/>
      <c r="N291" s="64" t="str">
        <f t="shared" si="12"/>
        <v/>
      </c>
    </row>
    <row r="292" spans="2:14">
      <c r="B292" s="53"/>
      <c r="C292" s="54"/>
      <c r="D292" s="55" t="s">
        <v>554</v>
      </c>
      <c r="E292" s="56"/>
      <c r="F292" s="57"/>
      <c r="H292" s="53"/>
      <c r="I292" s="58">
        <f t="shared" si="11"/>
        <v>0</v>
      </c>
      <c r="J292" s="58">
        <f t="shared" si="4"/>
        <v>0</v>
      </c>
      <c r="K292" s="59"/>
      <c r="L292" s="59"/>
      <c r="M292" s="60"/>
      <c r="N292" s="64" t="str">
        <f t="shared" si="12"/>
        <v/>
      </c>
    </row>
    <row r="293" spans="2:14">
      <c r="B293" s="53"/>
      <c r="C293" s="54"/>
      <c r="D293" s="55" t="s">
        <v>554</v>
      </c>
      <c r="E293" s="56"/>
      <c r="F293" s="57"/>
      <c r="H293" s="53"/>
      <c r="I293" s="58">
        <f t="shared" si="11"/>
        <v>0</v>
      </c>
      <c r="J293" s="58">
        <f t="shared" si="4"/>
        <v>0</v>
      </c>
      <c r="K293" s="59"/>
      <c r="L293" s="59"/>
      <c r="M293" s="60"/>
      <c r="N293" s="64" t="str">
        <f t="shared" si="12"/>
        <v/>
      </c>
    </row>
    <row r="294" spans="2:14">
      <c r="B294" s="53"/>
      <c r="C294" s="54"/>
      <c r="D294" s="55" t="s">
        <v>554</v>
      </c>
      <c r="E294" s="56"/>
      <c r="F294" s="57"/>
      <c r="H294" s="53"/>
      <c r="I294" s="58">
        <f t="shared" si="11"/>
        <v>0</v>
      </c>
      <c r="J294" s="58">
        <f t="shared" si="4"/>
        <v>0</v>
      </c>
      <c r="K294" s="59"/>
      <c r="L294" s="59"/>
      <c r="M294" s="60"/>
      <c r="N294" s="64" t="str">
        <f t="shared" si="12"/>
        <v/>
      </c>
    </row>
    <row r="295" spans="2:14">
      <c r="B295" s="53"/>
      <c r="C295" s="54"/>
      <c r="D295" s="55" t="s">
        <v>554</v>
      </c>
      <c r="E295" s="56"/>
      <c r="F295" s="57"/>
      <c r="H295" s="53"/>
      <c r="I295" s="58">
        <f t="shared" si="11"/>
        <v>0</v>
      </c>
      <c r="J295" s="58">
        <f t="shared" si="4"/>
        <v>0</v>
      </c>
      <c r="K295" s="59"/>
      <c r="L295" s="59"/>
      <c r="M295" s="60"/>
      <c r="N295" s="64" t="str">
        <f t="shared" si="12"/>
        <v/>
      </c>
    </row>
    <row r="296" spans="2:14">
      <c r="B296" s="53"/>
      <c r="C296" s="54"/>
      <c r="D296" s="55" t="s">
        <v>554</v>
      </c>
      <c r="E296" s="56"/>
      <c r="F296" s="57"/>
      <c r="H296" s="53"/>
      <c r="I296" s="58">
        <f t="shared" si="11"/>
        <v>0</v>
      </c>
      <c r="J296" s="58">
        <f t="shared" si="4"/>
        <v>0</v>
      </c>
      <c r="K296" s="59"/>
      <c r="L296" s="59"/>
      <c r="M296" s="60"/>
      <c r="N296" s="64" t="str">
        <f t="shared" si="12"/>
        <v/>
      </c>
    </row>
    <row r="297" spans="2:14">
      <c r="B297" s="53"/>
      <c r="C297" s="54"/>
      <c r="D297" s="55" t="s">
        <v>554</v>
      </c>
      <c r="E297" s="56"/>
      <c r="F297" s="57"/>
      <c r="H297" s="53"/>
      <c r="I297" s="58">
        <f t="shared" si="11"/>
        <v>0</v>
      </c>
      <c r="J297" s="58">
        <f t="shared" si="4"/>
        <v>0</v>
      </c>
      <c r="K297" s="59"/>
      <c r="L297" s="59"/>
      <c r="M297" s="60"/>
      <c r="N297" s="64" t="str">
        <f t="shared" si="12"/>
        <v/>
      </c>
    </row>
    <row r="298" spans="2:14">
      <c r="B298" s="53"/>
      <c r="C298" s="54"/>
      <c r="D298" s="55" t="s">
        <v>554</v>
      </c>
      <c r="E298" s="56"/>
      <c r="F298" s="57"/>
      <c r="H298" s="53"/>
      <c r="I298" s="58">
        <f t="shared" si="11"/>
        <v>0</v>
      </c>
      <c r="J298" s="58">
        <f t="shared" si="4"/>
        <v>0</v>
      </c>
      <c r="K298" s="59"/>
      <c r="L298" s="59"/>
      <c r="M298" s="60"/>
      <c r="N298" s="64" t="str">
        <f t="shared" si="12"/>
        <v/>
      </c>
    </row>
    <row r="299" spans="2:14">
      <c r="B299" s="53"/>
      <c r="C299" s="54"/>
      <c r="D299" s="55" t="s">
        <v>554</v>
      </c>
      <c r="E299" s="56"/>
      <c r="F299" s="57"/>
      <c r="H299" s="53"/>
      <c r="I299" s="58">
        <f t="shared" si="11"/>
        <v>0</v>
      </c>
      <c r="J299" s="58">
        <f t="shared" si="4"/>
        <v>0</v>
      </c>
      <c r="K299" s="59"/>
      <c r="L299" s="59"/>
      <c r="M299" s="60"/>
      <c r="N299" s="64" t="str">
        <f t="shared" si="12"/>
        <v/>
      </c>
    </row>
    <row r="300" spans="2:14">
      <c r="B300" s="53"/>
      <c r="C300" s="54"/>
      <c r="D300" s="55" t="s">
        <v>554</v>
      </c>
      <c r="E300" s="56"/>
      <c r="F300" s="57"/>
      <c r="H300" s="53"/>
      <c r="I300" s="58">
        <f t="shared" si="11"/>
        <v>0</v>
      </c>
      <c r="J300" s="58">
        <f t="shared" si="4"/>
        <v>0</v>
      </c>
      <c r="K300" s="59"/>
      <c r="L300" s="59"/>
      <c r="M300" s="60"/>
      <c r="N300" s="64" t="str">
        <f t="shared" si="12"/>
        <v/>
      </c>
    </row>
    <row r="301" spans="2:14">
      <c r="B301" s="53"/>
      <c r="C301" s="54"/>
      <c r="D301" s="55" t="s">
        <v>554</v>
      </c>
      <c r="E301" s="56"/>
      <c r="F301" s="57"/>
      <c r="H301" s="53"/>
      <c r="I301" s="58">
        <f t="shared" si="11"/>
        <v>0</v>
      </c>
      <c r="J301" s="58">
        <f t="shared" si="4"/>
        <v>0</v>
      </c>
      <c r="K301" s="59"/>
      <c r="L301" s="59"/>
      <c r="M301" s="60"/>
      <c r="N301" s="64" t="str">
        <f t="shared" si="12"/>
        <v/>
      </c>
    </row>
    <row r="302" spans="2:14">
      <c r="B302" s="53"/>
      <c r="C302" s="54"/>
      <c r="D302" s="55" t="s">
        <v>554</v>
      </c>
      <c r="E302" s="56"/>
      <c r="F302" s="57"/>
      <c r="H302" s="53"/>
      <c r="I302" s="58">
        <f t="shared" si="11"/>
        <v>0</v>
      </c>
      <c r="J302" s="58">
        <f t="shared" si="4"/>
        <v>0</v>
      </c>
      <c r="K302" s="59"/>
      <c r="L302" s="59"/>
      <c r="M302" s="60"/>
      <c r="N302" s="64" t="str">
        <f t="shared" si="12"/>
        <v/>
      </c>
    </row>
    <row r="303" spans="2:14">
      <c r="B303" s="53"/>
      <c r="C303" s="54"/>
      <c r="D303" s="55" t="s">
        <v>554</v>
      </c>
      <c r="E303" s="56"/>
      <c r="F303" s="57"/>
      <c r="H303" s="53"/>
      <c r="I303" s="58">
        <f t="shared" si="11"/>
        <v>0</v>
      </c>
      <c r="J303" s="58">
        <f t="shared" si="4"/>
        <v>0</v>
      </c>
      <c r="K303" s="59"/>
      <c r="L303" s="59"/>
      <c r="M303" s="60"/>
      <c r="N303" s="64" t="str">
        <f t="shared" si="12"/>
        <v/>
      </c>
    </row>
    <row r="304" spans="2:14">
      <c r="B304" s="53"/>
      <c r="C304" s="54"/>
      <c r="D304" s="55" t="s">
        <v>554</v>
      </c>
      <c r="E304" s="56"/>
      <c r="F304" s="57"/>
      <c r="H304" s="53"/>
      <c r="I304" s="58">
        <f t="shared" si="11"/>
        <v>0</v>
      </c>
      <c r="J304" s="58">
        <f t="shared" si="4"/>
        <v>0</v>
      </c>
      <c r="K304" s="59"/>
      <c r="L304" s="59"/>
      <c r="M304" s="60"/>
      <c r="N304" s="64" t="str">
        <f t="shared" si="12"/>
        <v/>
      </c>
    </row>
    <row r="305" spans="2:14">
      <c r="B305" s="53"/>
      <c r="C305" s="54"/>
      <c r="D305" s="55" t="s">
        <v>554</v>
      </c>
      <c r="E305" s="56"/>
      <c r="F305" s="57"/>
      <c r="H305" s="53"/>
      <c r="I305" s="58">
        <f t="shared" si="11"/>
        <v>0</v>
      </c>
      <c r="J305" s="58">
        <f t="shared" si="4"/>
        <v>0</v>
      </c>
      <c r="K305" s="59"/>
      <c r="L305" s="59"/>
      <c r="M305" s="60"/>
      <c r="N305" s="64" t="str">
        <f t="shared" si="12"/>
        <v/>
      </c>
    </row>
    <row r="306" spans="2:14">
      <c r="B306" s="53"/>
      <c r="C306" s="54"/>
      <c r="D306" s="55" t="s">
        <v>554</v>
      </c>
      <c r="E306" s="56"/>
      <c r="F306" s="57"/>
      <c r="H306" s="53"/>
      <c r="I306" s="58">
        <f t="shared" si="11"/>
        <v>0</v>
      </c>
      <c r="J306" s="58">
        <f t="shared" si="4"/>
        <v>0</v>
      </c>
      <c r="K306" s="59"/>
      <c r="L306" s="59"/>
      <c r="M306" s="60"/>
      <c r="N306" s="64" t="str">
        <f t="shared" si="12"/>
        <v/>
      </c>
    </row>
    <row r="307" spans="2:14">
      <c r="B307" s="53"/>
      <c r="C307" s="54"/>
      <c r="D307" s="55" t="s">
        <v>554</v>
      </c>
      <c r="E307" s="56"/>
      <c r="F307" s="57"/>
      <c r="H307" s="53"/>
      <c r="I307" s="58">
        <f t="shared" si="11"/>
        <v>0</v>
      </c>
      <c r="J307" s="58">
        <f t="shared" si="4"/>
        <v>0</v>
      </c>
      <c r="K307" s="59"/>
      <c r="L307" s="59"/>
      <c r="M307" s="60"/>
      <c r="N307" s="64" t="str">
        <f t="shared" si="12"/>
        <v/>
      </c>
    </row>
    <row r="308" spans="2:14">
      <c r="B308" s="53"/>
      <c r="C308" s="54"/>
      <c r="D308" s="55" t="s">
        <v>554</v>
      </c>
      <c r="E308" s="56"/>
      <c r="F308" s="57"/>
      <c r="H308" s="53"/>
      <c r="I308" s="58">
        <f t="shared" si="11"/>
        <v>0</v>
      </c>
      <c r="J308" s="58">
        <f t="shared" si="4"/>
        <v>0</v>
      </c>
      <c r="K308" s="59"/>
      <c r="L308" s="59"/>
      <c r="M308" s="60"/>
      <c r="N308" s="64" t="str">
        <f t="shared" si="12"/>
        <v/>
      </c>
    </row>
    <row r="309" spans="2:14">
      <c r="B309" s="53"/>
      <c r="C309" s="54"/>
      <c r="D309" s="55" t="s">
        <v>554</v>
      </c>
      <c r="E309" s="56"/>
      <c r="F309" s="57"/>
      <c r="H309" s="53"/>
      <c r="I309" s="58">
        <f t="shared" si="11"/>
        <v>0</v>
      </c>
      <c r="J309" s="58">
        <f t="shared" si="4"/>
        <v>0</v>
      </c>
      <c r="K309" s="59"/>
      <c r="L309" s="59"/>
      <c r="M309" s="60"/>
      <c r="N309" s="64" t="str">
        <f t="shared" si="12"/>
        <v/>
      </c>
    </row>
    <row r="310" spans="2:14">
      <c r="B310" s="53"/>
      <c r="C310" s="54"/>
      <c r="D310" s="55" t="s">
        <v>554</v>
      </c>
      <c r="E310" s="56"/>
      <c r="F310" s="57"/>
      <c r="H310" s="53"/>
      <c r="I310" s="58">
        <f t="shared" si="11"/>
        <v>0</v>
      </c>
      <c r="J310" s="58">
        <f t="shared" si="4"/>
        <v>0</v>
      </c>
      <c r="K310" s="59"/>
      <c r="L310" s="59"/>
      <c r="M310" s="60"/>
      <c r="N310" s="64" t="str">
        <f t="shared" si="12"/>
        <v/>
      </c>
    </row>
    <row r="311" spans="2:14">
      <c r="B311" s="53"/>
      <c r="C311" s="54"/>
      <c r="D311" s="55" t="s">
        <v>554</v>
      </c>
      <c r="E311" s="56"/>
      <c r="F311" s="57"/>
      <c r="H311" s="53"/>
      <c r="I311" s="58">
        <f t="shared" si="11"/>
        <v>0</v>
      </c>
      <c r="J311" s="58">
        <f t="shared" si="4"/>
        <v>0</v>
      </c>
      <c r="K311" s="59"/>
      <c r="L311" s="59"/>
      <c r="M311" s="60"/>
      <c r="N311" s="64" t="str">
        <f t="shared" si="12"/>
        <v/>
      </c>
    </row>
    <row r="312" spans="2:14">
      <c r="B312" s="53"/>
      <c r="C312" s="54"/>
      <c r="D312" s="55" t="s">
        <v>554</v>
      </c>
      <c r="E312" s="56"/>
      <c r="F312" s="57"/>
      <c r="H312" s="53"/>
      <c r="I312" s="58">
        <f t="shared" si="11"/>
        <v>0</v>
      </c>
      <c r="J312" s="58">
        <f t="shared" si="4"/>
        <v>0</v>
      </c>
      <c r="K312" s="59"/>
      <c r="L312" s="59"/>
      <c r="M312" s="60"/>
      <c r="N312" s="64" t="str">
        <f t="shared" si="12"/>
        <v/>
      </c>
    </row>
    <row r="313" spans="2:14">
      <c r="B313" s="53"/>
      <c r="C313" s="54"/>
      <c r="D313" s="55" t="s">
        <v>554</v>
      </c>
      <c r="E313" s="56"/>
      <c r="F313" s="57"/>
      <c r="H313" s="53"/>
      <c r="I313" s="58">
        <f t="shared" si="11"/>
        <v>0</v>
      </c>
      <c r="J313" s="58">
        <f t="shared" si="4"/>
        <v>0</v>
      </c>
      <c r="K313" s="59"/>
      <c r="L313" s="59"/>
      <c r="M313" s="60"/>
      <c r="N313" s="64" t="str">
        <f t="shared" si="12"/>
        <v/>
      </c>
    </row>
    <row r="314" spans="2:14">
      <c r="B314" s="53"/>
      <c r="C314" s="54"/>
      <c r="D314" s="55" t="s">
        <v>554</v>
      </c>
      <c r="E314" s="56"/>
      <c r="F314" s="57"/>
      <c r="H314" s="53"/>
      <c r="I314" s="58">
        <f t="shared" si="11"/>
        <v>0</v>
      </c>
      <c r="J314" s="58">
        <f t="shared" si="4"/>
        <v>0</v>
      </c>
      <c r="K314" s="59"/>
      <c r="L314" s="59"/>
      <c r="M314" s="60"/>
      <c r="N314" s="64" t="str">
        <f t="shared" si="12"/>
        <v/>
      </c>
    </row>
    <row r="315" spans="2:14">
      <c r="B315" s="53"/>
      <c r="C315" s="54"/>
      <c r="D315" s="55" t="s">
        <v>554</v>
      </c>
      <c r="E315" s="56"/>
      <c r="F315" s="57"/>
      <c r="H315" s="53"/>
      <c r="I315" s="58">
        <f t="shared" si="11"/>
        <v>0</v>
      </c>
      <c r="J315" s="58">
        <f t="shared" si="4"/>
        <v>0</v>
      </c>
      <c r="K315" s="59"/>
      <c r="L315" s="59"/>
      <c r="M315" s="60"/>
      <c r="N315" s="64" t="str">
        <f t="shared" si="12"/>
        <v/>
      </c>
    </row>
    <row r="316" spans="2:14">
      <c r="B316" s="53"/>
      <c r="C316" s="54"/>
      <c r="D316" s="55" t="s">
        <v>554</v>
      </c>
      <c r="E316" s="56"/>
      <c r="F316" s="57"/>
      <c r="H316" s="53"/>
      <c r="I316" s="58">
        <f t="shared" si="11"/>
        <v>0</v>
      </c>
      <c r="J316" s="58">
        <f t="shared" si="4"/>
        <v>0</v>
      </c>
      <c r="K316" s="59"/>
      <c r="L316" s="59"/>
      <c r="M316" s="60"/>
      <c r="N316" s="64" t="str">
        <f t="shared" si="12"/>
        <v/>
      </c>
    </row>
    <row r="317" spans="2:14">
      <c r="B317" s="53"/>
      <c r="C317" s="54"/>
      <c r="D317" s="55" t="s">
        <v>554</v>
      </c>
      <c r="E317" s="56"/>
      <c r="F317" s="57"/>
      <c r="H317" s="53"/>
      <c r="I317" s="58">
        <f t="shared" si="11"/>
        <v>0</v>
      </c>
      <c r="J317" s="58">
        <f t="shared" si="4"/>
        <v>0</v>
      </c>
      <c r="K317" s="59"/>
      <c r="L317" s="59"/>
      <c r="M317" s="60"/>
      <c r="N317" s="64" t="str">
        <f t="shared" si="12"/>
        <v/>
      </c>
    </row>
    <row r="318" spans="2:14">
      <c r="B318" s="53"/>
      <c r="C318" s="54"/>
      <c r="D318" s="55" t="s">
        <v>554</v>
      </c>
      <c r="E318" s="56"/>
      <c r="F318" s="57"/>
      <c r="H318" s="53"/>
      <c r="I318" s="58">
        <f t="shared" si="11"/>
        <v>0</v>
      </c>
      <c r="J318" s="58">
        <f t="shared" si="4"/>
        <v>0</v>
      </c>
      <c r="K318" s="59"/>
      <c r="L318" s="59"/>
      <c r="M318" s="60"/>
      <c r="N318" s="64" t="str">
        <f t="shared" si="12"/>
        <v/>
      </c>
    </row>
    <row r="319" spans="2:14">
      <c r="B319" s="53"/>
      <c r="C319" s="54"/>
      <c r="D319" s="55" t="s">
        <v>554</v>
      </c>
      <c r="E319" s="56"/>
      <c r="F319" s="57"/>
      <c r="H319" s="53"/>
      <c r="I319" s="58">
        <f t="shared" si="11"/>
        <v>0</v>
      </c>
      <c r="J319" s="58">
        <f t="shared" si="4"/>
        <v>0</v>
      </c>
      <c r="K319" s="59"/>
      <c r="L319" s="59"/>
      <c r="M319" s="60"/>
      <c r="N319" s="64" t="str">
        <f t="shared" si="12"/>
        <v/>
      </c>
    </row>
    <row r="320" spans="2:14">
      <c r="B320" s="53"/>
      <c r="C320" s="54"/>
      <c r="D320" s="55" t="s">
        <v>554</v>
      </c>
      <c r="E320" s="56"/>
      <c r="F320" s="57"/>
      <c r="H320" s="53"/>
      <c r="I320" s="58">
        <f t="shared" si="11"/>
        <v>0</v>
      </c>
      <c r="J320" s="58">
        <f t="shared" si="4"/>
        <v>0</v>
      </c>
      <c r="K320" s="59"/>
      <c r="L320" s="59"/>
      <c r="M320" s="60"/>
      <c r="N320" s="64" t="str">
        <f t="shared" si="12"/>
        <v/>
      </c>
    </row>
    <row r="321" spans="2:14">
      <c r="B321" s="53"/>
      <c r="C321" s="54"/>
      <c r="D321" s="55" t="s">
        <v>554</v>
      </c>
      <c r="E321" s="56"/>
      <c r="F321" s="57"/>
      <c r="H321" s="53"/>
      <c r="I321" s="58">
        <f t="shared" si="11"/>
        <v>0</v>
      </c>
      <c r="J321" s="58">
        <f t="shared" si="4"/>
        <v>0</v>
      </c>
      <c r="K321" s="59"/>
      <c r="L321" s="59"/>
      <c r="M321" s="60"/>
      <c r="N321" s="64" t="str">
        <f t="shared" si="12"/>
        <v/>
      </c>
    </row>
    <row r="322" spans="2:14">
      <c r="B322" s="53"/>
      <c r="C322" s="54"/>
      <c r="D322" s="55" t="s">
        <v>554</v>
      </c>
      <c r="E322" s="56"/>
      <c r="F322" s="57"/>
      <c r="H322" s="53"/>
      <c r="I322" s="58">
        <f t="shared" si="11"/>
        <v>0</v>
      </c>
      <c r="J322" s="58">
        <f t="shared" si="4"/>
        <v>0</v>
      </c>
      <c r="K322" s="59"/>
      <c r="L322" s="59"/>
      <c r="M322" s="60"/>
      <c r="N322" s="64" t="str">
        <f t="shared" si="12"/>
        <v/>
      </c>
    </row>
    <row r="323" spans="2:14">
      <c r="B323" s="53"/>
      <c r="C323" s="54"/>
      <c r="D323" s="55" t="s">
        <v>554</v>
      </c>
      <c r="E323" s="56"/>
      <c r="F323" s="57"/>
      <c r="H323" s="53"/>
      <c r="I323" s="58">
        <f t="shared" si="11"/>
        <v>0</v>
      </c>
      <c r="J323" s="58">
        <f t="shared" si="4"/>
        <v>0</v>
      </c>
      <c r="K323" s="59"/>
      <c r="L323" s="59"/>
      <c r="M323" s="60"/>
      <c r="N323" s="64" t="str">
        <f t="shared" si="12"/>
        <v/>
      </c>
    </row>
    <row r="324" spans="2:14">
      <c r="B324" s="53"/>
      <c r="C324" s="54"/>
      <c r="D324" s="55" t="s">
        <v>554</v>
      </c>
      <c r="E324" s="56"/>
      <c r="F324" s="57"/>
      <c r="H324" s="53"/>
      <c r="I324" s="58">
        <f t="shared" si="11"/>
        <v>0</v>
      </c>
      <c r="J324" s="58">
        <f t="shared" si="4"/>
        <v>0</v>
      </c>
      <c r="K324" s="59"/>
      <c r="L324" s="59"/>
      <c r="M324" s="60"/>
      <c r="N324" s="64" t="str">
        <f t="shared" si="12"/>
        <v/>
      </c>
    </row>
    <row r="325" spans="2:14">
      <c r="B325" s="53"/>
      <c r="C325" s="54"/>
      <c r="D325" s="55" t="s">
        <v>554</v>
      </c>
      <c r="E325" s="56"/>
      <c r="F325" s="57"/>
      <c r="H325" s="53"/>
      <c r="I325" s="58">
        <f t="shared" si="11"/>
        <v>0</v>
      </c>
      <c r="J325" s="58">
        <f t="shared" si="4"/>
        <v>0</v>
      </c>
      <c r="K325" s="59"/>
      <c r="L325" s="59"/>
      <c r="M325" s="60"/>
      <c r="N325" s="64" t="str">
        <f t="shared" si="12"/>
        <v/>
      </c>
    </row>
    <row r="326" spans="2:14">
      <c r="B326" s="53"/>
      <c r="C326" s="54"/>
      <c r="D326" s="55" t="s">
        <v>554</v>
      </c>
      <c r="E326" s="56"/>
      <c r="F326" s="57"/>
      <c r="H326" s="53"/>
      <c r="I326" s="58">
        <f t="shared" si="11"/>
        <v>0</v>
      </c>
      <c r="J326" s="58">
        <f t="shared" si="4"/>
        <v>0</v>
      </c>
      <c r="K326" s="59"/>
      <c r="L326" s="59"/>
      <c r="M326" s="60"/>
      <c r="N326" s="64" t="str">
        <f t="shared" si="12"/>
        <v/>
      </c>
    </row>
    <row r="327" spans="2:14">
      <c r="B327" s="53"/>
      <c r="C327" s="54"/>
      <c r="D327" s="55" t="s">
        <v>554</v>
      </c>
      <c r="E327" s="56"/>
      <c r="F327" s="57"/>
      <c r="H327" s="53"/>
      <c r="I327" s="58">
        <f t="shared" si="11"/>
        <v>0</v>
      </c>
      <c r="J327" s="58">
        <f t="shared" si="4"/>
        <v>0</v>
      </c>
      <c r="K327" s="59"/>
      <c r="L327" s="59"/>
      <c r="M327" s="60"/>
      <c r="N327" s="64"/>
    </row>
    <row r="328" spans="2:14">
      <c r="B328" s="53"/>
      <c r="C328" s="54"/>
      <c r="D328" s="55" t="s">
        <v>554</v>
      </c>
      <c r="E328" s="56"/>
      <c r="F328" s="57"/>
      <c r="H328" s="53"/>
      <c r="I328" s="58">
        <f t="shared" si="11"/>
        <v>0</v>
      </c>
      <c r="J328" s="58">
        <f t="shared" ref="J328:J380" si="13">COUNTIFS($C$383:$C$758,H328,$E$383:$E$758,"C")</f>
        <v>0</v>
      </c>
      <c r="K328" s="59"/>
      <c r="L328" s="59"/>
      <c r="M328" s="60"/>
      <c r="N328" s="64"/>
    </row>
    <row r="329" spans="2:14">
      <c r="B329" s="53"/>
      <c r="C329" s="54"/>
      <c r="D329" s="55" t="s">
        <v>554</v>
      </c>
      <c r="E329" s="56"/>
      <c r="F329" s="57"/>
      <c r="H329" s="53"/>
      <c r="I329" s="58">
        <f t="shared" si="11"/>
        <v>0</v>
      </c>
      <c r="J329" s="58">
        <f t="shared" si="13"/>
        <v>0</v>
      </c>
      <c r="K329" s="59"/>
      <c r="L329" s="59"/>
      <c r="M329" s="60"/>
      <c r="N329" s="64"/>
    </row>
    <row r="330" spans="2:14">
      <c r="B330" s="53"/>
      <c r="C330" s="54"/>
      <c r="D330" s="55" t="s">
        <v>554</v>
      </c>
      <c r="E330" s="56"/>
      <c r="F330" s="57"/>
      <c r="H330" s="53"/>
      <c r="I330" s="58">
        <f t="shared" si="11"/>
        <v>0</v>
      </c>
      <c r="J330" s="58">
        <f t="shared" si="13"/>
        <v>0</v>
      </c>
      <c r="K330" s="59"/>
      <c r="L330" s="59"/>
      <c r="M330" s="60"/>
      <c r="N330" s="64"/>
    </row>
    <row r="331" spans="2:14">
      <c r="B331" s="53"/>
      <c r="C331" s="54"/>
      <c r="D331" s="55" t="s">
        <v>554</v>
      </c>
      <c r="E331" s="56"/>
      <c r="F331" s="57"/>
      <c r="H331" s="53"/>
      <c r="I331" s="58">
        <f t="shared" si="11"/>
        <v>0</v>
      </c>
      <c r="J331" s="58">
        <f t="shared" si="13"/>
        <v>0</v>
      </c>
      <c r="K331" s="59"/>
      <c r="L331" s="59"/>
      <c r="M331" s="60"/>
      <c r="N331" s="64"/>
    </row>
    <row r="332" spans="2:14">
      <c r="B332" s="53"/>
      <c r="C332" s="54"/>
      <c r="D332" s="55" t="s">
        <v>554</v>
      </c>
      <c r="E332" s="56"/>
      <c r="F332" s="57"/>
      <c r="H332" s="53"/>
      <c r="I332" s="58">
        <f t="shared" si="11"/>
        <v>0</v>
      </c>
      <c r="J332" s="58">
        <f t="shared" si="13"/>
        <v>0</v>
      </c>
      <c r="K332" s="59"/>
      <c r="L332" s="59"/>
      <c r="M332" s="60"/>
      <c r="N332" s="64" t="str">
        <f t="shared" si="5"/>
        <v/>
      </c>
    </row>
    <row r="333" spans="2:14">
      <c r="B333" s="53"/>
      <c r="C333" s="54"/>
      <c r="D333" s="55" t="s">
        <v>554</v>
      </c>
      <c r="E333" s="56"/>
      <c r="F333" s="57"/>
      <c r="H333" s="53"/>
      <c r="I333" s="58">
        <f t="shared" si="11"/>
        <v>0</v>
      </c>
      <c r="J333" s="58">
        <f t="shared" si="13"/>
        <v>0</v>
      </c>
      <c r="K333" s="59"/>
      <c r="L333" s="59"/>
      <c r="M333" s="60"/>
      <c r="N333" s="64" t="str">
        <f t="shared" si="5"/>
        <v/>
      </c>
    </row>
    <row r="334" spans="2:14">
      <c r="B334" s="53"/>
      <c r="C334" s="54"/>
      <c r="D334" s="55" t="s">
        <v>554</v>
      </c>
      <c r="E334" s="56"/>
      <c r="F334" s="57"/>
      <c r="H334" s="53"/>
      <c r="I334" s="58">
        <f t="shared" si="11"/>
        <v>0</v>
      </c>
      <c r="J334" s="58">
        <f t="shared" si="13"/>
        <v>0</v>
      </c>
      <c r="K334" s="59"/>
      <c r="L334" s="59"/>
      <c r="M334" s="60"/>
      <c r="N334" s="64" t="str">
        <f t="shared" si="5"/>
        <v/>
      </c>
    </row>
    <row r="335" spans="2:14">
      <c r="B335" s="53"/>
      <c r="C335" s="54"/>
      <c r="D335" s="55" t="s">
        <v>554</v>
      </c>
      <c r="E335" s="56"/>
      <c r="F335" s="57"/>
      <c r="H335" s="53"/>
      <c r="I335" s="58">
        <f t="shared" si="11"/>
        <v>0</v>
      </c>
      <c r="J335" s="58">
        <f t="shared" si="13"/>
        <v>0</v>
      </c>
      <c r="K335" s="59"/>
      <c r="L335" s="59"/>
      <c r="M335" s="60"/>
      <c r="N335" s="64" t="str">
        <f t="shared" si="5"/>
        <v/>
      </c>
    </row>
    <row r="336" spans="2:14">
      <c r="B336" s="53"/>
      <c r="C336" s="54"/>
      <c r="D336" s="55" t="s">
        <v>554</v>
      </c>
      <c r="E336" s="56"/>
      <c r="F336" s="57"/>
      <c r="H336" s="53"/>
      <c r="I336" s="58">
        <f t="shared" si="11"/>
        <v>0</v>
      </c>
      <c r="J336" s="58">
        <f t="shared" si="13"/>
        <v>0</v>
      </c>
      <c r="K336" s="59"/>
      <c r="L336" s="59"/>
      <c r="M336" s="60"/>
      <c r="N336" s="64" t="str">
        <f t="shared" si="5"/>
        <v/>
      </c>
    </row>
    <row r="337" spans="2:14">
      <c r="B337" s="53"/>
      <c r="C337" s="54"/>
      <c r="D337" s="55" t="s">
        <v>554</v>
      </c>
      <c r="E337" s="56"/>
      <c r="F337" s="57"/>
      <c r="H337" s="53"/>
      <c r="I337" s="58">
        <f t="shared" si="11"/>
        <v>0</v>
      </c>
      <c r="J337" s="58">
        <f t="shared" si="13"/>
        <v>0</v>
      </c>
      <c r="K337" s="59"/>
      <c r="L337" s="59"/>
      <c r="M337" s="60"/>
      <c r="N337" s="64" t="str">
        <f t="shared" si="5"/>
        <v/>
      </c>
    </row>
    <row r="338" spans="2:14">
      <c r="B338" s="53"/>
      <c r="C338" s="54"/>
      <c r="D338" s="55" t="s">
        <v>554</v>
      </c>
      <c r="E338" s="56"/>
      <c r="F338" s="57"/>
      <c r="H338" s="53"/>
      <c r="I338" s="58">
        <f t="shared" si="11"/>
        <v>0</v>
      </c>
      <c r="J338" s="58">
        <f t="shared" si="13"/>
        <v>0</v>
      </c>
      <c r="K338" s="59"/>
      <c r="L338" s="59"/>
      <c r="M338" s="60"/>
      <c r="N338" s="64" t="str">
        <f t="shared" si="5"/>
        <v/>
      </c>
    </row>
    <row r="339" spans="2:14">
      <c r="B339" s="53"/>
      <c r="C339" s="54"/>
      <c r="D339" s="55" t="s">
        <v>554</v>
      </c>
      <c r="E339" s="56"/>
      <c r="F339" s="57"/>
      <c r="H339" s="53"/>
      <c r="I339" s="58">
        <f t="shared" si="11"/>
        <v>0</v>
      </c>
      <c r="J339" s="58">
        <f t="shared" si="13"/>
        <v>0</v>
      </c>
      <c r="K339" s="59"/>
      <c r="L339" s="59"/>
      <c r="M339" s="60"/>
      <c r="N339" s="64" t="str">
        <f t="shared" si="5"/>
        <v/>
      </c>
    </row>
    <row r="340" spans="2:14">
      <c r="B340" s="53"/>
      <c r="C340" s="54"/>
      <c r="D340" s="55" t="s">
        <v>554</v>
      </c>
      <c r="E340" s="56"/>
      <c r="F340" s="57"/>
      <c r="H340" s="53"/>
      <c r="I340" s="58">
        <f t="shared" si="11"/>
        <v>0</v>
      </c>
      <c r="J340" s="58">
        <f t="shared" si="13"/>
        <v>0</v>
      </c>
      <c r="K340" s="59"/>
      <c r="L340" s="59"/>
      <c r="M340" s="60"/>
      <c r="N340" s="64" t="str">
        <f t="shared" si="5"/>
        <v/>
      </c>
    </row>
    <row r="341" spans="2:14">
      <c r="B341" s="53"/>
      <c r="C341" s="54"/>
      <c r="D341" s="55" t="s">
        <v>554</v>
      </c>
      <c r="E341" s="56"/>
      <c r="F341" s="57"/>
      <c r="H341" s="53"/>
      <c r="I341" s="58">
        <f t="shared" si="11"/>
        <v>0</v>
      </c>
      <c r="J341" s="58">
        <f t="shared" si="13"/>
        <v>0</v>
      </c>
      <c r="K341" s="59"/>
      <c r="L341" s="59"/>
      <c r="M341" s="60"/>
      <c r="N341" s="64" t="str">
        <f t="shared" si="5"/>
        <v/>
      </c>
    </row>
    <row r="342" spans="2:14">
      <c r="B342" s="53"/>
      <c r="C342" s="54"/>
      <c r="D342" s="55" t="s">
        <v>554</v>
      </c>
      <c r="E342" s="56"/>
      <c r="F342" s="57"/>
      <c r="H342" s="53"/>
      <c r="I342" s="58">
        <f t="shared" si="11"/>
        <v>0</v>
      </c>
      <c r="J342" s="58">
        <f t="shared" si="13"/>
        <v>0</v>
      </c>
      <c r="K342" s="59"/>
      <c r="L342" s="59"/>
      <c r="M342" s="60"/>
      <c r="N342" s="64" t="str">
        <f t="shared" si="5"/>
        <v/>
      </c>
    </row>
    <row r="343" spans="2:14">
      <c r="B343" s="53"/>
      <c r="C343" s="54"/>
      <c r="D343" s="55" t="s">
        <v>554</v>
      </c>
      <c r="E343" s="56"/>
      <c r="F343" s="57"/>
      <c r="H343" s="53"/>
      <c r="I343" s="58">
        <f t="shared" si="11"/>
        <v>0</v>
      </c>
      <c r="J343" s="58">
        <f t="shared" si="13"/>
        <v>0</v>
      </c>
      <c r="K343" s="59"/>
      <c r="L343" s="59"/>
      <c r="M343" s="60"/>
      <c r="N343" s="64" t="str">
        <f t="shared" si="5"/>
        <v/>
      </c>
    </row>
    <row r="344" spans="2:14">
      <c r="B344" s="53"/>
      <c r="C344" s="54"/>
      <c r="D344" s="55" t="s">
        <v>554</v>
      </c>
      <c r="E344" s="56"/>
      <c r="F344" s="57"/>
      <c r="H344" s="53"/>
      <c r="I344" s="58">
        <f t="shared" si="11"/>
        <v>0</v>
      </c>
      <c r="J344" s="58">
        <f t="shared" si="13"/>
        <v>0</v>
      </c>
      <c r="K344" s="59"/>
      <c r="L344" s="59"/>
      <c r="M344" s="60"/>
      <c r="N344" s="64" t="str">
        <f t="shared" si="5"/>
        <v/>
      </c>
    </row>
    <row r="345" spans="2:14">
      <c r="B345" s="53"/>
      <c r="C345" s="54"/>
      <c r="D345" s="55" t="s">
        <v>554</v>
      </c>
      <c r="E345" s="56"/>
      <c r="F345" s="57"/>
      <c r="H345" s="53"/>
      <c r="I345" s="58">
        <f t="shared" si="11"/>
        <v>0</v>
      </c>
      <c r="J345" s="58">
        <f t="shared" si="13"/>
        <v>0</v>
      </c>
      <c r="K345" s="59"/>
      <c r="L345" s="59"/>
      <c r="M345" s="60"/>
      <c r="N345" s="64" t="str">
        <f t="shared" si="5"/>
        <v/>
      </c>
    </row>
    <row r="346" spans="2:14">
      <c r="B346" s="53"/>
      <c r="C346" s="54"/>
      <c r="D346" s="55" t="s">
        <v>554</v>
      </c>
      <c r="E346" s="56"/>
      <c r="F346" s="57"/>
      <c r="H346" s="53"/>
      <c r="I346" s="58">
        <f t="shared" si="11"/>
        <v>0</v>
      </c>
      <c r="J346" s="58">
        <f t="shared" si="13"/>
        <v>0</v>
      </c>
      <c r="K346" s="59"/>
      <c r="L346" s="59"/>
      <c r="M346" s="60"/>
      <c r="N346" s="64" t="str">
        <f t="shared" si="5"/>
        <v/>
      </c>
    </row>
    <row r="347" spans="2:14">
      <c r="B347" s="53"/>
      <c r="C347" s="54"/>
      <c r="D347" s="55" t="s">
        <v>554</v>
      </c>
      <c r="E347" s="56"/>
      <c r="F347" s="57"/>
      <c r="H347" s="53"/>
      <c r="I347" s="58">
        <f t="shared" si="11"/>
        <v>0</v>
      </c>
      <c r="J347" s="58">
        <f t="shared" si="13"/>
        <v>0</v>
      </c>
      <c r="K347" s="59"/>
      <c r="L347" s="59"/>
      <c r="M347" s="60"/>
      <c r="N347" s="64" t="str">
        <f t="shared" si="5"/>
        <v/>
      </c>
    </row>
    <row r="348" spans="2:14">
      <c r="B348" s="53"/>
      <c r="C348" s="54"/>
      <c r="D348" s="55" t="s">
        <v>554</v>
      </c>
      <c r="E348" s="56"/>
      <c r="F348" s="57"/>
      <c r="H348" s="53"/>
      <c r="I348" s="58">
        <f t="shared" si="11"/>
        <v>0</v>
      </c>
      <c r="J348" s="58">
        <f t="shared" si="13"/>
        <v>0</v>
      </c>
      <c r="K348" s="59"/>
      <c r="L348" s="59"/>
      <c r="M348" s="60"/>
      <c r="N348" s="64" t="str">
        <f t="shared" si="5"/>
        <v/>
      </c>
    </row>
    <row r="349" spans="2:14">
      <c r="B349" s="53"/>
      <c r="C349" s="54"/>
      <c r="D349" s="55" t="s">
        <v>554</v>
      </c>
      <c r="E349" s="56"/>
      <c r="F349" s="57"/>
      <c r="H349" s="53"/>
      <c r="I349" s="58">
        <f t="shared" si="11"/>
        <v>0</v>
      </c>
      <c r="J349" s="58">
        <f t="shared" si="13"/>
        <v>0</v>
      </c>
      <c r="K349" s="59"/>
      <c r="L349" s="59"/>
      <c r="M349" s="60"/>
      <c r="N349" s="64" t="str">
        <f t="shared" si="5"/>
        <v/>
      </c>
    </row>
    <row r="350" spans="2:14">
      <c r="B350" s="53"/>
      <c r="C350" s="54"/>
      <c r="D350" s="55" t="s">
        <v>554</v>
      </c>
      <c r="E350" s="56"/>
      <c r="F350" s="57"/>
      <c r="H350" s="53"/>
      <c r="I350" s="58">
        <f t="shared" si="11"/>
        <v>0</v>
      </c>
      <c r="J350" s="58">
        <f t="shared" si="13"/>
        <v>0</v>
      </c>
      <c r="K350" s="59"/>
      <c r="L350" s="59"/>
      <c r="M350" s="60"/>
      <c r="N350" s="64" t="str">
        <f t="shared" si="5"/>
        <v/>
      </c>
    </row>
    <row r="351" spans="2:14">
      <c r="B351" s="53"/>
      <c r="C351" s="54"/>
      <c r="D351" s="55" t="s">
        <v>554</v>
      </c>
      <c r="E351" s="56"/>
      <c r="F351" s="57"/>
      <c r="H351" s="53"/>
      <c r="I351" s="58">
        <f t="shared" si="11"/>
        <v>0</v>
      </c>
      <c r="J351" s="58">
        <f t="shared" si="13"/>
        <v>0</v>
      </c>
      <c r="K351" s="59"/>
      <c r="L351" s="59"/>
      <c r="M351" s="60"/>
      <c r="N351" s="64" t="str">
        <f t="shared" si="5"/>
        <v/>
      </c>
    </row>
    <row r="352" spans="2:14">
      <c r="B352" s="53"/>
      <c r="C352" s="54"/>
      <c r="D352" s="55" t="s">
        <v>554</v>
      </c>
      <c r="E352" s="56"/>
      <c r="F352" s="57"/>
      <c r="H352" s="53"/>
      <c r="I352" s="58">
        <f t="shared" si="11"/>
        <v>0</v>
      </c>
      <c r="J352" s="58">
        <f t="shared" si="13"/>
        <v>0</v>
      </c>
      <c r="K352" s="59"/>
      <c r="L352" s="59"/>
      <c r="M352" s="60"/>
      <c r="N352" s="64" t="str">
        <f t="shared" si="5"/>
        <v/>
      </c>
    </row>
    <row r="353" spans="2:14">
      <c r="B353" s="53"/>
      <c r="C353" s="54"/>
      <c r="D353" s="55" t="s">
        <v>554</v>
      </c>
      <c r="E353" s="56"/>
      <c r="F353" s="57"/>
      <c r="H353" s="53"/>
      <c r="I353" s="58">
        <f t="shared" si="11"/>
        <v>0</v>
      </c>
      <c r="J353" s="58">
        <f t="shared" si="13"/>
        <v>0</v>
      </c>
      <c r="K353" s="59"/>
      <c r="L353" s="59"/>
      <c r="M353" s="60"/>
      <c r="N353" s="64" t="str">
        <f t="shared" si="5"/>
        <v/>
      </c>
    </row>
    <row r="354" spans="2:14">
      <c r="B354" s="53"/>
      <c r="C354" s="54"/>
      <c r="D354" s="55" t="s">
        <v>554</v>
      </c>
      <c r="E354" s="56"/>
      <c r="F354" s="57"/>
      <c r="H354" s="53"/>
      <c r="I354" s="58">
        <f t="shared" si="11"/>
        <v>0</v>
      </c>
      <c r="J354" s="58">
        <f t="shared" si="13"/>
        <v>0</v>
      </c>
      <c r="K354" s="59"/>
      <c r="L354" s="59"/>
      <c r="M354" s="60"/>
      <c r="N354" s="64" t="str">
        <f t="shared" si="5"/>
        <v/>
      </c>
    </row>
    <row r="355" spans="2:14">
      <c r="B355" s="53"/>
      <c r="C355" s="54"/>
      <c r="D355" s="55" t="s">
        <v>554</v>
      </c>
      <c r="E355" s="56"/>
      <c r="F355" s="57"/>
      <c r="H355" s="53"/>
      <c r="I355" s="58">
        <f t="shared" si="11"/>
        <v>0</v>
      </c>
      <c r="J355" s="58">
        <f t="shared" si="13"/>
        <v>0</v>
      </c>
      <c r="K355" s="59"/>
      <c r="L355" s="59"/>
      <c r="M355" s="60"/>
      <c r="N355" s="64" t="str">
        <f t="shared" si="5"/>
        <v/>
      </c>
    </row>
    <row r="356" spans="2:14">
      <c r="B356" s="53"/>
      <c r="C356" s="54"/>
      <c r="D356" s="55" t="s">
        <v>554</v>
      </c>
      <c r="E356" s="56"/>
      <c r="F356" s="57"/>
      <c r="H356" s="53"/>
      <c r="I356" s="58">
        <f t="shared" si="11"/>
        <v>0</v>
      </c>
      <c r="J356" s="58">
        <f t="shared" si="13"/>
        <v>0</v>
      </c>
      <c r="K356" s="59"/>
      <c r="L356" s="59"/>
      <c r="M356" s="60"/>
      <c r="N356" s="64" t="str">
        <f t="shared" si="5"/>
        <v/>
      </c>
    </row>
    <row r="357" spans="2:14">
      <c r="B357" s="53"/>
      <c r="C357" s="54"/>
      <c r="D357" s="55" t="s">
        <v>554</v>
      </c>
      <c r="E357" s="56"/>
      <c r="F357" s="57"/>
      <c r="H357" s="53"/>
      <c r="I357" s="58">
        <f t="shared" si="11"/>
        <v>0</v>
      </c>
      <c r="J357" s="58">
        <f t="shared" si="13"/>
        <v>0</v>
      </c>
      <c r="K357" s="59"/>
      <c r="L357" s="59"/>
      <c r="M357" s="60"/>
      <c r="N357" s="64" t="str">
        <f t="shared" si="5"/>
        <v/>
      </c>
    </row>
    <row r="358" spans="2:14">
      <c r="B358" s="53"/>
      <c r="C358" s="54"/>
      <c r="D358" s="55" t="s">
        <v>554</v>
      </c>
      <c r="E358" s="56"/>
      <c r="F358" s="57"/>
      <c r="H358" s="53"/>
      <c r="I358" s="58">
        <f t="shared" si="11"/>
        <v>0</v>
      </c>
      <c r="J358" s="58">
        <f t="shared" si="13"/>
        <v>0</v>
      </c>
      <c r="K358" s="59"/>
      <c r="L358" s="59"/>
      <c r="M358" s="60"/>
      <c r="N358" s="64" t="str">
        <f t="shared" si="5"/>
        <v/>
      </c>
    </row>
    <row r="359" spans="2:14">
      <c r="B359" s="53"/>
      <c r="C359" s="54"/>
      <c r="D359" s="55" t="s">
        <v>554</v>
      </c>
      <c r="E359" s="56"/>
      <c r="F359" s="57"/>
      <c r="H359" s="53"/>
      <c r="I359" s="58">
        <f t="shared" si="11"/>
        <v>0</v>
      </c>
      <c r="J359" s="58">
        <f t="shared" si="13"/>
        <v>0</v>
      </c>
      <c r="K359" s="59"/>
      <c r="L359" s="59"/>
      <c r="M359" s="60"/>
      <c r="N359" s="64" t="str">
        <f t="shared" si="5"/>
        <v/>
      </c>
    </row>
    <row r="360" spans="2:14">
      <c r="B360" s="53"/>
      <c r="C360" s="54"/>
      <c r="D360" s="55" t="s">
        <v>554</v>
      </c>
      <c r="E360" s="56"/>
      <c r="F360" s="57"/>
      <c r="H360" s="53"/>
      <c r="I360" s="58">
        <f t="shared" si="11"/>
        <v>0</v>
      </c>
      <c r="J360" s="58">
        <f t="shared" si="13"/>
        <v>0</v>
      </c>
      <c r="K360" s="59"/>
      <c r="L360" s="59"/>
      <c r="M360" s="60"/>
      <c r="N360" s="64" t="str">
        <f t="shared" si="5"/>
        <v/>
      </c>
    </row>
    <row r="361" spans="2:14">
      <c r="B361" s="53"/>
      <c r="C361" s="54"/>
      <c r="D361" s="55" t="s">
        <v>554</v>
      </c>
      <c r="E361" s="56"/>
      <c r="F361" s="57"/>
      <c r="H361" s="53"/>
      <c r="I361" s="58">
        <f t="shared" si="11"/>
        <v>0</v>
      </c>
      <c r="J361" s="58">
        <f t="shared" si="13"/>
        <v>0</v>
      </c>
      <c r="K361" s="59"/>
      <c r="L361" s="59"/>
      <c r="M361" s="60"/>
      <c r="N361" s="64" t="str">
        <f t="shared" si="5"/>
        <v/>
      </c>
    </row>
    <row r="362" spans="2:14">
      <c r="B362" s="53"/>
      <c r="C362" s="54"/>
      <c r="D362" s="55" t="s">
        <v>554</v>
      </c>
      <c r="E362" s="56"/>
      <c r="F362" s="57"/>
      <c r="H362" s="53"/>
      <c r="I362" s="58">
        <f t="shared" si="11"/>
        <v>0</v>
      </c>
      <c r="J362" s="58">
        <f t="shared" si="13"/>
        <v>0</v>
      </c>
      <c r="K362" s="59"/>
      <c r="L362" s="59"/>
      <c r="M362" s="60"/>
      <c r="N362" s="64" t="str">
        <f t="shared" si="5"/>
        <v/>
      </c>
    </row>
    <row r="363" spans="2:14">
      <c r="B363" s="53"/>
      <c r="C363" s="54"/>
      <c r="D363" s="55" t="s">
        <v>554</v>
      </c>
      <c r="E363" s="56"/>
      <c r="F363" s="57"/>
      <c r="H363" s="53"/>
      <c r="I363" s="58">
        <f t="shared" si="11"/>
        <v>0</v>
      </c>
      <c r="J363" s="58">
        <f t="shared" si="13"/>
        <v>0</v>
      </c>
      <c r="K363" s="59"/>
      <c r="L363" s="59"/>
      <c r="M363" s="60"/>
      <c r="N363" s="64" t="str">
        <f t="shared" si="5"/>
        <v/>
      </c>
    </row>
    <row r="364" spans="2:14">
      <c r="B364" s="53"/>
      <c r="C364" s="54"/>
      <c r="D364" s="55" t="s">
        <v>554</v>
      </c>
      <c r="E364" s="56"/>
      <c r="F364" s="57"/>
      <c r="H364" s="53"/>
      <c r="I364" s="58">
        <f t="shared" si="11"/>
        <v>0</v>
      </c>
      <c r="J364" s="58">
        <f t="shared" si="13"/>
        <v>0</v>
      </c>
      <c r="K364" s="59"/>
      <c r="L364" s="59"/>
      <c r="M364" s="60"/>
      <c r="N364" s="64" t="str">
        <f t="shared" si="5"/>
        <v/>
      </c>
    </row>
    <row r="365" spans="2:14">
      <c r="B365" s="53"/>
      <c r="C365" s="54"/>
      <c r="D365" s="55" t="s">
        <v>554</v>
      </c>
      <c r="E365" s="56"/>
      <c r="F365" s="57"/>
      <c r="H365" s="53"/>
      <c r="I365" s="58">
        <f t="shared" si="11"/>
        <v>0</v>
      </c>
      <c r="J365" s="58">
        <f t="shared" si="13"/>
        <v>0</v>
      </c>
      <c r="K365" s="59"/>
      <c r="L365" s="59"/>
      <c r="M365" s="60"/>
      <c r="N365" s="64" t="str">
        <f t="shared" si="5"/>
        <v/>
      </c>
    </row>
    <row r="366" spans="2:14">
      <c r="B366" s="53"/>
      <c r="C366" s="54"/>
      <c r="D366" s="55" t="s">
        <v>554</v>
      </c>
      <c r="E366" s="56"/>
      <c r="F366" s="57"/>
      <c r="H366" s="53"/>
      <c r="I366" s="58">
        <f t="shared" si="11"/>
        <v>0</v>
      </c>
      <c r="J366" s="58">
        <f t="shared" si="13"/>
        <v>0</v>
      </c>
      <c r="K366" s="59"/>
      <c r="L366" s="59"/>
      <c r="M366" s="60"/>
      <c r="N366" s="64" t="str">
        <f t="shared" si="5"/>
        <v/>
      </c>
    </row>
    <row r="367" spans="2:14">
      <c r="B367" s="53"/>
      <c r="C367" s="54"/>
      <c r="D367" s="55" t="s">
        <v>554</v>
      </c>
      <c r="E367" s="56"/>
      <c r="F367" s="57"/>
      <c r="H367" s="53"/>
      <c r="I367" s="58">
        <f t="shared" si="11"/>
        <v>0</v>
      </c>
      <c r="J367" s="58">
        <f t="shared" si="13"/>
        <v>0</v>
      </c>
      <c r="K367" s="59"/>
      <c r="L367" s="59"/>
      <c r="M367" s="60"/>
      <c r="N367" s="64" t="str">
        <f t="shared" si="5"/>
        <v/>
      </c>
    </row>
    <row r="368" spans="2:14">
      <c r="B368" s="53"/>
      <c r="C368" s="54"/>
      <c r="D368" s="55" t="s">
        <v>554</v>
      </c>
      <c r="E368" s="56"/>
      <c r="F368" s="57"/>
      <c r="H368" s="53"/>
      <c r="I368" s="58">
        <f t="shared" si="11"/>
        <v>0</v>
      </c>
      <c r="J368" s="58">
        <f t="shared" si="13"/>
        <v>0</v>
      </c>
      <c r="K368" s="59"/>
      <c r="L368" s="59"/>
      <c r="M368" s="60"/>
      <c r="N368" s="64" t="str">
        <f t="shared" si="5"/>
        <v/>
      </c>
    </row>
    <row r="369" spans="2:17">
      <c r="B369" s="53"/>
      <c r="C369" s="54"/>
      <c r="D369" s="55" t="s">
        <v>554</v>
      </c>
      <c r="E369" s="56"/>
      <c r="F369" s="57"/>
      <c r="H369" s="53"/>
      <c r="I369" s="58">
        <f t="shared" si="11"/>
        <v>0</v>
      </c>
      <c r="J369" s="58">
        <f t="shared" si="13"/>
        <v>0</v>
      </c>
      <c r="K369" s="59"/>
      <c r="L369" s="59"/>
      <c r="M369" s="60"/>
      <c r="N369" s="64" t="str">
        <f t="shared" si="5"/>
        <v/>
      </c>
      <c r="P369" s="62"/>
      <c r="Q369" s="62"/>
    </row>
    <row r="370" spans="2:17">
      <c r="B370" s="53"/>
      <c r="C370" s="54"/>
      <c r="D370" s="55" t="s">
        <v>554</v>
      </c>
      <c r="E370" s="56"/>
      <c r="F370" s="57"/>
      <c r="H370" s="53"/>
      <c r="I370" s="58">
        <f t="shared" si="11"/>
        <v>0</v>
      </c>
      <c r="J370" s="58">
        <f t="shared" si="13"/>
        <v>0</v>
      </c>
      <c r="K370" s="59"/>
      <c r="L370" s="59"/>
      <c r="M370" s="60"/>
      <c r="N370" s="64" t="str">
        <f t="shared" si="5"/>
        <v/>
      </c>
      <c r="P370" s="62"/>
      <c r="Q370" s="62"/>
    </row>
    <row r="371" spans="2:17">
      <c r="B371" s="53"/>
      <c r="C371" s="54"/>
      <c r="D371" s="55" t="s">
        <v>554</v>
      </c>
      <c r="E371" s="56"/>
      <c r="F371" s="57"/>
      <c r="H371" s="53"/>
      <c r="I371" s="58">
        <f t="shared" si="11"/>
        <v>0</v>
      </c>
      <c r="J371" s="58">
        <f t="shared" si="13"/>
        <v>0</v>
      </c>
      <c r="K371" s="59"/>
      <c r="L371" s="59"/>
      <c r="M371" s="60"/>
      <c r="N371" s="64" t="str">
        <f t="shared" si="5"/>
        <v/>
      </c>
      <c r="P371" s="62"/>
      <c r="Q371" s="62"/>
    </row>
    <row r="372" spans="2:17">
      <c r="B372" s="53"/>
      <c r="C372" s="54"/>
      <c r="D372" s="55" t="s">
        <v>554</v>
      </c>
      <c r="E372" s="56"/>
      <c r="F372" s="57"/>
      <c r="H372" s="53"/>
      <c r="I372" s="58">
        <f t="shared" si="11"/>
        <v>0</v>
      </c>
      <c r="J372" s="58">
        <f t="shared" si="13"/>
        <v>0</v>
      </c>
      <c r="K372" s="59"/>
      <c r="L372" s="59"/>
      <c r="M372" s="60"/>
      <c r="N372" s="64" t="str">
        <f t="shared" si="5"/>
        <v/>
      </c>
      <c r="P372" s="62"/>
      <c r="Q372" s="62"/>
    </row>
    <row r="373" spans="2:17">
      <c r="B373" s="53"/>
      <c r="C373" s="54"/>
      <c r="D373" s="55" t="s">
        <v>554</v>
      </c>
      <c r="E373" s="56"/>
      <c r="F373" s="57"/>
      <c r="H373" s="53"/>
      <c r="I373" s="58">
        <f t="shared" si="11"/>
        <v>0</v>
      </c>
      <c r="J373" s="58">
        <f t="shared" si="13"/>
        <v>0</v>
      </c>
      <c r="K373" s="59"/>
      <c r="L373" s="59"/>
      <c r="M373" s="60"/>
      <c r="N373" s="64" t="str">
        <f t="shared" si="5"/>
        <v/>
      </c>
      <c r="P373" s="62"/>
      <c r="Q373" s="62"/>
    </row>
    <row r="374" spans="2:17">
      <c r="B374" s="53"/>
      <c r="C374" s="54"/>
      <c r="D374" s="55" t="s">
        <v>554</v>
      </c>
      <c r="E374" s="56"/>
      <c r="F374" s="57"/>
      <c r="H374" s="53"/>
      <c r="I374" s="58">
        <f t="shared" si="11"/>
        <v>0</v>
      </c>
      <c r="J374" s="58">
        <f t="shared" si="13"/>
        <v>0</v>
      </c>
      <c r="K374" s="59"/>
      <c r="L374" s="59"/>
      <c r="M374" s="60"/>
      <c r="N374" s="64" t="str">
        <f t="shared" ref="N374:N380" si="14">IFERROR((J374/I374),"")</f>
        <v/>
      </c>
      <c r="P374" s="62"/>
      <c r="Q374" s="62"/>
    </row>
    <row r="375" spans="2:17">
      <c r="B375" s="53"/>
      <c r="C375" s="54"/>
      <c r="D375" s="55" t="s">
        <v>554</v>
      </c>
      <c r="E375" s="56"/>
      <c r="F375" s="57"/>
      <c r="H375" s="53"/>
      <c r="I375" s="58">
        <f t="shared" si="11"/>
        <v>0</v>
      </c>
      <c r="J375" s="58">
        <f t="shared" ref="J375" si="15">COUNTIFS($C$383:$C$758,H375,$E$383:$E$758,"C")</f>
        <v>0</v>
      </c>
      <c r="K375" s="59"/>
      <c r="L375" s="59"/>
      <c r="M375" s="60"/>
      <c r="N375" s="64" t="str">
        <f t="shared" ref="N375" si="16">IFERROR((J375/I375),"")</f>
        <v/>
      </c>
      <c r="P375" s="62"/>
      <c r="Q375" s="62"/>
    </row>
    <row r="376" spans="2:17">
      <c r="B376" s="53"/>
      <c r="C376" s="54"/>
      <c r="D376" s="55" t="s">
        <v>554</v>
      </c>
      <c r="E376" s="56"/>
      <c r="F376" s="57"/>
      <c r="H376" s="53"/>
      <c r="I376" s="58">
        <f t="shared" si="11"/>
        <v>0</v>
      </c>
      <c r="J376" s="58">
        <f t="shared" si="13"/>
        <v>0</v>
      </c>
      <c r="K376" s="59"/>
      <c r="L376" s="59"/>
      <c r="M376" s="60"/>
      <c r="N376" s="64" t="str">
        <f t="shared" si="14"/>
        <v/>
      </c>
      <c r="P376" s="62"/>
      <c r="Q376" s="62"/>
    </row>
    <row r="377" spans="2:17">
      <c r="B377" s="53"/>
      <c r="C377" s="54"/>
      <c r="D377" s="55" t="s">
        <v>554</v>
      </c>
      <c r="E377" s="56"/>
      <c r="F377" s="57"/>
      <c r="H377" s="53"/>
      <c r="I377" s="58">
        <f t="shared" si="11"/>
        <v>0</v>
      </c>
      <c r="J377" s="58">
        <f t="shared" si="13"/>
        <v>0</v>
      </c>
      <c r="K377" s="59"/>
      <c r="L377" s="59"/>
      <c r="M377" s="60"/>
      <c r="N377" s="64" t="str">
        <f t="shared" si="14"/>
        <v/>
      </c>
      <c r="P377" s="62"/>
      <c r="Q377" s="62"/>
    </row>
    <row r="378" spans="2:17">
      <c r="B378" s="53"/>
      <c r="C378" s="54"/>
      <c r="D378" s="55" t="s">
        <v>554</v>
      </c>
      <c r="E378" s="56"/>
      <c r="F378" s="57"/>
      <c r="H378" s="53"/>
      <c r="I378" s="58">
        <f t="shared" si="11"/>
        <v>0</v>
      </c>
      <c r="J378" s="58">
        <f t="shared" si="13"/>
        <v>0</v>
      </c>
      <c r="K378" s="59"/>
      <c r="L378" s="59"/>
      <c r="M378" s="60"/>
      <c r="N378" s="64" t="str">
        <f t="shared" si="14"/>
        <v/>
      </c>
      <c r="P378" s="62"/>
      <c r="Q378" s="62"/>
    </row>
    <row r="379" spans="2:17">
      <c r="B379" s="53"/>
      <c r="C379" s="54"/>
      <c r="D379" s="55" t="s">
        <v>554</v>
      </c>
      <c r="E379" s="56"/>
      <c r="F379" s="57"/>
      <c r="H379" s="53"/>
      <c r="I379" s="58">
        <f t="shared" si="11"/>
        <v>0</v>
      </c>
      <c r="J379" s="58">
        <f t="shared" si="13"/>
        <v>0</v>
      </c>
      <c r="K379" s="59"/>
      <c r="L379" s="59"/>
      <c r="M379" s="60"/>
      <c r="N379" s="64" t="str">
        <f t="shared" si="14"/>
        <v/>
      </c>
      <c r="P379" s="62"/>
      <c r="Q379" s="62"/>
    </row>
    <row r="380" spans="2:17">
      <c r="B380" s="53"/>
      <c r="C380" s="54"/>
      <c r="D380" s="55" t="s">
        <v>554</v>
      </c>
      <c r="E380" s="56"/>
      <c r="F380" s="57"/>
      <c r="H380" s="53"/>
      <c r="I380" s="58">
        <f t="shared" si="11"/>
        <v>0</v>
      </c>
      <c r="J380" s="58">
        <f t="shared" si="13"/>
        <v>0</v>
      </c>
      <c r="K380" s="59"/>
      <c r="L380" s="59"/>
      <c r="M380" s="60"/>
      <c r="N380" s="64" t="str">
        <f t="shared" si="14"/>
        <v/>
      </c>
      <c r="P380" s="62"/>
      <c r="Q380" s="62"/>
    </row>
    <row r="381" spans="2:17" ht="33" customHeight="1">
      <c r="P381" s="62"/>
      <c r="Q381" s="62"/>
    </row>
    <row r="382" spans="2:17" ht="51">
      <c r="B382" s="67" t="s">
        <v>545</v>
      </c>
      <c r="C382" s="51" t="s">
        <v>542</v>
      </c>
      <c r="D382" s="51" t="s">
        <v>555</v>
      </c>
      <c r="E382" s="51" t="s">
        <v>540</v>
      </c>
      <c r="F382" s="43"/>
      <c r="G382" s="38"/>
      <c r="H382" s="51" t="s">
        <v>555</v>
      </c>
      <c r="I382" s="51" t="s">
        <v>542</v>
      </c>
      <c r="J382" s="68" t="s">
        <v>556</v>
      </c>
      <c r="K382" s="69"/>
      <c r="L382" s="51" t="s">
        <v>557</v>
      </c>
      <c r="M382" s="70" t="s">
        <v>558</v>
      </c>
      <c r="N382" s="51" t="s">
        <v>544</v>
      </c>
      <c r="O382" s="67" t="s">
        <v>559</v>
      </c>
      <c r="P382" s="67" t="s">
        <v>560</v>
      </c>
      <c r="Q382" s="71" t="s">
        <v>561</v>
      </c>
    </row>
    <row r="383" spans="2:17">
      <c r="B383" s="72" t="str">
        <f>IFERROR(VLOOKUP(C383,$H$13:$K$380,4,FALSE),"")</f>
        <v/>
      </c>
      <c r="C383" s="73" t="s">
        <v>345</v>
      </c>
      <c r="D383" s="53" t="s">
        <v>562</v>
      </c>
      <c r="E383" s="74" t="str">
        <f t="shared" ref="E383:E446" si="17">IFERROR(VLOOKUP(D383,$B$13:$E$380,4,FALSE),"")</f>
        <v/>
      </c>
      <c r="F383" s="43"/>
      <c r="G383" s="38"/>
      <c r="H383" s="53" t="s">
        <v>562</v>
      </c>
      <c r="I383" s="73" t="s">
        <v>345</v>
      </c>
      <c r="J383" s="75" t="str">
        <f>IFERROR(VLOOKUP(I383,$H$13:$L$380,5,FALSE),"")</f>
        <v/>
      </c>
      <c r="K383" s="76"/>
      <c r="L383" s="53" t="s">
        <v>563</v>
      </c>
      <c r="M383" s="77">
        <f>COUNTIF($H$383:$H$758,$L383)-COUNTIFS($H$383:$H$758,L383,$J$383:$J$758,"N/A")</f>
        <v>1</v>
      </c>
      <c r="N383" s="58">
        <f>COUNTIFS($H$383:$H$758,L383,$J$383:$J$758,"C")</f>
        <v>0</v>
      </c>
      <c r="O383" s="78">
        <f t="shared" ref="O383:O446" si="18">IF(M383=0,1,(N383/M383))</f>
        <v>0</v>
      </c>
      <c r="P383" s="60" t="e">
        <f>VLOOKUP(L383,$B$13:$E$380,4,FALSE)</f>
        <v>#N/A</v>
      </c>
      <c r="Q383" s="79" t="e">
        <f t="shared" ref="Q383" si="19">IF(AND(O383=1,P383="C"),"C","Not complete")</f>
        <v>#N/A</v>
      </c>
    </row>
    <row r="384" spans="2:17">
      <c r="B384" s="72" t="str">
        <f t="shared" ref="B384:B447" si="20">IFERROR(VLOOKUP(C384,$H$13:$K$380,4,FALSE),"")</f>
        <v/>
      </c>
      <c r="C384" s="73" t="s">
        <v>345</v>
      </c>
      <c r="D384" s="53" t="s">
        <v>564</v>
      </c>
      <c r="E384" s="80" t="str">
        <f t="shared" si="17"/>
        <v/>
      </c>
      <c r="F384" s="43"/>
      <c r="G384" s="38"/>
      <c r="H384" s="53" t="s">
        <v>564</v>
      </c>
      <c r="I384" s="73" t="s">
        <v>345</v>
      </c>
      <c r="J384" s="75" t="str">
        <f t="shared" ref="J384:J447" si="21">IFERROR(VLOOKUP(I384,$H$13:$L$380,5,FALSE),"")</f>
        <v/>
      </c>
      <c r="K384" s="76"/>
      <c r="L384" s="53" t="s">
        <v>565</v>
      </c>
      <c r="M384" s="77">
        <f t="shared" ref="M384:M447" si="22">COUNTIF($H$383:$H$758,$L384)-COUNTIFS($H$383:$H$758,L384,$J$383:$J$758,"N/A")</f>
        <v>1</v>
      </c>
      <c r="N384" s="58">
        <f t="shared" ref="N384:N447" si="23">COUNTIFS($H$383:$H$758,L384,$J$383:$J$758,"C")</f>
        <v>0</v>
      </c>
      <c r="O384" s="78">
        <f t="shared" si="18"/>
        <v>0</v>
      </c>
      <c r="P384" s="60" t="e">
        <f t="shared" ref="P384:P447" si="24">VLOOKUP(L384,$B$13:$E$380,4,FALSE)</f>
        <v>#N/A</v>
      </c>
      <c r="Q384" s="79" t="e">
        <f t="shared" ref="Q384:Q447" si="25">IF(AND(O384=1,P384="C"),"C","Not complete")</f>
        <v>#N/A</v>
      </c>
    </row>
    <row r="385" spans="2:17">
      <c r="B385" s="72" t="str">
        <f t="shared" si="20"/>
        <v/>
      </c>
      <c r="C385" s="73" t="s">
        <v>345</v>
      </c>
      <c r="D385" s="53" t="s">
        <v>566</v>
      </c>
      <c r="E385" s="80" t="str">
        <f t="shared" si="17"/>
        <v/>
      </c>
      <c r="F385" s="43"/>
      <c r="G385" s="38"/>
      <c r="H385" s="53" t="s">
        <v>566</v>
      </c>
      <c r="I385" s="73" t="s">
        <v>345</v>
      </c>
      <c r="J385" s="75" t="str">
        <f t="shared" si="21"/>
        <v/>
      </c>
      <c r="K385" s="76"/>
      <c r="L385" s="53" t="s">
        <v>567</v>
      </c>
      <c r="M385" s="77">
        <f t="shared" si="22"/>
        <v>1</v>
      </c>
      <c r="N385" s="58">
        <f t="shared" si="23"/>
        <v>0</v>
      </c>
      <c r="O385" s="78">
        <f t="shared" si="18"/>
        <v>0</v>
      </c>
      <c r="P385" s="60" t="e">
        <f t="shared" si="24"/>
        <v>#N/A</v>
      </c>
      <c r="Q385" s="79" t="e">
        <f t="shared" si="25"/>
        <v>#N/A</v>
      </c>
    </row>
    <row r="386" spans="2:17">
      <c r="B386" s="72" t="str">
        <f t="shared" si="20"/>
        <v/>
      </c>
      <c r="C386" s="73" t="s">
        <v>345</v>
      </c>
      <c r="D386" s="53" t="s">
        <v>568</v>
      </c>
      <c r="E386" s="80" t="str">
        <f t="shared" si="17"/>
        <v/>
      </c>
      <c r="F386" s="43"/>
      <c r="G386" s="38"/>
      <c r="H386" s="53" t="s">
        <v>568</v>
      </c>
      <c r="I386" s="73" t="s">
        <v>345</v>
      </c>
      <c r="J386" s="75" t="str">
        <f t="shared" si="21"/>
        <v/>
      </c>
      <c r="K386" s="76"/>
      <c r="L386" s="53" t="s">
        <v>569</v>
      </c>
      <c r="M386" s="77">
        <f t="shared" si="22"/>
        <v>1</v>
      </c>
      <c r="N386" s="58">
        <f t="shared" si="23"/>
        <v>0</v>
      </c>
      <c r="O386" s="78">
        <f t="shared" si="18"/>
        <v>0</v>
      </c>
      <c r="P386" s="60" t="e">
        <f t="shared" si="24"/>
        <v>#N/A</v>
      </c>
      <c r="Q386" s="79" t="e">
        <f t="shared" si="25"/>
        <v>#N/A</v>
      </c>
    </row>
    <row r="387" spans="2:17">
      <c r="B387" s="72" t="str">
        <f t="shared" si="20"/>
        <v/>
      </c>
      <c r="C387" s="73" t="s">
        <v>345</v>
      </c>
      <c r="D387" s="53" t="s">
        <v>570</v>
      </c>
      <c r="E387" s="80" t="str">
        <f t="shared" si="17"/>
        <v/>
      </c>
      <c r="F387" s="43"/>
      <c r="G387" s="38"/>
      <c r="H387" s="53" t="s">
        <v>570</v>
      </c>
      <c r="I387" s="73" t="s">
        <v>345</v>
      </c>
      <c r="J387" s="75" t="str">
        <f t="shared" si="21"/>
        <v/>
      </c>
      <c r="K387" s="76"/>
      <c r="L387" s="53" t="s">
        <v>571</v>
      </c>
      <c r="M387" s="77">
        <f t="shared" si="22"/>
        <v>1</v>
      </c>
      <c r="N387" s="58">
        <f t="shared" si="23"/>
        <v>0</v>
      </c>
      <c r="O387" s="78">
        <f t="shared" si="18"/>
        <v>0</v>
      </c>
      <c r="P387" s="60" t="e">
        <f t="shared" si="24"/>
        <v>#N/A</v>
      </c>
      <c r="Q387" s="79" t="e">
        <f t="shared" si="25"/>
        <v>#N/A</v>
      </c>
    </row>
    <row r="388" spans="2:17">
      <c r="B388" s="72" t="str">
        <f t="shared" si="20"/>
        <v/>
      </c>
      <c r="C388" s="73" t="s">
        <v>345</v>
      </c>
      <c r="D388" s="53" t="s">
        <v>572</v>
      </c>
      <c r="E388" s="80" t="str">
        <f t="shared" si="17"/>
        <v/>
      </c>
      <c r="F388" s="43"/>
      <c r="G388" s="38"/>
      <c r="H388" s="53" t="s">
        <v>572</v>
      </c>
      <c r="I388" s="73" t="s">
        <v>345</v>
      </c>
      <c r="J388" s="75" t="str">
        <f t="shared" si="21"/>
        <v/>
      </c>
      <c r="K388" s="76"/>
      <c r="L388" s="53" t="s">
        <v>573</v>
      </c>
      <c r="M388" s="77">
        <f t="shared" si="22"/>
        <v>1</v>
      </c>
      <c r="N388" s="58">
        <f t="shared" si="23"/>
        <v>0</v>
      </c>
      <c r="O388" s="78">
        <f t="shared" si="18"/>
        <v>0</v>
      </c>
      <c r="P388" s="60" t="e">
        <f t="shared" si="24"/>
        <v>#N/A</v>
      </c>
      <c r="Q388" s="79" t="e">
        <f t="shared" si="25"/>
        <v>#N/A</v>
      </c>
    </row>
    <row r="389" spans="2:17">
      <c r="B389" s="72" t="str">
        <f t="shared" si="20"/>
        <v/>
      </c>
      <c r="C389" s="73" t="s">
        <v>345</v>
      </c>
      <c r="D389" s="53" t="s">
        <v>574</v>
      </c>
      <c r="E389" s="80" t="str">
        <f t="shared" si="17"/>
        <v/>
      </c>
      <c r="F389" s="43"/>
      <c r="G389" s="38"/>
      <c r="H389" s="53" t="s">
        <v>574</v>
      </c>
      <c r="I389" s="73" t="s">
        <v>345</v>
      </c>
      <c r="J389" s="75" t="str">
        <f t="shared" si="21"/>
        <v/>
      </c>
      <c r="K389" s="76"/>
      <c r="L389" s="53" t="s">
        <v>575</v>
      </c>
      <c r="M389" s="77">
        <f t="shared" si="22"/>
        <v>1</v>
      </c>
      <c r="N389" s="58">
        <f t="shared" si="23"/>
        <v>0</v>
      </c>
      <c r="O389" s="78">
        <f t="shared" si="18"/>
        <v>0</v>
      </c>
      <c r="P389" s="60" t="e">
        <f t="shared" si="24"/>
        <v>#N/A</v>
      </c>
      <c r="Q389" s="79" t="e">
        <f t="shared" si="25"/>
        <v>#N/A</v>
      </c>
    </row>
    <row r="390" spans="2:17">
      <c r="B390" s="72" t="str">
        <f t="shared" si="20"/>
        <v/>
      </c>
      <c r="C390" s="73" t="s">
        <v>345</v>
      </c>
      <c r="D390" s="53" t="s">
        <v>576</v>
      </c>
      <c r="E390" s="80" t="str">
        <f t="shared" si="17"/>
        <v/>
      </c>
      <c r="F390" s="43"/>
      <c r="G390" s="38"/>
      <c r="H390" s="53" t="s">
        <v>576</v>
      </c>
      <c r="I390" s="73" t="s">
        <v>345</v>
      </c>
      <c r="J390" s="75" t="str">
        <f t="shared" si="21"/>
        <v/>
      </c>
      <c r="K390" s="76"/>
      <c r="L390" s="53" t="s">
        <v>577</v>
      </c>
      <c r="M390" s="77">
        <f t="shared" si="22"/>
        <v>1</v>
      </c>
      <c r="N390" s="58">
        <f t="shared" si="23"/>
        <v>0</v>
      </c>
      <c r="O390" s="78">
        <f t="shared" si="18"/>
        <v>0</v>
      </c>
      <c r="P390" s="60" t="e">
        <f t="shared" si="24"/>
        <v>#N/A</v>
      </c>
      <c r="Q390" s="79" t="e">
        <f t="shared" si="25"/>
        <v>#N/A</v>
      </c>
    </row>
    <row r="391" spans="2:17">
      <c r="B391" s="72" t="str">
        <f t="shared" si="20"/>
        <v/>
      </c>
      <c r="C391" s="73" t="s">
        <v>345</v>
      </c>
      <c r="D391" s="53" t="s">
        <v>578</v>
      </c>
      <c r="E391" s="80" t="str">
        <f t="shared" si="17"/>
        <v/>
      </c>
      <c r="F391" s="43"/>
      <c r="G391" s="38"/>
      <c r="H391" s="53" t="s">
        <v>578</v>
      </c>
      <c r="I391" s="73" t="s">
        <v>345</v>
      </c>
      <c r="J391" s="75" t="str">
        <f t="shared" si="21"/>
        <v/>
      </c>
      <c r="K391" s="76"/>
      <c r="L391" s="53" t="s">
        <v>579</v>
      </c>
      <c r="M391" s="77">
        <f t="shared" si="22"/>
        <v>1</v>
      </c>
      <c r="N391" s="58">
        <f t="shared" si="23"/>
        <v>0</v>
      </c>
      <c r="O391" s="78">
        <f t="shared" si="18"/>
        <v>0</v>
      </c>
      <c r="P391" s="60" t="e">
        <f t="shared" si="24"/>
        <v>#N/A</v>
      </c>
      <c r="Q391" s="79" t="e">
        <f t="shared" si="25"/>
        <v>#N/A</v>
      </c>
    </row>
    <row r="392" spans="2:17">
      <c r="B392" s="72" t="str">
        <f t="shared" si="20"/>
        <v/>
      </c>
      <c r="C392" s="73" t="s">
        <v>345</v>
      </c>
      <c r="D392" s="53" t="s">
        <v>580</v>
      </c>
      <c r="E392" s="80" t="str">
        <f t="shared" si="17"/>
        <v/>
      </c>
      <c r="F392" s="43"/>
      <c r="G392" s="38"/>
      <c r="H392" s="53" t="s">
        <v>580</v>
      </c>
      <c r="I392" s="73" t="s">
        <v>345</v>
      </c>
      <c r="J392" s="75" t="str">
        <f t="shared" si="21"/>
        <v/>
      </c>
      <c r="K392" s="76"/>
      <c r="L392" s="53" t="s">
        <v>581</v>
      </c>
      <c r="M392" s="77">
        <f t="shared" si="22"/>
        <v>1</v>
      </c>
      <c r="N392" s="58">
        <f t="shared" si="23"/>
        <v>0</v>
      </c>
      <c r="O392" s="78">
        <f t="shared" si="18"/>
        <v>0</v>
      </c>
      <c r="P392" s="60" t="e">
        <f t="shared" si="24"/>
        <v>#N/A</v>
      </c>
      <c r="Q392" s="79" t="e">
        <f t="shared" si="25"/>
        <v>#N/A</v>
      </c>
    </row>
    <row r="393" spans="2:17">
      <c r="B393" s="72" t="str">
        <f t="shared" si="20"/>
        <v/>
      </c>
      <c r="C393" s="73" t="s">
        <v>345</v>
      </c>
      <c r="D393" s="53" t="s">
        <v>582</v>
      </c>
      <c r="E393" s="80" t="str">
        <f t="shared" si="17"/>
        <v/>
      </c>
      <c r="F393" s="43"/>
      <c r="G393" s="38"/>
      <c r="H393" s="53" t="s">
        <v>582</v>
      </c>
      <c r="I393" s="73" t="s">
        <v>345</v>
      </c>
      <c r="J393" s="75" t="str">
        <f t="shared" si="21"/>
        <v/>
      </c>
      <c r="K393" s="76"/>
      <c r="L393" s="53" t="s">
        <v>583</v>
      </c>
      <c r="M393" s="77">
        <f t="shared" si="22"/>
        <v>1</v>
      </c>
      <c r="N393" s="58">
        <f t="shared" si="23"/>
        <v>0</v>
      </c>
      <c r="O393" s="78">
        <f t="shared" si="18"/>
        <v>0</v>
      </c>
      <c r="P393" s="60" t="e">
        <f t="shared" si="24"/>
        <v>#N/A</v>
      </c>
      <c r="Q393" s="79" t="e">
        <f t="shared" si="25"/>
        <v>#N/A</v>
      </c>
    </row>
    <row r="394" spans="2:17">
      <c r="B394" s="72" t="str">
        <f t="shared" si="20"/>
        <v/>
      </c>
      <c r="C394" s="73" t="s">
        <v>345</v>
      </c>
      <c r="D394" s="53" t="s">
        <v>584</v>
      </c>
      <c r="E394" s="80" t="str">
        <f t="shared" si="17"/>
        <v/>
      </c>
      <c r="F394" s="43"/>
      <c r="G394" s="38"/>
      <c r="H394" s="53" t="s">
        <v>584</v>
      </c>
      <c r="I394" s="73" t="s">
        <v>345</v>
      </c>
      <c r="J394" s="75" t="str">
        <f t="shared" si="21"/>
        <v/>
      </c>
      <c r="K394" s="76"/>
      <c r="L394" s="53" t="s">
        <v>585</v>
      </c>
      <c r="M394" s="77">
        <f t="shared" si="22"/>
        <v>1</v>
      </c>
      <c r="N394" s="58">
        <f t="shared" si="23"/>
        <v>0</v>
      </c>
      <c r="O394" s="78">
        <f t="shared" si="18"/>
        <v>0</v>
      </c>
      <c r="P394" s="60" t="e">
        <f t="shared" si="24"/>
        <v>#N/A</v>
      </c>
      <c r="Q394" s="79" t="e">
        <f t="shared" si="25"/>
        <v>#N/A</v>
      </c>
    </row>
    <row r="395" spans="2:17">
      <c r="B395" s="72" t="str">
        <f t="shared" si="20"/>
        <v/>
      </c>
      <c r="C395" s="73" t="s">
        <v>345</v>
      </c>
      <c r="D395" s="53" t="s">
        <v>586</v>
      </c>
      <c r="E395" s="80" t="str">
        <f t="shared" si="17"/>
        <v/>
      </c>
      <c r="F395" s="43"/>
      <c r="G395" s="38"/>
      <c r="H395" s="53" t="s">
        <v>586</v>
      </c>
      <c r="I395" s="73" t="s">
        <v>345</v>
      </c>
      <c r="J395" s="75" t="str">
        <f t="shared" si="21"/>
        <v/>
      </c>
      <c r="K395" s="76"/>
      <c r="L395" s="53" t="s">
        <v>587</v>
      </c>
      <c r="M395" s="77">
        <f t="shared" si="22"/>
        <v>1</v>
      </c>
      <c r="N395" s="58">
        <f t="shared" si="23"/>
        <v>0</v>
      </c>
      <c r="O395" s="78">
        <f t="shared" si="18"/>
        <v>0</v>
      </c>
      <c r="P395" s="60" t="e">
        <f t="shared" si="24"/>
        <v>#N/A</v>
      </c>
      <c r="Q395" s="79" t="e">
        <f t="shared" si="25"/>
        <v>#N/A</v>
      </c>
    </row>
    <row r="396" spans="2:17">
      <c r="B396" s="72" t="str">
        <f t="shared" si="20"/>
        <v/>
      </c>
      <c r="C396" s="73" t="s">
        <v>345</v>
      </c>
      <c r="D396" s="53" t="s">
        <v>588</v>
      </c>
      <c r="E396" s="80" t="str">
        <f t="shared" si="17"/>
        <v/>
      </c>
      <c r="F396" s="43"/>
      <c r="G396" s="38"/>
      <c r="H396" s="53" t="s">
        <v>588</v>
      </c>
      <c r="I396" s="73" t="s">
        <v>345</v>
      </c>
      <c r="J396" s="75" t="str">
        <f t="shared" si="21"/>
        <v/>
      </c>
      <c r="K396" s="76"/>
      <c r="L396" s="53" t="s">
        <v>589</v>
      </c>
      <c r="M396" s="77">
        <f t="shared" si="22"/>
        <v>1</v>
      </c>
      <c r="N396" s="58">
        <f t="shared" si="23"/>
        <v>0</v>
      </c>
      <c r="O396" s="78">
        <f t="shared" si="18"/>
        <v>0</v>
      </c>
      <c r="P396" s="60" t="e">
        <f t="shared" si="24"/>
        <v>#N/A</v>
      </c>
      <c r="Q396" s="79" t="e">
        <f t="shared" si="25"/>
        <v>#N/A</v>
      </c>
    </row>
    <row r="397" spans="2:17">
      <c r="B397" s="72" t="str">
        <f t="shared" si="20"/>
        <v/>
      </c>
      <c r="C397" s="73" t="s">
        <v>345</v>
      </c>
      <c r="D397" s="53" t="s">
        <v>590</v>
      </c>
      <c r="E397" s="80" t="str">
        <f t="shared" si="17"/>
        <v/>
      </c>
      <c r="F397" s="43"/>
      <c r="G397" s="38"/>
      <c r="H397" s="53" t="s">
        <v>590</v>
      </c>
      <c r="I397" s="73" t="s">
        <v>345</v>
      </c>
      <c r="J397" s="75" t="str">
        <f t="shared" si="21"/>
        <v/>
      </c>
      <c r="K397" s="76"/>
      <c r="L397" s="53" t="s">
        <v>591</v>
      </c>
      <c r="M397" s="77">
        <f t="shared" si="22"/>
        <v>1</v>
      </c>
      <c r="N397" s="58">
        <f t="shared" si="23"/>
        <v>0</v>
      </c>
      <c r="O397" s="78">
        <f t="shared" si="18"/>
        <v>0</v>
      </c>
      <c r="P397" s="60" t="e">
        <f t="shared" si="24"/>
        <v>#N/A</v>
      </c>
      <c r="Q397" s="79" t="e">
        <f t="shared" si="25"/>
        <v>#N/A</v>
      </c>
    </row>
    <row r="398" spans="2:17">
      <c r="B398" s="72" t="str">
        <f t="shared" si="20"/>
        <v/>
      </c>
      <c r="C398" s="73" t="s">
        <v>345</v>
      </c>
      <c r="D398" s="53" t="s">
        <v>592</v>
      </c>
      <c r="E398" s="80" t="str">
        <f t="shared" si="17"/>
        <v/>
      </c>
      <c r="F398" s="43"/>
      <c r="G398" s="38"/>
      <c r="H398" s="53" t="s">
        <v>592</v>
      </c>
      <c r="I398" s="73" t="s">
        <v>345</v>
      </c>
      <c r="J398" s="75" t="str">
        <f t="shared" si="21"/>
        <v/>
      </c>
      <c r="K398" s="76"/>
      <c r="L398" s="53" t="s">
        <v>593</v>
      </c>
      <c r="M398" s="77">
        <f t="shared" si="22"/>
        <v>1</v>
      </c>
      <c r="N398" s="58">
        <f t="shared" si="23"/>
        <v>0</v>
      </c>
      <c r="O398" s="78">
        <f t="shared" si="18"/>
        <v>0</v>
      </c>
      <c r="P398" s="60" t="e">
        <f t="shared" si="24"/>
        <v>#N/A</v>
      </c>
      <c r="Q398" s="79" t="e">
        <f t="shared" si="25"/>
        <v>#N/A</v>
      </c>
    </row>
    <row r="399" spans="2:17">
      <c r="B399" s="72" t="str">
        <f t="shared" si="20"/>
        <v/>
      </c>
      <c r="C399" s="73" t="s">
        <v>345</v>
      </c>
      <c r="D399" s="53" t="s">
        <v>594</v>
      </c>
      <c r="E399" s="80" t="str">
        <f t="shared" si="17"/>
        <v/>
      </c>
      <c r="F399" s="43"/>
      <c r="G399" s="38"/>
      <c r="H399" s="53" t="s">
        <v>594</v>
      </c>
      <c r="I399" s="73" t="s">
        <v>345</v>
      </c>
      <c r="J399" s="75" t="str">
        <f t="shared" si="21"/>
        <v/>
      </c>
      <c r="K399" s="76"/>
      <c r="L399" s="53" t="s">
        <v>595</v>
      </c>
      <c r="M399" s="77">
        <f t="shared" si="22"/>
        <v>1</v>
      </c>
      <c r="N399" s="58">
        <f t="shared" si="23"/>
        <v>0</v>
      </c>
      <c r="O399" s="78">
        <f t="shared" si="18"/>
        <v>0</v>
      </c>
      <c r="P399" s="60" t="e">
        <f t="shared" si="24"/>
        <v>#N/A</v>
      </c>
      <c r="Q399" s="79" t="e">
        <f t="shared" si="25"/>
        <v>#N/A</v>
      </c>
    </row>
    <row r="400" spans="2:17">
      <c r="B400" s="72" t="str">
        <f t="shared" si="20"/>
        <v/>
      </c>
      <c r="C400" s="73" t="s">
        <v>345</v>
      </c>
      <c r="D400" s="53" t="s">
        <v>596</v>
      </c>
      <c r="E400" s="80" t="str">
        <f t="shared" si="17"/>
        <v/>
      </c>
      <c r="F400" s="43"/>
      <c r="G400" s="38"/>
      <c r="H400" s="53" t="s">
        <v>596</v>
      </c>
      <c r="I400" s="73" t="s">
        <v>345</v>
      </c>
      <c r="J400" s="75" t="str">
        <f t="shared" si="21"/>
        <v/>
      </c>
      <c r="K400" s="76"/>
      <c r="L400" s="53" t="s">
        <v>597</v>
      </c>
      <c r="M400" s="77">
        <f t="shared" si="22"/>
        <v>1</v>
      </c>
      <c r="N400" s="58">
        <f t="shared" si="23"/>
        <v>0</v>
      </c>
      <c r="O400" s="78">
        <f t="shared" si="18"/>
        <v>0</v>
      </c>
      <c r="P400" s="60" t="e">
        <f t="shared" si="24"/>
        <v>#N/A</v>
      </c>
      <c r="Q400" s="79" t="e">
        <f t="shared" si="25"/>
        <v>#N/A</v>
      </c>
    </row>
    <row r="401" spans="2:17">
      <c r="B401" s="72" t="str">
        <f t="shared" si="20"/>
        <v/>
      </c>
      <c r="C401" s="73" t="s">
        <v>345</v>
      </c>
      <c r="D401" s="53" t="s">
        <v>598</v>
      </c>
      <c r="E401" s="80" t="str">
        <f t="shared" si="17"/>
        <v/>
      </c>
      <c r="F401" s="43"/>
      <c r="G401" s="38"/>
      <c r="H401" s="53" t="s">
        <v>598</v>
      </c>
      <c r="I401" s="73" t="s">
        <v>345</v>
      </c>
      <c r="J401" s="75" t="str">
        <f t="shared" si="21"/>
        <v/>
      </c>
      <c r="K401" s="76"/>
      <c r="L401" s="53" t="s">
        <v>599</v>
      </c>
      <c r="M401" s="77">
        <f t="shared" si="22"/>
        <v>1</v>
      </c>
      <c r="N401" s="58">
        <f t="shared" si="23"/>
        <v>0</v>
      </c>
      <c r="O401" s="78">
        <f t="shared" si="18"/>
        <v>0</v>
      </c>
      <c r="P401" s="60" t="e">
        <f t="shared" si="24"/>
        <v>#N/A</v>
      </c>
      <c r="Q401" s="79" t="e">
        <f t="shared" si="25"/>
        <v>#N/A</v>
      </c>
    </row>
    <row r="402" spans="2:17">
      <c r="B402" s="72" t="str">
        <f t="shared" si="20"/>
        <v/>
      </c>
      <c r="C402" s="73" t="s">
        <v>345</v>
      </c>
      <c r="D402" s="53" t="s">
        <v>600</v>
      </c>
      <c r="E402" s="80" t="str">
        <f t="shared" si="17"/>
        <v/>
      </c>
      <c r="F402" s="43"/>
      <c r="G402" s="38"/>
      <c r="H402" s="53" t="s">
        <v>600</v>
      </c>
      <c r="I402" s="73" t="s">
        <v>345</v>
      </c>
      <c r="J402" s="75" t="str">
        <f t="shared" si="21"/>
        <v/>
      </c>
      <c r="K402" s="76"/>
      <c r="L402" s="53" t="s">
        <v>601</v>
      </c>
      <c r="M402" s="77">
        <f t="shared" si="22"/>
        <v>1</v>
      </c>
      <c r="N402" s="58">
        <f t="shared" si="23"/>
        <v>0</v>
      </c>
      <c r="O402" s="78">
        <f t="shared" si="18"/>
        <v>0</v>
      </c>
      <c r="P402" s="60" t="e">
        <f t="shared" si="24"/>
        <v>#N/A</v>
      </c>
      <c r="Q402" s="79" t="e">
        <f t="shared" si="25"/>
        <v>#N/A</v>
      </c>
    </row>
    <row r="403" spans="2:17">
      <c r="B403" s="72" t="str">
        <f t="shared" si="20"/>
        <v/>
      </c>
      <c r="C403" s="73" t="s">
        <v>345</v>
      </c>
      <c r="D403" s="53" t="s">
        <v>602</v>
      </c>
      <c r="E403" s="80" t="str">
        <f t="shared" si="17"/>
        <v/>
      </c>
      <c r="F403" s="43"/>
      <c r="G403" s="38"/>
      <c r="H403" s="53" t="s">
        <v>602</v>
      </c>
      <c r="I403" s="73" t="s">
        <v>345</v>
      </c>
      <c r="J403" s="75" t="str">
        <f t="shared" si="21"/>
        <v/>
      </c>
      <c r="K403" s="76"/>
      <c r="L403" s="53" t="s">
        <v>603</v>
      </c>
      <c r="M403" s="77">
        <f t="shared" si="22"/>
        <v>1</v>
      </c>
      <c r="N403" s="58">
        <f t="shared" si="23"/>
        <v>0</v>
      </c>
      <c r="O403" s="78">
        <f t="shared" si="18"/>
        <v>0</v>
      </c>
      <c r="P403" s="60" t="e">
        <f t="shared" si="24"/>
        <v>#N/A</v>
      </c>
      <c r="Q403" s="79" t="e">
        <f t="shared" si="25"/>
        <v>#N/A</v>
      </c>
    </row>
    <row r="404" spans="2:17">
      <c r="B404" s="72" t="str">
        <f t="shared" si="20"/>
        <v/>
      </c>
      <c r="C404" s="73" t="s">
        <v>345</v>
      </c>
      <c r="D404" s="53" t="s">
        <v>604</v>
      </c>
      <c r="E404" s="80" t="str">
        <f t="shared" si="17"/>
        <v/>
      </c>
      <c r="F404" s="43"/>
      <c r="G404" s="38"/>
      <c r="H404" s="53" t="s">
        <v>604</v>
      </c>
      <c r="I404" s="73" t="s">
        <v>345</v>
      </c>
      <c r="J404" s="75" t="str">
        <f t="shared" si="21"/>
        <v/>
      </c>
      <c r="K404" s="76"/>
      <c r="L404" s="53" t="s">
        <v>605</v>
      </c>
      <c r="M404" s="77">
        <f t="shared" si="22"/>
        <v>1</v>
      </c>
      <c r="N404" s="58">
        <f t="shared" si="23"/>
        <v>0</v>
      </c>
      <c r="O404" s="78">
        <f t="shared" si="18"/>
        <v>0</v>
      </c>
      <c r="P404" s="60" t="e">
        <f t="shared" si="24"/>
        <v>#N/A</v>
      </c>
      <c r="Q404" s="79" t="e">
        <f t="shared" si="25"/>
        <v>#N/A</v>
      </c>
    </row>
    <row r="405" spans="2:17">
      <c r="B405" s="72" t="str">
        <f t="shared" si="20"/>
        <v/>
      </c>
      <c r="C405" s="73" t="s">
        <v>345</v>
      </c>
      <c r="D405" s="53" t="s">
        <v>606</v>
      </c>
      <c r="E405" s="80" t="str">
        <f t="shared" si="17"/>
        <v/>
      </c>
      <c r="F405" s="43"/>
      <c r="G405" s="38"/>
      <c r="H405" s="53" t="s">
        <v>606</v>
      </c>
      <c r="I405" s="73" t="s">
        <v>345</v>
      </c>
      <c r="J405" s="75" t="str">
        <f t="shared" si="21"/>
        <v/>
      </c>
      <c r="K405" s="76"/>
      <c r="L405" s="53" t="s">
        <v>607</v>
      </c>
      <c r="M405" s="77">
        <f t="shared" si="22"/>
        <v>1</v>
      </c>
      <c r="N405" s="58">
        <f t="shared" si="23"/>
        <v>0</v>
      </c>
      <c r="O405" s="78">
        <f t="shared" si="18"/>
        <v>0</v>
      </c>
      <c r="P405" s="60" t="e">
        <f t="shared" si="24"/>
        <v>#N/A</v>
      </c>
      <c r="Q405" s="79" t="e">
        <f t="shared" si="25"/>
        <v>#N/A</v>
      </c>
    </row>
    <row r="406" spans="2:17">
      <c r="B406" s="72" t="str">
        <f t="shared" si="20"/>
        <v/>
      </c>
      <c r="C406" s="73" t="s">
        <v>345</v>
      </c>
      <c r="D406" s="53" t="s">
        <v>608</v>
      </c>
      <c r="E406" s="80" t="str">
        <f t="shared" si="17"/>
        <v/>
      </c>
      <c r="F406" s="43"/>
      <c r="G406" s="38"/>
      <c r="H406" s="53" t="s">
        <v>608</v>
      </c>
      <c r="I406" s="73" t="s">
        <v>345</v>
      </c>
      <c r="J406" s="75" t="str">
        <f t="shared" si="21"/>
        <v/>
      </c>
      <c r="K406" s="76"/>
      <c r="L406" s="53" t="s">
        <v>609</v>
      </c>
      <c r="M406" s="77">
        <f t="shared" si="22"/>
        <v>1</v>
      </c>
      <c r="N406" s="58">
        <f t="shared" si="23"/>
        <v>0</v>
      </c>
      <c r="O406" s="78">
        <f t="shared" si="18"/>
        <v>0</v>
      </c>
      <c r="P406" s="60" t="e">
        <f t="shared" si="24"/>
        <v>#N/A</v>
      </c>
      <c r="Q406" s="79" t="e">
        <f t="shared" si="25"/>
        <v>#N/A</v>
      </c>
    </row>
    <row r="407" spans="2:17">
      <c r="B407" s="72" t="str">
        <f t="shared" si="20"/>
        <v/>
      </c>
      <c r="C407" s="73" t="s">
        <v>345</v>
      </c>
      <c r="D407" s="53" t="s">
        <v>610</v>
      </c>
      <c r="E407" s="80" t="str">
        <f t="shared" si="17"/>
        <v/>
      </c>
      <c r="F407" s="43"/>
      <c r="G407" s="38"/>
      <c r="H407" s="53" t="s">
        <v>610</v>
      </c>
      <c r="I407" s="73" t="s">
        <v>345</v>
      </c>
      <c r="J407" s="75" t="str">
        <f t="shared" si="21"/>
        <v/>
      </c>
      <c r="K407" s="76"/>
      <c r="L407" s="53" t="s">
        <v>611</v>
      </c>
      <c r="M407" s="77">
        <f t="shared" si="22"/>
        <v>1</v>
      </c>
      <c r="N407" s="58">
        <f t="shared" si="23"/>
        <v>0</v>
      </c>
      <c r="O407" s="78">
        <f t="shared" si="18"/>
        <v>0</v>
      </c>
      <c r="P407" s="60" t="e">
        <f t="shared" si="24"/>
        <v>#N/A</v>
      </c>
      <c r="Q407" s="79" t="e">
        <f t="shared" si="25"/>
        <v>#N/A</v>
      </c>
    </row>
    <row r="408" spans="2:17">
      <c r="B408" s="72" t="str">
        <f t="shared" si="20"/>
        <v/>
      </c>
      <c r="C408" s="73" t="s">
        <v>345</v>
      </c>
      <c r="D408" s="53" t="s">
        <v>612</v>
      </c>
      <c r="E408" s="80" t="str">
        <f t="shared" si="17"/>
        <v/>
      </c>
      <c r="F408" s="43"/>
      <c r="G408" s="38"/>
      <c r="H408" s="53" t="s">
        <v>612</v>
      </c>
      <c r="I408" s="73" t="s">
        <v>345</v>
      </c>
      <c r="J408" s="75" t="str">
        <f t="shared" si="21"/>
        <v/>
      </c>
      <c r="K408" s="76"/>
      <c r="L408" s="53" t="s">
        <v>613</v>
      </c>
      <c r="M408" s="77">
        <f t="shared" si="22"/>
        <v>1</v>
      </c>
      <c r="N408" s="58">
        <f t="shared" si="23"/>
        <v>0</v>
      </c>
      <c r="O408" s="78">
        <f t="shared" si="18"/>
        <v>0</v>
      </c>
      <c r="P408" s="60" t="e">
        <f t="shared" si="24"/>
        <v>#N/A</v>
      </c>
      <c r="Q408" s="79" t="e">
        <f t="shared" si="25"/>
        <v>#N/A</v>
      </c>
    </row>
    <row r="409" spans="2:17">
      <c r="B409" s="72" t="str">
        <f t="shared" si="20"/>
        <v/>
      </c>
      <c r="C409" s="73" t="s">
        <v>345</v>
      </c>
      <c r="D409" s="53" t="s">
        <v>614</v>
      </c>
      <c r="E409" s="80" t="str">
        <f t="shared" si="17"/>
        <v/>
      </c>
      <c r="F409" s="43"/>
      <c r="G409" s="38"/>
      <c r="H409" s="53" t="s">
        <v>614</v>
      </c>
      <c r="I409" s="73" t="s">
        <v>345</v>
      </c>
      <c r="J409" s="75" t="str">
        <f t="shared" si="21"/>
        <v/>
      </c>
      <c r="K409" s="76"/>
      <c r="L409" s="53" t="s">
        <v>615</v>
      </c>
      <c r="M409" s="77">
        <f t="shared" si="22"/>
        <v>1</v>
      </c>
      <c r="N409" s="58">
        <f t="shared" si="23"/>
        <v>0</v>
      </c>
      <c r="O409" s="78">
        <f t="shared" si="18"/>
        <v>0</v>
      </c>
      <c r="P409" s="60" t="e">
        <f t="shared" si="24"/>
        <v>#N/A</v>
      </c>
      <c r="Q409" s="79" t="e">
        <f t="shared" si="25"/>
        <v>#N/A</v>
      </c>
    </row>
    <row r="410" spans="2:17">
      <c r="B410" s="72" t="str">
        <f t="shared" si="20"/>
        <v/>
      </c>
      <c r="C410" s="73" t="s">
        <v>345</v>
      </c>
      <c r="D410" s="53" t="s">
        <v>616</v>
      </c>
      <c r="E410" s="80" t="str">
        <f t="shared" si="17"/>
        <v/>
      </c>
      <c r="F410" s="43"/>
      <c r="G410" s="38"/>
      <c r="H410" s="53" t="s">
        <v>616</v>
      </c>
      <c r="I410" s="73" t="s">
        <v>345</v>
      </c>
      <c r="J410" s="75" t="str">
        <f t="shared" si="21"/>
        <v/>
      </c>
      <c r="K410" s="76"/>
      <c r="L410" s="53" t="s">
        <v>617</v>
      </c>
      <c r="M410" s="77">
        <f t="shared" si="22"/>
        <v>1</v>
      </c>
      <c r="N410" s="58">
        <f t="shared" si="23"/>
        <v>0</v>
      </c>
      <c r="O410" s="78">
        <f t="shared" si="18"/>
        <v>0</v>
      </c>
      <c r="P410" s="60" t="e">
        <f t="shared" si="24"/>
        <v>#N/A</v>
      </c>
      <c r="Q410" s="79" t="e">
        <f t="shared" si="25"/>
        <v>#N/A</v>
      </c>
    </row>
    <row r="411" spans="2:17">
      <c r="B411" s="72" t="str">
        <f t="shared" si="20"/>
        <v/>
      </c>
      <c r="C411" s="73" t="s">
        <v>345</v>
      </c>
      <c r="D411" s="53" t="s">
        <v>618</v>
      </c>
      <c r="E411" s="80" t="str">
        <f t="shared" si="17"/>
        <v/>
      </c>
      <c r="F411" s="43"/>
      <c r="G411" s="38"/>
      <c r="H411" s="53" t="s">
        <v>618</v>
      </c>
      <c r="I411" s="73" t="s">
        <v>345</v>
      </c>
      <c r="J411" s="75" t="str">
        <f t="shared" si="21"/>
        <v/>
      </c>
      <c r="K411" s="76"/>
      <c r="L411" s="53" t="s">
        <v>619</v>
      </c>
      <c r="M411" s="77">
        <f t="shared" si="22"/>
        <v>1</v>
      </c>
      <c r="N411" s="58">
        <f t="shared" si="23"/>
        <v>0</v>
      </c>
      <c r="O411" s="78">
        <f t="shared" si="18"/>
        <v>0</v>
      </c>
      <c r="P411" s="60" t="e">
        <f t="shared" si="24"/>
        <v>#N/A</v>
      </c>
      <c r="Q411" s="79" t="e">
        <f t="shared" si="25"/>
        <v>#N/A</v>
      </c>
    </row>
    <row r="412" spans="2:17">
      <c r="B412" s="72" t="str">
        <f t="shared" si="20"/>
        <v/>
      </c>
      <c r="C412" s="73" t="s">
        <v>345</v>
      </c>
      <c r="D412" s="53" t="s">
        <v>620</v>
      </c>
      <c r="E412" s="80" t="str">
        <f t="shared" si="17"/>
        <v/>
      </c>
      <c r="F412" s="43"/>
      <c r="G412" s="38"/>
      <c r="H412" s="53" t="s">
        <v>620</v>
      </c>
      <c r="I412" s="73" t="s">
        <v>345</v>
      </c>
      <c r="J412" s="75" t="str">
        <f t="shared" si="21"/>
        <v/>
      </c>
      <c r="K412" s="76"/>
      <c r="L412" s="53" t="s">
        <v>621</v>
      </c>
      <c r="M412" s="77">
        <f t="shared" si="22"/>
        <v>1</v>
      </c>
      <c r="N412" s="58">
        <f t="shared" si="23"/>
        <v>0</v>
      </c>
      <c r="O412" s="78">
        <f t="shared" si="18"/>
        <v>0</v>
      </c>
      <c r="P412" s="60" t="e">
        <f t="shared" si="24"/>
        <v>#N/A</v>
      </c>
      <c r="Q412" s="79" t="e">
        <f t="shared" si="25"/>
        <v>#N/A</v>
      </c>
    </row>
    <row r="413" spans="2:17">
      <c r="B413" s="72" t="str">
        <f t="shared" si="20"/>
        <v/>
      </c>
      <c r="C413" s="73" t="s">
        <v>345</v>
      </c>
      <c r="D413" s="53" t="s">
        <v>622</v>
      </c>
      <c r="E413" s="80" t="str">
        <f t="shared" si="17"/>
        <v/>
      </c>
      <c r="F413" s="43"/>
      <c r="G413" s="38"/>
      <c r="H413" s="53" t="s">
        <v>622</v>
      </c>
      <c r="I413" s="73" t="s">
        <v>345</v>
      </c>
      <c r="J413" s="75" t="str">
        <f t="shared" si="21"/>
        <v/>
      </c>
      <c r="K413" s="76"/>
      <c r="L413" s="53" t="s">
        <v>623</v>
      </c>
      <c r="M413" s="77">
        <f t="shared" si="22"/>
        <v>1</v>
      </c>
      <c r="N413" s="58">
        <f t="shared" si="23"/>
        <v>0</v>
      </c>
      <c r="O413" s="78">
        <f t="shared" si="18"/>
        <v>0</v>
      </c>
      <c r="P413" s="60" t="e">
        <f t="shared" si="24"/>
        <v>#N/A</v>
      </c>
      <c r="Q413" s="79" t="e">
        <f t="shared" si="25"/>
        <v>#N/A</v>
      </c>
    </row>
    <row r="414" spans="2:17">
      <c r="B414" s="72" t="str">
        <f t="shared" si="20"/>
        <v/>
      </c>
      <c r="C414" s="73" t="s">
        <v>345</v>
      </c>
      <c r="D414" s="53" t="s">
        <v>624</v>
      </c>
      <c r="E414" s="80" t="str">
        <f t="shared" si="17"/>
        <v/>
      </c>
      <c r="F414" s="43"/>
      <c r="G414" s="38"/>
      <c r="H414" s="53" t="s">
        <v>624</v>
      </c>
      <c r="I414" s="73" t="s">
        <v>345</v>
      </c>
      <c r="J414" s="75" t="str">
        <f t="shared" si="21"/>
        <v/>
      </c>
      <c r="K414" s="76"/>
      <c r="L414" s="53" t="s">
        <v>625</v>
      </c>
      <c r="M414" s="77">
        <f t="shared" si="22"/>
        <v>1</v>
      </c>
      <c r="N414" s="58">
        <f t="shared" si="23"/>
        <v>0</v>
      </c>
      <c r="O414" s="78">
        <f t="shared" si="18"/>
        <v>0</v>
      </c>
      <c r="P414" s="60" t="e">
        <f t="shared" si="24"/>
        <v>#N/A</v>
      </c>
      <c r="Q414" s="79" t="e">
        <f t="shared" si="25"/>
        <v>#N/A</v>
      </c>
    </row>
    <row r="415" spans="2:17">
      <c r="B415" s="72" t="str">
        <f t="shared" si="20"/>
        <v/>
      </c>
      <c r="C415" s="73" t="s">
        <v>345</v>
      </c>
      <c r="D415" s="53" t="s">
        <v>626</v>
      </c>
      <c r="E415" s="80" t="str">
        <f t="shared" si="17"/>
        <v/>
      </c>
      <c r="F415" s="43"/>
      <c r="G415" s="38"/>
      <c r="H415" s="53" t="s">
        <v>626</v>
      </c>
      <c r="I415" s="73" t="s">
        <v>345</v>
      </c>
      <c r="J415" s="75" t="str">
        <f t="shared" si="21"/>
        <v/>
      </c>
      <c r="K415" s="76"/>
      <c r="L415" s="53" t="s">
        <v>627</v>
      </c>
      <c r="M415" s="77">
        <f t="shared" si="22"/>
        <v>1</v>
      </c>
      <c r="N415" s="58">
        <f t="shared" si="23"/>
        <v>0</v>
      </c>
      <c r="O415" s="78">
        <f t="shared" si="18"/>
        <v>0</v>
      </c>
      <c r="P415" s="60" t="e">
        <f t="shared" si="24"/>
        <v>#N/A</v>
      </c>
      <c r="Q415" s="79" t="e">
        <f t="shared" si="25"/>
        <v>#N/A</v>
      </c>
    </row>
    <row r="416" spans="2:17">
      <c r="B416" s="72" t="str">
        <f t="shared" si="20"/>
        <v/>
      </c>
      <c r="C416" s="73" t="s">
        <v>345</v>
      </c>
      <c r="D416" s="53" t="s">
        <v>628</v>
      </c>
      <c r="E416" s="80" t="str">
        <f t="shared" si="17"/>
        <v/>
      </c>
      <c r="F416" s="43"/>
      <c r="G416" s="38"/>
      <c r="H416" s="53" t="s">
        <v>628</v>
      </c>
      <c r="I416" s="73" t="s">
        <v>345</v>
      </c>
      <c r="J416" s="75" t="str">
        <f t="shared" si="21"/>
        <v/>
      </c>
      <c r="K416" s="76"/>
      <c r="L416" s="53" t="s">
        <v>629</v>
      </c>
      <c r="M416" s="77">
        <f t="shared" si="22"/>
        <v>1</v>
      </c>
      <c r="N416" s="58">
        <f t="shared" si="23"/>
        <v>0</v>
      </c>
      <c r="O416" s="78">
        <f t="shared" si="18"/>
        <v>0</v>
      </c>
      <c r="P416" s="60" t="e">
        <f t="shared" si="24"/>
        <v>#N/A</v>
      </c>
      <c r="Q416" s="79" t="e">
        <f t="shared" si="25"/>
        <v>#N/A</v>
      </c>
    </row>
    <row r="417" spans="2:17">
      <c r="B417" s="72" t="str">
        <f t="shared" si="20"/>
        <v/>
      </c>
      <c r="C417" s="73" t="s">
        <v>345</v>
      </c>
      <c r="D417" s="53" t="s">
        <v>630</v>
      </c>
      <c r="E417" s="80" t="str">
        <f t="shared" si="17"/>
        <v/>
      </c>
      <c r="F417" s="43"/>
      <c r="G417" s="38"/>
      <c r="H417" s="53" t="s">
        <v>630</v>
      </c>
      <c r="I417" s="73" t="s">
        <v>345</v>
      </c>
      <c r="J417" s="75" t="str">
        <f t="shared" si="21"/>
        <v/>
      </c>
      <c r="K417" s="76"/>
      <c r="L417" s="53" t="s">
        <v>631</v>
      </c>
      <c r="M417" s="77">
        <f t="shared" si="22"/>
        <v>1</v>
      </c>
      <c r="N417" s="58">
        <f t="shared" si="23"/>
        <v>0</v>
      </c>
      <c r="O417" s="78">
        <f t="shared" si="18"/>
        <v>0</v>
      </c>
      <c r="P417" s="60" t="e">
        <f t="shared" si="24"/>
        <v>#N/A</v>
      </c>
      <c r="Q417" s="79" t="e">
        <f t="shared" si="25"/>
        <v>#N/A</v>
      </c>
    </row>
    <row r="418" spans="2:17">
      <c r="B418" s="72" t="str">
        <f t="shared" si="20"/>
        <v/>
      </c>
      <c r="C418" s="73" t="s">
        <v>345</v>
      </c>
      <c r="D418" s="53" t="s">
        <v>632</v>
      </c>
      <c r="E418" s="80" t="str">
        <f t="shared" si="17"/>
        <v/>
      </c>
      <c r="F418" s="43"/>
      <c r="G418" s="38"/>
      <c r="H418" s="53" t="s">
        <v>632</v>
      </c>
      <c r="I418" s="73" t="s">
        <v>345</v>
      </c>
      <c r="J418" s="75" t="str">
        <f t="shared" si="21"/>
        <v/>
      </c>
      <c r="K418" s="76"/>
      <c r="L418" s="53" t="s">
        <v>633</v>
      </c>
      <c r="M418" s="77">
        <f t="shared" si="22"/>
        <v>1</v>
      </c>
      <c r="N418" s="58">
        <f t="shared" si="23"/>
        <v>0</v>
      </c>
      <c r="O418" s="78">
        <f t="shared" si="18"/>
        <v>0</v>
      </c>
      <c r="P418" s="60" t="e">
        <f t="shared" si="24"/>
        <v>#N/A</v>
      </c>
      <c r="Q418" s="79" t="e">
        <f t="shared" si="25"/>
        <v>#N/A</v>
      </c>
    </row>
    <row r="419" spans="2:17">
      <c r="B419" s="72" t="str">
        <f t="shared" si="20"/>
        <v/>
      </c>
      <c r="C419" s="73" t="s">
        <v>345</v>
      </c>
      <c r="D419" s="53" t="s">
        <v>634</v>
      </c>
      <c r="E419" s="80" t="str">
        <f t="shared" si="17"/>
        <v/>
      </c>
      <c r="F419" s="43"/>
      <c r="G419" s="38"/>
      <c r="H419" s="53" t="s">
        <v>634</v>
      </c>
      <c r="I419" s="73" t="s">
        <v>345</v>
      </c>
      <c r="J419" s="75" t="str">
        <f t="shared" si="21"/>
        <v/>
      </c>
      <c r="K419" s="76"/>
      <c r="L419" s="53" t="s">
        <v>635</v>
      </c>
      <c r="M419" s="77">
        <f t="shared" si="22"/>
        <v>1</v>
      </c>
      <c r="N419" s="58">
        <f t="shared" si="23"/>
        <v>0</v>
      </c>
      <c r="O419" s="78">
        <f t="shared" si="18"/>
        <v>0</v>
      </c>
      <c r="P419" s="60" t="e">
        <f t="shared" si="24"/>
        <v>#N/A</v>
      </c>
      <c r="Q419" s="79" t="e">
        <f t="shared" si="25"/>
        <v>#N/A</v>
      </c>
    </row>
    <row r="420" spans="2:17">
      <c r="B420" s="72" t="str">
        <f t="shared" si="20"/>
        <v/>
      </c>
      <c r="C420" s="73" t="s">
        <v>345</v>
      </c>
      <c r="D420" s="53" t="s">
        <v>636</v>
      </c>
      <c r="E420" s="80" t="str">
        <f t="shared" si="17"/>
        <v/>
      </c>
      <c r="F420" s="43"/>
      <c r="G420" s="38"/>
      <c r="H420" s="53" t="s">
        <v>636</v>
      </c>
      <c r="I420" s="73" t="s">
        <v>345</v>
      </c>
      <c r="J420" s="75" t="str">
        <f t="shared" si="21"/>
        <v/>
      </c>
      <c r="K420" s="76"/>
      <c r="L420" s="53" t="s">
        <v>637</v>
      </c>
      <c r="M420" s="77">
        <f t="shared" si="22"/>
        <v>1</v>
      </c>
      <c r="N420" s="58">
        <f t="shared" si="23"/>
        <v>0</v>
      </c>
      <c r="O420" s="78">
        <f t="shared" si="18"/>
        <v>0</v>
      </c>
      <c r="P420" s="60" t="e">
        <f t="shared" si="24"/>
        <v>#N/A</v>
      </c>
      <c r="Q420" s="79" t="e">
        <f t="shared" si="25"/>
        <v>#N/A</v>
      </c>
    </row>
    <row r="421" spans="2:17">
      <c r="B421" s="72" t="str">
        <f t="shared" si="20"/>
        <v/>
      </c>
      <c r="C421" s="73" t="s">
        <v>345</v>
      </c>
      <c r="D421" s="53" t="s">
        <v>638</v>
      </c>
      <c r="E421" s="80" t="str">
        <f t="shared" si="17"/>
        <v/>
      </c>
      <c r="F421" s="43"/>
      <c r="G421" s="38"/>
      <c r="H421" s="53" t="s">
        <v>638</v>
      </c>
      <c r="I421" s="73" t="s">
        <v>345</v>
      </c>
      <c r="J421" s="75" t="str">
        <f t="shared" si="21"/>
        <v/>
      </c>
      <c r="K421" s="76"/>
      <c r="L421" s="53" t="s">
        <v>639</v>
      </c>
      <c r="M421" s="77">
        <f t="shared" si="22"/>
        <v>1</v>
      </c>
      <c r="N421" s="58">
        <f t="shared" si="23"/>
        <v>0</v>
      </c>
      <c r="O421" s="78">
        <f t="shared" si="18"/>
        <v>0</v>
      </c>
      <c r="P421" s="60" t="e">
        <f t="shared" si="24"/>
        <v>#N/A</v>
      </c>
      <c r="Q421" s="79" t="e">
        <f t="shared" si="25"/>
        <v>#N/A</v>
      </c>
    </row>
    <row r="422" spans="2:17">
      <c r="B422" s="72" t="str">
        <f t="shared" si="20"/>
        <v/>
      </c>
      <c r="C422" s="73" t="s">
        <v>345</v>
      </c>
      <c r="D422" s="53" t="s">
        <v>640</v>
      </c>
      <c r="E422" s="80" t="str">
        <f t="shared" si="17"/>
        <v/>
      </c>
      <c r="F422" s="43"/>
      <c r="G422" s="38"/>
      <c r="H422" s="53" t="s">
        <v>640</v>
      </c>
      <c r="I422" s="73" t="s">
        <v>345</v>
      </c>
      <c r="J422" s="75" t="str">
        <f t="shared" si="21"/>
        <v/>
      </c>
      <c r="K422" s="76"/>
      <c r="L422" s="53" t="s">
        <v>641</v>
      </c>
      <c r="M422" s="77">
        <f t="shared" si="22"/>
        <v>1</v>
      </c>
      <c r="N422" s="58">
        <f t="shared" si="23"/>
        <v>0</v>
      </c>
      <c r="O422" s="78">
        <f t="shared" si="18"/>
        <v>0</v>
      </c>
      <c r="P422" s="60" t="e">
        <f t="shared" si="24"/>
        <v>#N/A</v>
      </c>
      <c r="Q422" s="79" t="e">
        <f t="shared" si="25"/>
        <v>#N/A</v>
      </c>
    </row>
    <row r="423" spans="2:17">
      <c r="B423" s="72" t="str">
        <f t="shared" si="20"/>
        <v/>
      </c>
      <c r="C423" s="73" t="s">
        <v>345</v>
      </c>
      <c r="D423" s="53" t="s">
        <v>642</v>
      </c>
      <c r="E423" s="80" t="str">
        <f t="shared" si="17"/>
        <v/>
      </c>
      <c r="F423" s="43"/>
      <c r="G423" s="38"/>
      <c r="H423" s="53" t="s">
        <v>642</v>
      </c>
      <c r="I423" s="73" t="s">
        <v>345</v>
      </c>
      <c r="J423" s="75" t="str">
        <f t="shared" si="21"/>
        <v/>
      </c>
      <c r="K423" s="76"/>
      <c r="L423" s="53" t="s">
        <v>643</v>
      </c>
      <c r="M423" s="77">
        <f t="shared" si="22"/>
        <v>1</v>
      </c>
      <c r="N423" s="58">
        <f t="shared" si="23"/>
        <v>0</v>
      </c>
      <c r="O423" s="78">
        <f t="shared" si="18"/>
        <v>0</v>
      </c>
      <c r="P423" s="60" t="e">
        <f t="shared" si="24"/>
        <v>#N/A</v>
      </c>
      <c r="Q423" s="79" t="e">
        <f t="shared" si="25"/>
        <v>#N/A</v>
      </c>
    </row>
    <row r="424" spans="2:17">
      <c r="B424" s="72" t="str">
        <f t="shared" si="20"/>
        <v/>
      </c>
      <c r="C424" s="73" t="s">
        <v>345</v>
      </c>
      <c r="D424" s="53" t="s">
        <v>644</v>
      </c>
      <c r="E424" s="80" t="str">
        <f t="shared" si="17"/>
        <v/>
      </c>
      <c r="F424" s="43"/>
      <c r="G424" s="38"/>
      <c r="H424" s="53" t="s">
        <v>644</v>
      </c>
      <c r="I424" s="73" t="s">
        <v>345</v>
      </c>
      <c r="J424" s="75" t="str">
        <f t="shared" si="21"/>
        <v/>
      </c>
      <c r="K424" s="76"/>
      <c r="L424" s="53" t="s">
        <v>645</v>
      </c>
      <c r="M424" s="77">
        <f t="shared" si="22"/>
        <v>1</v>
      </c>
      <c r="N424" s="58">
        <f t="shared" si="23"/>
        <v>0</v>
      </c>
      <c r="O424" s="78">
        <f t="shared" si="18"/>
        <v>0</v>
      </c>
      <c r="P424" s="60" t="e">
        <f t="shared" si="24"/>
        <v>#N/A</v>
      </c>
      <c r="Q424" s="79" t="e">
        <f t="shared" si="25"/>
        <v>#N/A</v>
      </c>
    </row>
    <row r="425" spans="2:17">
      <c r="B425" s="72" t="str">
        <f t="shared" si="20"/>
        <v/>
      </c>
      <c r="C425" s="73" t="s">
        <v>345</v>
      </c>
      <c r="D425" s="53" t="s">
        <v>646</v>
      </c>
      <c r="E425" s="80" t="str">
        <f t="shared" si="17"/>
        <v/>
      </c>
      <c r="F425" s="43"/>
      <c r="G425" s="38"/>
      <c r="H425" s="53" t="s">
        <v>646</v>
      </c>
      <c r="I425" s="73" t="s">
        <v>345</v>
      </c>
      <c r="J425" s="75" t="str">
        <f t="shared" si="21"/>
        <v/>
      </c>
      <c r="K425" s="76"/>
      <c r="L425" s="53" t="s">
        <v>647</v>
      </c>
      <c r="M425" s="77">
        <f t="shared" si="22"/>
        <v>1</v>
      </c>
      <c r="N425" s="58">
        <f t="shared" si="23"/>
        <v>0</v>
      </c>
      <c r="O425" s="78">
        <f t="shared" si="18"/>
        <v>0</v>
      </c>
      <c r="P425" s="60" t="e">
        <f t="shared" si="24"/>
        <v>#N/A</v>
      </c>
      <c r="Q425" s="79" t="e">
        <f t="shared" si="25"/>
        <v>#N/A</v>
      </c>
    </row>
    <row r="426" spans="2:17">
      <c r="B426" s="72" t="str">
        <f t="shared" si="20"/>
        <v/>
      </c>
      <c r="C426" s="73" t="s">
        <v>345</v>
      </c>
      <c r="D426" s="53" t="s">
        <v>648</v>
      </c>
      <c r="E426" s="80" t="str">
        <f t="shared" si="17"/>
        <v/>
      </c>
      <c r="F426" s="43"/>
      <c r="G426" s="38"/>
      <c r="H426" s="53" t="s">
        <v>648</v>
      </c>
      <c r="I426" s="73" t="s">
        <v>345</v>
      </c>
      <c r="J426" s="75" t="str">
        <f t="shared" si="21"/>
        <v/>
      </c>
      <c r="K426" s="76"/>
      <c r="L426" s="53" t="s">
        <v>649</v>
      </c>
      <c r="M426" s="77">
        <f t="shared" si="22"/>
        <v>1</v>
      </c>
      <c r="N426" s="58">
        <f t="shared" si="23"/>
        <v>0</v>
      </c>
      <c r="O426" s="78">
        <f t="shared" si="18"/>
        <v>0</v>
      </c>
      <c r="P426" s="60" t="e">
        <f t="shared" si="24"/>
        <v>#N/A</v>
      </c>
      <c r="Q426" s="79" t="e">
        <f t="shared" si="25"/>
        <v>#N/A</v>
      </c>
    </row>
    <row r="427" spans="2:17">
      <c r="B427" s="72" t="str">
        <f t="shared" si="20"/>
        <v/>
      </c>
      <c r="C427" s="73" t="s">
        <v>345</v>
      </c>
      <c r="D427" s="53" t="s">
        <v>650</v>
      </c>
      <c r="E427" s="80" t="str">
        <f t="shared" si="17"/>
        <v/>
      </c>
      <c r="F427" s="43"/>
      <c r="G427" s="38"/>
      <c r="H427" s="53" t="s">
        <v>650</v>
      </c>
      <c r="I427" s="73" t="s">
        <v>345</v>
      </c>
      <c r="J427" s="75" t="str">
        <f t="shared" si="21"/>
        <v/>
      </c>
      <c r="K427" s="76"/>
      <c r="L427" s="53" t="s">
        <v>651</v>
      </c>
      <c r="M427" s="77">
        <f t="shared" si="22"/>
        <v>1</v>
      </c>
      <c r="N427" s="58">
        <f t="shared" si="23"/>
        <v>0</v>
      </c>
      <c r="O427" s="78">
        <f t="shared" si="18"/>
        <v>0</v>
      </c>
      <c r="P427" s="60" t="e">
        <f t="shared" si="24"/>
        <v>#N/A</v>
      </c>
      <c r="Q427" s="79" t="e">
        <f t="shared" si="25"/>
        <v>#N/A</v>
      </c>
    </row>
    <row r="428" spans="2:17">
      <c r="B428" s="72" t="str">
        <f t="shared" si="20"/>
        <v/>
      </c>
      <c r="C428" s="73" t="s">
        <v>345</v>
      </c>
      <c r="D428" s="53" t="s">
        <v>652</v>
      </c>
      <c r="E428" s="80" t="str">
        <f t="shared" si="17"/>
        <v/>
      </c>
      <c r="F428" s="43"/>
      <c r="G428" s="38"/>
      <c r="H428" s="53" t="s">
        <v>652</v>
      </c>
      <c r="I428" s="73" t="s">
        <v>345</v>
      </c>
      <c r="J428" s="75" t="str">
        <f t="shared" si="21"/>
        <v/>
      </c>
      <c r="K428" s="76"/>
      <c r="L428" s="53" t="s">
        <v>653</v>
      </c>
      <c r="M428" s="77">
        <f t="shared" si="22"/>
        <v>1</v>
      </c>
      <c r="N428" s="58">
        <f t="shared" si="23"/>
        <v>0</v>
      </c>
      <c r="O428" s="78">
        <f t="shared" si="18"/>
        <v>0</v>
      </c>
      <c r="P428" s="60" t="e">
        <f t="shared" si="24"/>
        <v>#N/A</v>
      </c>
      <c r="Q428" s="79" t="e">
        <f t="shared" si="25"/>
        <v>#N/A</v>
      </c>
    </row>
    <row r="429" spans="2:17">
      <c r="B429" s="72" t="str">
        <f t="shared" si="20"/>
        <v/>
      </c>
      <c r="C429" s="73" t="s">
        <v>345</v>
      </c>
      <c r="D429" s="53" t="s">
        <v>654</v>
      </c>
      <c r="E429" s="80" t="str">
        <f t="shared" si="17"/>
        <v/>
      </c>
      <c r="F429" s="43"/>
      <c r="G429" s="38"/>
      <c r="H429" s="53" t="s">
        <v>654</v>
      </c>
      <c r="I429" s="73" t="s">
        <v>345</v>
      </c>
      <c r="J429" s="75" t="str">
        <f t="shared" si="21"/>
        <v/>
      </c>
      <c r="K429" s="76"/>
      <c r="L429" s="53" t="s">
        <v>655</v>
      </c>
      <c r="M429" s="77">
        <f t="shared" si="22"/>
        <v>1</v>
      </c>
      <c r="N429" s="58">
        <f t="shared" si="23"/>
        <v>0</v>
      </c>
      <c r="O429" s="78">
        <f t="shared" si="18"/>
        <v>0</v>
      </c>
      <c r="P429" s="60" t="e">
        <f t="shared" si="24"/>
        <v>#N/A</v>
      </c>
      <c r="Q429" s="79" t="e">
        <f t="shared" si="25"/>
        <v>#N/A</v>
      </c>
    </row>
    <row r="430" spans="2:17">
      <c r="B430" s="72" t="str">
        <f t="shared" si="20"/>
        <v/>
      </c>
      <c r="C430" s="73" t="s">
        <v>345</v>
      </c>
      <c r="D430" s="53" t="s">
        <v>656</v>
      </c>
      <c r="E430" s="80" t="str">
        <f t="shared" si="17"/>
        <v/>
      </c>
      <c r="F430" s="43"/>
      <c r="G430" s="38"/>
      <c r="H430" s="53" t="s">
        <v>656</v>
      </c>
      <c r="I430" s="73" t="s">
        <v>345</v>
      </c>
      <c r="J430" s="75" t="str">
        <f t="shared" si="21"/>
        <v/>
      </c>
      <c r="K430" s="76"/>
      <c r="L430" s="53" t="s">
        <v>657</v>
      </c>
      <c r="M430" s="77">
        <f t="shared" si="22"/>
        <v>1</v>
      </c>
      <c r="N430" s="58">
        <f t="shared" si="23"/>
        <v>0</v>
      </c>
      <c r="O430" s="78">
        <f t="shared" si="18"/>
        <v>0</v>
      </c>
      <c r="P430" s="60" t="e">
        <f t="shared" si="24"/>
        <v>#N/A</v>
      </c>
      <c r="Q430" s="79" t="e">
        <f t="shared" si="25"/>
        <v>#N/A</v>
      </c>
    </row>
    <row r="431" spans="2:17">
      <c r="B431" s="72" t="str">
        <f t="shared" si="20"/>
        <v/>
      </c>
      <c r="C431" s="73" t="s">
        <v>345</v>
      </c>
      <c r="D431" s="53" t="s">
        <v>658</v>
      </c>
      <c r="E431" s="80" t="str">
        <f t="shared" si="17"/>
        <v/>
      </c>
      <c r="F431" s="43"/>
      <c r="G431" s="38"/>
      <c r="H431" s="53" t="s">
        <v>658</v>
      </c>
      <c r="I431" s="73" t="s">
        <v>345</v>
      </c>
      <c r="J431" s="75" t="str">
        <f t="shared" si="21"/>
        <v/>
      </c>
      <c r="K431" s="76"/>
      <c r="L431" s="53" t="s">
        <v>659</v>
      </c>
      <c r="M431" s="77">
        <f t="shared" si="22"/>
        <v>1</v>
      </c>
      <c r="N431" s="58">
        <f t="shared" si="23"/>
        <v>0</v>
      </c>
      <c r="O431" s="78">
        <f t="shared" si="18"/>
        <v>0</v>
      </c>
      <c r="P431" s="60" t="e">
        <f t="shared" si="24"/>
        <v>#N/A</v>
      </c>
      <c r="Q431" s="79" t="e">
        <f t="shared" si="25"/>
        <v>#N/A</v>
      </c>
    </row>
    <row r="432" spans="2:17">
      <c r="B432" s="72" t="str">
        <f t="shared" si="20"/>
        <v/>
      </c>
      <c r="C432" s="73" t="s">
        <v>349</v>
      </c>
      <c r="D432" s="53" t="s">
        <v>569</v>
      </c>
      <c r="E432" s="80" t="str">
        <f t="shared" si="17"/>
        <v/>
      </c>
      <c r="F432" s="43"/>
      <c r="G432" s="38"/>
      <c r="H432" s="53" t="s">
        <v>569</v>
      </c>
      <c r="I432" s="73" t="s">
        <v>349</v>
      </c>
      <c r="J432" s="75" t="str">
        <f t="shared" si="21"/>
        <v/>
      </c>
      <c r="K432" s="76"/>
      <c r="L432" s="53" t="s">
        <v>660</v>
      </c>
      <c r="M432" s="77">
        <f t="shared" si="22"/>
        <v>1</v>
      </c>
      <c r="N432" s="58">
        <f t="shared" si="23"/>
        <v>0</v>
      </c>
      <c r="O432" s="78">
        <f t="shared" si="18"/>
        <v>0</v>
      </c>
      <c r="P432" s="60" t="e">
        <f t="shared" si="24"/>
        <v>#N/A</v>
      </c>
      <c r="Q432" s="79" t="e">
        <f t="shared" si="25"/>
        <v>#N/A</v>
      </c>
    </row>
    <row r="433" spans="2:17">
      <c r="B433" s="72" t="str">
        <f t="shared" si="20"/>
        <v/>
      </c>
      <c r="C433" s="73" t="s">
        <v>349</v>
      </c>
      <c r="D433" s="53" t="s">
        <v>571</v>
      </c>
      <c r="E433" s="80" t="str">
        <f t="shared" si="17"/>
        <v/>
      </c>
      <c r="F433" s="43"/>
      <c r="G433" s="38"/>
      <c r="H433" s="53" t="s">
        <v>571</v>
      </c>
      <c r="I433" s="73" t="s">
        <v>349</v>
      </c>
      <c r="J433" s="75" t="str">
        <f t="shared" si="21"/>
        <v/>
      </c>
      <c r="K433" s="76"/>
      <c r="L433" s="53" t="s">
        <v>661</v>
      </c>
      <c r="M433" s="77">
        <f t="shared" si="22"/>
        <v>1</v>
      </c>
      <c r="N433" s="58">
        <f t="shared" si="23"/>
        <v>0</v>
      </c>
      <c r="O433" s="78">
        <f t="shared" si="18"/>
        <v>0</v>
      </c>
      <c r="P433" s="60" t="e">
        <f t="shared" si="24"/>
        <v>#N/A</v>
      </c>
      <c r="Q433" s="79" t="e">
        <f t="shared" si="25"/>
        <v>#N/A</v>
      </c>
    </row>
    <row r="434" spans="2:17">
      <c r="B434" s="72" t="str">
        <f t="shared" si="20"/>
        <v/>
      </c>
      <c r="C434" s="73" t="s">
        <v>349</v>
      </c>
      <c r="D434" s="53" t="s">
        <v>662</v>
      </c>
      <c r="E434" s="80" t="str">
        <f t="shared" si="17"/>
        <v/>
      </c>
      <c r="F434" s="43"/>
      <c r="G434" s="38"/>
      <c r="H434" s="53" t="s">
        <v>662</v>
      </c>
      <c r="I434" s="73" t="s">
        <v>349</v>
      </c>
      <c r="J434" s="75" t="str">
        <f t="shared" si="21"/>
        <v/>
      </c>
      <c r="K434" s="76"/>
      <c r="L434" s="53" t="s">
        <v>663</v>
      </c>
      <c r="M434" s="77">
        <f t="shared" si="22"/>
        <v>1</v>
      </c>
      <c r="N434" s="58">
        <f t="shared" si="23"/>
        <v>0</v>
      </c>
      <c r="O434" s="78">
        <f t="shared" si="18"/>
        <v>0</v>
      </c>
      <c r="P434" s="60" t="e">
        <f t="shared" si="24"/>
        <v>#N/A</v>
      </c>
      <c r="Q434" s="79" t="e">
        <f t="shared" si="25"/>
        <v>#N/A</v>
      </c>
    </row>
    <row r="435" spans="2:17">
      <c r="B435" s="72" t="str">
        <f t="shared" si="20"/>
        <v/>
      </c>
      <c r="C435" s="73" t="s">
        <v>349</v>
      </c>
      <c r="D435" s="53" t="s">
        <v>664</v>
      </c>
      <c r="E435" s="80" t="str">
        <f t="shared" si="17"/>
        <v/>
      </c>
      <c r="F435" s="43"/>
      <c r="G435" s="38"/>
      <c r="H435" s="53" t="s">
        <v>664</v>
      </c>
      <c r="I435" s="73" t="s">
        <v>349</v>
      </c>
      <c r="J435" s="75" t="str">
        <f t="shared" si="21"/>
        <v/>
      </c>
      <c r="K435" s="76"/>
      <c r="L435" s="53" t="s">
        <v>665</v>
      </c>
      <c r="M435" s="77">
        <f t="shared" si="22"/>
        <v>1</v>
      </c>
      <c r="N435" s="58">
        <f t="shared" si="23"/>
        <v>0</v>
      </c>
      <c r="O435" s="78">
        <f t="shared" si="18"/>
        <v>0</v>
      </c>
      <c r="P435" s="60" t="e">
        <f t="shared" si="24"/>
        <v>#N/A</v>
      </c>
      <c r="Q435" s="79" t="e">
        <f t="shared" si="25"/>
        <v>#N/A</v>
      </c>
    </row>
    <row r="436" spans="2:17">
      <c r="B436" s="72" t="str">
        <f t="shared" si="20"/>
        <v/>
      </c>
      <c r="C436" s="73" t="s">
        <v>349</v>
      </c>
      <c r="D436" s="53" t="s">
        <v>666</v>
      </c>
      <c r="E436" s="80" t="str">
        <f t="shared" si="17"/>
        <v/>
      </c>
      <c r="F436" s="43"/>
      <c r="G436" s="38"/>
      <c r="H436" s="53" t="s">
        <v>666</v>
      </c>
      <c r="I436" s="73" t="s">
        <v>349</v>
      </c>
      <c r="J436" s="75" t="str">
        <f t="shared" si="21"/>
        <v/>
      </c>
      <c r="K436" s="76"/>
      <c r="L436" s="53" t="s">
        <v>667</v>
      </c>
      <c r="M436" s="77">
        <f t="shared" si="22"/>
        <v>1</v>
      </c>
      <c r="N436" s="58">
        <f t="shared" si="23"/>
        <v>0</v>
      </c>
      <c r="O436" s="78">
        <f t="shared" si="18"/>
        <v>0</v>
      </c>
      <c r="P436" s="60" t="e">
        <f t="shared" si="24"/>
        <v>#N/A</v>
      </c>
      <c r="Q436" s="79" t="e">
        <f t="shared" si="25"/>
        <v>#N/A</v>
      </c>
    </row>
    <row r="437" spans="2:17">
      <c r="B437" s="72" t="str">
        <f t="shared" si="20"/>
        <v/>
      </c>
      <c r="C437" s="73" t="s">
        <v>349</v>
      </c>
      <c r="D437" s="53" t="s">
        <v>668</v>
      </c>
      <c r="E437" s="80" t="str">
        <f t="shared" si="17"/>
        <v/>
      </c>
      <c r="F437" s="43"/>
      <c r="G437" s="38"/>
      <c r="H437" s="53" t="s">
        <v>668</v>
      </c>
      <c r="I437" s="73" t="s">
        <v>349</v>
      </c>
      <c r="J437" s="75" t="str">
        <f t="shared" si="21"/>
        <v/>
      </c>
      <c r="K437" s="76"/>
      <c r="L437" s="53" t="s">
        <v>669</v>
      </c>
      <c r="M437" s="77">
        <f t="shared" si="22"/>
        <v>1</v>
      </c>
      <c r="N437" s="58">
        <f t="shared" si="23"/>
        <v>0</v>
      </c>
      <c r="O437" s="78">
        <f t="shared" si="18"/>
        <v>0</v>
      </c>
      <c r="P437" s="60" t="e">
        <f t="shared" si="24"/>
        <v>#N/A</v>
      </c>
      <c r="Q437" s="79" t="e">
        <f t="shared" si="25"/>
        <v>#N/A</v>
      </c>
    </row>
    <row r="438" spans="2:17">
      <c r="B438" s="72" t="str">
        <f t="shared" si="20"/>
        <v/>
      </c>
      <c r="C438" s="73" t="s">
        <v>349</v>
      </c>
      <c r="D438" s="53" t="s">
        <v>670</v>
      </c>
      <c r="E438" s="80" t="str">
        <f t="shared" si="17"/>
        <v/>
      </c>
      <c r="F438" s="43"/>
      <c r="G438" s="38"/>
      <c r="H438" s="53" t="s">
        <v>670</v>
      </c>
      <c r="I438" s="73" t="s">
        <v>349</v>
      </c>
      <c r="J438" s="75" t="str">
        <f t="shared" si="21"/>
        <v/>
      </c>
      <c r="K438" s="76"/>
      <c r="L438" s="53" t="s">
        <v>671</v>
      </c>
      <c r="M438" s="77">
        <f t="shared" si="22"/>
        <v>1</v>
      </c>
      <c r="N438" s="58">
        <f t="shared" si="23"/>
        <v>0</v>
      </c>
      <c r="O438" s="78">
        <f t="shared" si="18"/>
        <v>0</v>
      </c>
      <c r="P438" s="60" t="e">
        <f t="shared" si="24"/>
        <v>#N/A</v>
      </c>
      <c r="Q438" s="79" t="e">
        <f t="shared" si="25"/>
        <v>#N/A</v>
      </c>
    </row>
    <row r="439" spans="2:17">
      <c r="B439" s="72" t="str">
        <f t="shared" si="20"/>
        <v/>
      </c>
      <c r="C439" s="73" t="s">
        <v>349</v>
      </c>
      <c r="D439" s="53" t="s">
        <v>672</v>
      </c>
      <c r="E439" s="80" t="str">
        <f t="shared" si="17"/>
        <v/>
      </c>
      <c r="F439" s="43"/>
      <c r="G439" s="38"/>
      <c r="H439" s="53" t="s">
        <v>672</v>
      </c>
      <c r="I439" s="73" t="s">
        <v>349</v>
      </c>
      <c r="J439" s="75" t="str">
        <f t="shared" si="21"/>
        <v/>
      </c>
      <c r="K439" s="76"/>
      <c r="L439" s="53" t="s">
        <v>673</v>
      </c>
      <c r="M439" s="77">
        <f t="shared" si="22"/>
        <v>1</v>
      </c>
      <c r="N439" s="58">
        <f t="shared" si="23"/>
        <v>0</v>
      </c>
      <c r="O439" s="78">
        <f t="shared" si="18"/>
        <v>0</v>
      </c>
      <c r="P439" s="60" t="e">
        <f t="shared" si="24"/>
        <v>#N/A</v>
      </c>
      <c r="Q439" s="79" t="e">
        <f t="shared" si="25"/>
        <v>#N/A</v>
      </c>
    </row>
    <row r="440" spans="2:17">
      <c r="B440" s="72" t="str">
        <f t="shared" si="20"/>
        <v/>
      </c>
      <c r="C440" s="73" t="s">
        <v>349</v>
      </c>
      <c r="D440" s="53" t="s">
        <v>674</v>
      </c>
      <c r="E440" s="80" t="str">
        <f t="shared" si="17"/>
        <v/>
      </c>
      <c r="F440" s="43"/>
      <c r="G440" s="38"/>
      <c r="H440" s="53" t="s">
        <v>674</v>
      </c>
      <c r="I440" s="73" t="s">
        <v>349</v>
      </c>
      <c r="J440" s="75" t="str">
        <f t="shared" si="21"/>
        <v/>
      </c>
      <c r="K440" s="76"/>
      <c r="L440" s="53" t="s">
        <v>675</v>
      </c>
      <c r="M440" s="77">
        <f t="shared" si="22"/>
        <v>1</v>
      </c>
      <c r="N440" s="58">
        <f t="shared" si="23"/>
        <v>0</v>
      </c>
      <c r="O440" s="78">
        <f t="shared" si="18"/>
        <v>0</v>
      </c>
      <c r="P440" s="60" t="e">
        <f t="shared" si="24"/>
        <v>#N/A</v>
      </c>
      <c r="Q440" s="79" t="e">
        <f t="shared" si="25"/>
        <v>#N/A</v>
      </c>
    </row>
    <row r="441" spans="2:17">
      <c r="B441" s="72" t="str">
        <f t="shared" si="20"/>
        <v/>
      </c>
      <c r="C441" s="73" t="s">
        <v>349</v>
      </c>
      <c r="D441" s="53" t="s">
        <v>676</v>
      </c>
      <c r="E441" s="80" t="str">
        <f t="shared" si="17"/>
        <v/>
      </c>
      <c r="F441" s="43"/>
      <c r="G441" s="38"/>
      <c r="H441" s="53" t="s">
        <v>676</v>
      </c>
      <c r="I441" s="73" t="s">
        <v>349</v>
      </c>
      <c r="J441" s="75" t="str">
        <f t="shared" si="21"/>
        <v/>
      </c>
      <c r="K441" s="76"/>
      <c r="L441" s="53" t="s">
        <v>677</v>
      </c>
      <c r="M441" s="77">
        <f t="shared" si="22"/>
        <v>1</v>
      </c>
      <c r="N441" s="58">
        <f t="shared" si="23"/>
        <v>0</v>
      </c>
      <c r="O441" s="78">
        <f t="shared" si="18"/>
        <v>0</v>
      </c>
      <c r="P441" s="60" t="e">
        <f t="shared" si="24"/>
        <v>#N/A</v>
      </c>
      <c r="Q441" s="79" t="e">
        <f t="shared" si="25"/>
        <v>#N/A</v>
      </c>
    </row>
    <row r="442" spans="2:17">
      <c r="B442" s="72" t="str">
        <f t="shared" si="20"/>
        <v/>
      </c>
      <c r="C442" s="73" t="s">
        <v>349</v>
      </c>
      <c r="D442" s="53" t="s">
        <v>678</v>
      </c>
      <c r="E442" s="80" t="str">
        <f t="shared" si="17"/>
        <v/>
      </c>
      <c r="F442" s="43"/>
      <c r="H442" s="53" t="s">
        <v>678</v>
      </c>
      <c r="I442" s="73" t="s">
        <v>349</v>
      </c>
      <c r="J442" s="75" t="str">
        <f t="shared" si="21"/>
        <v/>
      </c>
      <c r="K442" s="76"/>
      <c r="L442" s="53" t="s">
        <v>679</v>
      </c>
      <c r="M442" s="77">
        <f t="shared" si="22"/>
        <v>1</v>
      </c>
      <c r="N442" s="58">
        <f t="shared" si="23"/>
        <v>0</v>
      </c>
      <c r="O442" s="78">
        <f t="shared" si="18"/>
        <v>0</v>
      </c>
      <c r="P442" s="60" t="e">
        <f t="shared" si="24"/>
        <v>#N/A</v>
      </c>
      <c r="Q442" s="79" t="e">
        <f t="shared" si="25"/>
        <v>#N/A</v>
      </c>
    </row>
    <row r="443" spans="2:17">
      <c r="B443" s="72" t="str">
        <f t="shared" si="20"/>
        <v/>
      </c>
      <c r="C443" s="73" t="s">
        <v>349</v>
      </c>
      <c r="D443" s="53" t="s">
        <v>680</v>
      </c>
      <c r="E443" s="80" t="str">
        <f t="shared" si="17"/>
        <v/>
      </c>
      <c r="F443" s="43"/>
      <c r="H443" s="53" t="s">
        <v>680</v>
      </c>
      <c r="I443" s="73" t="s">
        <v>349</v>
      </c>
      <c r="J443" s="75" t="str">
        <f t="shared" si="21"/>
        <v/>
      </c>
      <c r="K443" s="76"/>
      <c r="L443" s="53" t="s">
        <v>681</v>
      </c>
      <c r="M443" s="77">
        <f t="shared" si="22"/>
        <v>1</v>
      </c>
      <c r="N443" s="58">
        <f t="shared" si="23"/>
        <v>0</v>
      </c>
      <c r="O443" s="78">
        <f t="shared" si="18"/>
        <v>0</v>
      </c>
      <c r="P443" s="60" t="e">
        <f t="shared" si="24"/>
        <v>#N/A</v>
      </c>
      <c r="Q443" s="79" t="e">
        <f t="shared" si="25"/>
        <v>#N/A</v>
      </c>
    </row>
    <row r="444" spans="2:17">
      <c r="B444" s="72" t="str">
        <f t="shared" si="20"/>
        <v/>
      </c>
      <c r="C444" s="73" t="s">
        <v>349</v>
      </c>
      <c r="D444" s="53" t="s">
        <v>682</v>
      </c>
      <c r="E444" s="80" t="str">
        <f t="shared" si="17"/>
        <v/>
      </c>
      <c r="F444" s="43"/>
      <c r="H444" s="53" t="s">
        <v>682</v>
      </c>
      <c r="I444" s="73" t="s">
        <v>349</v>
      </c>
      <c r="J444" s="75" t="str">
        <f t="shared" si="21"/>
        <v/>
      </c>
      <c r="K444" s="76"/>
      <c r="L444" s="53" t="s">
        <v>683</v>
      </c>
      <c r="M444" s="77">
        <f t="shared" si="22"/>
        <v>1</v>
      </c>
      <c r="N444" s="58">
        <f t="shared" si="23"/>
        <v>0</v>
      </c>
      <c r="O444" s="78">
        <f t="shared" si="18"/>
        <v>0</v>
      </c>
      <c r="P444" s="60" t="e">
        <f t="shared" si="24"/>
        <v>#N/A</v>
      </c>
      <c r="Q444" s="79" t="e">
        <f t="shared" si="25"/>
        <v>#N/A</v>
      </c>
    </row>
    <row r="445" spans="2:17">
      <c r="B445" s="72" t="str">
        <f t="shared" si="20"/>
        <v/>
      </c>
      <c r="C445" s="73" t="s">
        <v>349</v>
      </c>
      <c r="D445" s="53" t="s">
        <v>684</v>
      </c>
      <c r="E445" s="80" t="str">
        <f t="shared" si="17"/>
        <v/>
      </c>
      <c r="F445" s="43"/>
      <c r="H445" s="53" t="s">
        <v>684</v>
      </c>
      <c r="I445" s="73" t="s">
        <v>349</v>
      </c>
      <c r="J445" s="75" t="str">
        <f t="shared" si="21"/>
        <v/>
      </c>
      <c r="K445" s="76"/>
      <c r="L445" s="53" t="s">
        <v>685</v>
      </c>
      <c r="M445" s="77">
        <f t="shared" si="22"/>
        <v>1</v>
      </c>
      <c r="N445" s="58">
        <f t="shared" si="23"/>
        <v>0</v>
      </c>
      <c r="O445" s="78">
        <f t="shared" si="18"/>
        <v>0</v>
      </c>
      <c r="P445" s="60" t="e">
        <f t="shared" si="24"/>
        <v>#N/A</v>
      </c>
      <c r="Q445" s="79" t="e">
        <f t="shared" si="25"/>
        <v>#N/A</v>
      </c>
    </row>
    <row r="446" spans="2:17">
      <c r="B446" s="72" t="str">
        <f t="shared" si="20"/>
        <v/>
      </c>
      <c r="C446" s="73" t="s">
        <v>349</v>
      </c>
      <c r="D446" s="53" t="s">
        <v>686</v>
      </c>
      <c r="E446" s="80" t="str">
        <f t="shared" si="17"/>
        <v/>
      </c>
      <c r="F446" s="43"/>
      <c r="H446" s="53" t="s">
        <v>686</v>
      </c>
      <c r="I446" s="73" t="s">
        <v>349</v>
      </c>
      <c r="J446" s="75" t="str">
        <f t="shared" si="21"/>
        <v/>
      </c>
      <c r="K446" s="76"/>
      <c r="L446" s="53" t="s">
        <v>687</v>
      </c>
      <c r="M446" s="77">
        <f t="shared" si="22"/>
        <v>1</v>
      </c>
      <c r="N446" s="58">
        <f t="shared" si="23"/>
        <v>0</v>
      </c>
      <c r="O446" s="78">
        <f t="shared" si="18"/>
        <v>0</v>
      </c>
      <c r="P446" s="60" t="e">
        <f t="shared" si="24"/>
        <v>#N/A</v>
      </c>
      <c r="Q446" s="79" t="e">
        <f t="shared" si="25"/>
        <v>#N/A</v>
      </c>
    </row>
    <row r="447" spans="2:17">
      <c r="B447" s="72" t="str">
        <f t="shared" si="20"/>
        <v/>
      </c>
      <c r="C447" s="73" t="s">
        <v>349</v>
      </c>
      <c r="D447" s="53" t="s">
        <v>688</v>
      </c>
      <c r="E447" s="80" t="str">
        <f t="shared" ref="E447:E450" si="26">IFERROR(VLOOKUP(D447,$B$13:$E$380,4,FALSE),"")</f>
        <v/>
      </c>
      <c r="F447" s="43"/>
      <c r="H447" s="53" t="s">
        <v>688</v>
      </c>
      <c r="I447" s="73" t="s">
        <v>349</v>
      </c>
      <c r="J447" s="75" t="str">
        <f t="shared" si="21"/>
        <v/>
      </c>
      <c r="K447" s="76"/>
      <c r="L447" s="53" t="s">
        <v>689</v>
      </c>
      <c r="M447" s="77">
        <f t="shared" si="22"/>
        <v>1</v>
      </c>
      <c r="N447" s="58">
        <f t="shared" si="23"/>
        <v>0</v>
      </c>
      <c r="O447" s="78">
        <f t="shared" ref="O447:O490" si="27">IF(M447=0,1,(N447/M447))</f>
        <v>0</v>
      </c>
      <c r="P447" s="60" t="e">
        <f t="shared" si="24"/>
        <v>#N/A</v>
      </c>
      <c r="Q447" s="79" t="e">
        <f t="shared" si="25"/>
        <v>#N/A</v>
      </c>
    </row>
    <row r="448" spans="2:17">
      <c r="B448" s="72" t="str">
        <f t="shared" ref="B448:B511" si="28">IFERROR(VLOOKUP(C448,$H$13:$K$380,4,FALSE),"")</f>
        <v/>
      </c>
      <c r="C448" s="73" t="s">
        <v>349</v>
      </c>
      <c r="D448" s="53" t="s">
        <v>690</v>
      </c>
      <c r="E448" s="80" t="str">
        <f t="shared" si="26"/>
        <v/>
      </c>
      <c r="F448" s="43"/>
      <c r="H448" s="53" t="s">
        <v>690</v>
      </c>
      <c r="I448" s="73" t="s">
        <v>349</v>
      </c>
      <c r="J448" s="75" t="str">
        <f t="shared" ref="J448:J511" si="29">IFERROR(VLOOKUP(I448,$H$13:$L$380,5,FALSE),"")</f>
        <v/>
      </c>
      <c r="K448" s="76"/>
      <c r="L448" s="53" t="s">
        <v>691</v>
      </c>
      <c r="M448" s="77">
        <f t="shared" ref="M448:M490" si="30">COUNTIF($H$383:$H$758,$L448)-COUNTIFS($H$383:$H$758,L448,$J$383:$J$758,"N/A")</f>
        <v>1</v>
      </c>
      <c r="N448" s="58">
        <f t="shared" ref="N448:N490" si="31">COUNTIFS($H$383:$H$758,L448,$J$383:$J$758,"C")</f>
        <v>0</v>
      </c>
      <c r="O448" s="78">
        <f t="shared" si="27"/>
        <v>0</v>
      </c>
      <c r="P448" s="60" t="e">
        <f t="shared" ref="P448:P511" si="32">VLOOKUP(L448,$B$13:$E$380,4,FALSE)</f>
        <v>#N/A</v>
      </c>
      <c r="Q448" s="79" t="e">
        <f t="shared" ref="Q448:Q511" si="33">IF(AND(O448=1,P448="C"),"C","Not complete")</f>
        <v>#N/A</v>
      </c>
    </row>
    <row r="449" spans="2:17">
      <c r="B449" s="72" t="str">
        <f t="shared" si="28"/>
        <v/>
      </c>
      <c r="C449" s="73" t="s">
        <v>349</v>
      </c>
      <c r="D449" s="53" t="s">
        <v>692</v>
      </c>
      <c r="E449" s="80" t="str">
        <f t="shared" si="26"/>
        <v/>
      </c>
      <c r="F449" s="43"/>
      <c r="H449" s="53" t="s">
        <v>692</v>
      </c>
      <c r="I449" s="73" t="s">
        <v>349</v>
      </c>
      <c r="J449" s="75" t="str">
        <f t="shared" si="29"/>
        <v/>
      </c>
      <c r="K449" s="76"/>
      <c r="L449" s="53" t="s">
        <v>693</v>
      </c>
      <c r="M449" s="77">
        <f t="shared" si="30"/>
        <v>1</v>
      </c>
      <c r="N449" s="58">
        <f t="shared" si="31"/>
        <v>0</v>
      </c>
      <c r="O449" s="78">
        <f t="shared" si="27"/>
        <v>0</v>
      </c>
      <c r="P449" s="60" t="e">
        <f t="shared" si="32"/>
        <v>#N/A</v>
      </c>
      <c r="Q449" s="79" t="e">
        <f t="shared" si="33"/>
        <v>#N/A</v>
      </c>
    </row>
    <row r="450" spans="2:17">
      <c r="B450" s="72" t="str">
        <f t="shared" si="28"/>
        <v/>
      </c>
      <c r="C450" s="73" t="s">
        <v>349</v>
      </c>
      <c r="D450" s="53" t="s">
        <v>694</v>
      </c>
      <c r="E450" s="80" t="str">
        <f t="shared" si="26"/>
        <v/>
      </c>
      <c r="F450" s="43"/>
      <c r="H450" s="53" t="s">
        <v>694</v>
      </c>
      <c r="I450" s="73" t="s">
        <v>349</v>
      </c>
      <c r="J450" s="75" t="str">
        <f t="shared" si="29"/>
        <v/>
      </c>
      <c r="K450" s="76"/>
      <c r="L450" s="53" t="s">
        <v>695</v>
      </c>
      <c r="M450" s="77">
        <f t="shared" si="30"/>
        <v>1</v>
      </c>
      <c r="N450" s="58">
        <f t="shared" si="31"/>
        <v>0</v>
      </c>
      <c r="O450" s="78">
        <f t="shared" si="27"/>
        <v>0</v>
      </c>
      <c r="P450" s="60" t="e">
        <f t="shared" si="32"/>
        <v>#N/A</v>
      </c>
      <c r="Q450" s="79" t="e">
        <f t="shared" si="33"/>
        <v>#N/A</v>
      </c>
    </row>
    <row r="451" spans="2:17">
      <c r="B451" s="72" t="str">
        <f t="shared" si="28"/>
        <v/>
      </c>
      <c r="C451" s="73" t="s">
        <v>349</v>
      </c>
      <c r="D451" s="53" t="s">
        <v>696</v>
      </c>
      <c r="E451" s="80" t="str">
        <f t="shared" ref="E451:E510" si="34">IFERROR(VLOOKUP(D451,$B$13:$E$380,4,FALSE),"")</f>
        <v/>
      </c>
      <c r="F451" s="43"/>
      <c r="H451" s="53" t="s">
        <v>696</v>
      </c>
      <c r="I451" s="73" t="s">
        <v>349</v>
      </c>
      <c r="J451" s="75" t="str">
        <f t="shared" si="29"/>
        <v/>
      </c>
      <c r="K451" s="76"/>
      <c r="L451" s="53" t="s">
        <v>697</v>
      </c>
      <c r="M451" s="77">
        <f t="shared" si="30"/>
        <v>1</v>
      </c>
      <c r="N451" s="58">
        <f t="shared" si="31"/>
        <v>0</v>
      </c>
      <c r="O451" s="78">
        <f t="shared" si="27"/>
        <v>0</v>
      </c>
      <c r="P451" s="60" t="e">
        <f t="shared" si="32"/>
        <v>#N/A</v>
      </c>
      <c r="Q451" s="79" t="e">
        <f t="shared" si="33"/>
        <v>#N/A</v>
      </c>
    </row>
    <row r="452" spans="2:17">
      <c r="B452" s="72" t="str">
        <f t="shared" si="28"/>
        <v/>
      </c>
      <c r="C452" s="73" t="s">
        <v>349</v>
      </c>
      <c r="D452" s="53" t="s">
        <v>698</v>
      </c>
      <c r="E452" s="80" t="str">
        <f t="shared" si="34"/>
        <v/>
      </c>
      <c r="F452" s="43"/>
      <c r="H452" s="53" t="s">
        <v>698</v>
      </c>
      <c r="I452" s="73" t="s">
        <v>349</v>
      </c>
      <c r="J452" s="75" t="str">
        <f t="shared" si="29"/>
        <v/>
      </c>
      <c r="K452" s="76"/>
      <c r="L452" s="53" t="s">
        <v>699</v>
      </c>
      <c r="M452" s="77">
        <f t="shared" si="30"/>
        <v>1</v>
      </c>
      <c r="N452" s="58">
        <f t="shared" si="31"/>
        <v>0</v>
      </c>
      <c r="O452" s="78">
        <f t="shared" si="27"/>
        <v>0</v>
      </c>
      <c r="P452" s="60" t="e">
        <f t="shared" si="32"/>
        <v>#N/A</v>
      </c>
      <c r="Q452" s="79" t="e">
        <f t="shared" si="33"/>
        <v>#N/A</v>
      </c>
    </row>
    <row r="453" spans="2:17">
      <c r="B453" s="72" t="str">
        <f t="shared" si="28"/>
        <v/>
      </c>
      <c r="C453" s="73" t="s">
        <v>349</v>
      </c>
      <c r="D453" s="53" t="s">
        <v>700</v>
      </c>
      <c r="E453" s="80" t="str">
        <f t="shared" si="34"/>
        <v/>
      </c>
      <c r="F453" s="43"/>
      <c r="H453" s="53" t="s">
        <v>700</v>
      </c>
      <c r="I453" s="73" t="s">
        <v>349</v>
      </c>
      <c r="J453" s="75" t="str">
        <f t="shared" si="29"/>
        <v/>
      </c>
      <c r="K453" s="76"/>
      <c r="L453" s="53" t="s">
        <v>701</v>
      </c>
      <c r="M453" s="77">
        <f t="shared" si="30"/>
        <v>1</v>
      </c>
      <c r="N453" s="58">
        <f t="shared" si="31"/>
        <v>0</v>
      </c>
      <c r="O453" s="78">
        <f t="shared" si="27"/>
        <v>0</v>
      </c>
      <c r="P453" s="60" t="e">
        <f t="shared" si="32"/>
        <v>#N/A</v>
      </c>
      <c r="Q453" s="79" t="e">
        <f t="shared" si="33"/>
        <v>#N/A</v>
      </c>
    </row>
    <row r="454" spans="2:17">
      <c r="B454" s="72" t="str">
        <f t="shared" si="28"/>
        <v/>
      </c>
      <c r="C454" s="73" t="s">
        <v>349</v>
      </c>
      <c r="D454" s="53" t="s">
        <v>702</v>
      </c>
      <c r="E454" s="80" t="str">
        <f t="shared" si="34"/>
        <v/>
      </c>
      <c r="F454" s="43"/>
      <c r="H454" s="53" t="s">
        <v>702</v>
      </c>
      <c r="I454" s="73" t="s">
        <v>349</v>
      </c>
      <c r="J454" s="75" t="str">
        <f t="shared" si="29"/>
        <v/>
      </c>
      <c r="K454" s="76"/>
      <c r="L454" s="53" t="s">
        <v>703</v>
      </c>
      <c r="M454" s="77">
        <f t="shared" si="30"/>
        <v>1</v>
      </c>
      <c r="N454" s="58">
        <f t="shared" si="31"/>
        <v>0</v>
      </c>
      <c r="O454" s="78">
        <f t="shared" si="27"/>
        <v>0</v>
      </c>
      <c r="P454" s="60" t="e">
        <f t="shared" si="32"/>
        <v>#N/A</v>
      </c>
      <c r="Q454" s="79" t="e">
        <f t="shared" si="33"/>
        <v>#N/A</v>
      </c>
    </row>
    <row r="455" spans="2:17">
      <c r="B455" s="72" t="str">
        <f t="shared" si="28"/>
        <v/>
      </c>
      <c r="C455" s="73" t="s">
        <v>349</v>
      </c>
      <c r="D455" s="53" t="s">
        <v>704</v>
      </c>
      <c r="E455" s="80" t="str">
        <f t="shared" si="34"/>
        <v/>
      </c>
      <c r="F455" s="43"/>
      <c r="H455" s="53" t="s">
        <v>704</v>
      </c>
      <c r="I455" s="73" t="s">
        <v>349</v>
      </c>
      <c r="J455" s="75" t="str">
        <f t="shared" si="29"/>
        <v/>
      </c>
      <c r="K455" s="76"/>
      <c r="L455" s="53" t="s">
        <v>705</v>
      </c>
      <c r="M455" s="77">
        <f t="shared" si="30"/>
        <v>1</v>
      </c>
      <c r="N455" s="58">
        <f t="shared" si="31"/>
        <v>0</v>
      </c>
      <c r="O455" s="78">
        <f t="shared" si="27"/>
        <v>0</v>
      </c>
      <c r="P455" s="60" t="e">
        <f t="shared" si="32"/>
        <v>#N/A</v>
      </c>
      <c r="Q455" s="79" t="e">
        <f t="shared" si="33"/>
        <v>#N/A</v>
      </c>
    </row>
    <row r="456" spans="2:17">
      <c r="B456" s="72" t="str">
        <f t="shared" si="28"/>
        <v/>
      </c>
      <c r="C456" s="73" t="s">
        <v>349</v>
      </c>
      <c r="D456" s="53" t="s">
        <v>706</v>
      </c>
      <c r="E456" s="80" t="str">
        <f t="shared" si="34"/>
        <v/>
      </c>
      <c r="F456" s="43"/>
      <c r="H456" s="53" t="s">
        <v>706</v>
      </c>
      <c r="I456" s="73" t="s">
        <v>349</v>
      </c>
      <c r="J456" s="75" t="str">
        <f t="shared" si="29"/>
        <v/>
      </c>
      <c r="K456" s="76"/>
      <c r="L456" s="53" t="s">
        <v>707</v>
      </c>
      <c r="M456" s="77">
        <f t="shared" si="30"/>
        <v>1</v>
      </c>
      <c r="N456" s="58">
        <f t="shared" si="31"/>
        <v>0</v>
      </c>
      <c r="O456" s="78">
        <f t="shared" si="27"/>
        <v>0</v>
      </c>
      <c r="P456" s="60" t="e">
        <f t="shared" si="32"/>
        <v>#N/A</v>
      </c>
      <c r="Q456" s="79" t="e">
        <f t="shared" si="33"/>
        <v>#N/A</v>
      </c>
    </row>
    <row r="457" spans="2:17">
      <c r="B457" s="72" t="str">
        <f t="shared" si="28"/>
        <v/>
      </c>
      <c r="C457" s="73" t="s">
        <v>349</v>
      </c>
      <c r="D457" s="53" t="s">
        <v>708</v>
      </c>
      <c r="E457" s="80" t="str">
        <f t="shared" si="34"/>
        <v/>
      </c>
      <c r="F457" s="43"/>
      <c r="H457" s="53" t="s">
        <v>708</v>
      </c>
      <c r="I457" s="73" t="s">
        <v>349</v>
      </c>
      <c r="J457" s="75" t="str">
        <f t="shared" si="29"/>
        <v/>
      </c>
      <c r="K457" s="76"/>
      <c r="L457" s="53" t="s">
        <v>709</v>
      </c>
      <c r="M457" s="77">
        <f t="shared" si="30"/>
        <v>1</v>
      </c>
      <c r="N457" s="58">
        <f t="shared" si="31"/>
        <v>0</v>
      </c>
      <c r="O457" s="78">
        <f t="shared" si="27"/>
        <v>0</v>
      </c>
      <c r="P457" s="60" t="e">
        <f t="shared" si="32"/>
        <v>#N/A</v>
      </c>
      <c r="Q457" s="79" t="e">
        <f t="shared" si="33"/>
        <v>#N/A</v>
      </c>
    </row>
    <row r="458" spans="2:17">
      <c r="B458" s="72" t="str">
        <f t="shared" si="28"/>
        <v/>
      </c>
      <c r="C458" s="73" t="s">
        <v>349</v>
      </c>
      <c r="D458" s="53" t="s">
        <v>710</v>
      </c>
      <c r="E458" s="80" t="str">
        <f t="shared" si="34"/>
        <v/>
      </c>
      <c r="F458" s="43"/>
      <c r="H458" s="53" t="s">
        <v>710</v>
      </c>
      <c r="I458" s="73" t="s">
        <v>349</v>
      </c>
      <c r="J458" s="75" t="str">
        <f t="shared" si="29"/>
        <v/>
      </c>
      <c r="K458" s="76"/>
      <c r="L458" s="53" t="s">
        <v>711</v>
      </c>
      <c r="M458" s="77">
        <f t="shared" si="30"/>
        <v>1</v>
      </c>
      <c r="N458" s="58">
        <f t="shared" si="31"/>
        <v>0</v>
      </c>
      <c r="O458" s="78">
        <f t="shared" si="27"/>
        <v>0</v>
      </c>
      <c r="P458" s="60" t="e">
        <f t="shared" si="32"/>
        <v>#N/A</v>
      </c>
      <c r="Q458" s="79" t="e">
        <f t="shared" si="33"/>
        <v>#N/A</v>
      </c>
    </row>
    <row r="459" spans="2:17">
      <c r="B459" s="72" t="str">
        <f t="shared" si="28"/>
        <v/>
      </c>
      <c r="C459" s="73" t="s">
        <v>349</v>
      </c>
      <c r="D459" s="53" t="s">
        <v>712</v>
      </c>
      <c r="E459" s="80" t="str">
        <f t="shared" si="34"/>
        <v/>
      </c>
      <c r="F459" s="43"/>
      <c r="H459" s="53" t="s">
        <v>712</v>
      </c>
      <c r="I459" s="73" t="s">
        <v>349</v>
      </c>
      <c r="J459" s="75" t="str">
        <f t="shared" si="29"/>
        <v/>
      </c>
      <c r="K459" s="76"/>
      <c r="L459" s="53" t="s">
        <v>713</v>
      </c>
      <c r="M459" s="77">
        <f t="shared" si="30"/>
        <v>1</v>
      </c>
      <c r="N459" s="58">
        <f t="shared" si="31"/>
        <v>0</v>
      </c>
      <c r="O459" s="78">
        <f t="shared" si="27"/>
        <v>0</v>
      </c>
      <c r="P459" s="60" t="e">
        <f t="shared" si="32"/>
        <v>#N/A</v>
      </c>
      <c r="Q459" s="79" t="e">
        <f t="shared" si="33"/>
        <v>#N/A</v>
      </c>
    </row>
    <row r="460" spans="2:17">
      <c r="B460" s="72" t="str">
        <f t="shared" si="28"/>
        <v/>
      </c>
      <c r="C460" s="73" t="s">
        <v>349</v>
      </c>
      <c r="D460" s="53" t="s">
        <v>714</v>
      </c>
      <c r="E460" s="80" t="str">
        <f t="shared" si="34"/>
        <v/>
      </c>
      <c r="F460" s="43"/>
      <c r="H460" s="53" t="s">
        <v>714</v>
      </c>
      <c r="I460" s="73" t="s">
        <v>349</v>
      </c>
      <c r="J460" s="75" t="str">
        <f t="shared" si="29"/>
        <v/>
      </c>
      <c r="K460" s="76"/>
      <c r="L460" s="53" t="s">
        <v>715</v>
      </c>
      <c r="M460" s="77">
        <f t="shared" si="30"/>
        <v>1</v>
      </c>
      <c r="N460" s="58">
        <f t="shared" si="31"/>
        <v>0</v>
      </c>
      <c r="O460" s="78">
        <f t="shared" si="27"/>
        <v>0</v>
      </c>
      <c r="P460" s="60" t="e">
        <f t="shared" si="32"/>
        <v>#N/A</v>
      </c>
      <c r="Q460" s="79" t="e">
        <f t="shared" si="33"/>
        <v>#N/A</v>
      </c>
    </row>
    <row r="461" spans="2:17">
      <c r="B461" s="72" t="str">
        <f t="shared" si="28"/>
        <v/>
      </c>
      <c r="C461" s="73" t="s">
        <v>349</v>
      </c>
      <c r="D461" s="53" t="s">
        <v>716</v>
      </c>
      <c r="E461" s="80" t="str">
        <f t="shared" si="34"/>
        <v/>
      </c>
      <c r="F461" s="43"/>
      <c r="H461" s="53" t="s">
        <v>716</v>
      </c>
      <c r="I461" s="73" t="s">
        <v>349</v>
      </c>
      <c r="J461" s="75" t="str">
        <f t="shared" si="29"/>
        <v/>
      </c>
      <c r="K461" s="76"/>
      <c r="L461" s="53" t="s">
        <v>717</v>
      </c>
      <c r="M461" s="77">
        <f t="shared" si="30"/>
        <v>1</v>
      </c>
      <c r="N461" s="58">
        <f t="shared" si="31"/>
        <v>0</v>
      </c>
      <c r="O461" s="78">
        <f t="shared" si="27"/>
        <v>0</v>
      </c>
      <c r="P461" s="60" t="e">
        <f t="shared" si="32"/>
        <v>#N/A</v>
      </c>
      <c r="Q461" s="79" t="e">
        <f t="shared" si="33"/>
        <v>#N/A</v>
      </c>
    </row>
    <row r="462" spans="2:17">
      <c r="B462" s="72" t="str">
        <f t="shared" si="28"/>
        <v/>
      </c>
      <c r="C462" s="73" t="s">
        <v>349</v>
      </c>
      <c r="D462" s="53" t="s">
        <v>718</v>
      </c>
      <c r="E462" s="80" t="str">
        <f t="shared" si="34"/>
        <v/>
      </c>
      <c r="F462" s="43"/>
      <c r="H462" s="53" t="s">
        <v>718</v>
      </c>
      <c r="I462" s="73" t="s">
        <v>349</v>
      </c>
      <c r="J462" s="75" t="str">
        <f t="shared" si="29"/>
        <v/>
      </c>
      <c r="K462" s="76"/>
      <c r="L462" s="53" t="s">
        <v>719</v>
      </c>
      <c r="M462" s="77">
        <f t="shared" si="30"/>
        <v>1</v>
      </c>
      <c r="N462" s="58">
        <f t="shared" si="31"/>
        <v>0</v>
      </c>
      <c r="O462" s="78">
        <f t="shared" si="27"/>
        <v>0</v>
      </c>
      <c r="P462" s="60" t="e">
        <f t="shared" si="32"/>
        <v>#N/A</v>
      </c>
      <c r="Q462" s="79" t="e">
        <f t="shared" si="33"/>
        <v>#N/A</v>
      </c>
    </row>
    <row r="463" spans="2:17">
      <c r="B463" s="72" t="str">
        <f t="shared" si="28"/>
        <v/>
      </c>
      <c r="C463" s="73" t="s">
        <v>349</v>
      </c>
      <c r="D463" s="53" t="s">
        <v>720</v>
      </c>
      <c r="E463" s="80" t="str">
        <f t="shared" si="34"/>
        <v/>
      </c>
      <c r="F463" s="43"/>
      <c r="H463" s="53" t="s">
        <v>720</v>
      </c>
      <c r="I463" s="73" t="s">
        <v>349</v>
      </c>
      <c r="J463" s="75" t="str">
        <f t="shared" si="29"/>
        <v/>
      </c>
      <c r="K463" s="76"/>
      <c r="L463" s="53" t="s">
        <v>721</v>
      </c>
      <c r="M463" s="77">
        <f t="shared" si="30"/>
        <v>1</v>
      </c>
      <c r="N463" s="58">
        <f t="shared" si="31"/>
        <v>0</v>
      </c>
      <c r="O463" s="78">
        <f t="shared" si="27"/>
        <v>0</v>
      </c>
      <c r="P463" s="60" t="e">
        <f t="shared" si="32"/>
        <v>#N/A</v>
      </c>
      <c r="Q463" s="79" t="e">
        <f t="shared" si="33"/>
        <v>#N/A</v>
      </c>
    </row>
    <row r="464" spans="2:17">
      <c r="B464" s="72" t="str">
        <f t="shared" si="28"/>
        <v/>
      </c>
      <c r="C464" s="73" t="s">
        <v>349</v>
      </c>
      <c r="D464" s="53" t="s">
        <v>722</v>
      </c>
      <c r="E464" s="80" t="str">
        <f t="shared" si="34"/>
        <v/>
      </c>
      <c r="F464" s="43"/>
      <c r="H464" s="53" t="s">
        <v>722</v>
      </c>
      <c r="I464" s="73" t="s">
        <v>349</v>
      </c>
      <c r="J464" s="75" t="str">
        <f t="shared" si="29"/>
        <v/>
      </c>
      <c r="K464" s="76"/>
      <c r="L464" s="53" t="s">
        <v>723</v>
      </c>
      <c r="M464" s="77">
        <f t="shared" si="30"/>
        <v>1</v>
      </c>
      <c r="N464" s="58">
        <f t="shared" si="31"/>
        <v>0</v>
      </c>
      <c r="O464" s="78">
        <f t="shared" si="27"/>
        <v>0</v>
      </c>
      <c r="P464" s="60" t="e">
        <f t="shared" si="32"/>
        <v>#N/A</v>
      </c>
      <c r="Q464" s="79" t="e">
        <f t="shared" si="33"/>
        <v>#N/A</v>
      </c>
    </row>
    <row r="465" spans="2:17">
      <c r="B465" s="72" t="str">
        <f t="shared" si="28"/>
        <v/>
      </c>
      <c r="C465" s="73" t="s">
        <v>349</v>
      </c>
      <c r="D465" s="53" t="s">
        <v>724</v>
      </c>
      <c r="E465" s="80" t="str">
        <f t="shared" si="34"/>
        <v/>
      </c>
      <c r="F465" s="43"/>
      <c r="H465" s="53" t="s">
        <v>724</v>
      </c>
      <c r="I465" s="73" t="s">
        <v>349</v>
      </c>
      <c r="J465" s="75" t="str">
        <f t="shared" si="29"/>
        <v/>
      </c>
      <c r="K465" s="76"/>
      <c r="L465" s="53" t="s">
        <v>725</v>
      </c>
      <c r="M465" s="77">
        <f t="shared" si="30"/>
        <v>1</v>
      </c>
      <c r="N465" s="58">
        <f t="shared" si="31"/>
        <v>0</v>
      </c>
      <c r="O465" s="78">
        <f t="shared" si="27"/>
        <v>0</v>
      </c>
      <c r="P465" s="60" t="e">
        <f t="shared" si="32"/>
        <v>#N/A</v>
      </c>
      <c r="Q465" s="79" t="e">
        <f t="shared" si="33"/>
        <v>#N/A</v>
      </c>
    </row>
    <row r="466" spans="2:17">
      <c r="B466" s="72" t="str">
        <f t="shared" si="28"/>
        <v/>
      </c>
      <c r="C466" s="73" t="s">
        <v>349</v>
      </c>
      <c r="D466" s="53" t="s">
        <v>726</v>
      </c>
      <c r="E466" s="80" t="str">
        <f t="shared" si="34"/>
        <v/>
      </c>
      <c r="F466" s="43"/>
      <c r="H466" s="53" t="s">
        <v>726</v>
      </c>
      <c r="I466" s="73" t="s">
        <v>349</v>
      </c>
      <c r="J466" s="75" t="str">
        <f t="shared" si="29"/>
        <v/>
      </c>
      <c r="K466" s="76"/>
      <c r="L466" s="53" t="s">
        <v>727</v>
      </c>
      <c r="M466" s="77">
        <f t="shared" si="30"/>
        <v>1</v>
      </c>
      <c r="N466" s="58">
        <f t="shared" si="31"/>
        <v>0</v>
      </c>
      <c r="O466" s="78">
        <f t="shared" si="27"/>
        <v>0</v>
      </c>
      <c r="P466" s="60" t="e">
        <f t="shared" si="32"/>
        <v>#N/A</v>
      </c>
      <c r="Q466" s="79" t="e">
        <f t="shared" si="33"/>
        <v>#N/A</v>
      </c>
    </row>
    <row r="467" spans="2:17">
      <c r="B467" s="72" t="str">
        <f t="shared" si="28"/>
        <v/>
      </c>
      <c r="C467" s="73" t="s">
        <v>349</v>
      </c>
      <c r="D467" s="53" t="s">
        <v>728</v>
      </c>
      <c r="E467" s="80" t="str">
        <f t="shared" si="34"/>
        <v/>
      </c>
      <c r="F467" s="43"/>
      <c r="H467" s="53" t="s">
        <v>728</v>
      </c>
      <c r="I467" s="73" t="s">
        <v>349</v>
      </c>
      <c r="J467" s="75" t="str">
        <f t="shared" si="29"/>
        <v/>
      </c>
      <c r="K467" s="76"/>
      <c r="L467" s="53" t="s">
        <v>729</v>
      </c>
      <c r="M467" s="77">
        <f t="shared" si="30"/>
        <v>1</v>
      </c>
      <c r="N467" s="58">
        <f t="shared" si="31"/>
        <v>0</v>
      </c>
      <c r="O467" s="78">
        <f t="shared" si="27"/>
        <v>0</v>
      </c>
      <c r="P467" s="60" t="e">
        <f t="shared" si="32"/>
        <v>#N/A</v>
      </c>
      <c r="Q467" s="79" t="e">
        <f t="shared" si="33"/>
        <v>#N/A</v>
      </c>
    </row>
    <row r="468" spans="2:17">
      <c r="B468" s="72" t="str">
        <f t="shared" si="28"/>
        <v/>
      </c>
      <c r="C468" s="73" t="s">
        <v>349</v>
      </c>
      <c r="D468" s="53" t="s">
        <v>730</v>
      </c>
      <c r="E468" s="80" t="str">
        <f t="shared" si="34"/>
        <v/>
      </c>
      <c r="F468" s="43"/>
      <c r="H468" s="53" t="s">
        <v>730</v>
      </c>
      <c r="I468" s="73" t="s">
        <v>349</v>
      </c>
      <c r="J468" s="75" t="str">
        <f t="shared" si="29"/>
        <v/>
      </c>
      <c r="K468" s="76"/>
      <c r="L468" s="53" t="s">
        <v>731</v>
      </c>
      <c r="M468" s="77">
        <f t="shared" si="30"/>
        <v>1</v>
      </c>
      <c r="N468" s="58">
        <f t="shared" si="31"/>
        <v>0</v>
      </c>
      <c r="O468" s="78">
        <f t="shared" si="27"/>
        <v>0</v>
      </c>
      <c r="P468" s="60" t="e">
        <f t="shared" si="32"/>
        <v>#N/A</v>
      </c>
      <c r="Q468" s="79" t="e">
        <f t="shared" si="33"/>
        <v>#N/A</v>
      </c>
    </row>
    <row r="469" spans="2:17">
      <c r="B469" s="72" t="str">
        <f t="shared" si="28"/>
        <v/>
      </c>
      <c r="C469" s="73" t="s">
        <v>349</v>
      </c>
      <c r="D469" s="53" t="s">
        <v>732</v>
      </c>
      <c r="E469" s="80" t="str">
        <f t="shared" si="34"/>
        <v/>
      </c>
      <c r="F469" s="43"/>
      <c r="H469" s="53" t="s">
        <v>732</v>
      </c>
      <c r="I469" s="73" t="s">
        <v>349</v>
      </c>
      <c r="J469" s="75" t="str">
        <f t="shared" si="29"/>
        <v/>
      </c>
      <c r="K469" s="76"/>
      <c r="L469" s="53" t="s">
        <v>733</v>
      </c>
      <c r="M469" s="77">
        <f t="shared" si="30"/>
        <v>1</v>
      </c>
      <c r="N469" s="58">
        <f t="shared" si="31"/>
        <v>0</v>
      </c>
      <c r="O469" s="78">
        <f t="shared" si="27"/>
        <v>0</v>
      </c>
      <c r="P469" s="60" t="e">
        <f t="shared" si="32"/>
        <v>#N/A</v>
      </c>
      <c r="Q469" s="79" t="e">
        <f t="shared" si="33"/>
        <v>#N/A</v>
      </c>
    </row>
    <row r="470" spans="2:17">
      <c r="B470" s="72" t="str">
        <f t="shared" si="28"/>
        <v/>
      </c>
      <c r="C470" s="73" t="s">
        <v>349</v>
      </c>
      <c r="D470" s="53" t="s">
        <v>734</v>
      </c>
      <c r="E470" s="80" t="str">
        <f t="shared" si="34"/>
        <v/>
      </c>
      <c r="F470" s="43"/>
      <c r="H470" s="53" t="s">
        <v>734</v>
      </c>
      <c r="I470" s="73" t="s">
        <v>349</v>
      </c>
      <c r="J470" s="75" t="str">
        <f t="shared" si="29"/>
        <v/>
      </c>
      <c r="K470" s="76"/>
      <c r="L470" s="53" t="s">
        <v>735</v>
      </c>
      <c r="M470" s="77">
        <f t="shared" si="30"/>
        <v>1</v>
      </c>
      <c r="N470" s="58">
        <f t="shared" si="31"/>
        <v>0</v>
      </c>
      <c r="O470" s="78">
        <f t="shared" si="27"/>
        <v>0</v>
      </c>
      <c r="P470" s="60" t="e">
        <f t="shared" si="32"/>
        <v>#N/A</v>
      </c>
      <c r="Q470" s="79" t="e">
        <f t="shared" si="33"/>
        <v>#N/A</v>
      </c>
    </row>
    <row r="471" spans="2:17">
      <c r="B471" s="72" t="str">
        <f t="shared" si="28"/>
        <v/>
      </c>
      <c r="C471" s="73" t="s">
        <v>349</v>
      </c>
      <c r="D471" s="53" t="s">
        <v>736</v>
      </c>
      <c r="E471" s="80" t="str">
        <f t="shared" si="34"/>
        <v/>
      </c>
      <c r="F471" s="43"/>
      <c r="H471" s="53" t="s">
        <v>736</v>
      </c>
      <c r="I471" s="73" t="s">
        <v>349</v>
      </c>
      <c r="J471" s="75" t="str">
        <f t="shared" si="29"/>
        <v/>
      </c>
      <c r="K471" s="76"/>
      <c r="L471" s="53" t="s">
        <v>737</v>
      </c>
      <c r="M471" s="77">
        <f t="shared" si="30"/>
        <v>1</v>
      </c>
      <c r="N471" s="58">
        <f t="shared" si="31"/>
        <v>0</v>
      </c>
      <c r="O471" s="78">
        <f t="shared" si="27"/>
        <v>0</v>
      </c>
      <c r="P471" s="60" t="e">
        <f t="shared" si="32"/>
        <v>#N/A</v>
      </c>
      <c r="Q471" s="79" t="e">
        <f t="shared" si="33"/>
        <v>#N/A</v>
      </c>
    </row>
    <row r="472" spans="2:17">
      <c r="B472" s="72" t="str">
        <f t="shared" si="28"/>
        <v/>
      </c>
      <c r="C472" s="73" t="s">
        <v>349</v>
      </c>
      <c r="D472" s="53" t="s">
        <v>738</v>
      </c>
      <c r="E472" s="80" t="str">
        <f t="shared" si="34"/>
        <v/>
      </c>
      <c r="F472" s="43"/>
      <c r="H472" s="53" t="s">
        <v>738</v>
      </c>
      <c r="I472" s="73" t="s">
        <v>349</v>
      </c>
      <c r="J472" s="75" t="str">
        <f t="shared" si="29"/>
        <v/>
      </c>
      <c r="K472" s="76"/>
      <c r="L472" s="53" t="s">
        <v>739</v>
      </c>
      <c r="M472" s="77">
        <f t="shared" si="30"/>
        <v>1</v>
      </c>
      <c r="N472" s="58">
        <f t="shared" si="31"/>
        <v>0</v>
      </c>
      <c r="O472" s="78">
        <f t="shared" si="27"/>
        <v>0</v>
      </c>
      <c r="P472" s="60" t="e">
        <f t="shared" si="32"/>
        <v>#N/A</v>
      </c>
      <c r="Q472" s="79" t="e">
        <f t="shared" si="33"/>
        <v>#N/A</v>
      </c>
    </row>
    <row r="473" spans="2:17">
      <c r="B473" s="72" t="str">
        <f t="shared" si="28"/>
        <v/>
      </c>
      <c r="C473" s="73" t="s">
        <v>349</v>
      </c>
      <c r="D473" s="53" t="s">
        <v>740</v>
      </c>
      <c r="E473" s="80" t="str">
        <f t="shared" si="34"/>
        <v/>
      </c>
      <c r="F473" s="43"/>
      <c r="H473" s="53" t="s">
        <v>740</v>
      </c>
      <c r="I473" s="73" t="s">
        <v>349</v>
      </c>
      <c r="J473" s="75" t="str">
        <f t="shared" si="29"/>
        <v/>
      </c>
      <c r="K473" s="76"/>
      <c r="L473" s="53" t="s">
        <v>741</v>
      </c>
      <c r="M473" s="77">
        <f t="shared" si="30"/>
        <v>1</v>
      </c>
      <c r="N473" s="58">
        <f t="shared" si="31"/>
        <v>0</v>
      </c>
      <c r="O473" s="78">
        <f t="shared" si="27"/>
        <v>0</v>
      </c>
      <c r="P473" s="60" t="e">
        <f t="shared" si="32"/>
        <v>#N/A</v>
      </c>
      <c r="Q473" s="79" t="e">
        <f t="shared" si="33"/>
        <v>#N/A</v>
      </c>
    </row>
    <row r="474" spans="2:17">
      <c r="B474" s="72" t="str">
        <f t="shared" si="28"/>
        <v/>
      </c>
      <c r="C474" s="73" t="s">
        <v>349</v>
      </c>
      <c r="D474" s="53" t="s">
        <v>742</v>
      </c>
      <c r="E474" s="80" t="str">
        <f t="shared" si="34"/>
        <v/>
      </c>
      <c r="F474" s="43"/>
      <c r="H474" s="53" t="s">
        <v>742</v>
      </c>
      <c r="I474" s="73" t="s">
        <v>349</v>
      </c>
      <c r="J474" s="75" t="str">
        <f t="shared" si="29"/>
        <v/>
      </c>
      <c r="K474" s="76"/>
      <c r="L474" s="53" t="s">
        <v>743</v>
      </c>
      <c r="M474" s="77">
        <f t="shared" si="30"/>
        <v>1</v>
      </c>
      <c r="N474" s="58">
        <f t="shared" si="31"/>
        <v>0</v>
      </c>
      <c r="O474" s="78">
        <f t="shared" si="27"/>
        <v>0</v>
      </c>
      <c r="P474" s="60" t="e">
        <f t="shared" si="32"/>
        <v>#N/A</v>
      </c>
      <c r="Q474" s="79" t="e">
        <f t="shared" si="33"/>
        <v>#N/A</v>
      </c>
    </row>
    <row r="475" spans="2:17">
      <c r="B475" s="72" t="str">
        <f t="shared" si="28"/>
        <v/>
      </c>
      <c r="C475" s="73" t="s">
        <v>349</v>
      </c>
      <c r="D475" s="53" t="s">
        <v>744</v>
      </c>
      <c r="E475" s="80" t="str">
        <f t="shared" si="34"/>
        <v/>
      </c>
      <c r="F475" s="43"/>
      <c r="H475" s="53" t="s">
        <v>744</v>
      </c>
      <c r="I475" s="73" t="s">
        <v>349</v>
      </c>
      <c r="J475" s="75" t="str">
        <f t="shared" si="29"/>
        <v/>
      </c>
      <c r="K475" s="76"/>
      <c r="L475" s="53" t="s">
        <v>745</v>
      </c>
      <c r="M475" s="77">
        <f t="shared" si="30"/>
        <v>1</v>
      </c>
      <c r="N475" s="58">
        <f t="shared" si="31"/>
        <v>0</v>
      </c>
      <c r="O475" s="78">
        <f t="shared" si="27"/>
        <v>0</v>
      </c>
      <c r="P475" s="60" t="e">
        <f t="shared" si="32"/>
        <v>#N/A</v>
      </c>
      <c r="Q475" s="79" t="e">
        <f t="shared" si="33"/>
        <v>#N/A</v>
      </c>
    </row>
    <row r="476" spans="2:17">
      <c r="B476" s="72" t="str">
        <f t="shared" si="28"/>
        <v/>
      </c>
      <c r="C476" s="73" t="s">
        <v>349</v>
      </c>
      <c r="D476" s="53" t="s">
        <v>746</v>
      </c>
      <c r="E476" s="80" t="str">
        <f t="shared" si="34"/>
        <v/>
      </c>
      <c r="F476" s="43"/>
      <c r="H476" s="53" t="s">
        <v>746</v>
      </c>
      <c r="I476" s="73" t="s">
        <v>349</v>
      </c>
      <c r="J476" s="75" t="str">
        <f t="shared" si="29"/>
        <v/>
      </c>
      <c r="K476" s="76"/>
      <c r="L476" s="53" t="s">
        <v>747</v>
      </c>
      <c r="M476" s="77">
        <f t="shared" si="30"/>
        <v>1</v>
      </c>
      <c r="N476" s="58">
        <f t="shared" si="31"/>
        <v>0</v>
      </c>
      <c r="O476" s="78">
        <f t="shared" si="27"/>
        <v>0</v>
      </c>
      <c r="P476" s="60" t="e">
        <f t="shared" si="32"/>
        <v>#N/A</v>
      </c>
      <c r="Q476" s="79" t="e">
        <f t="shared" si="33"/>
        <v>#N/A</v>
      </c>
    </row>
    <row r="477" spans="2:17">
      <c r="B477" s="72" t="str">
        <f t="shared" si="28"/>
        <v/>
      </c>
      <c r="C477" s="73" t="s">
        <v>349</v>
      </c>
      <c r="D477" s="53" t="s">
        <v>748</v>
      </c>
      <c r="E477" s="80" t="str">
        <f t="shared" si="34"/>
        <v/>
      </c>
      <c r="F477" s="43"/>
      <c r="H477" s="53" t="s">
        <v>748</v>
      </c>
      <c r="I477" s="73" t="s">
        <v>349</v>
      </c>
      <c r="J477" s="75" t="str">
        <f t="shared" si="29"/>
        <v/>
      </c>
      <c r="K477" s="76"/>
      <c r="L477" s="53" t="s">
        <v>749</v>
      </c>
      <c r="M477" s="77">
        <f t="shared" si="30"/>
        <v>1</v>
      </c>
      <c r="N477" s="58">
        <f t="shared" si="31"/>
        <v>0</v>
      </c>
      <c r="O477" s="78">
        <f t="shared" si="27"/>
        <v>0</v>
      </c>
      <c r="P477" s="60" t="e">
        <f t="shared" si="32"/>
        <v>#N/A</v>
      </c>
      <c r="Q477" s="79" t="e">
        <f t="shared" si="33"/>
        <v>#N/A</v>
      </c>
    </row>
    <row r="478" spans="2:17">
      <c r="B478" s="72" t="str">
        <f t="shared" si="28"/>
        <v/>
      </c>
      <c r="C478" s="73" t="s">
        <v>349</v>
      </c>
      <c r="D478" s="53" t="s">
        <v>750</v>
      </c>
      <c r="E478" s="80" t="str">
        <f t="shared" si="34"/>
        <v/>
      </c>
      <c r="F478" s="43"/>
      <c r="H478" s="53" t="s">
        <v>750</v>
      </c>
      <c r="I478" s="73" t="s">
        <v>349</v>
      </c>
      <c r="J478" s="75" t="str">
        <f t="shared" si="29"/>
        <v/>
      </c>
      <c r="K478" s="76"/>
      <c r="L478" s="53" t="s">
        <v>751</v>
      </c>
      <c r="M478" s="77">
        <f t="shared" si="30"/>
        <v>1</v>
      </c>
      <c r="N478" s="58">
        <f t="shared" si="31"/>
        <v>0</v>
      </c>
      <c r="O478" s="78">
        <f t="shared" si="27"/>
        <v>0</v>
      </c>
      <c r="P478" s="60" t="e">
        <f t="shared" si="32"/>
        <v>#N/A</v>
      </c>
      <c r="Q478" s="79" t="e">
        <f t="shared" si="33"/>
        <v>#N/A</v>
      </c>
    </row>
    <row r="479" spans="2:17">
      <c r="B479" s="72" t="str">
        <f t="shared" si="28"/>
        <v/>
      </c>
      <c r="C479" s="73" t="s">
        <v>349</v>
      </c>
      <c r="D479" s="53" t="s">
        <v>752</v>
      </c>
      <c r="E479" s="80" t="str">
        <f t="shared" si="34"/>
        <v/>
      </c>
      <c r="F479" s="43"/>
      <c r="H479" s="53" t="s">
        <v>752</v>
      </c>
      <c r="I479" s="73" t="s">
        <v>349</v>
      </c>
      <c r="J479" s="75" t="str">
        <f t="shared" si="29"/>
        <v/>
      </c>
      <c r="K479" s="76"/>
      <c r="L479" s="53" t="s">
        <v>753</v>
      </c>
      <c r="M479" s="77">
        <f t="shared" si="30"/>
        <v>1</v>
      </c>
      <c r="N479" s="58">
        <f t="shared" si="31"/>
        <v>0</v>
      </c>
      <c r="O479" s="78">
        <f t="shared" si="27"/>
        <v>0</v>
      </c>
      <c r="P479" s="60" t="e">
        <f t="shared" si="32"/>
        <v>#N/A</v>
      </c>
      <c r="Q479" s="79" t="e">
        <f t="shared" si="33"/>
        <v>#N/A</v>
      </c>
    </row>
    <row r="480" spans="2:17">
      <c r="B480" s="72" t="str">
        <f t="shared" si="28"/>
        <v/>
      </c>
      <c r="C480" s="73" t="s">
        <v>349</v>
      </c>
      <c r="D480" s="53" t="s">
        <v>754</v>
      </c>
      <c r="E480" s="80" t="str">
        <f t="shared" si="34"/>
        <v/>
      </c>
      <c r="F480" s="43"/>
      <c r="H480" s="53" t="s">
        <v>754</v>
      </c>
      <c r="I480" s="73" t="s">
        <v>349</v>
      </c>
      <c r="J480" s="75" t="str">
        <f t="shared" si="29"/>
        <v/>
      </c>
      <c r="K480" s="76"/>
      <c r="L480" s="53" t="s">
        <v>755</v>
      </c>
      <c r="M480" s="77">
        <f t="shared" si="30"/>
        <v>1</v>
      </c>
      <c r="N480" s="58">
        <f t="shared" si="31"/>
        <v>0</v>
      </c>
      <c r="O480" s="78">
        <f t="shared" si="27"/>
        <v>0</v>
      </c>
      <c r="P480" s="60" t="e">
        <f t="shared" si="32"/>
        <v>#N/A</v>
      </c>
      <c r="Q480" s="79" t="e">
        <f t="shared" si="33"/>
        <v>#N/A</v>
      </c>
    </row>
    <row r="481" spans="2:17">
      <c r="B481" s="72" t="str">
        <f t="shared" si="28"/>
        <v/>
      </c>
      <c r="C481" s="73" t="s">
        <v>349</v>
      </c>
      <c r="D481" s="53" t="s">
        <v>756</v>
      </c>
      <c r="E481" s="80" t="str">
        <f t="shared" si="34"/>
        <v/>
      </c>
      <c r="F481" s="43"/>
      <c r="H481" s="53" t="s">
        <v>756</v>
      </c>
      <c r="I481" s="73" t="s">
        <v>349</v>
      </c>
      <c r="J481" s="75" t="str">
        <f t="shared" si="29"/>
        <v/>
      </c>
      <c r="K481" s="76"/>
      <c r="L481" s="53" t="s">
        <v>757</v>
      </c>
      <c r="M481" s="77">
        <f t="shared" si="30"/>
        <v>1</v>
      </c>
      <c r="N481" s="58">
        <f t="shared" si="31"/>
        <v>0</v>
      </c>
      <c r="O481" s="78">
        <f t="shared" si="27"/>
        <v>0</v>
      </c>
      <c r="P481" s="60" t="e">
        <f t="shared" si="32"/>
        <v>#N/A</v>
      </c>
      <c r="Q481" s="79" t="e">
        <f t="shared" si="33"/>
        <v>#N/A</v>
      </c>
    </row>
    <row r="482" spans="2:17">
      <c r="B482" s="72" t="str">
        <f t="shared" si="28"/>
        <v/>
      </c>
      <c r="C482" s="73" t="s">
        <v>349</v>
      </c>
      <c r="D482" s="53" t="s">
        <v>758</v>
      </c>
      <c r="E482" s="80" t="str">
        <f t="shared" si="34"/>
        <v/>
      </c>
      <c r="F482" s="43"/>
      <c r="H482" s="53" t="s">
        <v>758</v>
      </c>
      <c r="I482" s="73" t="s">
        <v>349</v>
      </c>
      <c r="J482" s="75" t="str">
        <f t="shared" si="29"/>
        <v/>
      </c>
      <c r="K482" s="76"/>
      <c r="L482" s="53" t="s">
        <v>759</v>
      </c>
      <c r="M482" s="77">
        <f t="shared" si="30"/>
        <v>1</v>
      </c>
      <c r="N482" s="58">
        <f t="shared" si="31"/>
        <v>0</v>
      </c>
      <c r="O482" s="78">
        <f t="shared" si="27"/>
        <v>0</v>
      </c>
      <c r="P482" s="60" t="e">
        <f t="shared" si="32"/>
        <v>#N/A</v>
      </c>
      <c r="Q482" s="79" t="e">
        <f t="shared" si="33"/>
        <v>#N/A</v>
      </c>
    </row>
    <row r="483" spans="2:17">
      <c r="B483" s="72" t="str">
        <f t="shared" si="28"/>
        <v/>
      </c>
      <c r="C483" s="73" t="s">
        <v>349</v>
      </c>
      <c r="D483" s="53" t="s">
        <v>760</v>
      </c>
      <c r="E483" s="80" t="str">
        <f t="shared" si="34"/>
        <v/>
      </c>
      <c r="F483" s="43"/>
      <c r="H483" s="53" t="s">
        <v>760</v>
      </c>
      <c r="I483" s="73" t="s">
        <v>349</v>
      </c>
      <c r="J483" s="75" t="str">
        <f t="shared" si="29"/>
        <v/>
      </c>
      <c r="K483" s="76"/>
      <c r="L483" s="53" t="s">
        <v>761</v>
      </c>
      <c r="M483" s="77">
        <f t="shared" si="30"/>
        <v>1</v>
      </c>
      <c r="N483" s="58">
        <f t="shared" si="31"/>
        <v>0</v>
      </c>
      <c r="O483" s="78">
        <f t="shared" si="27"/>
        <v>0</v>
      </c>
      <c r="P483" s="60" t="e">
        <f t="shared" si="32"/>
        <v>#N/A</v>
      </c>
      <c r="Q483" s="79" t="e">
        <f t="shared" si="33"/>
        <v>#N/A</v>
      </c>
    </row>
    <row r="484" spans="2:17">
      <c r="B484" s="72" t="str">
        <f t="shared" si="28"/>
        <v/>
      </c>
      <c r="C484" s="73" t="s">
        <v>349</v>
      </c>
      <c r="D484" s="53" t="s">
        <v>762</v>
      </c>
      <c r="E484" s="80" t="str">
        <f t="shared" si="34"/>
        <v/>
      </c>
      <c r="F484" s="43"/>
      <c r="H484" s="53" t="s">
        <v>762</v>
      </c>
      <c r="I484" s="73" t="s">
        <v>349</v>
      </c>
      <c r="J484" s="75" t="str">
        <f t="shared" si="29"/>
        <v/>
      </c>
      <c r="K484" s="76"/>
      <c r="L484" s="53" t="s">
        <v>763</v>
      </c>
      <c r="M484" s="77">
        <f t="shared" si="30"/>
        <v>1</v>
      </c>
      <c r="N484" s="58">
        <f t="shared" si="31"/>
        <v>0</v>
      </c>
      <c r="O484" s="78">
        <f t="shared" si="27"/>
        <v>0</v>
      </c>
      <c r="P484" s="60" t="e">
        <f t="shared" si="32"/>
        <v>#N/A</v>
      </c>
      <c r="Q484" s="79" t="e">
        <f t="shared" si="33"/>
        <v>#N/A</v>
      </c>
    </row>
    <row r="485" spans="2:17">
      <c r="B485" s="72" t="str">
        <f t="shared" si="28"/>
        <v/>
      </c>
      <c r="C485" s="73" t="s">
        <v>349</v>
      </c>
      <c r="D485" s="53" t="s">
        <v>764</v>
      </c>
      <c r="E485" s="80" t="str">
        <f t="shared" si="34"/>
        <v/>
      </c>
      <c r="F485" s="43"/>
      <c r="H485" s="53" t="s">
        <v>764</v>
      </c>
      <c r="I485" s="73" t="s">
        <v>349</v>
      </c>
      <c r="J485" s="75" t="str">
        <f t="shared" si="29"/>
        <v/>
      </c>
      <c r="K485" s="76"/>
      <c r="L485" s="53" t="s">
        <v>765</v>
      </c>
      <c r="M485" s="77">
        <f t="shared" si="30"/>
        <v>1</v>
      </c>
      <c r="N485" s="58">
        <f t="shared" si="31"/>
        <v>0</v>
      </c>
      <c r="O485" s="78">
        <f t="shared" si="27"/>
        <v>0</v>
      </c>
      <c r="P485" s="60" t="e">
        <f t="shared" si="32"/>
        <v>#N/A</v>
      </c>
      <c r="Q485" s="79" t="e">
        <f t="shared" si="33"/>
        <v>#N/A</v>
      </c>
    </row>
    <row r="486" spans="2:17">
      <c r="B486" s="72" t="str">
        <f t="shared" si="28"/>
        <v/>
      </c>
      <c r="C486" s="73" t="s">
        <v>349</v>
      </c>
      <c r="D486" s="53" t="s">
        <v>766</v>
      </c>
      <c r="E486" s="80" t="str">
        <f t="shared" si="34"/>
        <v/>
      </c>
      <c r="F486" s="43"/>
      <c r="H486" s="53" t="s">
        <v>766</v>
      </c>
      <c r="I486" s="73" t="s">
        <v>349</v>
      </c>
      <c r="J486" s="75" t="str">
        <f t="shared" si="29"/>
        <v/>
      </c>
      <c r="K486" s="76"/>
      <c r="L486" s="53" t="s">
        <v>767</v>
      </c>
      <c r="M486" s="77">
        <f t="shared" si="30"/>
        <v>1</v>
      </c>
      <c r="N486" s="58">
        <f t="shared" si="31"/>
        <v>0</v>
      </c>
      <c r="O486" s="78">
        <f t="shared" si="27"/>
        <v>0</v>
      </c>
      <c r="P486" s="60" t="e">
        <f t="shared" si="32"/>
        <v>#N/A</v>
      </c>
      <c r="Q486" s="79" t="e">
        <f t="shared" si="33"/>
        <v>#N/A</v>
      </c>
    </row>
    <row r="487" spans="2:17">
      <c r="B487" s="72" t="str">
        <f t="shared" si="28"/>
        <v/>
      </c>
      <c r="C487" s="73" t="s">
        <v>349</v>
      </c>
      <c r="D487" s="53" t="s">
        <v>768</v>
      </c>
      <c r="E487" s="80" t="str">
        <f t="shared" si="34"/>
        <v/>
      </c>
      <c r="F487" s="43"/>
      <c r="H487" s="53" t="s">
        <v>768</v>
      </c>
      <c r="I487" s="73" t="s">
        <v>349</v>
      </c>
      <c r="J487" s="75" t="str">
        <f t="shared" si="29"/>
        <v/>
      </c>
      <c r="K487" s="76"/>
      <c r="L487" s="53" t="s">
        <v>769</v>
      </c>
      <c r="M487" s="77">
        <f t="shared" si="30"/>
        <v>1</v>
      </c>
      <c r="N487" s="58">
        <f t="shared" si="31"/>
        <v>0</v>
      </c>
      <c r="O487" s="78">
        <f t="shared" si="27"/>
        <v>0</v>
      </c>
      <c r="P487" s="60" t="e">
        <f t="shared" si="32"/>
        <v>#N/A</v>
      </c>
      <c r="Q487" s="79" t="e">
        <f t="shared" si="33"/>
        <v>#N/A</v>
      </c>
    </row>
    <row r="488" spans="2:17">
      <c r="B488" s="72" t="str">
        <f t="shared" si="28"/>
        <v/>
      </c>
      <c r="C488" s="73" t="s">
        <v>349</v>
      </c>
      <c r="D488" s="53" t="s">
        <v>770</v>
      </c>
      <c r="E488" s="80" t="str">
        <f t="shared" si="34"/>
        <v/>
      </c>
      <c r="F488" s="43"/>
      <c r="H488" s="53" t="s">
        <v>770</v>
      </c>
      <c r="I488" s="73" t="s">
        <v>349</v>
      </c>
      <c r="J488" s="75" t="str">
        <f t="shared" si="29"/>
        <v/>
      </c>
      <c r="K488" s="76"/>
      <c r="L488" s="53" t="s">
        <v>771</v>
      </c>
      <c r="M488" s="77">
        <f t="shared" si="30"/>
        <v>1</v>
      </c>
      <c r="N488" s="58">
        <f t="shared" si="31"/>
        <v>0</v>
      </c>
      <c r="O488" s="78">
        <f t="shared" si="27"/>
        <v>0</v>
      </c>
      <c r="P488" s="60" t="e">
        <f t="shared" si="32"/>
        <v>#N/A</v>
      </c>
      <c r="Q488" s="79" t="e">
        <f t="shared" si="33"/>
        <v>#N/A</v>
      </c>
    </row>
    <row r="489" spans="2:17">
      <c r="B489" s="72" t="str">
        <f t="shared" si="28"/>
        <v/>
      </c>
      <c r="C489" s="73" t="s">
        <v>349</v>
      </c>
      <c r="D489" s="53" t="s">
        <v>772</v>
      </c>
      <c r="E489" s="80" t="str">
        <f t="shared" si="34"/>
        <v/>
      </c>
      <c r="F489" s="43"/>
      <c r="H489" s="53" t="s">
        <v>772</v>
      </c>
      <c r="I489" s="73" t="s">
        <v>349</v>
      </c>
      <c r="J489" s="75" t="str">
        <f t="shared" si="29"/>
        <v/>
      </c>
      <c r="K489" s="76"/>
      <c r="L489" s="53" t="s">
        <v>773</v>
      </c>
      <c r="M489" s="77">
        <f t="shared" si="30"/>
        <v>3</v>
      </c>
      <c r="N489" s="58">
        <f t="shared" si="31"/>
        <v>0</v>
      </c>
      <c r="O489" s="78">
        <f t="shared" si="27"/>
        <v>0</v>
      </c>
      <c r="P489" s="60" t="e">
        <f t="shared" si="32"/>
        <v>#N/A</v>
      </c>
      <c r="Q489" s="79" t="e">
        <f t="shared" si="33"/>
        <v>#N/A</v>
      </c>
    </row>
    <row r="490" spans="2:17">
      <c r="B490" s="72" t="str">
        <f t="shared" si="28"/>
        <v/>
      </c>
      <c r="C490" s="73" t="s">
        <v>349</v>
      </c>
      <c r="D490" s="53" t="s">
        <v>774</v>
      </c>
      <c r="E490" s="80" t="str">
        <f t="shared" si="34"/>
        <v/>
      </c>
      <c r="F490" s="43"/>
      <c r="H490" s="53" t="s">
        <v>774</v>
      </c>
      <c r="I490" s="73" t="s">
        <v>349</v>
      </c>
      <c r="J490" s="75" t="str">
        <f t="shared" si="29"/>
        <v/>
      </c>
      <c r="K490" s="76"/>
      <c r="L490" s="53" t="s">
        <v>775</v>
      </c>
      <c r="M490" s="77">
        <f t="shared" si="30"/>
        <v>1</v>
      </c>
      <c r="N490" s="58">
        <f t="shared" si="31"/>
        <v>0</v>
      </c>
      <c r="O490" s="78">
        <f t="shared" si="27"/>
        <v>0</v>
      </c>
      <c r="P490" s="60" t="e">
        <f t="shared" si="32"/>
        <v>#N/A</v>
      </c>
      <c r="Q490" s="79" t="e">
        <f t="shared" si="33"/>
        <v>#N/A</v>
      </c>
    </row>
    <row r="491" spans="2:17">
      <c r="B491" s="72" t="str">
        <f t="shared" si="28"/>
        <v/>
      </c>
      <c r="C491" s="73" t="s">
        <v>349</v>
      </c>
      <c r="D491" s="53" t="s">
        <v>776</v>
      </c>
      <c r="E491" s="80" t="str">
        <f t="shared" si="34"/>
        <v/>
      </c>
      <c r="F491" s="43"/>
      <c r="H491" s="53" t="s">
        <v>776</v>
      </c>
      <c r="I491" s="73" t="s">
        <v>349</v>
      </c>
      <c r="J491" s="75" t="str">
        <f t="shared" si="29"/>
        <v/>
      </c>
      <c r="K491" s="76"/>
      <c r="L491" s="79" t="s">
        <v>662</v>
      </c>
      <c r="M491" s="77">
        <f t="shared" ref="M491:M554" si="35">COUNTIF($H$383:$H$758,$L491)-COUNTIFS($H$383:$H$758,L491,$J$383:$J$758,"N/A")</f>
        <v>1</v>
      </c>
      <c r="N491" s="58">
        <f t="shared" ref="N491:N554" si="36">COUNTIFS($H$383:$H$758,L491,$J$383:$J$758,"C")</f>
        <v>0</v>
      </c>
      <c r="O491" s="78">
        <f t="shared" ref="O491:O554" si="37">IF(M491=0,1,(N491/M491))</f>
        <v>0</v>
      </c>
      <c r="P491" s="60" t="e">
        <f t="shared" si="32"/>
        <v>#N/A</v>
      </c>
      <c r="Q491" s="79" t="e">
        <f t="shared" si="33"/>
        <v>#N/A</v>
      </c>
    </row>
    <row r="492" spans="2:17">
      <c r="B492" s="72" t="str">
        <f t="shared" si="28"/>
        <v/>
      </c>
      <c r="C492" s="73" t="s">
        <v>349</v>
      </c>
      <c r="D492" s="53" t="s">
        <v>777</v>
      </c>
      <c r="E492" s="80" t="str">
        <f t="shared" si="34"/>
        <v/>
      </c>
      <c r="F492" s="43"/>
      <c r="H492" s="53" t="s">
        <v>777</v>
      </c>
      <c r="I492" s="73" t="s">
        <v>349</v>
      </c>
      <c r="J492" s="75" t="str">
        <f t="shared" si="29"/>
        <v/>
      </c>
      <c r="K492" s="76"/>
      <c r="L492" s="79" t="s">
        <v>664</v>
      </c>
      <c r="M492" s="77">
        <f t="shared" si="35"/>
        <v>1</v>
      </c>
      <c r="N492" s="58">
        <f t="shared" si="36"/>
        <v>0</v>
      </c>
      <c r="O492" s="78">
        <f t="shared" si="37"/>
        <v>0</v>
      </c>
      <c r="P492" s="60" t="e">
        <f t="shared" si="32"/>
        <v>#N/A</v>
      </c>
      <c r="Q492" s="79" t="e">
        <f t="shared" si="33"/>
        <v>#N/A</v>
      </c>
    </row>
    <row r="493" spans="2:17">
      <c r="B493" s="72" t="str">
        <f t="shared" si="28"/>
        <v/>
      </c>
      <c r="C493" s="73" t="s">
        <v>349</v>
      </c>
      <c r="D493" s="53" t="s">
        <v>778</v>
      </c>
      <c r="E493" s="80" t="str">
        <f t="shared" si="34"/>
        <v/>
      </c>
      <c r="F493" s="43"/>
      <c r="H493" s="53" t="s">
        <v>778</v>
      </c>
      <c r="I493" s="73" t="s">
        <v>349</v>
      </c>
      <c r="J493" s="75" t="str">
        <f t="shared" si="29"/>
        <v/>
      </c>
      <c r="K493" s="76"/>
      <c r="L493" s="79" t="s">
        <v>666</v>
      </c>
      <c r="M493" s="77">
        <f t="shared" si="35"/>
        <v>1</v>
      </c>
      <c r="N493" s="58">
        <f t="shared" si="36"/>
        <v>0</v>
      </c>
      <c r="O493" s="78">
        <f t="shared" si="37"/>
        <v>0</v>
      </c>
      <c r="P493" s="60" t="e">
        <f t="shared" si="32"/>
        <v>#N/A</v>
      </c>
      <c r="Q493" s="79" t="e">
        <f t="shared" si="33"/>
        <v>#N/A</v>
      </c>
    </row>
    <row r="494" spans="2:17">
      <c r="B494" s="72" t="str">
        <f t="shared" si="28"/>
        <v/>
      </c>
      <c r="C494" s="73" t="s">
        <v>349</v>
      </c>
      <c r="D494" s="53" t="s">
        <v>779</v>
      </c>
      <c r="E494" s="80" t="str">
        <f t="shared" si="34"/>
        <v/>
      </c>
      <c r="F494" s="43"/>
      <c r="H494" s="53" t="s">
        <v>779</v>
      </c>
      <c r="I494" s="73" t="s">
        <v>349</v>
      </c>
      <c r="J494" s="75" t="str">
        <f t="shared" si="29"/>
        <v/>
      </c>
      <c r="K494" s="76"/>
      <c r="L494" s="79" t="s">
        <v>668</v>
      </c>
      <c r="M494" s="77">
        <f t="shared" si="35"/>
        <v>1</v>
      </c>
      <c r="N494" s="58">
        <f t="shared" si="36"/>
        <v>0</v>
      </c>
      <c r="O494" s="78">
        <f t="shared" si="37"/>
        <v>0</v>
      </c>
      <c r="P494" s="60" t="e">
        <f t="shared" si="32"/>
        <v>#N/A</v>
      </c>
      <c r="Q494" s="79" t="e">
        <f t="shared" si="33"/>
        <v>#N/A</v>
      </c>
    </row>
    <row r="495" spans="2:17">
      <c r="B495" s="72" t="str">
        <f t="shared" si="28"/>
        <v/>
      </c>
      <c r="C495" s="73" t="s">
        <v>349</v>
      </c>
      <c r="D495" s="53" t="s">
        <v>780</v>
      </c>
      <c r="E495" s="80" t="str">
        <f t="shared" si="34"/>
        <v/>
      </c>
      <c r="F495" s="43"/>
      <c r="H495" s="53" t="s">
        <v>780</v>
      </c>
      <c r="I495" s="73" t="s">
        <v>349</v>
      </c>
      <c r="J495" s="75" t="str">
        <f t="shared" si="29"/>
        <v/>
      </c>
      <c r="K495" s="76"/>
      <c r="L495" s="79" t="s">
        <v>670</v>
      </c>
      <c r="M495" s="77">
        <f t="shared" si="35"/>
        <v>1</v>
      </c>
      <c r="N495" s="58">
        <f t="shared" si="36"/>
        <v>0</v>
      </c>
      <c r="O495" s="78">
        <f t="shared" si="37"/>
        <v>0</v>
      </c>
      <c r="P495" s="60" t="e">
        <f t="shared" si="32"/>
        <v>#N/A</v>
      </c>
      <c r="Q495" s="79" t="e">
        <f t="shared" si="33"/>
        <v>#N/A</v>
      </c>
    </row>
    <row r="496" spans="2:17">
      <c r="B496" s="72" t="str">
        <f t="shared" si="28"/>
        <v/>
      </c>
      <c r="C496" s="73" t="s">
        <v>349</v>
      </c>
      <c r="D496" s="53" t="s">
        <v>781</v>
      </c>
      <c r="E496" s="80" t="str">
        <f t="shared" si="34"/>
        <v/>
      </c>
      <c r="F496" s="43"/>
      <c r="H496" s="53" t="s">
        <v>781</v>
      </c>
      <c r="I496" s="73" t="s">
        <v>349</v>
      </c>
      <c r="J496" s="75" t="str">
        <f t="shared" si="29"/>
        <v/>
      </c>
      <c r="K496" s="76"/>
      <c r="L496" s="79" t="s">
        <v>672</v>
      </c>
      <c r="M496" s="77">
        <f t="shared" si="35"/>
        <v>1</v>
      </c>
      <c r="N496" s="58">
        <f t="shared" si="36"/>
        <v>0</v>
      </c>
      <c r="O496" s="78">
        <f t="shared" si="37"/>
        <v>0</v>
      </c>
      <c r="P496" s="60" t="e">
        <f t="shared" si="32"/>
        <v>#N/A</v>
      </c>
      <c r="Q496" s="79" t="e">
        <f t="shared" si="33"/>
        <v>#N/A</v>
      </c>
    </row>
    <row r="497" spans="2:17">
      <c r="B497" s="72" t="str">
        <f t="shared" si="28"/>
        <v/>
      </c>
      <c r="C497" s="73" t="s">
        <v>349</v>
      </c>
      <c r="D497" s="53" t="s">
        <v>782</v>
      </c>
      <c r="E497" s="80" t="str">
        <f t="shared" si="34"/>
        <v/>
      </c>
      <c r="F497" s="43"/>
      <c r="H497" s="53" t="s">
        <v>782</v>
      </c>
      <c r="I497" s="73" t="s">
        <v>349</v>
      </c>
      <c r="J497" s="75" t="str">
        <f t="shared" si="29"/>
        <v/>
      </c>
      <c r="K497" s="76"/>
      <c r="L497" s="79" t="s">
        <v>674</v>
      </c>
      <c r="M497" s="77">
        <f t="shared" si="35"/>
        <v>1</v>
      </c>
      <c r="N497" s="58">
        <f t="shared" si="36"/>
        <v>0</v>
      </c>
      <c r="O497" s="78">
        <f t="shared" si="37"/>
        <v>0</v>
      </c>
      <c r="P497" s="60" t="e">
        <f t="shared" si="32"/>
        <v>#N/A</v>
      </c>
      <c r="Q497" s="79" t="e">
        <f t="shared" si="33"/>
        <v>#N/A</v>
      </c>
    </row>
    <row r="498" spans="2:17">
      <c r="B498" s="72" t="str">
        <f t="shared" si="28"/>
        <v/>
      </c>
      <c r="C498" s="73" t="s">
        <v>349</v>
      </c>
      <c r="D498" s="53" t="s">
        <v>783</v>
      </c>
      <c r="E498" s="80" t="str">
        <f t="shared" si="34"/>
        <v/>
      </c>
      <c r="F498" s="43"/>
      <c r="H498" s="53" t="s">
        <v>783</v>
      </c>
      <c r="I498" s="73" t="s">
        <v>349</v>
      </c>
      <c r="J498" s="75" t="str">
        <f t="shared" si="29"/>
        <v/>
      </c>
      <c r="K498" s="76"/>
      <c r="L498" s="79" t="s">
        <v>676</v>
      </c>
      <c r="M498" s="77">
        <f t="shared" si="35"/>
        <v>1</v>
      </c>
      <c r="N498" s="58">
        <f t="shared" si="36"/>
        <v>0</v>
      </c>
      <c r="O498" s="78">
        <f t="shared" si="37"/>
        <v>0</v>
      </c>
      <c r="P498" s="60" t="e">
        <f t="shared" si="32"/>
        <v>#N/A</v>
      </c>
      <c r="Q498" s="79" t="e">
        <f t="shared" si="33"/>
        <v>#N/A</v>
      </c>
    </row>
    <row r="499" spans="2:17">
      <c r="B499" s="72" t="str">
        <f t="shared" si="28"/>
        <v/>
      </c>
      <c r="C499" s="73" t="s">
        <v>349</v>
      </c>
      <c r="D499" s="53" t="s">
        <v>784</v>
      </c>
      <c r="E499" s="80" t="str">
        <f t="shared" si="34"/>
        <v/>
      </c>
      <c r="F499" s="43"/>
      <c r="H499" s="53" t="s">
        <v>784</v>
      </c>
      <c r="I499" s="73" t="s">
        <v>349</v>
      </c>
      <c r="J499" s="75" t="str">
        <f t="shared" si="29"/>
        <v/>
      </c>
      <c r="K499" s="76"/>
      <c r="L499" s="79" t="s">
        <v>678</v>
      </c>
      <c r="M499" s="77">
        <f t="shared" si="35"/>
        <v>1</v>
      </c>
      <c r="N499" s="58">
        <f t="shared" si="36"/>
        <v>0</v>
      </c>
      <c r="O499" s="78">
        <f t="shared" si="37"/>
        <v>0</v>
      </c>
      <c r="P499" s="60" t="e">
        <f t="shared" si="32"/>
        <v>#N/A</v>
      </c>
      <c r="Q499" s="79" t="e">
        <f t="shared" si="33"/>
        <v>#N/A</v>
      </c>
    </row>
    <row r="500" spans="2:17">
      <c r="B500" s="72" t="str">
        <f t="shared" si="28"/>
        <v/>
      </c>
      <c r="C500" s="73" t="s">
        <v>349</v>
      </c>
      <c r="D500" s="53" t="s">
        <v>785</v>
      </c>
      <c r="E500" s="80" t="str">
        <f t="shared" si="34"/>
        <v/>
      </c>
      <c r="F500" s="43"/>
      <c r="H500" s="53" t="s">
        <v>785</v>
      </c>
      <c r="I500" s="73" t="s">
        <v>349</v>
      </c>
      <c r="J500" s="75" t="str">
        <f t="shared" si="29"/>
        <v/>
      </c>
      <c r="K500" s="76"/>
      <c r="L500" s="79" t="s">
        <v>680</v>
      </c>
      <c r="M500" s="77">
        <f t="shared" si="35"/>
        <v>1</v>
      </c>
      <c r="N500" s="58">
        <f t="shared" si="36"/>
        <v>0</v>
      </c>
      <c r="O500" s="78">
        <f t="shared" si="37"/>
        <v>0</v>
      </c>
      <c r="P500" s="60" t="e">
        <f t="shared" si="32"/>
        <v>#N/A</v>
      </c>
      <c r="Q500" s="79" t="e">
        <f t="shared" si="33"/>
        <v>#N/A</v>
      </c>
    </row>
    <row r="501" spans="2:17">
      <c r="B501" s="72" t="str">
        <f t="shared" si="28"/>
        <v/>
      </c>
      <c r="C501" s="73" t="s">
        <v>349</v>
      </c>
      <c r="D501" s="53" t="s">
        <v>786</v>
      </c>
      <c r="E501" s="80" t="str">
        <f t="shared" si="34"/>
        <v/>
      </c>
      <c r="F501" s="43"/>
      <c r="H501" s="53" t="s">
        <v>786</v>
      </c>
      <c r="I501" s="73" t="s">
        <v>349</v>
      </c>
      <c r="J501" s="75" t="str">
        <f t="shared" si="29"/>
        <v/>
      </c>
      <c r="K501" s="76"/>
      <c r="L501" s="79" t="s">
        <v>682</v>
      </c>
      <c r="M501" s="77">
        <f t="shared" si="35"/>
        <v>1</v>
      </c>
      <c r="N501" s="58">
        <f t="shared" si="36"/>
        <v>0</v>
      </c>
      <c r="O501" s="78">
        <f t="shared" si="37"/>
        <v>0</v>
      </c>
      <c r="P501" s="60" t="e">
        <f t="shared" si="32"/>
        <v>#N/A</v>
      </c>
      <c r="Q501" s="79" t="e">
        <f t="shared" si="33"/>
        <v>#N/A</v>
      </c>
    </row>
    <row r="502" spans="2:17">
      <c r="B502" s="72" t="str">
        <f t="shared" si="28"/>
        <v/>
      </c>
      <c r="C502" s="73" t="s">
        <v>349</v>
      </c>
      <c r="D502" s="53" t="s">
        <v>787</v>
      </c>
      <c r="E502" s="80" t="str">
        <f t="shared" si="34"/>
        <v/>
      </c>
      <c r="F502" s="43"/>
      <c r="H502" s="53" t="s">
        <v>787</v>
      </c>
      <c r="I502" s="73" t="s">
        <v>349</v>
      </c>
      <c r="J502" s="75" t="str">
        <f t="shared" si="29"/>
        <v/>
      </c>
      <c r="K502" s="76"/>
      <c r="L502" s="79" t="s">
        <v>684</v>
      </c>
      <c r="M502" s="77">
        <f t="shared" si="35"/>
        <v>1</v>
      </c>
      <c r="N502" s="58">
        <f t="shared" si="36"/>
        <v>0</v>
      </c>
      <c r="O502" s="78">
        <f t="shared" si="37"/>
        <v>0</v>
      </c>
      <c r="P502" s="60" t="e">
        <f t="shared" si="32"/>
        <v>#N/A</v>
      </c>
      <c r="Q502" s="79" t="e">
        <f t="shared" si="33"/>
        <v>#N/A</v>
      </c>
    </row>
    <row r="503" spans="2:17">
      <c r="B503" s="72" t="str">
        <f t="shared" si="28"/>
        <v/>
      </c>
      <c r="C503" s="73" t="s">
        <v>349</v>
      </c>
      <c r="D503" s="53" t="s">
        <v>788</v>
      </c>
      <c r="E503" s="80" t="str">
        <f t="shared" si="34"/>
        <v/>
      </c>
      <c r="F503" s="43"/>
      <c r="H503" s="53" t="s">
        <v>788</v>
      </c>
      <c r="I503" s="73" t="s">
        <v>349</v>
      </c>
      <c r="J503" s="75" t="str">
        <f t="shared" si="29"/>
        <v/>
      </c>
      <c r="K503" s="76"/>
      <c r="L503" s="79" t="s">
        <v>686</v>
      </c>
      <c r="M503" s="77">
        <f t="shared" si="35"/>
        <v>1</v>
      </c>
      <c r="N503" s="58">
        <f t="shared" si="36"/>
        <v>0</v>
      </c>
      <c r="O503" s="78">
        <f t="shared" si="37"/>
        <v>0</v>
      </c>
      <c r="P503" s="60" t="e">
        <f t="shared" si="32"/>
        <v>#N/A</v>
      </c>
      <c r="Q503" s="79" t="e">
        <f t="shared" si="33"/>
        <v>#N/A</v>
      </c>
    </row>
    <row r="504" spans="2:17">
      <c r="B504" s="72" t="str">
        <f t="shared" si="28"/>
        <v/>
      </c>
      <c r="C504" s="73" t="s">
        <v>349</v>
      </c>
      <c r="D504" s="53" t="s">
        <v>789</v>
      </c>
      <c r="E504" s="80" t="str">
        <f t="shared" si="34"/>
        <v/>
      </c>
      <c r="F504" s="43"/>
      <c r="H504" s="53" t="s">
        <v>789</v>
      </c>
      <c r="I504" s="73" t="s">
        <v>349</v>
      </c>
      <c r="J504" s="75" t="str">
        <f t="shared" si="29"/>
        <v/>
      </c>
      <c r="K504" s="76"/>
      <c r="L504" s="79" t="s">
        <v>688</v>
      </c>
      <c r="M504" s="77">
        <f t="shared" si="35"/>
        <v>1</v>
      </c>
      <c r="N504" s="58">
        <f t="shared" si="36"/>
        <v>0</v>
      </c>
      <c r="O504" s="78">
        <f t="shared" si="37"/>
        <v>0</v>
      </c>
      <c r="P504" s="60" t="e">
        <f t="shared" si="32"/>
        <v>#N/A</v>
      </c>
      <c r="Q504" s="79" t="e">
        <f t="shared" si="33"/>
        <v>#N/A</v>
      </c>
    </row>
    <row r="505" spans="2:17">
      <c r="B505" s="72" t="str">
        <f t="shared" si="28"/>
        <v/>
      </c>
      <c r="C505" s="73" t="s">
        <v>349</v>
      </c>
      <c r="D505" s="53" t="s">
        <v>790</v>
      </c>
      <c r="E505" s="80" t="str">
        <f t="shared" si="34"/>
        <v/>
      </c>
      <c r="F505" s="43"/>
      <c r="H505" s="53" t="s">
        <v>790</v>
      </c>
      <c r="I505" s="73" t="s">
        <v>349</v>
      </c>
      <c r="J505" s="75" t="str">
        <f t="shared" si="29"/>
        <v/>
      </c>
      <c r="K505" s="76"/>
      <c r="L505" s="79" t="s">
        <v>690</v>
      </c>
      <c r="M505" s="77">
        <f t="shared" si="35"/>
        <v>1</v>
      </c>
      <c r="N505" s="58">
        <f t="shared" si="36"/>
        <v>0</v>
      </c>
      <c r="O505" s="78">
        <f t="shared" si="37"/>
        <v>0</v>
      </c>
      <c r="P505" s="60" t="e">
        <f t="shared" si="32"/>
        <v>#N/A</v>
      </c>
      <c r="Q505" s="79" t="e">
        <f t="shared" si="33"/>
        <v>#N/A</v>
      </c>
    </row>
    <row r="506" spans="2:17">
      <c r="B506" s="72" t="str">
        <f t="shared" si="28"/>
        <v/>
      </c>
      <c r="C506" s="73" t="s">
        <v>349</v>
      </c>
      <c r="D506" s="53" t="s">
        <v>791</v>
      </c>
      <c r="E506" s="80" t="str">
        <f t="shared" si="34"/>
        <v/>
      </c>
      <c r="F506" s="43"/>
      <c r="H506" s="53" t="s">
        <v>791</v>
      </c>
      <c r="I506" s="73" t="s">
        <v>349</v>
      </c>
      <c r="J506" s="75" t="str">
        <f t="shared" si="29"/>
        <v/>
      </c>
      <c r="K506" s="76"/>
      <c r="L506" s="79" t="s">
        <v>692</v>
      </c>
      <c r="M506" s="77">
        <f t="shared" si="35"/>
        <v>1</v>
      </c>
      <c r="N506" s="58">
        <f t="shared" si="36"/>
        <v>0</v>
      </c>
      <c r="O506" s="78">
        <f t="shared" si="37"/>
        <v>0</v>
      </c>
      <c r="P506" s="60" t="e">
        <f t="shared" si="32"/>
        <v>#N/A</v>
      </c>
      <c r="Q506" s="79" t="e">
        <f t="shared" si="33"/>
        <v>#N/A</v>
      </c>
    </row>
    <row r="507" spans="2:17">
      <c r="B507" s="72" t="str">
        <f t="shared" si="28"/>
        <v/>
      </c>
      <c r="C507" s="73" t="s">
        <v>349</v>
      </c>
      <c r="D507" s="53" t="s">
        <v>792</v>
      </c>
      <c r="E507" s="80" t="str">
        <f t="shared" si="34"/>
        <v/>
      </c>
      <c r="F507" s="43"/>
      <c r="H507" s="53" t="s">
        <v>792</v>
      </c>
      <c r="I507" s="73" t="s">
        <v>349</v>
      </c>
      <c r="J507" s="75" t="str">
        <f t="shared" si="29"/>
        <v/>
      </c>
      <c r="K507" s="76"/>
      <c r="L507" s="79" t="s">
        <v>694</v>
      </c>
      <c r="M507" s="77">
        <f t="shared" si="35"/>
        <v>1</v>
      </c>
      <c r="N507" s="58">
        <f t="shared" si="36"/>
        <v>0</v>
      </c>
      <c r="O507" s="78">
        <f t="shared" si="37"/>
        <v>0</v>
      </c>
      <c r="P507" s="60" t="e">
        <f t="shared" si="32"/>
        <v>#N/A</v>
      </c>
      <c r="Q507" s="79" t="e">
        <f t="shared" si="33"/>
        <v>#N/A</v>
      </c>
    </row>
    <row r="508" spans="2:17">
      <c r="B508" s="72" t="str">
        <f t="shared" si="28"/>
        <v/>
      </c>
      <c r="C508" s="73" t="s">
        <v>349</v>
      </c>
      <c r="D508" s="53" t="s">
        <v>793</v>
      </c>
      <c r="E508" s="80" t="str">
        <f t="shared" si="34"/>
        <v/>
      </c>
      <c r="F508" s="43"/>
      <c r="H508" s="53" t="s">
        <v>793</v>
      </c>
      <c r="I508" s="73" t="s">
        <v>349</v>
      </c>
      <c r="J508" s="75" t="str">
        <f t="shared" si="29"/>
        <v/>
      </c>
      <c r="K508" s="76"/>
      <c r="L508" s="79" t="s">
        <v>696</v>
      </c>
      <c r="M508" s="77">
        <f t="shared" si="35"/>
        <v>1</v>
      </c>
      <c r="N508" s="58">
        <f t="shared" si="36"/>
        <v>0</v>
      </c>
      <c r="O508" s="78">
        <f t="shared" si="37"/>
        <v>0</v>
      </c>
      <c r="P508" s="60" t="e">
        <f t="shared" si="32"/>
        <v>#N/A</v>
      </c>
      <c r="Q508" s="79" t="e">
        <f t="shared" si="33"/>
        <v>#N/A</v>
      </c>
    </row>
    <row r="509" spans="2:17">
      <c r="B509" s="72" t="str">
        <f t="shared" si="28"/>
        <v/>
      </c>
      <c r="C509" s="73" t="s">
        <v>349</v>
      </c>
      <c r="D509" s="53" t="s">
        <v>794</v>
      </c>
      <c r="E509" s="80" t="str">
        <f t="shared" si="34"/>
        <v/>
      </c>
      <c r="F509" s="43"/>
      <c r="H509" s="53" t="s">
        <v>794</v>
      </c>
      <c r="I509" s="73" t="s">
        <v>349</v>
      </c>
      <c r="J509" s="75" t="str">
        <f t="shared" si="29"/>
        <v/>
      </c>
      <c r="K509" s="76"/>
      <c r="L509" s="79" t="s">
        <v>698</v>
      </c>
      <c r="M509" s="77">
        <f t="shared" si="35"/>
        <v>1</v>
      </c>
      <c r="N509" s="58">
        <f t="shared" si="36"/>
        <v>0</v>
      </c>
      <c r="O509" s="78">
        <f t="shared" si="37"/>
        <v>0</v>
      </c>
      <c r="P509" s="60" t="e">
        <f t="shared" si="32"/>
        <v>#N/A</v>
      </c>
      <c r="Q509" s="79" t="e">
        <f t="shared" si="33"/>
        <v>#N/A</v>
      </c>
    </row>
    <row r="510" spans="2:17">
      <c r="B510" s="72" t="str">
        <f t="shared" si="28"/>
        <v/>
      </c>
      <c r="C510" s="73" t="s">
        <v>349</v>
      </c>
      <c r="D510" s="53" t="s">
        <v>795</v>
      </c>
      <c r="E510" s="80" t="str">
        <f t="shared" si="34"/>
        <v/>
      </c>
      <c r="F510" s="43"/>
      <c r="H510" s="53" t="s">
        <v>795</v>
      </c>
      <c r="I510" s="73" t="s">
        <v>349</v>
      </c>
      <c r="J510" s="75" t="str">
        <f t="shared" si="29"/>
        <v/>
      </c>
      <c r="K510" s="76"/>
      <c r="L510" s="79" t="s">
        <v>700</v>
      </c>
      <c r="M510" s="77">
        <f t="shared" si="35"/>
        <v>1</v>
      </c>
      <c r="N510" s="58">
        <f t="shared" si="36"/>
        <v>0</v>
      </c>
      <c r="O510" s="78">
        <f t="shared" si="37"/>
        <v>0</v>
      </c>
      <c r="P510" s="60" t="e">
        <f t="shared" si="32"/>
        <v>#N/A</v>
      </c>
      <c r="Q510" s="79" t="e">
        <f t="shared" si="33"/>
        <v>#N/A</v>
      </c>
    </row>
    <row r="511" spans="2:17">
      <c r="B511" s="72" t="str">
        <f t="shared" si="28"/>
        <v/>
      </c>
      <c r="C511" s="73" t="s">
        <v>349</v>
      </c>
      <c r="D511" s="53" t="s">
        <v>796</v>
      </c>
      <c r="E511" s="80" t="str">
        <f t="shared" ref="E511:E513" si="38">IFERROR(VLOOKUP(D511,$B$13:$E$380,4,FALSE),"")</f>
        <v/>
      </c>
      <c r="F511" s="43"/>
      <c r="H511" s="53" t="s">
        <v>796</v>
      </c>
      <c r="I511" s="73" t="s">
        <v>349</v>
      </c>
      <c r="J511" s="75" t="str">
        <f t="shared" si="29"/>
        <v/>
      </c>
      <c r="K511" s="76"/>
      <c r="L511" s="79" t="s">
        <v>702</v>
      </c>
      <c r="M511" s="77">
        <f t="shared" si="35"/>
        <v>1</v>
      </c>
      <c r="N511" s="58">
        <f t="shared" si="36"/>
        <v>0</v>
      </c>
      <c r="O511" s="78">
        <f t="shared" si="37"/>
        <v>0</v>
      </c>
      <c r="P511" s="60" t="e">
        <f t="shared" si="32"/>
        <v>#N/A</v>
      </c>
      <c r="Q511" s="79" t="e">
        <f t="shared" si="33"/>
        <v>#N/A</v>
      </c>
    </row>
    <row r="512" spans="2:17">
      <c r="B512" s="72" t="str">
        <f t="shared" ref="B512:B575" si="39">IFERROR(VLOOKUP(C512,$H$13:$K$380,4,FALSE),"")</f>
        <v/>
      </c>
      <c r="C512" s="73" t="s">
        <v>349</v>
      </c>
      <c r="D512" s="53" t="s">
        <v>797</v>
      </c>
      <c r="E512" s="80" t="str">
        <f t="shared" si="38"/>
        <v/>
      </c>
      <c r="F512" s="43"/>
      <c r="H512" s="53" t="s">
        <v>797</v>
      </c>
      <c r="I512" s="73" t="s">
        <v>349</v>
      </c>
      <c r="J512" s="75" t="str">
        <f t="shared" ref="J512:J575" si="40">IFERROR(VLOOKUP(I512,$H$13:$L$380,5,FALSE),"")</f>
        <v/>
      </c>
      <c r="K512" s="76"/>
      <c r="L512" s="79" t="s">
        <v>704</v>
      </c>
      <c r="M512" s="77">
        <f t="shared" si="35"/>
        <v>1</v>
      </c>
      <c r="N512" s="58">
        <f t="shared" si="36"/>
        <v>0</v>
      </c>
      <c r="O512" s="78">
        <f t="shared" si="37"/>
        <v>0</v>
      </c>
      <c r="P512" s="60" t="e">
        <f t="shared" ref="P512:P575" si="41">VLOOKUP(L512,$B$13:$E$380,4,FALSE)</f>
        <v>#N/A</v>
      </c>
      <c r="Q512" s="79" t="e">
        <f t="shared" ref="Q512:Q575" si="42">IF(AND(O512=1,P512="C"),"C","Not complete")</f>
        <v>#N/A</v>
      </c>
    </row>
    <row r="513" spans="2:17">
      <c r="B513" s="72" t="str">
        <f t="shared" si="39"/>
        <v/>
      </c>
      <c r="C513" s="73" t="s">
        <v>349</v>
      </c>
      <c r="D513" s="53" t="s">
        <v>798</v>
      </c>
      <c r="E513" s="80" t="str">
        <f t="shared" si="38"/>
        <v/>
      </c>
      <c r="F513" s="43"/>
      <c r="H513" s="53" t="s">
        <v>798</v>
      </c>
      <c r="I513" s="73" t="s">
        <v>349</v>
      </c>
      <c r="J513" s="75" t="str">
        <f t="shared" si="40"/>
        <v/>
      </c>
      <c r="K513" s="76"/>
      <c r="L513" s="79" t="s">
        <v>706</v>
      </c>
      <c r="M513" s="77">
        <f t="shared" si="35"/>
        <v>1</v>
      </c>
      <c r="N513" s="58">
        <f t="shared" si="36"/>
        <v>0</v>
      </c>
      <c r="O513" s="78">
        <f t="shared" si="37"/>
        <v>0</v>
      </c>
      <c r="P513" s="60" t="e">
        <f t="shared" si="41"/>
        <v>#N/A</v>
      </c>
      <c r="Q513" s="79" t="e">
        <f t="shared" si="42"/>
        <v>#N/A</v>
      </c>
    </row>
    <row r="514" spans="2:17">
      <c r="B514" s="72" t="str">
        <f t="shared" si="39"/>
        <v/>
      </c>
      <c r="C514" s="73" t="s">
        <v>349</v>
      </c>
      <c r="D514" s="53" t="s">
        <v>799</v>
      </c>
      <c r="E514" s="80" t="str">
        <f t="shared" ref="E514:E574" si="43">IFERROR(VLOOKUP(D514,$B$13:$E$380,4,FALSE),"")</f>
        <v/>
      </c>
      <c r="F514" s="43"/>
      <c r="H514" s="53" t="s">
        <v>799</v>
      </c>
      <c r="I514" s="73" t="s">
        <v>349</v>
      </c>
      <c r="J514" s="75" t="str">
        <f t="shared" si="40"/>
        <v/>
      </c>
      <c r="K514" s="76"/>
      <c r="L514" s="79" t="s">
        <v>708</v>
      </c>
      <c r="M514" s="77">
        <f t="shared" si="35"/>
        <v>1</v>
      </c>
      <c r="N514" s="58">
        <f t="shared" si="36"/>
        <v>0</v>
      </c>
      <c r="O514" s="78">
        <f t="shared" si="37"/>
        <v>0</v>
      </c>
      <c r="P514" s="60" t="e">
        <f t="shared" si="41"/>
        <v>#N/A</v>
      </c>
      <c r="Q514" s="79" t="e">
        <f t="shared" si="42"/>
        <v>#N/A</v>
      </c>
    </row>
    <row r="515" spans="2:17">
      <c r="B515" s="72" t="str">
        <f t="shared" si="39"/>
        <v/>
      </c>
      <c r="C515" s="73" t="s">
        <v>351</v>
      </c>
      <c r="D515" s="53" t="s">
        <v>585</v>
      </c>
      <c r="E515" s="80" t="str">
        <f t="shared" si="43"/>
        <v/>
      </c>
      <c r="F515" s="43"/>
      <c r="H515" s="53" t="s">
        <v>585</v>
      </c>
      <c r="I515" s="73" t="s">
        <v>351</v>
      </c>
      <c r="J515" s="75" t="str">
        <f t="shared" si="40"/>
        <v/>
      </c>
      <c r="K515" s="76"/>
      <c r="L515" s="79" t="s">
        <v>710</v>
      </c>
      <c r="M515" s="77">
        <f t="shared" si="35"/>
        <v>1</v>
      </c>
      <c r="N515" s="58">
        <f t="shared" si="36"/>
        <v>0</v>
      </c>
      <c r="O515" s="78">
        <f t="shared" si="37"/>
        <v>0</v>
      </c>
      <c r="P515" s="60" t="e">
        <f t="shared" si="41"/>
        <v>#N/A</v>
      </c>
      <c r="Q515" s="79" t="e">
        <f t="shared" si="42"/>
        <v>#N/A</v>
      </c>
    </row>
    <row r="516" spans="2:17">
      <c r="B516" s="72" t="str">
        <f t="shared" si="39"/>
        <v/>
      </c>
      <c r="C516" s="73" t="s">
        <v>351</v>
      </c>
      <c r="D516" s="53" t="s">
        <v>587</v>
      </c>
      <c r="E516" s="80" t="str">
        <f t="shared" si="43"/>
        <v/>
      </c>
      <c r="F516" s="43"/>
      <c r="H516" s="53" t="s">
        <v>587</v>
      </c>
      <c r="I516" s="73" t="s">
        <v>351</v>
      </c>
      <c r="J516" s="75" t="str">
        <f t="shared" si="40"/>
        <v/>
      </c>
      <c r="K516" s="76"/>
      <c r="L516" s="79" t="s">
        <v>712</v>
      </c>
      <c r="M516" s="77">
        <f t="shared" si="35"/>
        <v>1</v>
      </c>
      <c r="N516" s="58">
        <f t="shared" si="36"/>
        <v>0</v>
      </c>
      <c r="O516" s="78">
        <f t="shared" si="37"/>
        <v>0</v>
      </c>
      <c r="P516" s="60" t="e">
        <f t="shared" si="41"/>
        <v>#N/A</v>
      </c>
      <c r="Q516" s="79" t="e">
        <f t="shared" si="42"/>
        <v>#N/A</v>
      </c>
    </row>
    <row r="517" spans="2:17">
      <c r="B517" s="72" t="str">
        <f t="shared" si="39"/>
        <v/>
      </c>
      <c r="C517" s="73" t="s">
        <v>351</v>
      </c>
      <c r="D517" s="53" t="s">
        <v>589</v>
      </c>
      <c r="E517" s="80" t="str">
        <f t="shared" si="43"/>
        <v/>
      </c>
      <c r="F517" s="43"/>
      <c r="H517" s="53" t="s">
        <v>589</v>
      </c>
      <c r="I517" s="73" t="s">
        <v>351</v>
      </c>
      <c r="J517" s="75" t="str">
        <f t="shared" si="40"/>
        <v/>
      </c>
      <c r="K517" s="76"/>
      <c r="L517" s="79" t="s">
        <v>714</v>
      </c>
      <c r="M517" s="77">
        <f t="shared" si="35"/>
        <v>1</v>
      </c>
      <c r="N517" s="58">
        <f t="shared" si="36"/>
        <v>0</v>
      </c>
      <c r="O517" s="78">
        <f t="shared" si="37"/>
        <v>0</v>
      </c>
      <c r="P517" s="60" t="e">
        <f t="shared" si="41"/>
        <v>#N/A</v>
      </c>
      <c r="Q517" s="79" t="e">
        <f t="shared" si="42"/>
        <v>#N/A</v>
      </c>
    </row>
    <row r="518" spans="2:17">
      <c r="B518" s="72" t="str">
        <f t="shared" si="39"/>
        <v/>
      </c>
      <c r="C518" s="73" t="s">
        <v>351</v>
      </c>
      <c r="D518" s="53" t="s">
        <v>591</v>
      </c>
      <c r="E518" s="80" t="str">
        <f t="shared" si="43"/>
        <v/>
      </c>
      <c r="F518" s="43"/>
      <c r="H518" s="53" t="s">
        <v>591</v>
      </c>
      <c r="I518" s="73" t="s">
        <v>351</v>
      </c>
      <c r="J518" s="75" t="str">
        <f t="shared" si="40"/>
        <v/>
      </c>
      <c r="K518" s="76"/>
      <c r="L518" s="79" t="s">
        <v>716</v>
      </c>
      <c r="M518" s="77">
        <f t="shared" si="35"/>
        <v>1</v>
      </c>
      <c r="N518" s="58">
        <f t="shared" si="36"/>
        <v>0</v>
      </c>
      <c r="O518" s="78">
        <f t="shared" si="37"/>
        <v>0</v>
      </c>
      <c r="P518" s="60" t="e">
        <f t="shared" si="41"/>
        <v>#N/A</v>
      </c>
      <c r="Q518" s="79" t="e">
        <f t="shared" si="42"/>
        <v>#N/A</v>
      </c>
    </row>
    <row r="519" spans="2:17">
      <c r="B519" s="72" t="str">
        <f t="shared" si="39"/>
        <v/>
      </c>
      <c r="C519" s="73" t="s">
        <v>351</v>
      </c>
      <c r="D519" s="53" t="s">
        <v>593</v>
      </c>
      <c r="E519" s="80" t="str">
        <f t="shared" si="43"/>
        <v/>
      </c>
      <c r="F519" s="43"/>
      <c r="H519" s="53" t="s">
        <v>593</v>
      </c>
      <c r="I519" s="73" t="s">
        <v>351</v>
      </c>
      <c r="J519" s="75" t="str">
        <f t="shared" si="40"/>
        <v/>
      </c>
      <c r="K519" s="76"/>
      <c r="L519" s="79" t="s">
        <v>718</v>
      </c>
      <c r="M519" s="77">
        <f t="shared" si="35"/>
        <v>1</v>
      </c>
      <c r="N519" s="58">
        <f t="shared" si="36"/>
        <v>0</v>
      </c>
      <c r="O519" s="78">
        <f t="shared" si="37"/>
        <v>0</v>
      </c>
      <c r="P519" s="60" t="e">
        <f t="shared" si="41"/>
        <v>#N/A</v>
      </c>
      <c r="Q519" s="79" t="e">
        <f t="shared" si="42"/>
        <v>#N/A</v>
      </c>
    </row>
    <row r="520" spans="2:17">
      <c r="B520" s="72" t="str">
        <f t="shared" si="39"/>
        <v/>
      </c>
      <c r="C520" s="73" t="s">
        <v>351</v>
      </c>
      <c r="D520" s="53" t="s">
        <v>595</v>
      </c>
      <c r="E520" s="80" t="str">
        <f t="shared" si="43"/>
        <v/>
      </c>
      <c r="F520" s="43"/>
      <c r="H520" s="53" t="s">
        <v>595</v>
      </c>
      <c r="I520" s="73" t="s">
        <v>351</v>
      </c>
      <c r="J520" s="75" t="str">
        <f t="shared" si="40"/>
        <v/>
      </c>
      <c r="K520" s="76"/>
      <c r="L520" s="79" t="s">
        <v>720</v>
      </c>
      <c r="M520" s="77">
        <f t="shared" si="35"/>
        <v>1</v>
      </c>
      <c r="N520" s="58">
        <f t="shared" si="36"/>
        <v>0</v>
      </c>
      <c r="O520" s="78">
        <f t="shared" si="37"/>
        <v>0</v>
      </c>
      <c r="P520" s="60" t="e">
        <f t="shared" si="41"/>
        <v>#N/A</v>
      </c>
      <c r="Q520" s="79" t="e">
        <f t="shared" si="42"/>
        <v>#N/A</v>
      </c>
    </row>
    <row r="521" spans="2:17">
      <c r="B521" s="72" t="str">
        <f t="shared" si="39"/>
        <v/>
      </c>
      <c r="C521" s="73" t="s">
        <v>351</v>
      </c>
      <c r="D521" s="53" t="s">
        <v>597</v>
      </c>
      <c r="E521" s="80" t="str">
        <f t="shared" si="43"/>
        <v/>
      </c>
      <c r="F521" s="43"/>
      <c r="H521" s="53" t="s">
        <v>597</v>
      </c>
      <c r="I521" s="73" t="s">
        <v>351</v>
      </c>
      <c r="J521" s="75" t="str">
        <f t="shared" si="40"/>
        <v/>
      </c>
      <c r="K521" s="76"/>
      <c r="L521" s="79" t="s">
        <v>722</v>
      </c>
      <c r="M521" s="77">
        <f t="shared" si="35"/>
        <v>1</v>
      </c>
      <c r="N521" s="58">
        <f t="shared" si="36"/>
        <v>0</v>
      </c>
      <c r="O521" s="78">
        <f t="shared" si="37"/>
        <v>0</v>
      </c>
      <c r="P521" s="60" t="e">
        <f t="shared" si="41"/>
        <v>#N/A</v>
      </c>
      <c r="Q521" s="79" t="e">
        <f t="shared" si="42"/>
        <v>#N/A</v>
      </c>
    </row>
    <row r="522" spans="2:17">
      <c r="B522" s="72" t="str">
        <f t="shared" si="39"/>
        <v/>
      </c>
      <c r="C522" s="73" t="s">
        <v>351</v>
      </c>
      <c r="D522" s="53" t="s">
        <v>599</v>
      </c>
      <c r="E522" s="80" t="str">
        <f t="shared" si="43"/>
        <v/>
      </c>
      <c r="F522" s="43"/>
      <c r="H522" s="53" t="s">
        <v>599</v>
      </c>
      <c r="I522" s="73" t="s">
        <v>351</v>
      </c>
      <c r="J522" s="75" t="str">
        <f t="shared" si="40"/>
        <v/>
      </c>
      <c r="K522" s="76"/>
      <c r="L522" s="79" t="s">
        <v>724</v>
      </c>
      <c r="M522" s="77">
        <f t="shared" si="35"/>
        <v>1</v>
      </c>
      <c r="N522" s="58">
        <f t="shared" si="36"/>
        <v>0</v>
      </c>
      <c r="O522" s="78">
        <f t="shared" si="37"/>
        <v>0</v>
      </c>
      <c r="P522" s="60" t="e">
        <f t="shared" si="41"/>
        <v>#N/A</v>
      </c>
      <c r="Q522" s="79" t="e">
        <f t="shared" si="42"/>
        <v>#N/A</v>
      </c>
    </row>
    <row r="523" spans="2:17">
      <c r="B523" s="72" t="str">
        <f t="shared" si="39"/>
        <v/>
      </c>
      <c r="C523" s="73" t="s">
        <v>351</v>
      </c>
      <c r="D523" s="53" t="s">
        <v>601</v>
      </c>
      <c r="E523" s="80" t="str">
        <f t="shared" si="43"/>
        <v/>
      </c>
      <c r="F523" s="43"/>
      <c r="H523" s="53" t="s">
        <v>601</v>
      </c>
      <c r="I523" s="73" t="s">
        <v>351</v>
      </c>
      <c r="J523" s="75" t="str">
        <f t="shared" si="40"/>
        <v/>
      </c>
      <c r="K523" s="76"/>
      <c r="L523" s="79" t="s">
        <v>726</v>
      </c>
      <c r="M523" s="77">
        <f t="shared" si="35"/>
        <v>1</v>
      </c>
      <c r="N523" s="58">
        <f t="shared" si="36"/>
        <v>0</v>
      </c>
      <c r="O523" s="78">
        <f t="shared" si="37"/>
        <v>0</v>
      </c>
      <c r="P523" s="60" t="e">
        <f t="shared" si="41"/>
        <v>#N/A</v>
      </c>
      <c r="Q523" s="79" t="e">
        <f t="shared" si="42"/>
        <v>#N/A</v>
      </c>
    </row>
    <row r="524" spans="2:17">
      <c r="B524" s="72" t="str">
        <f t="shared" si="39"/>
        <v/>
      </c>
      <c r="C524" s="73" t="s">
        <v>351</v>
      </c>
      <c r="D524" s="53" t="s">
        <v>603</v>
      </c>
      <c r="E524" s="80" t="str">
        <f t="shared" si="43"/>
        <v/>
      </c>
      <c r="F524" s="43"/>
      <c r="H524" s="53" t="s">
        <v>603</v>
      </c>
      <c r="I524" s="73" t="s">
        <v>351</v>
      </c>
      <c r="J524" s="75" t="str">
        <f t="shared" si="40"/>
        <v/>
      </c>
      <c r="K524" s="76"/>
      <c r="L524" s="79" t="s">
        <v>728</v>
      </c>
      <c r="M524" s="77">
        <f t="shared" si="35"/>
        <v>1</v>
      </c>
      <c r="N524" s="58">
        <f t="shared" si="36"/>
        <v>0</v>
      </c>
      <c r="O524" s="78">
        <f t="shared" si="37"/>
        <v>0</v>
      </c>
      <c r="P524" s="60" t="e">
        <f t="shared" si="41"/>
        <v>#N/A</v>
      </c>
      <c r="Q524" s="79" t="e">
        <f t="shared" si="42"/>
        <v>#N/A</v>
      </c>
    </row>
    <row r="525" spans="2:17">
      <c r="B525" s="72" t="str">
        <f t="shared" si="39"/>
        <v/>
      </c>
      <c r="C525" s="73" t="s">
        <v>351</v>
      </c>
      <c r="D525" s="53" t="s">
        <v>605</v>
      </c>
      <c r="E525" s="80" t="str">
        <f t="shared" si="43"/>
        <v/>
      </c>
      <c r="F525" s="43"/>
      <c r="H525" s="53" t="s">
        <v>605</v>
      </c>
      <c r="I525" s="73" t="s">
        <v>351</v>
      </c>
      <c r="J525" s="75" t="str">
        <f t="shared" si="40"/>
        <v/>
      </c>
      <c r="K525" s="76"/>
      <c r="L525" s="79" t="s">
        <v>730</v>
      </c>
      <c r="M525" s="77">
        <f t="shared" si="35"/>
        <v>1</v>
      </c>
      <c r="N525" s="58">
        <f t="shared" si="36"/>
        <v>0</v>
      </c>
      <c r="O525" s="78">
        <f t="shared" si="37"/>
        <v>0</v>
      </c>
      <c r="P525" s="60" t="e">
        <f t="shared" si="41"/>
        <v>#N/A</v>
      </c>
      <c r="Q525" s="79" t="e">
        <f t="shared" si="42"/>
        <v>#N/A</v>
      </c>
    </row>
    <row r="526" spans="2:17">
      <c r="B526" s="72" t="str">
        <f t="shared" si="39"/>
        <v/>
      </c>
      <c r="C526" s="73" t="s">
        <v>351</v>
      </c>
      <c r="D526" s="53" t="s">
        <v>607</v>
      </c>
      <c r="E526" s="80" t="str">
        <f t="shared" si="43"/>
        <v/>
      </c>
      <c r="F526" s="43"/>
      <c r="H526" s="53" t="s">
        <v>607</v>
      </c>
      <c r="I526" s="73" t="s">
        <v>351</v>
      </c>
      <c r="J526" s="75" t="str">
        <f t="shared" si="40"/>
        <v/>
      </c>
      <c r="K526" s="76"/>
      <c r="L526" s="79" t="s">
        <v>732</v>
      </c>
      <c r="M526" s="77">
        <f t="shared" si="35"/>
        <v>1</v>
      </c>
      <c r="N526" s="58">
        <f t="shared" si="36"/>
        <v>0</v>
      </c>
      <c r="O526" s="78">
        <f t="shared" si="37"/>
        <v>0</v>
      </c>
      <c r="P526" s="60" t="e">
        <f t="shared" si="41"/>
        <v>#N/A</v>
      </c>
      <c r="Q526" s="79" t="e">
        <f t="shared" si="42"/>
        <v>#N/A</v>
      </c>
    </row>
    <row r="527" spans="2:17">
      <c r="B527" s="72" t="str">
        <f t="shared" si="39"/>
        <v/>
      </c>
      <c r="C527" s="73" t="s">
        <v>351</v>
      </c>
      <c r="D527" s="53" t="s">
        <v>609</v>
      </c>
      <c r="E527" s="80" t="str">
        <f t="shared" si="43"/>
        <v/>
      </c>
      <c r="F527" s="43"/>
      <c r="H527" s="53" t="s">
        <v>609</v>
      </c>
      <c r="I527" s="73" t="s">
        <v>351</v>
      </c>
      <c r="J527" s="75" t="str">
        <f t="shared" si="40"/>
        <v/>
      </c>
      <c r="K527" s="76"/>
      <c r="L527" s="79" t="s">
        <v>734</v>
      </c>
      <c r="M527" s="77">
        <f t="shared" si="35"/>
        <v>1</v>
      </c>
      <c r="N527" s="58">
        <f t="shared" si="36"/>
        <v>0</v>
      </c>
      <c r="O527" s="78">
        <f t="shared" si="37"/>
        <v>0</v>
      </c>
      <c r="P527" s="60" t="e">
        <f t="shared" si="41"/>
        <v>#N/A</v>
      </c>
      <c r="Q527" s="79" t="e">
        <f t="shared" si="42"/>
        <v>#N/A</v>
      </c>
    </row>
    <row r="528" spans="2:17">
      <c r="B528" s="72" t="str">
        <f t="shared" si="39"/>
        <v/>
      </c>
      <c r="C528" s="73" t="s">
        <v>351</v>
      </c>
      <c r="D528" s="53" t="s">
        <v>611</v>
      </c>
      <c r="E528" s="80" t="str">
        <f t="shared" si="43"/>
        <v/>
      </c>
      <c r="F528" s="43"/>
      <c r="H528" s="53" t="s">
        <v>611</v>
      </c>
      <c r="I528" s="73" t="s">
        <v>351</v>
      </c>
      <c r="J528" s="75" t="str">
        <f t="shared" si="40"/>
        <v/>
      </c>
      <c r="K528" s="76"/>
      <c r="L528" s="79" t="s">
        <v>736</v>
      </c>
      <c r="M528" s="77">
        <f t="shared" si="35"/>
        <v>1</v>
      </c>
      <c r="N528" s="58">
        <f t="shared" si="36"/>
        <v>0</v>
      </c>
      <c r="O528" s="78">
        <f t="shared" si="37"/>
        <v>0</v>
      </c>
      <c r="P528" s="60" t="e">
        <f t="shared" si="41"/>
        <v>#N/A</v>
      </c>
      <c r="Q528" s="79" t="e">
        <f t="shared" si="42"/>
        <v>#N/A</v>
      </c>
    </row>
    <row r="529" spans="2:17">
      <c r="B529" s="72" t="str">
        <f t="shared" si="39"/>
        <v/>
      </c>
      <c r="C529" s="73" t="s">
        <v>351</v>
      </c>
      <c r="D529" s="53" t="s">
        <v>613</v>
      </c>
      <c r="E529" s="80" t="str">
        <f t="shared" si="43"/>
        <v/>
      </c>
      <c r="F529" s="43"/>
      <c r="H529" s="53" t="s">
        <v>613</v>
      </c>
      <c r="I529" s="73" t="s">
        <v>351</v>
      </c>
      <c r="J529" s="75" t="str">
        <f t="shared" si="40"/>
        <v/>
      </c>
      <c r="K529" s="76"/>
      <c r="L529" s="79" t="s">
        <v>738</v>
      </c>
      <c r="M529" s="77">
        <f t="shared" si="35"/>
        <v>1</v>
      </c>
      <c r="N529" s="58">
        <f t="shared" si="36"/>
        <v>0</v>
      </c>
      <c r="O529" s="78">
        <f t="shared" si="37"/>
        <v>0</v>
      </c>
      <c r="P529" s="60" t="e">
        <f t="shared" si="41"/>
        <v>#N/A</v>
      </c>
      <c r="Q529" s="79" t="e">
        <f t="shared" si="42"/>
        <v>#N/A</v>
      </c>
    </row>
    <row r="530" spans="2:17">
      <c r="B530" s="72" t="str">
        <f t="shared" si="39"/>
        <v/>
      </c>
      <c r="C530" s="73" t="s">
        <v>351</v>
      </c>
      <c r="D530" s="53" t="s">
        <v>615</v>
      </c>
      <c r="E530" s="80" t="str">
        <f t="shared" si="43"/>
        <v/>
      </c>
      <c r="F530" s="43"/>
      <c r="H530" s="53" t="s">
        <v>615</v>
      </c>
      <c r="I530" s="73" t="s">
        <v>351</v>
      </c>
      <c r="J530" s="75" t="str">
        <f t="shared" si="40"/>
        <v/>
      </c>
      <c r="K530" s="76"/>
      <c r="L530" s="79" t="s">
        <v>740</v>
      </c>
      <c r="M530" s="77">
        <f t="shared" si="35"/>
        <v>1</v>
      </c>
      <c r="N530" s="58">
        <f t="shared" si="36"/>
        <v>0</v>
      </c>
      <c r="O530" s="78">
        <f t="shared" si="37"/>
        <v>0</v>
      </c>
      <c r="P530" s="60" t="e">
        <f t="shared" si="41"/>
        <v>#N/A</v>
      </c>
      <c r="Q530" s="79" t="e">
        <f t="shared" si="42"/>
        <v>#N/A</v>
      </c>
    </row>
    <row r="531" spans="2:17">
      <c r="B531" s="72" t="str">
        <f t="shared" si="39"/>
        <v/>
      </c>
      <c r="C531" s="73" t="s">
        <v>351</v>
      </c>
      <c r="D531" s="53" t="s">
        <v>617</v>
      </c>
      <c r="E531" s="80" t="str">
        <f t="shared" si="43"/>
        <v/>
      </c>
      <c r="F531" s="43"/>
      <c r="H531" s="53" t="s">
        <v>617</v>
      </c>
      <c r="I531" s="73" t="s">
        <v>351</v>
      </c>
      <c r="J531" s="75" t="str">
        <f t="shared" si="40"/>
        <v/>
      </c>
      <c r="K531" s="76"/>
      <c r="L531" s="79" t="s">
        <v>742</v>
      </c>
      <c r="M531" s="77">
        <f t="shared" si="35"/>
        <v>1</v>
      </c>
      <c r="N531" s="58">
        <f t="shared" si="36"/>
        <v>0</v>
      </c>
      <c r="O531" s="78">
        <f t="shared" si="37"/>
        <v>0</v>
      </c>
      <c r="P531" s="60" t="e">
        <f t="shared" si="41"/>
        <v>#N/A</v>
      </c>
      <c r="Q531" s="79" t="e">
        <f t="shared" si="42"/>
        <v>#N/A</v>
      </c>
    </row>
    <row r="532" spans="2:17">
      <c r="B532" s="72" t="str">
        <f t="shared" si="39"/>
        <v/>
      </c>
      <c r="C532" s="73" t="s">
        <v>351</v>
      </c>
      <c r="D532" s="53" t="s">
        <v>619</v>
      </c>
      <c r="E532" s="80" t="str">
        <f t="shared" si="43"/>
        <v/>
      </c>
      <c r="F532" s="43"/>
      <c r="H532" s="53" t="s">
        <v>619</v>
      </c>
      <c r="I532" s="73" t="s">
        <v>351</v>
      </c>
      <c r="J532" s="75" t="str">
        <f t="shared" si="40"/>
        <v/>
      </c>
      <c r="K532" s="76"/>
      <c r="L532" s="79" t="s">
        <v>744</v>
      </c>
      <c r="M532" s="77">
        <f t="shared" si="35"/>
        <v>1</v>
      </c>
      <c r="N532" s="58">
        <f t="shared" si="36"/>
        <v>0</v>
      </c>
      <c r="O532" s="78">
        <f t="shared" si="37"/>
        <v>0</v>
      </c>
      <c r="P532" s="60" t="e">
        <f t="shared" si="41"/>
        <v>#N/A</v>
      </c>
      <c r="Q532" s="79" t="e">
        <f t="shared" si="42"/>
        <v>#N/A</v>
      </c>
    </row>
    <row r="533" spans="2:17">
      <c r="B533" s="72" t="str">
        <f t="shared" si="39"/>
        <v/>
      </c>
      <c r="C533" s="73" t="s">
        <v>351</v>
      </c>
      <c r="D533" s="53" t="s">
        <v>621</v>
      </c>
      <c r="E533" s="80" t="str">
        <f t="shared" si="43"/>
        <v/>
      </c>
      <c r="F533" s="43"/>
      <c r="H533" s="53" t="s">
        <v>621</v>
      </c>
      <c r="I533" s="73" t="s">
        <v>351</v>
      </c>
      <c r="J533" s="75" t="str">
        <f t="shared" si="40"/>
        <v/>
      </c>
      <c r="K533" s="76"/>
      <c r="L533" s="79" t="s">
        <v>746</v>
      </c>
      <c r="M533" s="77">
        <f t="shared" si="35"/>
        <v>1</v>
      </c>
      <c r="N533" s="58">
        <f t="shared" si="36"/>
        <v>0</v>
      </c>
      <c r="O533" s="78">
        <f t="shared" si="37"/>
        <v>0</v>
      </c>
      <c r="P533" s="60" t="e">
        <f t="shared" si="41"/>
        <v>#N/A</v>
      </c>
      <c r="Q533" s="79" t="e">
        <f t="shared" si="42"/>
        <v>#N/A</v>
      </c>
    </row>
    <row r="534" spans="2:17">
      <c r="B534" s="72" t="str">
        <f t="shared" si="39"/>
        <v/>
      </c>
      <c r="C534" s="73" t="s">
        <v>351</v>
      </c>
      <c r="D534" s="53" t="s">
        <v>623</v>
      </c>
      <c r="E534" s="80" t="str">
        <f t="shared" si="43"/>
        <v/>
      </c>
      <c r="F534" s="43"/>
      <c r="H534" s="53" t="s">
        <v>623</v>
      </c>
      <c r="I534" s="73" t="s">
        <v>351</v>
      </c>
      <c r="J534" s="75" t="str">
        <f t="shared" si="40"/>
        <v/>
      </c>
      <c r="K534" s="76"/>
      <c r="L534" s="79" t="s">
        <v>748</v>
      </c>
      <c r="M534" s="77">
        <f t="shared" si="35"/>
        <v>1</v>
      </c>
      <c r="N534" s="58">
        <f t="shared" si="36"/>
        <v>0</v>
      </c>
      <c r="O534" s="78">
        <f t="shared" si="37"/>
        <v>0</v>
      </c>
      <c r="P534" s="60" t="e">
        <f t="shared" si="41"/>
        <v>#N/A</v>
      </c>
      <c r="Q534" s="79" t="e">
        <f t="shared" si="42"/>
        <v>#N/A</v>
      </c>
    </row>
    <row r="535" spans="2:17">
      <c r="B535" s="72" t="str">
        <f t="shared" si="39"/>
        <v/>
      </c>
      <c r="C535" s="73" t="s">
        <v>351</v>
      </c>
      <c r="D535" s="53" t="s">
        <v>625</v>
      </c>
      <c r="E535" s="80" t="str">
        <f t="shared" si="43"/>
        <v/>
      </c>
      <c r="F535" s="43"/>
      <c r="H535" s="53" t="s">
        <v>625</v>
      </c>
      <c r="I535" s="73" t="s">
        <v>351</v>
      </c>
      <c r="J535" s="75" t="str">
        <f t="shared" si="40"/>
        <v/>
      </c>
      <c r="K535" s="76"/>
      <c r="L535" s="79" t="s">
        <v>750</v>
      </c>
      <c r="M535" s="77">
        <f t="shared" si="35"/>
        <v>1</v>
      </c>
      <c r="N535" s="58">
        <f t="shared" si="36"/>
        <v>0</v>
      </c>
      <c r="O535" s="78">
        <f t="shared" si="37"/>
        <v>0</v>
      </c>
      <c r="P535" s="60" t="e">
        <f t="shared" si="41"/>
        <v>#N/A</v>
      </c>
      <c r="Q535" s="79" t="e">
        <f t="shared" si="42"/>
        <v>#N/A</v>
      </c>
    </row>
    <row r="536" spans="2:17">
      <c r="B536" s="72" t="str">
        <f t="shared" si="39"/>
        <v/>
      </c>
      <c r="C536" s="73" t="s">
        <v>351</v>
      </c>
      <c r="D536" s="53" t="s">
        <v>627</v>
      </c>
      <c r="E536" s="80" t="str">
        <f t="shared" si="43"/>
        <v/>
      </c>
      <c r="F536" s="43"/>
      <c r="H536" s="53" t="s">
        <v>627</v>
      </c>
      <c r="I536" s="73" t="s">
        <v>351</v>
      </c>
      <c r="J536" s="75" t="str">
        <f t="shared" si="40"/>
        <v/>
      </c>
      <c r="K536" s="76"/>
      <c r="L536" s="79" t="s">
        <v>752</v>
      </c>
      <c r="M536" s="77">
        <f t="shared" si="35"/>
        <v>1</v>
      </c>
      <c r="N536" s="58">
        <f t="shared" si="36"/>
        <v>0</v>
      </c>
      <c r="O536" s="78">
        <f t="shared" si="37"/>
        <v>0</v>
      </c>
      <c r="P536" s="60" t="e">
        <f t="shared" si="41"/>
        <v>#N/A</v>
      </c>
      <c r="Q536" s="79" t="e">
        <f t="shared" si="42"/>
        <v>#N/A</v>
      </c>
    </row>
    <row r="537" spans="2:17">
      <c r="B537" s="72" t="str">
        <f t="shared" si="39"/>
        <v/>
      </c>
      <c r="C537" s="73" t="s">
        <v>351</v>
      </c>
      <c r="D537" s="53" t="s">
        <v>629</v>
      </c>
      <c r="E537" s="80" t="str">
        <f t="shared" si="43"/>
        <v/>
      </c>
      <c r="F537" s="43"/>
      <c r="H537" s="53" t="s">
        <v>629</v>
      </c>
      <c r="I537" s="73" t="s">
        <v>351</v>
      </c>
      <c r="J537" s="75" t="str">
        <f t="shared" si="40"/>
        <v/>
      </c>
      <c r="K537" s="76"/>
      <c r="L537" s="79" t="s">
        <v>754</v>
      </c>
      <c r="M537" s="77">
        <f t="shared" si="35"/>
        <v>1</v>
      </c>
      <c r="N537" s="58">
        <f t="shared" si="36"/>
        <v>0</v>
      </c>
      <c r="O537" s="78">
        <f t="shared" si="37"/>
        <v>0</v>
      </c>
      <c r="P537" s="60" t="e">
        <f t="shared" si="41"/>
        <v>#N/A</v>
      </c>
      <c r="Q537" s="79" t="e">
        <f t="shared" si="42"/>
        <v>#N/A</v>
      </c>
    </row>
    <row r="538" spans="2:17">
      <c r="B538" s="72" t="str">
        <f t="shared" si="39"/>
        <v/>
      </c>
      <c r="C538" s="73" t="s">
        <v>351</v>
      </c>
      <c r="D538" s="53" t="s">
        <v>631</v>
      </c>
      <c r="E538" s="80" t="str">
        <f t="shared" si="43"/>
        <v/>
      </c>
      <c r="F538" s="43"/>
      <c r="H538" s="53" t="s">
        <v>631</v>
      </c>
      <c r="I538" s="73" t="s">
        <v>351</v>
      </c>
      <c r="J538" s="75" t="str">
        <f t="shared" si="40"/>
        <v/>
      </c>
      <c r="K538" s="76"/>
      <c r="L538" s="79" t="s">
        <v>756</v>
      </c>
      <c r="M538" s="77">
        <f t="shared" si="35"/>
        <v>1</v>
      </c>
      <c r="N538" s="58">
        <f t="shared" si="36"/>
        <v>0</v>
      </c>
      <c r="O538" s="78">
        <f t="shared" si="37"/>
        <v>0</v>
      </c>
      <c r="P538" s="60" t="e">
        <f t="shared" si="41"/>
        <v>#N/A</v>
      </c>
      <c r="Q538" s="79" t="e">
        <f t="shared" si="42"/>
        <v>#N/A</v>
      </c>
    </row>
    <row r="539" spans="2:17">
      <c r="B539" s="72" t="str">
        <f t="shared" si="39"/>
        <v/>
      </c>
      <c r="C539" s="73" t="s">
        <v>351</v>
      </c>
      <c r="D539" s="53" t="s">
        <v>633</v>
      </c>
      <c r="E539" s="80" t="str">
        <f t="shared" si="43"/>
        <v/>
      </c>
      <c r="F539" s="43"/>
      <c r="H539" s="53" t="s">
        <v>633</v>
      </c>
      <c r="I539" s="73" t="s">
        <v>351</v>
      </c>
      <c r="J539" s="75" t="str">
        <f t="shared" si="40"/>
        <v/>
      </c>
      <c r="K539" s="76"/>
      <c r="L539" s="79" t="s">
        <v>758</v>
      </c>
      <c r="M539" s="77">
        <f t="shared" si="35"/>
        <v>1</v>
      </c>
      <c r="N539" s="58">
        <f t="shared" si="36"/>
        <v>0</v>
      </c>
      <c r="O539" s="78">
        <f t="shared" si="37"/>
        <v>0</v>
      </c>
      <c r="P539" s="60" t="e">
        <f t="shared" si="41"/>
        <v>#N/A</v>
      </c>
      <c r="Q539" s="79" t="e">
        <f t="shared" si="42"/>
        <v>#N/A</v>
      </c>
    </row>
    <row r="540" spans="2:17">
      <c r="B540" s="72" t="str">
        <f t="shared" si="39"/>
        <v/>
      </c>
      <c r="C540" s="73" t="s">
        <v>351</v>
      </c>
      <c r="D540" s="53" t="s">
        <v>635</v>
      </c>
      <c r="E540" s="80" t="str">
        <f t="shared" si="43"/>
        <v/>
      </c>
      <c r="F540" s="43"/>
      <c r="H540" s="53" t="s">
        <v>635</v>
      </c>
      <c r="I540" s="73" t="s">
        <v>351</v>
      </c>
      <c r="J540" s="75" t="str">
        <f t="shared" si="40"/>
        <v/>
      </c>
      <c r="K540" s="76"/>
      <c r="L540" s="79" t="s">
        <v>760</v>
      </c>
      <c r="M540" s="77">
        <f t="shared" si="35"/>
        <v>1</v>
      </c>
      <c r="N540" s="58">
        <f t="shared" si="36"/>
        <v>0</v>
      </c>
      <c r="O540" s="78">
        <f t="shared" si="37"/>
        <v>0</v>
      </c>
      <c r="P540" s="60" t="e">
        <f t="shared" si="41"/>
        <v>#N/A</v>
      </c>
      <c r="Q540" s="79" t="e">
        <f t="shared" si="42"/>
        <v>#N/A</v>
      </c>
    </row>
    <row r="541" spans="2:17">
      <c r="B541" s="72" t="str">
        <f t="shared" si="39"/>
        <v/>
      </c>
      <c r="C541" s="73" t="s">
        <v>351</v>
      </c>
      <c r="D541" s="53" t="s">
        <v>637</v>
      </c>
      <c r="E541" s="80" t="str">
        <f t="shared" si="43"/>
        <v/>
      </c>
      <c r="F541" s="43"/>
      <c r="H541" s="53" t="s">
        <v>637</v>
      </c>
      <c r="I541" s="73" t="s">
        <v>351</v>
      </c>
      <c r="J541" s="75" t="str">
        <f t="shared" si="40"/>
        <v/>
      </c>
      <c r="K541" s="76"/>
      <c r="L541" s="79" t="s">
        <v>762</v>
      </c>
      <c r="M541" s="77">
        <f t="shared" si="35"/>
        <v>1</v>
      </c>
      <c r="N541" s="58">
        <f t="shared" si="36"/>
        <v>0</v>
      </c>
      <c r="O541" s="78">
        <f t="shared" si="37"/>
        <v>0</v>
      </c>
      <c r="P541" s="60" t="e">
        <f t="shared" si="41"/>
        <v>#N/A</v>
      </c>
      <c r="Q541" s="79" t="e">
        <f t="shared" si="42"/>
        <v>#N/A</v>
      </c>
    </row>
    <row r="542" spans="2:17">
      <c r="B542" s="72" t="str">
        <f t="shared" si="39"/>
        <v/>
      </c>
      <c r="C542" s="73" t="s">
        <v>351</v>
      </c>
      <c r="D542" s="53" t="s">
        <v>639</v>
      </c>
      <c r="E542" s="80" t="str">
        <f t="shared" si="43"/>
        <v/>
      </c>
      <c r="F542" s="43"/>
      <c r="H542" s="53" t="s">
        <v>639</v>
      </c>
      <c r="I542" s="73" t="s">
        <v>351</v>
      </c>
      <c r="J542" s="75" t="str">
        <f t="shared" si="40"/>
        <v/>
      </c>
      <c r="K542" s="76"/>
      <c r="L542" s="79" t="s">
        <v>764</v>
      </c>
      <c r="M542" s="77">
        <f t="shared" si="35"/>
        <v>1</v>
      </c>
      <c r="N542" s="58">
        <f t="shared" si="36"/>
        <v>0</v>
      </c>
      <c r="O542" s="78">
        <f t="shared" si="37"/>
        <v>0</v>
      </c>
      <c r="P542" s="60" t="e">
        <f t="shared" si="41"/>
        <v>#N/A</v>
      </c>
      <c r="Q542" s="79" t="e">
        <f t="shared" si="42"/>
        <v>#N/A</v>
      </c>
    </row>
    <row r="543" spans="2:17">
      <c r="B543" s="72" t="str">
        <f t="shared" si="39"/>
        <v/>
      </c>
      <c r="C543" s="73" t="s">
        <v>351</v>
      </c>
      <c r="D543" s="53" t="s">
        <v>641</v>
      </c>
      <c r="E543" s="80" t="str">
        <f t="shared" si="43"/>
        <v/>
      </c>
      <c r="F543" s="43"/>
      <c r="H543" s="53" t="s">
        <v>641</v>
      </c>
      <c r="I543" s="73" t="s">
        <v>351</v>
      </c>
      <c r="J543" s="75" t="str">
        <f t="shared" si="40"/>
        <v/>
      </c>
      <c r="K543" s="76"/>
      <c r="L543" s="79" t="s">
        <v>766</v>
      </c>
      <c r="M543" s="77">
        <f t="shared" si="35"/>
        <v>1</v>
      </c>
      <c r="N543" s="58">
        <f t="shared" si="36"/>
        <v>0</v>
      </c>
      <c r="O543" s="78">
        <f t="shared" si="37"/>
        <v>0</v>
      </c>
      <c r="P543" s="60" t="e">
        <f t="shared" si="41"/>
        <v>#N/A</v>
      </c>
      <c r="Q543" s="79" t="e">
        <f t="shared" si="42"/>
        <v>#N/A</v>
      </c>
    </row>
    <row r="544" spans="2:17">
      <c r="B544" s="72" t="str">
        <f t="shared" si="39"/>
        <v/>
      </c>
      <c r="C544" s="73" t="s">
        <v>351</v>
      </c>
      <c r="D544" s="53" t="s">
        <v>643</v>
      </c>
      <c r="E544" s="80" t="str">
        <f t="shared" si="43"/>
        <v/>
      </c>
      <c r="F544" s="43"/>
      <c r="H544" s="53" t="s">
        <v>643</v>
      </c>
      <c r="I544" s="73" t="s">
        <v>351</v>
      </c>
      <c r="J544" s="75" t="str">
        <f t="shared" si="40"/>
        <v/>
      </c>
      <c r="K544" s="76"/>
      <c r="L544" s="79" t="s">
        <v>768</v>
      </c>
      <c r="M544" s="77">
        <f t="shared" si="35"/>
        <v>1</v>
      </c>
      <c r="N544" s="58">
        <f t="shared" si="36"/>
        <v>0</v>
      </c>
      <c r="O544" s="78">
        <f t="shared" si="37"/>
        <v>0</v>
      </c>
      <c r="P544" s="60" t="e">
        <f t="shared" si="41"/>
        <v>#N/A</v>
      </c>
      <c r="Q544" s="79" t="e">
        <f t="shared" si="42"/>
        <v>#N/A</v>
      </c>
    </row>
    <row r="545" spans="2:17">
      <c r="B545" s="72" t="str">
        <f t="shared" si="39"/>
        <v/>
      </c>
      <c r="C545" s="73" t="s">
        <v>351</v>
      </c>
      <c r="D545" s="53" t="s">
        <v>645</v>
      </c>
      <c r="E545" s="80" t="str">
        <f t="shared" si="43"/>
        <v/>
      </c>
      <c r="F545" s="43"/>
      <c r="H545" s="53" t="s">
        <v>645</v>
      </c>
      <c r="I545" s="73" t="s">
        <v>351</v>
      </c>
      <c r="J545" s="75" t="str">
        <f t="shared" si="40"/>
        <v/>
      </c>
      <c r="K545" s="76"/>
      <c r="L545" s="79" t="s">
        <v>770</v>
      </c>
      <c r="M545" s="77">
        <f t="shared" si="35"/>
        <v>1</v>
      </c>
      <c r="N545" s="58">
        <f t="shared" si="36"/>
        <v>0</v>
      </c>
      <c r="O545" s="78">
        <f t="shared" si="37"/>
        <v>0</v>
      </c>
      <c r="P545" s="60" t="e">
        <f t="shared" si="41"/>
        <v>#N/A</v>
      </c>
      <c r="Q545" s="79" t="e">
        <f t="shared" si="42"/>
        <v>#N/A</v>
      </c>
    </row>
    <row r="546" spans="2:17">
      <c r="B546" s="72" t="str">
        <f t="shared" si="39"/>
        <v/>
      </c>
      <c r="C546" s="73" t="s">
        <v>351</v>
      </c>
      <c r="D546" s="53" t="s">
        <v>647</v>
      </c>
      <c r="E546" s="80" t="str">
        <f t="shared" si="43"/>
        <v/>
      </c>
      <c r="F546" s="43"/>
      <c r="H546" s="53" t="s">
        <v>647</v>
      </c>
      <c r="I546" s="73" t="s">
        <v>351</v>
      </c>
      <c r="J546" s="75" t="str">
        <f t="shared" si="40"/>
        <v/>
      </c>
      <c r="K546" s="76"/>
      <c r="L546" s="79" t="s">
        <v>772</v>
      </c>
      <c r="M546" s="77">
        <f t="shared" si="35"/>
        <v>1</v>
      </c>
      <c r="N546" s="58">
        <f t="shared" si="36"/>
        <v>0</v>
      </c>
      <c r="O546" s="78">
        <f t="shared" si="37"/>
        <v>0</v>
      </c>
      <c r="P546" s="60" t="e">
        <f t="shared" si="41"/>
        <v>#N/A</v>
      </c>
      <c r="Q546" s="79" t="e">
        <f t="shared" si="42"/>
        <v>#N/A</v>
      </c>
    </row>
    <row r="547" spans="2:17">
      <c r="B547" s="72" t="str">
        <f t="shared" si="39"/>
        <v/>
      </c>
      <c r="C547" s="73" t="s">
        <v>351</v>
      </c>
      <c r="D547" s="53" t="s">
        <v>649</v>
      </c>
      <c r="E547" s="80" t="str">
        <f t="shared" si="43"/>
        <v/>
      </c>
      <c r="F547" s="43"/>
      <c r="H547" s="53" t="s">
        <v>649</v>
      </c>
      <c r="I547" s="73" t="s">
        <v>351</v>
      </c>
      <c r="J547" s="75" t="str">
        <f t="shared" si="40"/>
        <v/>
      </c>
      <c r="K547" s="76"/>
      <c r="L547" s="79" t="s">
        <v>774</v>
      </c>
      <c r="M547" s="77">
        <f t="shared" si="35"/>
        <v>1</v>
      </c>
      <c r="N547" s="58">
        <f t="shared" si="36"/>
        <v>0</v>
      </c>
      <c r="O547" s="78">
        <f t="shared" si="37"/>
        <v>0</v>
      </c>
      <c r="P547" s="60" t="e">
        <f t="shared" si="41"/>
        <v>#N/A</v>
      </c>
      <c r="Q547" s="79" t="e">
        <f t="shared" si="42"/>
        <v>#N/A</v>
      </c>
    </row>
    <row r="548" spans="2:17">
      <c r="B548" s="72" t="str">
        <f t="shared" si="39"/>
        <v/>
      </c>
      <c r="C548" s="73" t="s">
        <v>351</v>
      </c>
      <c r="D548" s="53" t="s">
        <v>651</v>
      </c>
      <c r="E548" s="80" t="str">
        <f t="shared" si="43"/>
        <v/>
      </c>
      <c r="F548" s="43"/>
      <c r="H548" s="53" t="s">
        <v>651</v>
      </c>
      <c r="I548" s="73" t="s">
        <v>351</v>
      </c>
      <c r="J548" s="75" t="str">
        <f t="shared" si="40"/>
        <v/>
      </c>
      <c r="K548" s="76"/>
      <c r="L548" s="79" t="s">
        <v>776</v>
      </c>
      <c r="M548" s="77">
        <f t="shared" si="35"/>
        <v>1</v>
      </c>
      <c r="N548" s="58">
        <f t="shared" si="36"/>
        <v>0</v>
      </c>
      <c r="O548" s="78">
        <f t="shared" si="37"/>
        <v>0</v>
      </c>
      <c r="P548" s="60" t="e">
        <f t="shared" si="41"/>
        <v>#N/A</v>
      </c>
      <c r="Q548" s="79" t="e">
        <f t="shared" si="42"/>
        <v>#N/A</v>
      </c>
    </row>
    <row r="549" spans="2:17">
      <c r="B549" s="72" t="str">
        <f t="shared" si="39"/>
        <v/>
      </c>
      <c r="C549" s="73" t="s">
        <v>351</v>
      </c>
      <c r="D549" s="53" t="s">
        <v>653</v>
      </c>
      <c r="E549" s="80" t="str">
        <f t="shared" si="43"/>
        <v/>
      </c>
      <c r="F549" s="43"/>
      <c r="H549" s="53" t="s">
        <v>653</v>
      </c>
      <c r="I549" s="73" t="s">
        <v>351</v>
      </c>
      <c r="J549" s="75" t="str">
        <f t="shared" si="40"/>
        <v/>
      </c>
      <c r="K549" s="76"/>
      <c r="L549" s="79" t="s">
        <v>777</v>
      </c>
      <c r="M549" s="77">
        <f t="shared" si="35"/>
        <v>1</v>
      </c>
      <c r="N549" s="58">
        <f t="shared" si="36"/>
        <v>0</v>
      </c>
      <c r="O549" s="78">
        <f t="shared" si="37"/>
        <v>0</v>
      </c>
      <c r="P549" s="60" t="e">
        <f t="shared" si="41"/>
        <v>#N/A</v>
      </c>
      <c r="Q549" s="79" t="e">
        <f t="shared" si="42"/>
        <v>#N/A</v>
      </c>
    </row>
    <row r="550" spans="2:17">
      <c r="B550" s="72" t="str">
        <f t="shared" si="39"/>
        <v/>
      </c>
      <c r="C550" s="73" t="s">
        <v>351</v>
      </c>
      <c r="D550" s="53" t="s">
        <v>655</v>
      </c>
      <c r="E550" s="80" t="str">
        <f t="shared" si="43"/>
        <v/>
      </c>
      <c r="F550" s="43"/>
      <c r="H550" s="53" t="s">
        <v>655</v>
      </c>
      <c r="I550" s="73" t="s">
        <v>351</v>
      </c>
      <c r="J550" s="75" t="str">
        <f t="shared" si="40"/>
        <v/>
      </c>
      <c r="K550" s="76"/>
      <c r="L550" s="79" t="s">
        <v>778</v>
      </c>
      <c r="M550" s="77">
        <f t="shared" si="35"/>
        <v>1</v>
      </c>
      <c r="N550" s="58">
        <f t="shared" si="36"/>
        <v>0</v>
      </c>
      <c r="O550" s="78">
        <f t="shared" si="37"/>
        <v>0</v>
      </c>
      <c r="P550" s="60" t="e">
        <f t="shared" si="41"/>
        <v>#N/A</v>
      </c>
      <c r="Q550" s="79" t="e">
        <f t="shared" si="42"/>
        <v>#N/A</v>
      </c>
    </row>
    <row r="551" spans="2:17">
      <c r="B551" s="72" t="str">
        <f t="shared" si="39"/>
        <v/>
      </c>
      <c r="C551" s="73" t="s">
        <v>351</v>
      </c>
      <c r="D551" s="53" t="s">
        <v>657</v>
      </c>
      <c r="E551" s="80" t="str">
        <f t="shared" si="43"/>
        <v/>
      </c>
      <c r="F551" s="43"/>
      <c r="H551" s="53" t="s">
        <v>657</v>
      </c>
      <c r="I551" s="73" t="s">
        <v>351</v>
      </c>
      <c r="J551" s="75" t="str">
        <f t="shared" si="40"/>
        <v/>
      </c>
      <c r="K551" s="76"/>
      <c r="L551" s="79" t="s">
        <v>779</v>
      </c>
      <c r="M551" s="77">
        <f t="shared" si="35"/>
        <v>1</v>
      </c>
      <c r="N551" s="58">
        <f t="shared" si="36"/>
        <v>0</v>
      </c>
      <c r="O551" s="78">
        <f t="shared" si="37"/>
        <v>0</v>
      </c>
      <c r="P551" s="60" t="e">
        <f t="shared" si="41"/>
        <v>#N/A</v>
      </c>
      <c r="Q551" s="79" t="e">
        <f t="shared" si="42"/>
        <v>#N/A</v>
      </c>
    </row>
    <row r="552" spans="2:17">
      <c r="B552" s="72" t="str">
        <f t="shared" si="39"/>
        <v/>
      </c>
      <c r="C552" s="73" t="s">
        <v>351</v>
      </c>
      <c r="D552" s="53" t="s">
        <v>659</v>
      </c>
      <c r="E552" s="80" t="str">
        <f t="shared" si="43"/>
        <v/>
      </c>
      <c r="F552" s="43"/>
      <c r="H552" s="53" t="s">
        <v>659</v>
      </c>
      <c r="I552" s="73" t="s">
        <v>351</v>
      </c>
      <c r="J552" s="75" t="str">
        <f t="shared" si="40"/>
        <v/>
      </c>
      <c r="K552" s="76"/>
      <c r="L552" s="79" t="s">
        <v>780</v>
      </c>
      <c r="M552" s="77">
        <f t="shared" si="35"/>
        <v>1</v>
      </c>
      <c r="N552" s="58">
        <f t="shared" si="36"/>
        <v>0</v>
      </c>
      <c r="O552" s="78">
        <f t="shared" si="37"/>
        <v>0</v>
      </c>
      <c r="P552" s="60" t="e">
        <f t="shared" si="41"/>
        <v>#N/A</v>
      </c>
      <c r="Q552" s="79" t="e">
        <f t="shared" si="42"/>
        <v>#N/A</v>
      </c>
    </row>
    <row r="553" spans="2:17">
      <c r="B553" s="72" t="str">
        <f t="shared" si="39"/>
        <v/>
      </c>
      <c r="C553" s="73" t="s">
        <v>351</v>
      </c>
      <c r="D553" s="53" t="s">
        <v>660</v>
      </c>
      <c r="E553" s="80" t="str">
        <f t="shared" si="43"/>
        <v/>
      </c>
      <c r="F553" s="43"/>
      <c r="H553" s="53" t="s">
        <v>660</v>
      </c>
      <c r="I553" s="73" t="s">
        <v>351</v>
      </c>
      <c r="J553" s="75" t="str">
        <f t="shared" si="40"/>
        <v/>
      </c>
      <c r="K553" s="76"/>
      <c r="L553" s="79" t="s">
        <v>781</v>
      </c>
      <c r="M553" s="77">
        <f t="shared" si="35"/>
        <v>1</v>
      </c>
      <c r="N553" s="58">
        <f t="shared" si="36"/>
        <v>0</v>
      </c>
      <c r="O553" s="78">
        <f t="shared" si="37"/>
        <v>0</v>
      </c>
      <c r="P553" s="60" t="e">
        <f t="shared" si="41"/>
        <v>#N/A</v>
      </c>
      <c r="Q553" s="79" t="e">
        <f t="shared" si="42"/>
        <v>#N/A</v>
      </c>
    </row>
    <row r="554" spans="2:17">
      <c r="B554" s="72" t="str">
        <f t="shared" si="39"/>
        <v/>
      </c>
      <c r="C554" s="73" t="s">
        <v>351</v>
      </c>
      <c r="D554" s="53" t="s">
        <v>661</v>
      </c>
      <c r="E554" s="80" t="str">
        <f t="shared" si="43"/>
        <v/>
      </c>
      <c r="F554" s="43"/>
      <c r="H554" s="53" t="s">
        <v>661</v>
      </c>
      <c r="I554" s="73" t="s">
        <v>351</v>
      </c>
      <c r="J554" s="75" t="str">
        <f t="shared" si="40"/>
        <v/>
      </c>
      <c r="L554" s="79" t="s">
        <v>782</v>
      </c>
      <c r="M554" s="77">
        <f t="shared" si="35"/>
        <v>1</v>
      </c>
      <c r="N554" s="58">
        <f t="shared" si="36"/>
        <v>0</v>
      </c>
      <c r="O554" s="78">
        <f t="shared" si="37"/>
        <v>0</v>
      </c>
      <c r="P554" s="60" t="e">
        <f t="shared" si="41"/>
        <v>#N/A</v>
      </c>
      <c r="Q554" s="79" t="e">
        <f t="shared" si="42"/>
        <v>#N/A</v>
      </c>
    </row>
    <row r="555" spans="2:17">
      <c r="B555" s="72" t="str">
        <f t="shared" si="39"/>
        <v/>
      </c>
      <c r="C555" s="73" t="s">
        <v>351</v>
      </c>
      <c r="D555" s="53" t="s">
        <v>663</v>
      </c>
      <c r="E555" s="80" t="str">
        <f t="shared" si="43"/>
        <v/>
      </c>
      <c r="F555" s="43"/>
      <c r="H555" s="53" t="s">
        <v>663</v>
      </c>
      <c r="I555" s="73" t="s">
        <v>351</v>
      </c>
      <c r="J555" s="75" t="str">
        <f t="shared" si="40"/>
        <v/>
      </c>
      <c r="L555" s="79" t="s">
        <v>783</v>
      </c>
      <c r="M555" s="77">
        <f t="shared" ref="M555:M618" si="44">COUNTIF($H$383:$H$758,$L555)-COUNTIFS($H$383:$H$758,L555,$J$383:$J$758,"N/A")</f>
        <v>1</v>
      </c>
      <c r="N555" s="58">
        <f t="shared" ref="N555:N618" si="45">COUNTIFS($H$383:$H$758,L555,$J$383:$J$758,"C")</f>
        <v>0</v>
      </c>
      <c r="O555" s="78">
        <f t="shared" ref="O555:O618" si="46">IF(M555=0,1,(N555/M555))</f>
        <v>0</v>
      </c>
      <c r="P555" s="60" t="e">
        <f t="shared" si="41"/>
        <v>#N/A</v>
      </c>
      <c r="Q555" s="79" t="e">
        <f t="shared" si="42"/>
        <v>#N/A</v>
      </c>
    </row>
    <row r="556" spans="2:17">
      <c r="B556" s="72" t="str">
        <f t="shared" si="39"/>
        <v/>
      </c>
      <c r="C556" s="73" t="s">
        <v>351</v>
      </c>
      <c r="D556" s="53" t="s">
        <v>665</v>
      </c>
      <c r="E556" s="80" t="str">
        <f t="shared" si="43"/>
        <v/>
      </c>
      <c r="F556" s="43"/>
      <c r="H556" s="53" t="s">
        <v>665</v>
      </c>
      <c r="I556" s="73" t="s">
        <v>351</v>
      </c>
      <c r="J556" s="75" t="str">
        <f t="shared" si="40"/>
        <v/>
      </c>
      <c r="L556" s="79" t="s">
        <v>784</v>
      </c>
      <c r="M556" s="77">
        <f t="shared" si="44"/>
        <v>1</v>
      </c>
      <c r="N556" s="58">
        <f t="shared" si="45"/>
        <v>0</v>
      </c>
      <c r="O556" s="78">
        <f t="shared" si="46"/>
        <v>0</v>
      </c>
      <c r="P556" s="60" t="e">
        <f t="shared" si="41"/>
        <v>#N/A</v>
      </c>
      <c r="Q556" s="79" t="e">
        <f t="shared" si="42"/>
        <v>#N/A</v>
      </c>
    </row>
    <row r="557" spans="2:17">
      <c r="B557" s="72" t="str">
        <f t="shared" si="39"/>
        <v/>
      </c>
      <c r="C557" s="73" t="s">
        <v>351</v>
      </c>
      <c r="D557" s="53" t="s">
        <v>667</v>
      </c>
      <c r="E557" s="80" t="str">
        <f t="shared" si="43"/>
        <v/>
      </c>
      <c r="F557" s="43"/>
      <c r="H557" s="53" t="s">
        <v>667</v>
      </c>
      <c r="I557" s="73" t="s">
        <v>351</v>
      </c>
      <c r="J557" s="75" t="str">
        <f t="shared" si="40"/>
        <v/>
      </c>
      <c r="L557" s="79" t="s">
        <v>785</v>
      </c>
      <c r="M557" s="77">
        <f t="shared" si="44"/>
        <v>1</v>
      </c>
      <c r="N557" s="58">
        <f t="shared" si="45"/>
        <v>0</v>
      </c>
      <c r="O557" s="78">
        <f t="shared" si="46"/>
        <v>0</v>
      </c>
      <c r="P557" s="60" t="e">
        <f t="shared" si="41"/>
        <v>#N/A</v>
      </c>
      <c r="Q557" s="79" t="e">
        <f t="shared" si="42"/>
        <v>#N/A</v>
      </c>
    </row>
    <row r="558" spans="2:17">
      <c r="B558" s="72" t="str">
        <f t="shared" si="39"/>
        <v/>
      </c>
      <c r="C558" s="73" t="s">
        <v>351</v>
      </c>
      <c r="D558" s="53" t="s">
        <v>669</v>
      </c>
      <c r="E558" s="80" t="str">
        <f t="shared" si="43"/>
        <v/>
      </c>
      <c r="F558" s="43"/>
      <c r="H558" s="53" t="s">
        <v>669</v>
      </c>
      <c r="I558" s="73" t="s">
        <v>351</v>
      </c>
      <c r="J558" s="75" t="str">
        <f t="shared" si="40"/>
        <v/>
      </c>
      <c r="L558" s="79" t="s">
        <v>786</v>
      </c>
      <c r="M558" s="77">
        <f t="shared" si="44"/>
        <v>1</v>
      </c>
      <c r="N558" s="58">
        <f t="shared" si="45"/>
        <v>0</v>
      </c>
      <c r="O558" s="78">
        <f t="shared" si="46"/>
        <v>0</v>
      </c>
      <c r="P558" s="60" t="e">
        <f t="shared" si="41"/>
        <v>#N/A</v>
      </c>
      <c r="Q558" s="79" t="e">
        <f t="shared" si="42"/>
        <v>#N/A</v>
      </c>
    </row>
    <row r="559" spans="2:17">
      <c r="B559" s="72" t="str">
        <f t="shared" si="39"/>
        <v/>
      </c>
      <c r="C559" s="73" t="s">
        <v>351</v>
      </c>
      <c r="D559" s="53" t="s">
        <v>671</v>
      </c>
      <c r="E559" s="80" t="str">
        <f t="shared" si="43"/>
        <v/>
      </c>
      <c r="F559" s="43"/>
      <c r="H559" s="53" t="s">
        <v>671</v>
      </c>
      <c r="I559" s="73" t="s">
        <v>351</v>
      </c>
      <c r="J559" s="75" t="str">
        <f t="shared" si="40"/>
        <v/>
      </c>
      <c r="L559" s="79" t="s">
        <v>787</v>
      </c>
      <c r="M559" s="77">
        <f t="shared" si="44"/>
        <v>1</v>
      </c>
      <c r="N559" s="58">
        <f t="shared" si="45"/>
        <v>0</v>
      </c>
      <c r="O559" s="78">
        <f t="shared" si="46"/>
        <v>0</v>
      </c>
      <c r="P559" s="60" t="e">
        <f t="shared" si="41"/>
        <v>#N/A</v>
      </c>
      <c r="Q559" s="79" t="e">
        <f t="shared" si="42"/>
        <v>#N/A</v>
      </c>
    </row>
    <row r="560" spans="2:17">
      <c r="B560" s="72" t="str">
        <f t="shared" si="39"/>
        <v/>
      </c>
      <c r="C560" s="73" t="s">
        <v>351</v>
      </c>
      <c r="D560" s="53" t="s">
        <v>673</v>
      </c>
      <c r="E560" s="80" t="str">
        <f t="shared" si="43"/>
        <v/>
      </c>
      <c r="F560" s="43"/>
      <c r="H560" s="53" t="s">
        <v>673</v>
      </c>
      <c r="I560" s="73" t="s">
        <v>351</v>
      </c>
      <c r="J560" s="75" t="str">
        <f t="shared" si="40"/>
        <v/>
      </c>
      <c r="L560" s="79" t="s">
        <v>562</v>
      </c>
      <c r="M560" s="77">
        <f t="shared" si="44"/>
        <v>1</v>
      </c>
      <c r="N560" s="58">
        <f t="shared" si="45"/>
        <v>0</v>
      </c>
      <c r="O560" s="78">
        <f t="shared" si="46"/>
        <v>0</v>
      </c>
      <c r="P560" s="60" t="e">
        <f t="shared" si="41"/>
        <v>#N/A</v>
      </c>
      <c r="Q560" s="79" t="e">
        <f t="shared" si="42"/>
        <v>#N/A</v>
      </c>
    </row>
    <row r="561" spans="2:17">
      <c r="B561" s="72" t="str">
        <f t="shared" si="39"/>
        <v/>
      </c>
      <c r="C561" s="73" t="s">
        <v>351</v>
      </c>
      <c r="D561" s="53" t="s">
        <v>675</v>
      </c>
      <c r="E561" s="80" t="str">
        <f t="shared" si="43"/>
        <v/>
      </c>
      <c r="F561" s="43"/>
      <c r="H561" s="53" t="s">
        <v>675</v>
      </c>
      <c r="I561" s="73" t="s">
        <v>351</v>
      </c>
      <c r="J561" s="75" t="str">
        <f t="shared" si="40"/>
        <v/>
      </c>
      <c r="L561" s="79" t="s">
        <v>564</v>
      </c>
      <c r="M561" s="77">
        <f t="shared" si="44"/>
        <v>1</v>
      </c>
      <c r="N561" s="58">
        <f t="shared" si="45"/>
        <v>0</v>
      </c>
      <c r="O561" s="78">
        <f t="shared" si="46"/>
        <v>0</v>
      </c>
      <c r="P561" s="60" t="e">
        <f t="shared" si="41"/>
        <v>#N/A</v>
      </c>
      <c r="Q561" s="79" t="e">
        <f t="shared" si="42"/>
        <v>#N/A</v>
      </c>
    </row>
    <row r="562" spans="2:17">
      <c r="B562" s="72" t="str">
        <f t="shared" si="39"/>
        <v/>
      </c>
      <c r="C562" s="73" t="s">
        <v>351</v>
      </c>
      <c r="D562" s="53" t="s">
        <v>677</v>
      </c>
      <c r="E562" s="80" t="str">
        <f t="shared" si="43"/>
        <v/>
      </c>
      <c r="F562" s="43"/>
      <c r="H562" s="53" t="s">
        <v>677</v>
      </c>
      <c r="I562" s="73" t="s">
        <v>351</v>
      </c>
      <c r="J562" s="75" t="str">
        <f t="shared" si="40"/>
        <v/>
      </c>
      <c r="L562" s="79" t="s">
        <v>566</v>
      </c>
      <c r="M562" s="77">
        <f t="shared" si="44"/>
        <v>1</v>
      </c>
      <c r="N562" s="58">
        <f t="shared" si="45"/>
        <v>0</v>
      </c>
      <c r="O562" s="78">
        <f t="shared" si="46"/>
        <v>0</v>
      </c>
      <c r="P562" s="60" t="e">
        <f t="shared" si="41"/>
        <v>#N/A</v>
      </c>
      <c r="Q562" s="79" t="e">
        <f t="shared" si="42"/>
        <v>#N/A</v>
      </c>
    </row>
    <row r="563" spans="2:17">
      <c r="B563" s="72" t="str">
        <f t="shared" si="39"/>
        <v/>
      </c>
      <c r="C563" s="73" t="s">
        <v>351</v>
      </c>
      <c r="D563" s="53" t="s">
        <v>679</v>
      </c>
      <c r="E563" s="80" t="str">
        <f t="shared" si="43"/>
        <v/>
      </c>
      <c r="F563" s="43"/>
      <c r="H563" s="53" t="s">
        <v>679</v>
      </c>
      <c r="I563" s="73" t="s">
        <v>351</v>
      </c>
      <c r="J563" s="75" t="str">
        <f t="shared" si="40"/>
        <v/>
      </c>
      <c r="L563" s="79" t="s">
        <v>568</v>
      </c>
      <c r="M563" s="77">
        <f t="shared" si="44"/>
        <v>1</v>
      </c>
      <c r="N563" s="58">
        <f t="shared" si="45"/>
        <v>0</v>
      </c>
      <c r="O563" s="78">
        <f t="shared" si="46"/>
        <v>0</v>
      </c>
      <c r="P563" s="60" t="e">
        <f t="shared" si="41"/>
        <v>#N/A</v>
      </c>
      <c r="Q563" s="79" t="e">
        <f t="shared" si="42"/>
        <v>#N/A</v>
      </c>
    </row>
    <row r="564" spans="2:17">
      <c r="B564" s="72" t="str">
        <f t="shared" si="39"/>
        <v/>
      </c>
      <c r="C564" s="73" t="s">
        <v>351</v>
      </c>
      <c r="D564" s="53" t="s">
        <v>681</v>
      </c>
      <c r="E564" s="80" t="str">
        <f t="shared" si="43"/>
        <v/>
      </c>
      <c r="F564" s="43"/>
      <c r="H564" s="53" t="s">
        <v>681</v>
      </c>
      <c r="I564" s="73" t="s">
        <v>351</v>
      </c>
      <c r="J564" s="75" t="str">
        <f t="shared" si="40"/>
        <v/>
      </c>
      <c r="L564" s="79" t="s">
        <v>570</v>
      </c>
      <c r="M564" s="77">
        <f t="shared" si="44"/>
        <v>1</v>
      </c>
      <c r="N564" s="58">
        <f t="shared" si="45"/>
        <v>0</v>
      </c>
      <c r="O564" s="78">
        <f t="shared" si="46"/>
        <v>0</v>
      </c>
      <c r="P564" s="60" t="e">
        <f t="shared" si="41"/>
        <v>#N/A</v>
      </c>
      <c r="Q564" s="79" t="e">
        <f t="shared" si="42"/>
        <v>#N/A</v>
      </c>
    </row>
    <row r="565" spans="2:17">
      <c r="B565" s="72" t="str">
        <f t="shared" si="39"/>
        <v/>
      </c>
      <c r="C565" s="73" t="s">
        <v>351</v>
      </c>
      <c r="D565" s="53" t="s">
        <v>683</v>
      </c>
      <c r="E565" s="80" t="str">
        <f t="shared" si="43"/>
        <v/>
      </c>
      <c r="F565" s="43"/>
      <c r="H565" s="53" t="s">
        <v>683</v>
      </c>
      <c r="I565" s="73" t="s">
        <v>351</v>
      </c>
      <c r="J565" s="75" t="str">
        <f t="shared" si="40"/>
        <v/>
      </c>
      <c r="L565" s="79" t="s">
        <v>572</v>
      </c>
      <c r="M565" s="77">
        <f t="shared" si="44"/>
        <v>1</v>
      </c>
      <c r="N565" s="58">
        <f t="shared" si="45"/>
        <v>0</v>
      </c>
      <c r="O565" s="78">
        <f t="shared" si="46"/>
        <v>0</v>
      </c>
      <c r="P565" s="60" t="e">
        <f t="shared" si="41"/>
        <v>#N/A</v>
      </c>
      <c r="Q565" s="79" t="e">
        <f t="shared" si="42"/>
        <v>#N/A</v>
      </c>
    </row>
    <row r="566" spans="2:17">
      <c r="B566" s="72" t="str">
        <f t="shared" si="39"/>
        <v/>
      </c>
      <c r="C566" s="73" t="s">
        <v>351</v>
      </c>
      <c r="D566" s="53" t="s">
        <v>685</v>
      </c>
      <c r="E566" s="80" t="str">
        <f t="shared" si="43"/>
        <v/>
      </c>
      <c r="F566" s="43"/>
      <c r="H566" s="53" t="s">
        <v>685</v>
      </c>
      <c r="I566" s="73" t="s">
        <v>351</v>
      </c>
      <c r="J566" s="75" t="str">
        <f t="shared" si="40"/>
        <v/>
      </c>
      <c r="L566" s="79" t="s">
        <v>574</v>
      </c>
      <c r="M566" s="77">
        <f t="shared" si="44"/>
        <v>1</v>
      </c>
      <c r="N566" s="58">
        <f t="shared" si="45"/>
        <v>0</v>
      </c>
      <c r="O566" s="78">
        <f t="shared" si="46"/>
        <v>0</v>
      </c>
      <c r="P566" s="60" t="e">
        <f t="shared" si="41"/>
        <v>#N/A</v>
      </c>
      <c r="Q566" s="79" t="e">
        <f t="shared" si="42"/>
        <v>#N/A</v>
      </c>
    </row>
    <row r="567" spans="2:17">
      <c r="B567" s="72" t="str">
        <f t="shared" si="39"/>
        <v/>
      </c>
      <c r="C567" s="73" t="s">
        <v>351</v>
      </c>
      <c r="D567" s="53" t="s">
        <v>687</v>
      </c>
      <c r="E567" s="80" t="str">
        <f t="shared" si="43"/>
        <v/>
      </c>
      <c r="F567" s="43"/>
      <c r="H567" s="53" t="s">
        <v>687</v>
      </c>
      <c r="I567" s="73" t="s">
        <v>351</v>
      </c>
      <c r="J567" s="75" t="str">
        <f t="shared" si="40"/>
        <v/>
      </c>
      <c r="L567" s="79" t="s">
        <v>576</v>
      </c>
      <c r="M567" s="77">
        <f t="shared" si="44"/>
        <v>1</v>
      </c>
      <c r="N567" s="58">
        <f t="shared" si="45"/>
        <v>0</v>
      </c>
      <c r="O567" s="78">
        <f t="shared" si="46"/>
        <v>0</v>
      </c>
      <c r="P567" s="60" t="e">
        <f t="shared" si="41"/>
        <v>#N/A</v>
      </c>
      <c r="Q567" s="79" t="e">
        <f t="shared" si="42"/>
        <v>#N/A</v>
      </c>
    </row>
    <row r="568" spans="2:17">
      <c r="B568" s="72" t="str">
        <f t="shared" si="39"/>
        <v/>
      </c>
      <c r="C568" s="73" t="s">
        <v>351</v>
      </c>
      <c r="D568" s="53" t="s">
        <v>689</v>
      </c>
      <c r="E568" s="80" t="str">
        <f t="shared" si="43"/>
        <v/>
      </c>
      <c r="F568" s="43"/>
      <c r="H568" s="53" t="s">
        <v>689</v>
      </c>
      <c r="I568" s="73" t="s">
        <v>351</v>
      </c>
      <c r="J568" s="75" t="str">
        <f t="shared" si="40"/>
        <v/>
      </c>
      <c r="L568" s="79" t="s">
        <v>578</v>
      </c>
      <c r="M568" s="77">
        <f t="shared" si="44"/>
        <v>1</v>
      </c>
      <c r="N568" s="58">
        <f t="shared" si="45"/>
        <v>0</v>
      </c>
      <c r="O568" s="78">
        <f t="shared" si="46"/>
        <v>0</v>
      </c>
      <c r="P568" s="60" t="e">
        <f t="shared" si="41"/>
        <v>#N/A</v>
      </c>
      <c r="Q568" s="79" t="e">
        <f t="shared" si="42"/>
        <v>#N/A</v>
      </c>
    </row>
    <row r="569" spans="2:17">
      <c r="B569" s="72" t="str">
        <f t="shared" si="39"/>
        <v/>
      </c>
      <c r="C569" s="73" t="s">
        <v>351</v>
      </c>
      <c r="D569" s="53" t="s">
        <v>691</v>
      </c>
      <c r="E569" s="80" t="str">
        <f t="shared" si="43"/>
        <v/>
      </c>
      <c r="F569" s="43"/>
      <c r="H569" s="53" t="s">
        <v>691</v>
      </c>
      <c r="I569" s="73" t="s">
        <v>351</v>
      </c>
      <c r="J569" s="75" t="str">
        <f t="shared" si="40"/>
        <v/>
      </c>
      <c r="L569" s="79" t="s">
        <v>580</v>
      </c>
      <c r="M569" s="77">
        <f t="shared" si="44"/>
        <v>1</v>
      </c>
      <c r="N569" s="58">
        <f t="shared" si="45"/>
        <v>0</v>
      </c>
      <c r="O569" s="78">
        <f t="shared" si="46"/>
        <v>0</v>
      </c>
      <c r="P569" s="60" t="e">
        <f t="shared" si="41"/>
        <v>#N/A</v>
      </c>
      <c r="Q569" s="79" t="e">
        <f t="shared" si="42"/>
        <v>#N/A</v>
      </c>
    </row>
    <row r="570" spans="2:17">
      <c r="B570" s="72" t="str">
        <f t="shared" si="39"/>
        <v/>
      </c>
      <c r="C570" s="73" t="s">
        <v>351</v>
      </c>
      <c r="D570" s="53" t="s">
        <v>693</v>
      </c>
      <c r="E570" s="80" t="str">
        <f t="shared" si="43"/>
        <v/>
      </c>
      <c r="F570" s="43"/>
      <c r="H570" s="53" t="s">
        <v>693</v>
      </c>
      <c r="I570" s="73" t="s">
        <v>351</v>
      </c>
      <c r="J570" s="75" t="str">
        <f t="shared" si="40"/>
        <v/>
      </c>
      <c r="L570" s="79" t="s">
        <v>582</v>
      </c>
      <c r="M570" s="77">
        <f t="shared" si="44"/>
        <v>1</v>
      </c>
      <c r="N570" s="58">
        <f t="shared" si="45"/>
        <v>0</v>
      </c>
      <c r="O570" s="78">
        <f t="shared" si="46"/>
        <v>0</v>
      </c>
      <c r="P570" s="60" t="e">
        <f t="shared" si="41"/>
        <v>#N/A</v>
      </c>
      <c r="Q570" s="79" t="e">
        <f t="shared" si="42"/>
        <v>#N/A</v>
      </c>
    </row>
    <row r="571" spans="2:17">
      <c r="B571" s="72" t="str">
        <f t="shared" si="39"/>
        <v/>
      </c>
      <c r="C571" s="73" t="s">
        <v>351</v>
      </c>
      <c r="D571" s="53" t="s">
        <v>695</v>
      </c>
      <c r="E571" s="80" t="str">
        <f t="shared" si="43"/>
        <v/>
      </c>
      <c r="F571" s="43"/>
      <c r="H571" s="53" t="s">
        <v>695</v>
      </c>
      <c r="I571" s="73" t="s">
        <v>351</v>
      </c>
      <c r="J571" s="75" t="str">
        <f t="shared" si="40"/>
        <v/>
      </c>
      <c r="L571" s="79" t="s">
        <v>584</v>
      </c>
      <c r="M571" s="77">
        <f t="shared" si="44"/>
        <v>1</v>
      </c>
      <c r="N571" s="58">
        <f t="shared" si="45"/>
        <v>0</v>
      </c>
      <c r="O571" s="78">
        <f t="shared" si="46"/>
        <v>0</v>
      </c>
      <c r="P571" s="60" t="e">
        <f t="shared" si="41"/>
        <v>#N/A</v>
      </c>
      <c r="Q571" s="79" t="e">
        <f t="shared" si="42"/>
        <v>#N/A</v>
      </c>
    </row>
    <row r="572" spans="2:17">
      <c r="B572" s="72" t="str">
        <f t="shared" si="39"/>
        <v/>
      </c>
      <c r="C572" s="73" t="s">
        <v>351</v>
      </c>
      <c r="D572" s="53" t="s">
        <v>697</v>
      </c>
      <c r="E572" s="80" t="str">
        <f t="shared" si="43"/>
        <v/>
      </c>
      <c r="F572" s="43"/>
      <c r="H572" s="53" t="s">
        <v>697</v>
      </c>
      <c r="I572" s="73" t="s">
        <v>351</v>
      </c>
      <c r="J572" s="75" t="str">
        <f t="shared" si="40"/>
        <v/>
      </c>
      <c r="L572" s="79" t="s">
        <v>586</v>
      </c>
      <c r="M572" s="77">
        <f t="shared" si="44"/>
        <v>1</v>
      </c>
      <c r="N572" s="58">
        <f t="shared" si="45"/>
        <v>0</v>
      </c>
      <c r="O572" s="78">
        <f t="shared" si="46"/>
        <v>0</v>
      </c>
      <c r="P572" s="60" t="e">
        <f t="shared" si="41"/>
        <v>#N/A</v>
      </c>
      <c r="Q572" s="79" t="e">
        <f t="shared" si="42"/>
        <v>#N/A</v>
      </c>
    </row>
    <row r="573" spans="2:17">
      <c r="B573" s="72" t="str">
        <f t="shared" si="39"/>
        <v/>
      </c>
      <c r="C573" s="73" t="s">
        <v>351</v>
      </c>
      <c r="D573" s="53" t="s">
        <v>699</v>
      </c>
      <c r="E573" s="80" t="str">
        <f t="shared" si="43"/>
        <v/>
      </c>
      <c r="F573" s="43"/>
      <c r="H573" s="53" t="s">
        <v>699</v>
      </c>
      <c r="I573" s="73" t="s">
        <v>351</v>
      </c>
      <c r="J573" s="75" t="str">
        <f t="shared" si="40"/>
        <v/>
      </c>
      <c r="L573" s="79" t="s">
        <v>588</v>
      </c>
      <c r="M573" s="77">
        <f t="shared" si="44"/>
        <v>1</v>
      </c>
      <c r="N573" s="58">
        <f t="shared" si="45"/>
        <v>0</v>
      </c>
      <c r="O573" s="78">
        <f t="shared" si="46"/>
        <v>0</v>
      </c>
      <c r="P573" s="60" t="e">
        <f t="shared" si="41"/>
        <v>#N/A</v>
      </c>
      <c r="Q573" s="79" t="e">
        <f t="shared" si="42"/>
        <v>#N/A</v>
      </c>
    </row>
    <row r="574" spans="2:17">
      <c r="B574" s="72" t="str">
        <f t="shared" si="39"/>
        <v/>
      </c>
      <c r="C574" s="73" t="s">
        <v>351</v>
      </c>
      <c r="D574" s="53" t="s">
        <v>701</v>
      </c>
      <c r="E574" s="80" t="str">
        <f t="shared" si="43"/>
        <v/>
      </c>
      <c r="F574" s="43"/>
      <c r="H574" s="53" t="s">
        <v>701</v>
      </c>
      <c r="I574" s="73" t="s">
        <v>351</v>
      </c>
      <c r="J574" s="75" t="str">
        <f t="shared" si="40"/>
        <v/>
      </c>
      <c r="L574" s="79" t="s">
        <v>590</v>
      </c>
      <c r="M574" s="77">
        <f t="shared" si="44"/>
        <v>1</v>
      </c>
      <c r="N574" s="58">
        <f t="shared" si="45"/>
        <v>0</v>
      </c>
      <c r="O574" s="78">
        <f t="shared" si="46"/>
        <v>0</v>
      </c>
      <c r="P574" s="60" t="e">
        <f t="shared" si="41"/>
        <v>#N/A</v>
      </c>
      <c r="Q574" s="79" t="e">
        <f t="shared" si="42"/>
        <v>#N/A</v>
      </c>
    </row>
    <row r="575" spans="2:17">
      <c r="B575" s="72" t="str">
        <f t="shared" si="39"/>
        <v/>
      </c>
      <c r="C575" s="73" t="s">
        <v>351</v>
      </c>
      <c r="D575" s="53" t="s">
        <v>703</v>
      </c>
      <c r="E575" s="80" t="str">
        <f t="shared" ref="E575:E703" si="47">IFERROR(VLOOKUP(D575,$B$13:$E$380,4,FALSE),"")</f>
        <v/>
      </c>
      <c r="F575" s="43"/>
      <c r="H575" s="53" t="s">
        <v>703</v>
      </c>
      <c r="I575" s="73" t="s">
        <v>351</v>
      </c>
      <c r="J575" s="75" t="str">
        <f t="shared" si="40"/>
        <v/>
      </c>
      <c r="L575" s="79" t="s">
        <v>592</v>
      </c>
      <c r="M575" s="77">
        <f t="shared" si="44"/>
        <v>1</v>
      </c>
      <c r="N575" s="58">
        <f t="shared" si="45"/>
        <v>0</v>
      </c>
      <c r="O575" s="78">
        <f t="shared" si="46"/>
        <v>0</v>
      </c>
      <c r="P575" s="60" t="e">
        <f t="shared" si="41"/>
        <v>#N/A</v>
      </c>
      <c r="Q575" s="79" t="e">
        <f t="shared" si="42"/>
        <v>#N/A</v>
      </c>
    </row>
    <row r="576" spans="2:17">
      <c r="B576" s="72" t="str">
        <f t="shared" ref="B576:B704" si="48">IFERROR(VLOOKUP(C576,$H$13:$K$380,4,FALSE),"")</f>
        <v/>
      </c>
      <c r="C576" s="73" t="s">
        <v>351</v>
      </c>
      <c r="D576" s="53" t="s">
        <v>705</v>
      </c>
      <c r="E576" s="80" t="str">
        <f t="shared" si="47"/>
        <v/>
      </c>
      <c r="F576" s="43"/>
      <c r="H576" s="53" t="s">
        <v>705</v>
      </c>
      <c r="I576" s="73" t="s">
        <v>351</v>
      </c>
      <c r="J576" s="75" t="str">
        <f t="shared" ref="J576:J639" si="49">IFERROR(VLOOKUP(I576,$H$13:$L$380,5,FALSE),"")</f>
        <v/>
      </c>
      <c r="L576" s="79" t="s">
        <v>594</v>
      </c>
      <c r="M576" s="77">
        <f t="shared" si="44"/>
        <v>1</v>
      </c>
      <c r="N576" s="58">
        <f t="shared" si="45"/>
        <v>0</v>
      </c>
      <c r="O576" s="78">
        <f t="shared" si="46"/>
        <v>0</v>
      </c>
      <c r="P576" s="60" t="e">
        <f t="shared" ref="P576:P620" si="50">VLOOKUP(L576,$B$13:$E$380,4,FALSE)</f>
        <v>#N/A</v>
      </c>
      <c r="Q576" s="79" t="e">
        <f t="shared" ref="Q576:Q620" si="51">IF(AND(O576=1,P576="C"),"C","Not complete")</f>
        <v>#N/A</v>
      </c>
    </row>
    <row r="577" spans="2:17">
      <c r="B577" s="72" t="str">
        <f t="shared" si="48"/>
        <v/>
      </c>
      <c r="C577" s="73" t="s">
        <v>351</v>
      </c>
      <c r="D577" s="53" t="s">
        <v>707</v>
      </c>
      <c r="E577" s="80" t="str">
        <f t="shared" si="47"/>
        <v/>
      </c>
      <c r="F577" s="43"/>
      <c r="H577" s="53" t="s">
        <v>707</v>
      </c>
      <c r="I577" s="73" t="s">
        <v>351</v>
      </c>
      <c r="J577" s="75" t="str">
        <f t="shared" si="49"/>
        <v/>
      </c>
      <c r="L577" s="79" t="s">
        <v>596</v>
      </c>
      <c r="M577" s="77">
        <f t="shared" si="44"/>
        <v>1</v>
      </c>
      <c r="N577" s="58">
        <f t="shared" si="45"/>
        <v>0</v>
      </c>
      <c r="O577" s="78">
        <f t="shared" si="46"/>
        <v>0</v>
      </c>
      <c r="P577" s="60" t="e">
        <f t="shared" si="50"/>
        <v>#N/A</v>
      </c>
      <c r="Q577" s="79" t="e">
        <f t="shared" si="51"/>
        <v>#N/A</v>
      </c>
    </row>
    <row r="578" spans="2:17">
      <c r="B578" s="72" t="str">
        <f t="shared" si="48"/>
        <v/>
      </c>
      <c r="C578" s="73" t="s">
        <v>351</v>
      </c>
      <c r="D578" s="53" t="s">
        <v>709</v>
      </c>
      <c r="E578" s="80" t="str">
        <f t="shared" si="47"/>
        <v/>
      </c>
      <c r="F578" s="43"/>
      <c r="H578" s="53" t="s">
        <v>709</v>
      </c>
      <c r="I578" s="73" t="s">
        <v>351</v>
      </c>
      <c r="J578" s="75" t="str">
        <f t="shared" si="49"/>
        <v/>
      </c>
      <c r="L578" s="79" t="s">
        <v>598</v>
      </c>
      <c r="M578" s="77">
        <f t="shared" si="44"/>
        <v>1</v>
      </c>
      <c r="N578" s="58">
        <f t="shared" si="45"/>
        <v>0</v>
      </c>
      <c r="O578" s="78">
        <f t="shared" si="46"/>
        <v>0</v>
      </c>
      <c r="P578" s="60" t="e">
        <f t="shared" si="50"/>
        <v>#N/A</v>
      </c>
      <c r="Q578" s="79" t="e">
        <f t="shared" si="51"/>
        <v>#N/A</v>
      </c>
    </row>
    <row r="579" spans="2:17">
      <c r="B579" s="72" t="str">
        <f t="shared" si="48"/>
        <v/>
      </c>
      <c r="C579" s="73" t="s">
        <v>351</v>
      </c>
      <c r="D579" s="53" t="s">
        <v>711</v>
      </c>
      <c r="E579" s="80" t="str">
        <f t="shared" si="47"/>
        <v/>
      </c>
      <c r="F579" s="43"/>
      <c r="H579" s="53" t="s">
        <v>711</v>
      </c>
      <c r="I579" s="73" t="s">
        <v>351</v>
      </c>
      <c r="J579" s="75" t="str">
        <f t="shared" si="49"/>
        <v/>
      </c>
      <c r="L579" s="79" t="s">
        <v>600</v>
      </c>
      <c r="M579" s="77">
        <f t="shared" si="44"/>
        <v>1</v>
      </c>
      <c r="N579" s="58">
        <f t="shared" si="45"/>
        <v>0</v>
      </c>
      <c r="O579" s="78">
        <f t="shared" si="46"/>
        <v>0</v>
      </c>
      <c r="P579" s="60" t="e">
        <f t="shared" si="50"/>
        <v>#N/A</v>
      </c>
      <c r="Q579" s="79" t="e">
        <f t="shared" si="51"/>
        <v>#N/A</v>
      </c>
    </row>
    <row r="580" spans="2:17">
      <c r="B580" s="72" t="str">
        <f t="shared" si="48"/>
        <v/>
      </c>
      <c r="C580" s="73" t="s">
        <v>351</v>
      </c>
      <c r="D580" s="53" t="s">
        <v>713</v>
      </c>
      <c r="E580" s="80" t="str">
        <f t="shared" si="47"/>
        <v/>
      </c>
      <c r="F580" s="43"/>
      <c r="H580" s="53" t="s">
        <v>713</v>
      </c>
      <c r="I580" s="73" t="s">
        <v>351</v>
      </c>
      <c r="J580" s="75" t="str">
        <f t="shared" si="49"/>
        <v/>
      </c>
      <c r="L580" s="79" t="s">
        <v>602</v>
      </c>
      <c r="M580" s="77">
        <f t="shared" si="44"/>
        <v>1</v>
      </c>
      <c r="N580" s="58">
        <f t="shared" si="45"/>
        <v>0</v>
      </c>
      <c r="O580" s="78">
        <f t="shared" si="46"/>
        <v>0</v>
      </c>
      <c r="P580" s="60" t="e">
        <f t="shared" si="50"/>
        <v>#N/A</v>
      </c>
      <c r="Q580" s="79" t="e">
        <f t="shared" si="51"/>
        <v>#N/A</v>
      </c>
    </row>
    <row r="581" spans="2:17">
      <c r="B581" s="72" t="str">
        <f t="shared" si="48"/>
        <v/>
      </c>
      <c r="C581" s="73" t="s">
        <v>351</v>
      </c>
      <c r="D581" s="53" t="s">
        <v>715</v>
      </c>
      <c r="E581" s="80" t="str">
        <f t="shared" si="47"/>
        <v/>
      </c>
      <c r="F581" s="43"/>
      <c r="H581" s="53" t="s">
        <v>715</v>
      </c>
      <c r="I581" s="73" t="s">
        <v>351</v>
      </c>
      <c r="J581" s="75" t="str">
        <f t="shared" si="49"/>
        <v/>
      </c>
      <c r="L581" s="79" t="s">
        <v>604</v>
      </c>
      <c r="M581" s="77">
        <f t="shared" si="44"/>
        <v>1</v>
      </c>
      <c r="N581" s="58">
        <f t="shared" si="45"/>
        <v>0</v>
      </c>
      <c r="O581" s="78">
        <f t="shared" si="46"/>
        <v>0</v>
      </c>
      <c r="P581" s="60" t="e">
        <f t="shared" si="50"/>
        <v>#N/A</v>
      </c>
      <c r="Q581" s="79" t="e">
        <f t="shared" si="51"/>
        <v>#N/A</v>
      </c>
    </row>
    <row r="582" spans="2:17">
      <c r="B582" s="72" t="str">
        <f t="shared" si="48"/>
        <v/>
      </c>
      <c r="C582" s="73" t="s">
        <v>351</v>
      </c>
      <c r="D582" s="53" t="s">
        <v>717</v>
      </c>
      <c r="E582" s="80" t="str">
        <f t="shared" si="47"/>
        <v/>
      </c>
      <c r="F582" s="43"/>
      <c r="H582" s="53" t="s">
        <v>717</v>
      </c>
      <c r="I582" s="73" t="s">
        <v>351</v>
      </c>
      <c r="J582" s="75" t="str">
        <f t="shared" si="49"/>
        <v/>
      </c>
      <c r="L582" s="79" t="s">
        <v>606</v>
      </c>
      <c r="M582" s="77">
        <f t="shared" si="44"/>
        <v>1</v>
      </c>
      <c r="N582" s="58">
        <f t="shared" si="45"/>
        <v>0</v>
      </c>
      <c r="O582" s="78">
        <f t="shared" si="46"/>
        <v>0</v>
      </c>
      <c r="P582" s="60" t="e">
        <f t="shared" si="50"/>
        <v>#N/A</v>
      </c>
      <c r="Q582" s="79" t="e">
        <f t="shared" si="51"/>
        <v>#N/A</v>
      </c>
    </row>
    <row r="583" spans="2:17">
      <c r="B583" s="72" t="str">
        <f t="shared" si="48"/>
        <v/>
      </c>
      <c r="C583" s="73" t="s">
        <v>351</v>
      </c>
      <c r="D583" s="53" t="s">
        <v>719</v>
      </c>
      <c r="E583" s="80" t="str">
        <f t="shared" si="47"/>
        <v/>
      </c>
      <c r="F583" s="43"/>
      <c r="H583" s="53" t="s">
        <v>719</v>
      </c>
      <c r="I583" s="73" t="s">
        <v>351</v>
      </c>
      <c r="J583" s="75" t="str">
        <f t="shared" si="49"/>
        <v/>
      </c>
      <c r="L583" s="79" t="s">
        <v>608</v>
      </c>
      <c r="M583" s="77">
        <f t="shared" si="44"/>
        <v>1</v>
      </c>
      <c r="N583" s="58">
        <f t="shared" si="45"/>
        <v>0</v>
      </c>
      <c r="O583" s="78">
        <f t="shared" si="46"/>
        <v>0</v>
      </c>
      <c r="P583" s="60" t="e">
        <f t="shared" si="50"/>
        <v>#N/A</v>
      </c>
      <c r="Q583" s="79" t="e">
        <f t="shared" si="51"/>
        <v>#N/A</v>
      </c>
    </row>
    <row r="584" spans="2:17">
      <c r="B584" s="72" t="str">
        <f t="shared" si="48"/>
        <v/>
      </c>
      <c r="C584" s="73" t="s">
        <v>351</v>
      </c>
      <c r="D584" s="53" t="s">
        <v>721</v>
      </c>
      <c r="E584" s="80" t="str">
        <f t="shared" si="47"/>
        <v/>
      </c>
      <c r="F584" s="43"/>
      <c r="H584" s="53" t="s">
        <v>721</v>
      </c>
      <c r="I584" s="73" t="s">
        <v>351</v>
      </c>
      <c r="J584" s="75" t="str">
        <f t="shared" si="49"/>
        <v/>
      </c>
      <c r="L584" s="79" t="s">
        <v>610</v>
      </c>
      <c r="M584" s="77">
        <f t="shared" si="44"/>
        <v>1</v>
      </c>
      <c r="N584" s="58">
        <f t="shared" si="45"/>
        <v>0</v>
      </c>
      <c r="O584" s="78">
        <f t="shared" si="46"/>
        <v>0</v>
      </c>
      <c r="P584" s="60" t="e">
        <f t="shared" si="50"/>
        <v>#N/A</v>
      </c>
      <c r="Q584" s="79" t="e">
        <f t="shared" si="51"/>
        <v>#N/A</v>
      </c>
    </row>
    <row r="585" spans="2:17">
      <c r="B585" s="72" t="str">
        <f t="shared" si="48"/>
        <v/>
      </c>
      <c r="C585" s="73" t="s">
        <v>351</v>
      </c>
      <c r="D585" s="53" t="s">
        <v>723</v>
      </c>
      <c r="E585" s="80" t="str">
        <f t="shared" si="47"/>
        <v/>
      </c>
      <c r="F585" s="43"/>
      <c r="H585" s="53" t="s">
        <v>723</v>
      </c>
      <c r="I585" s="73" t="s">
        <v>351</v>
      </c>
      <c r="J585" s="75" t="str">
        <f t="shared" si="49"/>
        <v/>
      </c>
      <c r="L585" s="79" t="s">
        <v>612</v>
      </c>
      <c r="M585" s="77">
        <f t="shared" si="44"/>
        <v>1</v>
      </c>
      <c r="N585" s="58">
        <f t="shared" si="45"/>
        <v>0</v>
      </c>
      <c r="O585" s="78">
        <f t="shared" si="46"/>
        <v>0</v>
      </c>
      <c r="P585" s="60" t="e">
        <f t="shared" si="50"/>
        <v>#N/A</v>
      </c>
      <c r="Q585" s="79" t="e">
        <f t="shared" si="51"/>
        <v>#N/A</v>
      </c>
    </row>
    <row r="586" spans="2:17">
      <c r="B586" s="72" t="str">
        <f t="shared" si="48"/>
        <v/>
      </c>
      <c r="C586" s="73" t="s">
        <v>351</v>
      </c>
      <c r="D586" s="53" t="s">
        <v>725</v>
      </c>
      <c r="E586" s="80" t="str">
        <f t="shared" si="47"/>
        <v/>
      </c>
      <c r="F586" s="43"/>
      <c r="H586" s="53" t="s">
        <v>725</v>
      </c>
      <c r="I586" s="73" t="s">
        <v>351</v>
      </c>
      <c r="J586" s="75" t="str">
        <f t="shared" si="49"/>
        <v/>
      </c>
      <c r="L586" s="79" t="s">
        <v>614</v>
      </c>
      <c r="M586" s="77">
        <f t="shared" si="44"/>
        <v>1</v>
      </c>
      <c r="N586" s="58">
        <f t="shared" si="45"/>
        <v>0</v>
      </c>
      <c r="O586" s="78">
        <f t="shared" si="46"/>
        <v>0</v>
      </c>
      <c r="P586" s="60" t="e">
        <f t="shared" si="50"/>
        <v>#N/A</v>
      </c>
      <c r="Q586" s="79" t="e">
        <f t="shared" si="51"/>
        <v>#N/A</v>
      </c>
    </row>
    <row r="587" spans="2:17">
      <c r="B587" s="72" t="str">
        <f t="shared" si="48"/>
        <v/>
      </c>
      <c r="C587" s="73" t="s">
        <v>351</v>
      </c>
      <c r="D587" s="53" t="s">
        <v>727</v>
      </c>
      <c r="E587" s="80" t="str">
        <f t="shared" si="47"/>
        <v/>
      </c>
      <c r="F587" s="43"/>
      <c r="H587" s="53" t="s">
        <v>727</v>
      </c>
      <c r="I587" s="73" t="s">
        <v>351</v>
      </c>
      <c r="J587" s="75" t="str">
        <f t="shared" si="49"/>
        <v/>
      </c>
      <c r="L587" s="79" t="s">
        <v>616</v>
      </c>
      <c r="M587" s="77">
        <f t="shared" si="44"/>
        <v>1</v>
      </c>
      <c r="N587" s="58">
        <f t="shared" si="45"/>
        <v>0</v>
      </c>
      <c r="O587" s="78">
        <f t="shared" si="46"/>
        <v>0</v>
      </c>
      <c r="P587" s="60" t="e">
        <f t="shared" si="50"/>
        <v>#N/A</v>
      </c>
      <c r="Q587" s="79" t="e">
        <f t="shared" si="51"/>
        <v>#N/A</v>
      </c>
    </row>
    <row r="588" spans="2:17">
      <c r="B588" s="72" t="str">
        <f t="shared" si="48"/>
        <v/>
      </c>
      <c r="C588" s="73" t="s">
        <v>351</v>
      </c>
      <c r="D588" s="53" t="s">
        <v>729</v>
      </c>
      <c r="E588" s="80" t="str">
        <f t="shared" si="47"/>
        <v/>
      </c>
      <c r="F588" s="43"/>
      <c r="H588" s="53" t="s">
        <v>729</v>
      </c>
      <c r="I588" s="73" t="s">
        <v>351</v>
      </c>
      <c r="J588" s="75" t="str">
        <f t="shared" si="49"/>
        <v/>
      </c>
      <c r="L588" s="79" t="s">
        <v>618</v>
      </c>
      <c r="M588" s="77">
        <f t="shared" si="44"/>
        <v>1</v>
      </c>
      <c r="N588" s="58">
        <f t="shared" si="45"/>
        <v>0</v>
      </c>
      <c r="O588" s="78">
        <f t="shared" si="46"/>
        <v>0</v>
      </c>
      <c r="P588" s="60" t="e">
        <f t="shared" si="50"/>
        <v>#N/A</v>
      </c>
      <c r="Q588" s="79" t="e">
        <f t="shared" si="51"/>
        <v>#N/A</v>
      </c>
    </row>
    <row r="589" spans="2:17">
      <c r="B589" s="72" t="str">
        <f t="shared" si="48"/>
        <v/>
      </c>
      <c r="C589" s="73" t="s">
        <v>351</v>
      </c>
      <c r="D589" s="53" t="s">
        <v>731</v>
      </c>
      <c r="E589" s="80" t="str">
        <f t="shared" si="47"/>
        <v/>
      </c>
      <c r="F589" s="43"/>
      <c r="H589" s="53" t="s">
        <v>731</v>
      </c>
      <c r="I589" s="73" t="s">
        <v>351</v>
      </c>
      <c r="J589" s="75" t="str">
        <f t="shared" si="49"/>
        <v/>
      </c>
      <c r="L589" s="79" t="s">
        <v>620</v>
      </c>
      <c r="M589" s="77">
        <f t="shared" si="44"/>
        <v>1</v>
      </c>
      <c r="N589" s="58">
        <f t="shared" si="45"/>
        <v>0</v>
      </c>
      <c r="O589" s="78">
        <f t="shared" si="46"/>
        <v>0</v>
      </c>
      <c r="P589" s="60" t="e">
        <f t="shared" si="50"/>
        <v>#N/A</v>
      </c>
      <c r="Q589" s="79" t="e">
        <f t="shared" si="51"/>
        <v>#N/A</v>
      </c>
    </row>
    <row r="590" spans="2:17">
      <c r="B590" s="72" t="str">
        <f t="shared" si="48"/>
        <v/>
      </c>
      <c r="C590" s="73" t="s">
        <v>351</v>
      </c>
      <c r="D590" s="53" t="s">
        <v>733</v>
      </c>
      <c r="E590" s="80" t="str">
        <f t="shared" si="47"/>
        <v/>
      </c>
      <c r="F590" s="43"/>
      <c r="H590" s="53" t="s">
        <v>733</v>
      </c>
      <c r="I590" s="73" t="s">
        <v>351</v>
      </c>
      <c r="J590" s="75" t="str">
        <f t="shared" si="49"/>
        <v/>
      </c>
      <c r="L590" s="79" t="s">
        <v>622</v>
      </c>
      <c r="M590" s="77">
        <f t="shared" si="44"/>
        <v>1</v>
      </c>
      <c r="N590" s="58">
        <f t="shared" si="45"/>
        <v>0</v>
      </c>
      <c r="O590" s="78">
        <f t="shared" si="46"/>
        <v>0</v>
      </c>
      <c r="P590" s="60" t="e">
        <f t="shared" si="50"/>
        <v>#N/A</v>
      </c>
      <c r="Q590" s="79" t="e">
        <f t="shared" si="51"/>
        <v>#N/A</v>
      </c>
    </row>
    <row r="591" spans="2:17">
      <c r="B591" s="72" t="str">
        <f t="shared" si="48"/>
        <v/>
      </c>
      <c r="C591" s="73" t="s">
        <v>351</v>
      </c>
      <c r="D591" s="53" t="s">
        <v>735</v>
      </c>
      <c r="E591" s="80" t="str">
        <f t="shared" si="47"/>
        <v/>
      </c>
      <c r="F591" s="43"/>
      <c r="H591" s="53" t="s">
        <v>735</v>
      </c>
      <c r="I591" s="73" t="s">
        <v>351</v>
      </c>
      <c r="J591" s="75" t="str">
        <f t="shared" si="49"/>
        <v/>
      </c>
      <c r="L591" s="79" t="s">
        <v>624</v>
      </c>
      <c r="M591" s="77">
        <f t="shared" si="44"/>
        <v>1</v>
      </c>
      <c r="N591" s="58">
        <f t="shared" si="45"/>
        <v>0</v>
      </c>
      <c r="O591" s="78">
        <f t="shared" si="46"/>
        <v>0</v>
      </c>
      <c r="P591" s="60" t="e">
        <f t="shared" si="50"/>
        <v>#N/A</v>
      </c>
      <c r="Q591" s="79" t="e">
        <f t="shared" si="51"/>
        <v>#N/A</v>
      </c>
    </row>
    <row r="592" spans="2:17">
      <c r="B592" s="72" t="str">
        <f t="shared" si="48"/>
        <v/>
      </c>
      <c r="C592" s="73" t="s">
        <v>351</v>
      </c>
      <c r="D592" s="53" t="s">
        <v>737</v>
      </c>
      <c r="E592" s="80" t="str">
        <f t="shared" si="47"/>
        <v/>
      </c>
      <c r="F592" s="43"/>
      <c r="H592" s="53" t="s">
        <v>737</v>
      </c>
      <c r="I592" s="73" t="s">
        <v>351</v>
      </c>
      <c r="J592" s="75" t="str">
        <f t="shared" si="49"/>
        <v/>
      </c>
      <c r="L592" s="79" t="s">
        <v>626</v>
      </c>
      <c r="M592" s="77">
        <f t="shared" si="44"/>
        <v>1</v>
      </c>
      <c r="N592" s="58">
        <f t="shared" si="45"/>
        <v>0</v>
      </c>
      <c r="O592" s="78">
        <f t="shared" si="46"/>
        <v>0</v>
      </c>
      <c r="P592" s="60" t="e">
        <f t="shared" si="50"/>
        <v>#N/A</v>
      </c>
      <c r="Q592" s="79" t="e">
        <f t="shared" si="51"/>
        <v>#N/A</v>
      </c>
    </row>
    <row r="593" spans="2:17">
      <c r="B593" s="72" t="str">
        <f t="shared" si="48"/>
        <v/>
      </c>
      <c r="C593" s="73" t="s">
        <v>351</v>
      </c>
      <c r="D593" s="53" t="s">
        <v>739</v>
      </c>
      <c r="E593" s="80" t="str">
        <f t="shared" si="47"/>
        <v/>
      </c>
      <c r="F593" s="43"/>
      <c r="H593" s="53" t="s">
        <v>739</v>
      </c>
      <c r="I593" s="73" t="s">
        <v>351</v>
      </c>
      <c r="J593" s="75" t="str">
        <f t="shared" si="49"/>
        <v/>
      </c>
      <c r="L593" s="79" t="s">
        <v>628</v>
      </c>
      <c r="M593" s="77">
        <f t="shared" si="44"/>
        <v>1</v>
      </c>
      <c r="N593" s="58">
        <f t="shared" si="45"/>
        <v>0</v>
      </c>
      <c r="O593" s="78">
        <f t="shared" si="46"/>
        <v>0</v>
      </c>
      <c r="P593" s="60" t="e">
        <f t="shared" si="50"/>
        <v>#N/A</v>
      </c>
      <c r="Q593" s="79" t="e">
        <f t="shared" si="51"/>
        <v>#N/A</v>
      </c>
    </row>
    <row r="594" spans="2:17">
      <c r="B594" s="72" t="str">
        <f t="shared" si="48"/>
        <v/>
      </c>
      <c r="C594" s="73" t="s">
        <v>351</v>
      </c>
      <c r="D594" s="53" t="s">
        <v>741</v>
      </c>
      <c r="E594" s="80" t="str">
        <f t="shared" si="47"/>
        <v/>
      </c>
      <c r="F594" s="43"/>
      <c r="H594" s="53" t="s">
        <v>741</v>
      </c>
      <c r="I594" s="73" t="s">
        <v>351</v>
      </c>
      <c r="J594" s="75" t="str">
        <f t="shared" si="49"/>
        <v/>
      </c>
      <c r="L594" s="79" t="s">
        <v>630</v>
      </c>
      <c r="M594" s="77">
        <f t="shared" si="44"/>
        <v>1</v>
      </c>
      <c r="N594" s="58">
        <f t="shared" si="45"/>
        <v>0</v>
      </c>
      <c r="O594" s="78">
        <f t="shared" si="46"/>
        <v>0</v>
      </c>
      <c r="P594" s="60" t="e">
        <f t="shared" si="50"/>
        <v>#N/A</v>
      </c>
      <c r="Q594" s="79" t="e">
        <f t="shared" si="51"/>
        <v>#N/A</v>
      </c>
    </row>
    <row r="595" spans="2:17">
      <c r="B595" s="72" t="str">
        <f t="shared" si="48"/>
        <v/>
      </c>
      <c r="C595" s="73" t="s">
        <v>351</v>
      </c>
      <c r="D595" s="53" t="s">
        <v>743</v>
      </c>
      <c r="E595" s="80" t="str">
        <f t="shared" si="47"/>
        <v/>
      </c>
      <c r="F595" s="43"/>
      <c r="H595" s="53" t="s">
        <v>743</v>
      </c>
      <c r="I595" s="73" t="s">
        <v>351</v>
      </c>
      <c r="J595" s="75" t="str">
        <f t="shared" si="49"/>
        <v/>
      </c>
      <c r="L595" s="79" t="s">
        <v>632</v>
      </c>
      <c r="M595" s="77">
        <f t="shared" si="44"/>
        <v>1</v>
      </c>
      <c r="N595" s="58">
        <f t="shared" si="45"/>
        <v>0</v>
      </c>
      <c r="O595" s="78">
        <f t="shared" si="46"/>
        <v>0</v>
      </c>
      <c r="P595" s="60" t="e">
        <f t="shared" si="50"/>
        <v>#N/A</v>
      </c>
      <c r="Q595" s="79" t="e">
        <f t="shared" si="51"/>
        <v>#N/A</v>
      </c>
    </row>
    <row r="596" spans="2:17">
      <c r="B596" s="72" t="str">
        <f t="shared" si="48"/>
        <v/>
      </c>
      <c r="C596" s="73" t="s">
        <v>351</v>
      </c>
      <c r="D596" s="53" t="s">
        <v>745</v>
      </c>
      <c r="E596" s="80" t="str">
        <f t="shared" si="47"/>
        <v/>
      </c>
      <c r="F596" s="43"/>
      <c r="H596" s="53" t="s">
        <v>745</v>
      </c>
      <c r="I596" s="73" t="s">
        <v>351</v>
      </c>
      <c r="J596" s="75" t="str">
        <f t="shared" si="49"/>
        <v/>
      </c>
      <c r="L596" s="79" t="s">
        <v>634</v>
      </c>
      <c r="M596" s="77">
        <f t="shared" si="44"/>
        <v>1</v>
      </c>
      <c r="N596" s="58">
        <f t="shared" si="45"/>
        <v>0</v>
      </c>
      <c r="O596" s="78">
        <f t="shared" si="46"/>
        <v>0</v>
      </c>
      <c r="P596" s="60" t="e">
        <f t="shared" si="50"/>
        <v>#N/A</v>
      </c>
      <c r="Q596" s="79" t="e">
        <f t="shared" si="51"/>
        <v>#N/A</v>
      </c>
    </row>
    <row r="597" spans="2:17">
      <c r="B597" s="72" t="str">
        <f t="shared" si="48"/>
        <v/>
      </c>
      <c r="C597" s="73" t="s">
        <v>351</v>
      </c>
      <c r="D597" s="53" t="s">
        <v>747</v>
      </c>
      <c r="E597" s="80" t="str">
        <f t="shared" si="47"/>
        <v/>
      </c>
      <c r="F597" s="43"/>
      <c r="H597" s="53" t="s">
        <v>747</v>
      </c>
      <c r="I597" s="73" t="s">
        <v>351</v>
      </c>
      <c r="J597" s="75" t="str">
        <f t="shared" si="49"/>
        <v/>
      </c>
      <c r="L597" s="79" t="s">
        <v>636</v>
      </c>
      <c r="M597" s="77">
        <f t="shared" si="44"/>
        <v>1</v>
      </c>
      <c r="N597" s="58">
        <f t="shared" si="45"/>
        <v>0</v>
      </c>
      <c r="O597" s="78">
        <f t="shared" si="46"/>
        <v>0</v>
      </c>
      <c r="P597" s="60" t="e">
        <f t="shared" si="50"/>
        <v>#N/A</v>
      </c>
      <c r="Q597" s="79" t="e">
        <f t="shared" si="51"/>
        <v>#N/A</v>
      </c>
    </row>
    <row r="598" spans="2:17">
      <c r="B598" s="72" t="str">
        <f t="shared" si="48"/>
        <v/>
      </c>
      <c r="C598" s="73" t="s">
        <v>351</v>
      </c>
      <c r="D598" s="53" t="s">
        <v>749</v>
      </c>
      <c r="E598" s="80" t="str">
        <f t="shared" si="47"/>
        <v/>
      </c>
      <c r="F598" s="43"/>
      <c r="H598" s="53" t="s">
        <v>749</v>
      </c>
      <c r="I598" s="73" t="s">
        <v>351</v>
      </c>
      <c r="J598" s="75" t="str">
        <f t="shared" si="49"/>
        <v/>
      </c>
      <c r="L598" s="79" t="s">
        <v>638</v>
      </c>
      <c r="M598" s="77">
        <f t="shared" si="44"/>
        <v>1</v>
      </c>
      <c r="N598" s="58">
        <f t="shared" si="45"/>
        <v>0</v>
      </c>
      <c r="O598" s="78">
        <f t="shared" si="46"/>
        <v>0</v>
      </c>
      <c r="P598" s="60" t="e">
        <f t="shared" si="50"/>
        <v>#N/A</v>
      </c>
      <c r="Q598" s="79" t="e">
        <f t="shared" si="51"/>
        <v>#N/A</v>
      </c>
    </row>
    <row r="599" spans="2:17">
      <c r="B599" s="72" t="str">
        <f t="shared" si="48"/>
        <v/>
      </c>
      <c r="C599" s="73" t="s">
        <v>351</v>
      </c>
      <c r="D599" s="53" t="s">
        <v>751</v>
      </c>
      <c r="E599" s="80" t="str">
        <f t="shared" si="47"/>
        <v/>
      </c>
      <c r="F599" s="43"/>
      <c r="H599" s="53" t="s">
        <v>751</v>
      </c>
      <c r="I599" s="73" t="s">
        <v>351</v>
      </c>
      <c r="J599" s="75" t="str">
        <f t="shared" si="49"/>
        <v/>
      </c>
      <c r="L599" s="79" t="s">
        <v>640</v>
      </c>
      <c r="M599" s="77">
        <f t="shared" si="44"/>
        <v>1</v>
      </c>
      <c r="N599" s="58">
        <f t="shared" si="45"/>
        <v>0</v>
      </c>
      <c r="O599" s="78">
        <f t="shared" si="46"/>
        <v>0</v>
      </c>
      <c r="P599" s="60" t="e">
        <f t="shared" si="50"/>
        <v>#N/A</v>
      </c>
      <c r="Q599" s="79" t="e">
        <f t="shared" si="51"/>
        <v>#N/A</v>
      </c>
    </row>
    <row r="600" spans="2:17">
      <c r="B600" s="72" t="str">
        <f t="shared" si="48"/>
        <v/>
      </c>
      <c r="C600" s="73" t="s">
        <v>351</v>
      </c>
      <c r="D600" s="53" t="s">
        <v>753</v>
      </c>
      <c r="E600" s="80" t="str">
        <f t="shared" si="47"/>
        <v/>
      </c>
      <c r="F600" s="43"/>
      <c r="H600" s="53" t="s">
        <v>753</v>
      </c>
      <c r="I600" s="73" t="s">
        <v>351</v>
      </c>
      <c r="J600" s="75" t="str">
        <f t="shared" si="49"/>
        <v/>
      </c>
      <c r="L600" s="79" t="s">
        <v>642</v>
      </c>
      <c r="M600" s="77">
        <f t="shared" si="44"/>
        <v>1</v>
      </c>
      <c r="N600" s="58">
        <f t="shared" si="45"/>
        <v>0</v>
      </c>
      <c r="O600" s="78">
        <f t="shared" si="46"/>
        <v>0</v>
      </c>
      <c r="P600" s="60" t="e">
        <f t="shared" si="50"/>
        <v>#N/A</v>
      </c>
      <c r="Q600" s="79" t="e">
        <f t="shared" si="51"/>
        <v>#N/A</v>
      </c>
    </row>
    <row r="601" spans="2:17">
      <c r="B601" s="72" t="str">
        <f t="shared" si="48"/>
        <v/>
      </c>
      <c r="C601" s="73" t="s">
        <v>351</v>
      </c>
      <c r="D601" s="53" t="s">
        <v>755</v>
      </c>
      <c r="E601" s="80" t="str">
        <f t="shared" si="47"/>
        <v/>
      </c>
      <c r="F601" s="43"/>
      <c r="H601" s="53" t="s">
        <v>755</v>
      </c>
      <c r="I601" s="73" t="s">
        <v>351</v>
      </c>
      <c r="J601" s="75" t="str">
        <f t="shared" si="49"/>
        <v/>
      </c>
      <c r="L601" s="79" t="s">
        <v>644</v>
      </c>
      <c r="M601" s="77">
        <f t="shared" si="44"/>
        <v>1</v>
      </c>
      <c r="N601" s="58">
        <f t="shared" si="45"/>
        <v>0</v>
      </c>
      <c r="O601" s="78">
        <f t="shared" si="46"/>
        <v>0</v>
      </c>
      <c r="P601" s="60" t="e">
        <f t="shared" si="50"/>
        <v>#N/A</v>
      </c>
      <c r="Q601" s="79" t="e">
        <f t="shared" si="51"/>
        <v>#N/A</v>
      </c>
    </row>
    <row r="602" spans="2:17">
      <c r="B602" s="72" t="str">
        <f t="shared" si="48"/>
        <v/>
      </c>
      <c r="C602" s="73" t="s">
        <v>351</v>
      </c>
      <c r="D602" s="53" t="s">
        <v>757</v>
      </c>
      <c r="E602" s="80" t="str">
        <f t="shared" si="47"/>
        <v/>
      </c>
      <c r="F602" s="43"/>
      <c r="H602" s="53" t="s">
        <v>757</v>
      </c>
      <c r="I602" s="73" t="s">
        <v>351</v>
      </c>
      <c r="J602" s="75" t="str">
        <f t="shared" si="49"/>
        <v/>
      </c>
      <c r="L602" s="79" t="s">
        <v>646</v>
      </c>
      <c r="M602" s="77">
        <f t="shared" si="44"/>
        <v>1</v>
      </c>
      <c r="N602" s="58">
        <f t="shared" si="45"/>
        <v>0</v>
      </c>
      <c r="O602" s="78">
        <f t="shared" si="46"/>
        <v>0</v>
      </c>
      <c r="P602" s="60" t="e">
        <f t="shared" si="50"/>
        <v>#N/A</v>
      </c>
      <c r="Q602" s="79" t="e">
        <f t="shared" si="51"/>
        <v>#N/A</v>
      </c>
    </row>
    <row r="603" spans="2:17">
      <c r="B603" s="72" t="str">
        <f t="shared" si="48"/>
        <v/>
      </c>
      <c r="C603" s="73" t="s">
        <v>351</v>
      </c>
      <c r="D603" s="53" t="s">
        <v>759</v>
      </c>
      <c r="E603" s="80" t="str">
        <f t="shared" si="47"/>
        <v/>
      </c>
      <c r="F603" s="43"/>
      <c r="H603" s="53" t="s">
        <v>759</v>
      </c>
      <c r="I603" s="73" t="s">
        <v>351</v>
      </c>
      <c r="J603" s="75" t="str">
        <f t="shared" si="49"/>
        <v/>
      </c>
      <c r="L603" s="79" t="s">
        <v>648</v>
      </c>
      <c r="M603" s="77">
        <f t="shared" si="44"/>
        <v>1</v>
      </c>
      <c r="N603" s="58">
        <f t="shared" si="45"/>
        <v>0</v>
      </c>
      <c r="O603" s="78">
        <f t="shared" si="46"/>
        <v>0</v>
      </c>
      <c r="P603" s="60" t="e">
        <f t="shared" si="50"/>
        <v>#N/A</v>
      </c>
      <c r="Q603" s="79" t="e">
        <f t="shared" si="51"/>
        <v>#N/A</v>
      </c>
    </row>
    <row r="604" spans="2:17">
      <c r="B604" s="72" t="str">
        <f t="shared" si="48"/>
        <v/>
      </c>
      <c r="C604" s="73" t="s">
        <v>351</v>
      </c>
      <c r="D604" s="53" t="s">
        <v>761</v>
      </c>
      <c r="E604" s="80" t="str">
        <f t="shared" si="47"/>
        <v/>
      </c>
      <c r="F604" s="43"/>
      <c r="H604" s="53" t="s">
        <v>761</v>
      </c>
      <c r="I604" s="73" t="s">
        <v>351</v>
      </c>
      <c r="J604" s="75" t="str">
        <f t="shared" si="49"/>
        <v/>
      </c>
      <c r="L604" s="79" t="s">
        <v>650</v>
      </c>
      <c r="M604" s="77">
        <f t="shared" si="44"/>
        <v>1</v>
      </c>
      <c r="N604" s="58">
        <f t="shared" si="45"/>
        <v>0</v>
      </c>
      <c r="O604" s="78">
        <f t="shared" si="46"/>
        <v>0</v>
      </c>
      <c r="P604" s="60" t="e">
        <f t="shared" si="50"/>
        <v>#N/A</v>
      </c>
      <c r="Q604" s="79" t="e">
        <f t="shared" si="51"/>
        <v>#N/A</v>
      </c>
    </row>
    <row r="605" spans="2:17">
      <c r="B605" s="72" t="str">
        <f t="shared" si="48"/>
        <v/>
      </c>
      <c r="C605" s="73" t="s">
        <v>351</v>
      </c>
      <c r="D605" s="53" t="s">
        <v>763</v>
      </c>
      <c r="E605" s="80" t="str">
        <f t="shared" si="47"/>
        <v/>
      </c>
      <c r="F605" s="43"/>
      <c r="H605" s="53" t="s">
        <v>763</v>
      </c>
      <c r="I605" s="73" t="s">
        <v>351</v>
      </c>
      <c r="J605" s="75" t="str">
        <f t="shared" si="49"/>
        <v/>
      </c>
      <c r="L605" s="79" t="s">
        <v>652</v>
      </c>
      <c r="M605" s="77">
        <f t="shared" si="44"/>
        <v>1</v>
      </c>
      <c r="N605" s="58">
        <f t="shared" si="45"/>
        <v>0</v>
      </c>
      <c r="O605" s="78">
        <f t="shared" si="46"/>
        <v>0</v>
      </c>
      <c r="P605" s="60" t="e">
        <f t="shared" si="50"/>
        <v>#N/A</v>
      </c>
      <c r="Q605" s="79" t="e">
        <f t="shared" si="51"/>
        <v>#N/A</v>
      </c>
    </row>
    <row r="606" spans="2:17">
      <c r="B606" s="72" t="str">
        <f t="shared" si="48"/>
        <v/>
      </c>
      <c r="C606" s="73" t="s">
        <v>351</v>
      </c>
      <c r="D606" s="53" t="s">
        <v>765</v>
      </c>
      <c r="E606" s="80" t="str">
        <f t="shared" si="47"/>
        <v/>
      </c>
      <c r="F606" s="43"/>
      <c r="H606" s="53" t="s">
        <v>765</v>
      </c>
      <c r="I606" s="73" t="s">
        <v>351</v>
      </c>
      <c r="J606" s="75" t="str">
        <f t="shared" si="49"/>
        <v/>
      </c>
      <c r="L606" s="79" t="s">
        <v>654</v>
      </c>
      <c r="M606" s="77">
        <f t="shared" si="44"/>
        <v>1</v>
      </c>
      <c r="N606" s="58">
        <f t="shared" si="45"/>
        <v>0</v>
      </c>
      <c r="O606" s="78">
        <f t="shared" si="46"/>
        <v>0</v>
      </c>
      <c r="P606" s="60" t="e">
        <f t="shared" si="50"/>
        <v>#N/A</v>
      </c>
      <c r="Q606" s="79" t="e">
        <f t="shared" si="51"/>
        <v>#N/A</v>
      </c>
    </row>
    <row r="607" spans="2:17">
      <c r="B607" s="72" t="str">
        <f t="shared" si="48"/>
        <v/>
      </c>
      <c r="C607" s="73" t="s">
        <v>351</v>
      </c>
      <c r="D607" s="53" t="s">
        <v>767</v>
      </c>
      <c r="E607" s="80" t="str">
        <f t="shared" si="47"/>
        <v/>
      </c>
      <c r="F607" s="43"/>
      <c r="H607" s="53" t="s">
        <v>767</v>
      </c>
      <c r="I607" s="73" t="s">
        <v>351</v>
      </c>
      <c r="J607" s="75" t="str">
        <f t="shared" si="49"/>
        <v/>
      </c>
      <c r="L607" s="79" t="s">
        <v>656</v>
      </c>
      <c r="M607" s="77">
        <f t="shared" si="44"/>
        <v>1</v>
      </c>
      <c r="N607" s="58">
        <f t="shared" si="45"/>
        <v>0</v>
      </c>
      <c r="O607" s="78">
        <f t="shared" si="46"/>
        <v>0</v>
      </c>
      <c r="P607" s="60" t="e">
        <f t="shared" si="50"/>
        <v>#N/A</v>
      </c>
      <c r="Q607" s="79" t="e">
        <f t="shared" si="51"/>
        <v>#N/A</v>
      </c>
    </row>
    <row r="608" spans="2:17">
      <c r="B608" s="72" t="str">
        <f t="shared" si="48"/>
        <v/>
      </c>
      <c r="C608" s="73" t="s">
        <v>351</v>
      </c>
      <c r="D608" s="53" t="s">
        <v>769</v>
      </c>
      <c r="E608" s="80" t="str">
        <f t="shared" si="47"/>
        <v/>
      </c>
      <c r="F608" s="43"/>
      <c r="H608" s="53" t="s">
        <v>769</v>
      </c>
      <c r="I608" s="73" t="s">
        <v>351</v>
      </c>
      <c r="J608" s="75" t="str">
        <f t="shared" si="49"/>
        <v/>
      </c>
      <c r="L608" s="79" t="s">
        <v>658</v>
      </c>
      <c r="M608" s="77">
        <f t="shared" si="44"/>
        <v>1</v>
      </c>
      <c r="N608" s="58">
        <f t="shared" si="45"/>
        <v>0</v>
      </c>
      <c r="O608" s="78">
        <f t="shared" si="46"/>
        <v>0</v>
      </c>
      <c r="P608" s="60" t="e">
        <f t="shared" si="50"/>
        <v>#N/A</v>
      </c>
      <c r="Q608" s="79" t="e">
        <f t="shared" si="51"/>
        <v>#N/A</v>
      </c>
    </row>
    <row r="609" spans="2:17">
      <c r="B609" s="72" t="str">
        <f t="shared" si="48"/>
        <v/>
      </c>
      <c r="C609" s="73" t="s">
        <v>351</v>
      </c>
      <c r="D609" s="53" t="s">
        <v>771</v>
      </c>
      <c r="E609" s="80" t="str">
        <f t="shared" si="47"/>
        <v/>
      </c>
      <c r="F609" s="43"/>
      <c r="H609" s="53" t="s">
        <v>771</v>
      </c>
      <c r="I609" s="73" t="s">
        <v>351</v>
      </c>
      <c r="J609" s="75" t="str">
        <f t="shared" si="49"/>
        <v/>
      </c>
      <c r="L609" s="79" t="s">
        <v>788</v>
      </c>
      <c r="M609" s="77">
        <f t="shared" si="44"/>
        <v>1</v>
      </c>
      <c r="N609" s="58">
        <f t="shared" si="45"/>
        <v>0</v>
      </c>
      <c r="O609" s="78">
        <f t="shared" si="46"/>
        <v>0</v>
      </c>
      <c r="P609" s="60" t="e">
        <f t="shared" si="50"/>
        <v>#N/A</v>
      </c>
      <c r="Q609" s="79" t="e">
        <f t="shared" si="51"/>
        <v>#N/A</v>
      </c>
    </row>
    <row r="610" spans="2:17">
      <c r="B610" s="72" t="str">
        <f t="shared" si="48"/>
        <v/>
      </c>
      <c r="C610" s="73" t="s">
        <v>800</v>
      </c>
      <c r="D610" s="53" t="s">
        <v>773</v>
      </c>
      <c r="E610" s="80" t="str">
        <f t="shared" si="47"/>
        <v/>
      </c>
      <c r="F610" s="43"/>
      <c r="H610" s="53" t="s">
        <v>773</v>
      </c>
      <c r="I610" s="73" t="s">
        <v>800</v>
      </c>
      <c r="J610" s="75" t="str">
        <f t="shared" si="49"/>
        <v/>
      </c>
      <c r="L610" s="79" t="s">
        <v>789</v>
      </c>
      <c r="M610" s="77">
        <f t="shared" si="44"/>
        <v>1</v>
      </c>
      <c r="N610" s="58">
        <f t="shared" si="45"/>
        <v>0</v>
      </c>
      <c r="O610" s="78">
        <f t="shared" si="46"/>
        <v>0</v>
      </c>
      <c r="P610" s="60" t="e">
        <f t="shared" si="50"/>
        <v>#N/A</v>
      </c>
      <c r="Q610" s="79" t="e">
        <f t="shared" si="51"/>
        <v>#N/A</v>
      </c>
    </row>
    <row r="611" spans="2:17">
      <c r="B611" s="72" t="str">
        <f t="shared" si="48"/>
        <v/>
      </c>
      <c r="C611" s="73" t="s">
        <v>801</v>
      </c>
      <c r="D611" s="53" t="s">
        <v>773</v>
      </c>
      <c r="E611" s="80" t="str">
        <f t="shared" si="47"/>
        <v/>
      </c>
      <c r="F611" s="43"/>
      <c r="H611" s="53" t="s">
        <v>773</v>
      </c>
      <c r="I611" s="73" t="s">
        <v>801</v>
      </c>
      <c r="J611" s="75" t="str">
        <f t="shared" si="49"/>
        <v/>
      </c>
      <c r="L611" s="79" t="s">
        <v>790</v>
      </c>
      <c r="M611" s="77">
        <f t="shared" si="44"/>
        <v>1</v>
      </c>
      <c r="N611" s="58">
        <f t="shared" si="45"/>
        <v>0</v>
      </c>
      <c r="O611" s="78">
        <f t="shared" si="46"/>
        <v>0</v>
      </c>
      <c r="P611" s="60" t="e">
        <f t="shared" si="50"/>
        <v>#N/A</v>
      </c>
      <c r="Q611" s="79" t="e">
        <f t="shared" si="51"/>
        <v>#N/A</v>
      </c>
    </row>
    <row r="612" spans="2:17">
      <c r="B612" s="72" t="str">
        <f t="shared" si="48"/>
        <v/>
      </c>
      <c r="C612" s="73" t="s">
        <v>802</v>
      </c>
      <c r="D612" s="53" t="s">
        <v>567</v>
      </c>
      <c r="E612" s="80" t="str">
        <f t="shared" si="47"/>
        <v/>
      </c>
      <c r="F612" s="43"/>
      <c r="H612" s="53" t="s">
        <v>567</v>
      </c>
      <c r="I612" s="73" t="s">
        <v>802</v>
      </c>
      <c r="J612" s="75" t="str">
        <f t="shared" si="49"/>
        <v/>
      </c>
      <c r="L612" s="79" t="s">
        <v>791</v>
      </c>
      <c r="M612" s="77">
        <f t="shared" si="44"/>
        <v>1</v>
      </c>
      <c r="N612" s="58">
        <f t="shared" si="45"/>
        <v>0</v>
      </c>
      <c r="O612" s="78">
        <f t="shared" si="46"/>
        <v>0</v>
      </c>
      <c r="P612" s="60" t="e">
        <f t="shared" si="50"/>
        <v>#N/A</v>
      </c>
      <c r="Q612" s="79" t="e">
        <f t="shared" si="51"/>
        <v>#N/A</v>
      </c>
    </row>
    <row r="613" spans="2:17">
      <c r="B613" s="72" t="str">
        <f t="shared" si="48"/>
        <v/>
      </c>
      <c r="C613" s="73" t="s">
        <v>803</v>
      </c>
      <c r="D613" s="53" t="s">
        <v>773</v>
      </c>
      <c r="E613" s="80" t="str">
        <f t="shared" si="47"/>
        <v/>
      </c>
      <c r="F613" s="43"/>
      <c r="H613" s="53" t="s">
        <v>773</v>
      </c>
      <c r="I613" s="73" t="s">
        <v>803</v>
      </c>
      <c r="J613" s="75" t="str">
        <f t="shared" si="49"/>
        <v/>
      </c>
      <c r="L613" s="79" t="s">
        <v>792</v>
      </c>
      <c r="M613" s="77">
        <f t="shared" si="44"/>
        <v>1</v>
      </c>
      <c r="N613" s="58">
        <f t="shared" si="45"/>
        <v>0</v>
      </c>
      <c r="O613" s="78">
        <f t="shared" si="46"/>
        <v>0</v>
      </c>
      <c r="P613" s="60" t="e">
        <f t="shared" si="50"/>
        <v>#N/A</v>
      </c>
      <c r="Q613" s="79" t="e">
        <f t="shared" si="51"/>
        <v>#N/A</v>
      </c>
    </row>
    <row r="614" spans="2:17">
      <c r="B614" s="72" t="str">
        <f t="shared" si="48"/>
        <v/>
      </c>
      <c r="C614" s="73" t="s">
        <v>804</v>
      </c>
      <c r="D614" s="53" t="s">
        <v>563</v>
      </c>
      <c r="E614" s="80" t="str">
        <f t="shared" si="47"/>
        <v/>
      </c>
      <c r="F614" s="43"/>
      <c r="H614" s="53" t="s">
        <v>563</v>
      </c>
      <c r="I614" s="73" t="s">
        <v>804</v>
      </c>
      <c r="J614" s="75" t="str">
        <f t="shared" si="49"/>
        <v/>
      </c>
      <c r="L614" s="79" t="s">
        <v>793</v>
      </c>
      <c r="M614" s="77">
        <f t="shared" si="44"/>
        <v>1</v>
      </c>
      <c r="N614" s="58">
        <f t="shared" si="45"/>
        <v>0</v>
      </c>
      <c r="O614" s="78">
        <f t="shared" si="46"/>
        <v>0</v>
      </c>
      <c r="P614" s="60" t="e">
        <f t="shared" si="50"/>
        <v>#N/A</v>
      </c>
      <c r="Q614" s="79" t="e">
        <f t="shared" si="51"/>
        <v>#N/A</v>
      </c>
    </row>
    <row r="615" spans="2:17">
      <c r="B615" s="72" t="str">
        <f t="shared" si="48"/>
        <v/>
      </c>
      <c r="C615" s="73" t="s">
        <v>804</v>
      </c>
      <c r="D615" s="53" t="s">
        <v>565</v>
      </c>
      <c r="E615" s="80" t="str">
        <f t="shared" si="47"/>
        <v/>
      </c>
      <c r="F615" s="43"/>
      <c r="H615" s="53" t="s">
        <v>565</v>
      </c>
      <c r="I615" s="73" t="s">
        <v>804</v>
      </c>
      <c r="J615" s="75" t="str">
        <f t="shared" si="49"/>
        <v/>
      </c>
      <c r="L615" s="79" t="s">
        <v>794</v>
      </c>
      <c r="M615" s="77">
        <f t="shared" si="44"/>
        <v>1</v>
      </c>
      <c r="N615" s="58">
        <f t="shared" si="45"/>
        <v>0</v>
      </c>
      <c r="O615" s="78">
        <f t="shared" si="46"/>
        <v>0</v>
      </c>
      <c r="P615" s="60" t="e">
        <f t="shared" si="50"/>
        <v>#N/A</v>
      </c>
      <c r="Q615" s="79" t="e">
        <f t="shared" si="51"/>
        <v>#N/A</v>
      </c>
    </row>
    <row r="616" spans="2:17">
      <c r="B616" s="72" t="str">
        <f t="shared" si="48"/>
        <v/>
      </c>
      <c r="C616" s="73" t="s">
        <v>804</v>
      </c>
      <c r="D616" s="53" t="s">
        <v>573</v>
      </c>
      <c r="E616" s="80" t="str">
        <f t="shared" si="47"/>
        <v/>
      </c>
      <c r="F616" s="43"/>
      <c r="H616" s="53" t="s">
        <v>573</v>
      </c>
      <c r="I616" s="73" t="s">
        <v>804</v>
      </c>
      <c r="J616" s="75" t="str">
        <f t="shared" si="49"/>
        <v/>
      </c>
      <c r="L616" s="79" t="s">
        <v>795</v>
      </c>
      <c r="M616" s="77">
        <f t="shared" si="44"/>
        <v>1</v>
      </c>
      <c r="N616" s="58">
        <f t="shared" si="45"/>
        <v>0</v>
      </c>
      <c r="O616" s="78">
        <f t="shared" si="46"/>
        <v>0</v>
      </c>
      <c r="P616" s="60" t="e">
        <f t="shared" si="50"/>
        <v>#N/A</v>
      </c>
      <c r="Q616" s="79" t="e">
        <f t="shared" si="51"/>
        <v>#N/A</v>
      </c>
    </row>
    <row r="617" spans="2:17">
      <c r="B617" s="72" t="str">
        <f t="shared" si="48"/>
        <v/>
      </c>
      <c r="C617" s="73" t="s">
        <v>804</v>
      </c>
      <c r="D617" s="53" t="s">
        <v>575</v>
      </c>
      <c r="E617" s="80" t="str">
        <f t="shared" si="47"/>
        <v/>
      </c>
      <c r="F617" s="43"/>
      <c r="H617" s="53" t="s">
        <v>575</v>
      </c>
      <c r="I617" s="73" t="s">
        <v>804</v>
      </c>
      <c r="J617" s="75" t="str">
        <f t="shared" si="49"/>
        <v/>
      </c>
      <c r="L617" s="79" t="s">
        <v>796</v>
      </c>
      <c r="M617" s="77">
        <f t="shared" si="44"/>
        <v>1</v>
      </c>
      <c r="N617" s="58">
        <f t="shared" si="45"/>
        <v>0</v>
      </c>
      <c r="O617" s="78">
        <f t="shared" si="46"/>
        <v>0</v>
      </c>
      <c r="P617" s="60" t="e">
        <f t="shared" si="50"/>
        <v>#N/A</v>
      </c>
      <c r="Q617" s="79" t="e">
        <f t="shared" si="51"/>
        <v>#N/A</v>
      </c>
    </row>
    <row r="618" spans="2:17">
      <c r="B618" s="72" t="str">
        <f t="shared" si="48"/>
        <v/>
      </c>
      <c r="C618" s="73" t="s">
        <v>804</v>
      </c>
      <c r="D618" s="53" t="s">
        <v>577</v>
      </c>
      <c r="E618" s="80" t="str">
        <f t="shared" si="47"/>
        <v/>
      </c>
      <c r="F618" s="43"/>
      <c r="H618" s="53" t="s">
        <v>577</v>
      </c>
      <c r="I618" s="73" t="s">
        <v>804</v>
      </c>
      <c r="J618" s="75" t="str">
        <f t="shared" si="49"/>
        <v/>
      </c>
      <c r="L618" s="79" t="s">
        <v>797</v>
      </c>
      <c r="M618" s="77">
        <f t="shared" si="44"/>
        <v>1</v>
      </c>
      <c r="N618" s="58">
        <f t="shared" si="45"/>
        <v>0</v>
      </c>
      <c r="O618" s="78">
        <f t="shared" si="46"/>
        <v>0</v>
      </c>
      <c r="P618" s="60" t="e">
        <f t="shared" si="50"/>
        <v>#N/A</v>
      </c>
      <c r="Q618" s="79" t="e">
        <f t="shared" si="51"/>
        <v>#N/A</v>
      </c>
    </row>
    <row r="619" spans="2:17">
      <c r="B619" s="72" t="str">
        <f t="shared" si="48"/>
        <v/>
      </c>
      <c r="C619" s="73" t="s">
        <v>804</v>
      </c>
      <c r="D619" s="53" t="s">
        <v>579</v>
      </c>
      <c r="E619" s="80" t="str">
        <f t="shared" si="47"/>
        <v/>
      </c>
      <c r="F619" s="43"/>
      <c r="H619" s="53" t="s">
        <v>579</v>
      </c>
      <c r="I619" s="73" t="s">
        <v>804</v>
      </c>
      <c r="J619" s="75" t="str">
        <f t="shared" si="49"/>
        <v/>
      </c>
      <c r="L619" s="79" t="s">
        <v>798</v>
      </c>
      <c r="M619" s="77">
        <f t="shared" ref="M619:M620" si="52">COUNTIF($H$383:$H$758,$L619)-COUNTIFS($H$383:$H$758,L619,$J$383:$J$758,"N/A")</f>
        <v>1</v>
      </c>
      <c r="N619" s="58">
        <f t="shared" ref="N619:N620" si="53">COUNTIFS($H$383:$H$758,L619,$J$383:$J$758,"C")</f>
        <v>0</v>
      </c>
      <c r="O619" s="78">
        <f t="shared" ref="O619:O620" si="54">IF(M619=0,1,(N619/M619))</f>
        <v>0</v>
      </c>
      <c r="P619" s="60" t="e">
        <f t="shared" si="50"/>
        <v>#N/A</v>
      </c>
      <c r="Q619" s="79" t="e">
        <f t="shared" si="51"/>
        <v>#N/A</v>
      </c>
    </row>
    <row r="620" spans="2:17">
      <c r="B620" s="72" t="str">
        <f t="shared" si="48"/>
        <v/>
      </c>
      <c r="C620" s="73" t="s">
        <v>804</v>
      </c>
      <c r="D620" s="53" t="s">
        <v>581</v>
      </c>
      <c r="E620" s="80" t="str">
        <f t="shared" si="47"/>
        <v/>
      </c>
      <c r="F620" s="43"/>
      <c r="H620" s="53" t="s">
        <v>581</v>
      </c>
      <c r="I620" s="73" t="s">
        <v>804</v>
      </c>
      <c r="J620" s="75" t="str">
        <f t="shared" si="49"/>
        <v/>
      </c>
      <c r="L620" s="79" t="s">
        <v>799</v>
      </c>
      <c r="M620" s="77">
        <f t="shared" si="52"/>
        <v>1</v>
      </c>
      <c r="N620" s="58">
        <f t="shared" si="53"/>
        <v>0</v>
      </c>
      <c r="O620" s="78">
        <f t="shared" si="54"/>
        <v>0</v>
      </c>
      <c r="P620" s="60" t="e">
        <f t="shared" si="50"/>
        <v>#N/A</v>
      </c>
      <c r="Q620" s="79" t="e">
        <f t="shared" si="51"/>
        <v>#N/A</v>
      </c>
    </row>
    <row r="621" spans="2:17">
      <c r="B621" s="72" t="str">
        <f t="shared" ref="B621:B685" si="55">IFERROR(VLOOKUP(C621,$H$13:$K$380,4,FALSE),"")</f>
        <v/>
      </c>
      <c r="C621" s="73" t="s">
        <v>804</v>
      </c>
      <c r="D621" s="53" t="s">
        <v>583</v>
      </c>
      <c r="E621" s="80" t="str">
        <f t="shared" ref="E621:E685" si="56">IFERROR(VLOOKUP(D621,$B$13:$E$380,4,FALSE),"")</f>
        <v/>
      </c>
      <c r="F621" s="43"/>
      <c r="H621" s="53" t="s">
        <v>583</v>
      </c>
      <c r="I621" s="73" t="s">
        <v>804</v>
      </c>
      <c r="J621" s="75" t="str">
        <f t="shared" si="49"/>
        <v/>
      </c>
      <c r="P621" s="62"/>
      <c r="Q621" s="62"/>
    </row>
    <row r="622" spans="2:17">
      <c r="B622" s="72" t="str">
        <f t="shared" si="55"/>
        <v/>
      </c>
      <c r="C622" s="73" t="s">
        <v>804</v>
      </c>
      <c r="D622" s="53" t="s">
        <v>775</v>
      </c>
      <c r="E622" s="80" t="str">
        <f t="shared" si="56"/>
        <v/>
      </c>
      <c r="F622" s="43"/>
      <c r="H622" s="53" t="s">
        <v>775</v>
      </c>
      <c r="I622" s="73" t="s">
        <v>804</v>
      </c>
      <c r="J622" s="75" t="str">
        <f t="shared" si="49"/>
        <v/>
      </c>
      <c r="P622" s="62"/>
      <c r="Q622" s="62"/>
    </row>
    <row r="623" spans="2:17">
      <c r="B623" s="72" t="str">
        <f t="shared" si="55"/>
        <v/>
      </c>
      <c r="C623" s="73"/>
      <c r="D623" s="53"/>
      <c r="E623" s="80" t="str">
        <f t="shared" si="56"/>
        <v/>
      </c>
      <c r="F623" s="43"/>
      <c r="H623" s="53"/>
      <c r="I623" s="73"/>
      <c r="J623" s="75" t="str">
        <f t="shared" si="49"/>
        <v/>
      </c>
      <c r="P623" s="62"/>
      <c r="Q623" s="62"/>
    </row>
    <row r="624" spans="2:17">
      <c r="B624" s="72" t="str">
        <f t="shared" si="55"/>
        <v/>
      </c>
      <c r="C624" s="73"/>
      <c r="D624" s="53"/>
      <c r="E624" s="80" t="str">
        <f t="shared" si="56"/>
        <v/>
      </c>
      <c r="F624" s="43"/>
      <c r="H624" s="53"/>
      <c r="I624" s="73"/>
      <c r="J624" s="75" t="str">
        <f t="shared" si="49"/>
        <v/>
      </c>
      <c r="P624" s="62"/>
      <c r="Q624" s="62"/>
    </row>
    <row r="625" spans="2:10">
      <c r="B625" s="72" t="str">
        <f t="shared" si="55"/>
        <v/>
      </c>
      <c r="C625" s="73"/>
      <c r="D625" s="53"/>
      <c r="E625" s="80" t="str">
        <f t="shared" si="56"/>
        <v/>
      </c>
      <c r="F625" s="43"/>
      <c r="H625" s="53"/>
      <c r="I625" s="73"/>
      <c r="J625" s="75" t="str">
        <f t="shared" si="49"/>
        <v/>
      </c>
    </row>
    <row r="626" spans="2:10">
      <c r="B626" s="72" t="str">
        <f t="shared" si="55"/>
        <v/>
      </c>
      <c r="C626" s="73"/>
      <c r="D626" s="53"/>
      <c r="E626" s="80" t="str">
        <f t="shared" si="56"/>
        <v/>
      </c>
      <c r="F626" s="43"/>
      <c r="H626" s="53"/>
      <c r="I626" s="73"/>
      <c r="J626" s="75" t="str">
        <f t="shared" si="49"/>
        <v/>
      </c>
    </row>
    <row r="627" spans="2:10">
      <c r="B627" s="72" t="str">
        <f t="shared" si="55"/>
        <v/>
      </c>
      <c r="C627" s="73"/>
      <c r="D627" s="53"/>
      <c r="E627" s="80" t="str">
        <f t="shared" si="56"/>
        <v/>
      </c>
      <c r="F627" s="43"/>
      <c r="H627" s="53"/>
      <c r="I627" s="73"/>
      <c r="J627" s="75" t="str">
        <f t="shared" si="49"/>
        <v/>
      </c>
    </row>
    <row r="628" spans="2:10">
      <c r="B628" s="72" t="str">
        <f t="shared" si="55"/>
        <v/>
      </c>
      <c r="C628" s="73"/>
      <c r="D628" s="53"/>
      <c r="E628" s="80" t="str">
        <f t="shared" si="56"/>
        <v/>
      </c>
      <c r="F628" s="43"/>
      <c r="H628" s="53"/>
      <c r="I628" s="73"/>
      <c r="J628" s="75" t="str">
        <f t="shared" si="49"/>
        <v/>
      </c>
    </row>
    <row r="629" spans="2:10">
      <c r="B629" s="72" t="str">
        <f t="shared" si="55"/>
        <v/>
      </c>
      <c r="C629" s="73"/>
      <c r="D629" s="53"/>
      <c r="E629" s="80" t="str">
        <f t="shared" si="56"/>
        <v/>
      </c>
      <c r="F629" s="43"/>
      <c r="H629" s="53"/>
      <c r="I629" s="73"/>
      <c r="J629" s="75" t="str">
        <f t="shared" si="49"/>
        <v/>
      </c>
    </row>
    <row r="630" spans="2:10">
      <c r="B630" s="72" t="str">
        <f t="shared" si="55"/>
        <v/>
      </c>
      <c r="C630" s="73"/>
      <c r="D630" s="53"/>
      <c r="E630" s="80" t="str">
        <f t="shared" si="56"/>
        <v/>
      </c>
      <c r="F630" s="43"/>
      <c r="H630" s="53"/>
      <c r="I630" s="73"/>
      <c r="J630" s="75" t="str">
        <f t="shared" si="49"/>
        <v/>
      </c>
    </row>
    <row r="631" spans="2:10">
      <c r="B631" s="72" t="str">
        <f t="shared" si="55"/>
        <v/>
      </c>
      <c r="C631" s="73"/>
      <c r="D631" s="53"/>
      <c r="E631" s="80" t="str">
        <f t="shared" si="56"/>
        <v/>
      </c>
      <c r="F631" s="43"/>
      <c r="H631" s="53"/>
      <c r="I631" s="73"/>
      <c r="J631" s="75" t="str">
        <f t="shared" si="49"/>
        <v/>
      </c>
    </row>
    <row r="632" spans="2:10">
      <c r="B632" s="72" t="str">
        <f t="shared" si="55"/>
        <v/>
      </c>
      <c r="C632" s="73"/>
      <c r="D632" s="53"/>
      <c r="E632" s="80" t="str">
        <f t="shared" si="56"/>
        <v/>
      </c>
      <c r="F632" s="43"/>
      <c r="H632" s="53"/>
      <c r="I632" s="73"/>
      <c r="J632" s="75" t="str">
        <f t="shared" si="49"/>
        <v/>
      </c>
    </row>
    <row r="633" spans="2:10">
      <c r="B633" s="72" t="str">
        <f t="shared" si="55"/>
        <v/>
      </c>
      <c r="C633" s="73"/>
      <c r="D633" s="53"/>
      <c r="E633" s="80" t="str">
        <f t="shared" si="56"/>
        <v/>
      </c>
      <c r="F633" s="43"/>
      <c r="H633" s="53"/>
      <c r="I633" s="73"/>
      <c r="J633" s="75" t="str">
        <f t="shared" si="49"/>
        <v/>
      </c>
    </row>
    <row r="634" spans="2:10">
      <c r="B634" s="72" t="str">
        <f t="shared" si="55"/>
        <v/>
      </c>
      <c r="C634" s="73"/>
      <c r="D634" s="53"/>
      <c r="E634" s="80" t="str">
        <f t="shared" si="56"/>
        <v/>
      </c>
      <c r="F634" s="43"/>
      <c r="H634" s="53"/>
      <c r="I634" s="73"/>
      <c r="J634" s="75" t="str">
        <f t="shared" si="49"/>
        <v/>
      </c>
    </row>
    <row r="635" spans="2:10">
      <c r="B635" s="72" t="str">
        <f t="shared" si="55"/>
        <v/>
      </c>
      <c r="C635" s="73"/>
      <c r="D635" s="53"/>
      <c r="E635" s="80" t="str">
        <f t="shared" si="56"/>
        <v/>
      </c>
      <c r="F635" s="43"/>
      <c r="H635" s="53"/>
      <c r="I635" s="73"/>
      <c r="J635" s="75" t="str">
        <f t="shared" si="49"/>
        <v/>
      </c>
    </row>
    <row r="636" spans="2:10">
      <c r="B636" s="72" t="str">
        <f t="shared" si="55"/>
        <v/>
      </c>
      <c r="C636" s="73"/>
      <c r="D636" s="53"/>
      <c r="E636" s="80" t="str">
        <f t="shared" si="56"/>
        <v/>
      </c>
      <c r="F636" s="43"/>
      <c r="H636" s="53"/>
      <c r="I636" s="73"/>
      <c r="J636" s="75" t="str">
        <f t="shared" si="49"/>
        <v/>
      </c>
    </row>
    <row r="637" spans="2:10">
      <c r="B637" s="72" t="str">
        <f t="shared" si="55"/>
        <v/>
      </c>
      <c r="C637" s="73"/>
      <c r="D637" s="53"/>
      <c r="E637" s="80" t="str">
        <f t="shared" si="56"/>
        <v/>
      </c>
      <c r="F637" s="43"/>
      <c r="H637" s="53"/>
      <c r="I637" s="73"/>
      <c r="J637" s="75" t="str">
        <f t="shared" si="49"/>
        <v/>
      </c>
    </row>
    <row r="638" spans="2:10">
      <c r="B638" s="72" t="str">
        <f t="shared" si="55"/>
        <v/>
      </c>
      <c r="C638" s="73"/>
      <c r="D638" s="53"/>
      <c r="E638" s="80" t="str">
        <f t="shared" si="56"/>
        <v/>
      </c>
      <c r="F638" s="43"/>
      <c r="H638" s="53"/>
      <c r="I638" s="73"/>
      <c r="J638" s="75" t="str">
        <f t="shared" si="49"/>
        <v/>
      </c>
    </row>
    <row r="639" spans="2:10">
      <c r="B639" s="72" t="str">
        <f t="shared" si="55"/>
        <v/>
      </c>
      <c r="C639" s="73"/>
      <c r="D639" s="53"/>
      <c r="E639" s="80" t="str">
        <f t="shared" si="56"/>
        <v/>
      </c>
      <c r="F639" s="43"/>
      <c r="H639" s="53"/>
      <c r="I639" s="73"/>
      <c r="J639" s="75" t="str">
        <f t="shared" si="49"/>
        <v/>
      </c>
    </row>
    <row r="640" spans="2:10">
      <c r="B640" s="72" t="str">
        <f t="shared" si="55"/>
        <v/>
      </c>
      <c r="C640" s="73"/>
      <c r="D640" s="53"/>
      <c r="E640" s="80" t="str">
        <f t="shared" si="56"/>
        <v/>
      </c>
      <c r="F640" s="43"/>
      <c r="H640" s="53"/>
      <c r="I640" s="73"/>
      <c r="J640" s="75" t="str">
        <f t="shared" ref="J640:J703" si="57">IFERROR(VLOOKUP(I640,$H$13:$L$380,5,FALSE),"")</f>
        <v/>
      </c>
    </row>
    <row r="641" spans="2:10">
      <c r="B641" s="72" t="str">
        <f t="shared" si="55"/>
        <v/>
      </c>
      <c r="C641" s="73"/>
      <c r="D641" s="53"/>
      <c r="E641" s="80" t="str">
        <f t="shared" si="56"/>
        <v/>
      </c>
      <c r="F641" s="43"/>
      <c r="H641" s="53"/>
      <c r="I641" s="73"/>
      <c r="J641" s="75" t="str">
        <f t="shared" si="57"/>
        <v/>
      </c>
    </row>
    <row r="642" spans="2:10">
      <c r="B642" s="72" t="str">
        <f t="shared" si="55"/>
        <v/>
      </c>
      <c r="C642" s="73"/>
      <c r="D642" s="53"/>
      <c r="E642" s="80" t="str">
        <f t="shared" si="56"/>
        <v/>
      </c>
      <c r="F642" s="43"/>
      <c r="H642" s="53"/>
      <c r="I642" s="73"/>
      <c r="J642" s="75" t="str">
        <f t="shared" si="57"/>
        <v/>
      </c>
    </row>
    <row r="643" spans="2:10">
      <c r="B643" s="72" t="str">
        <f t="shared" si="55"/>
        <v/>
      </c>
      <c r="C643" s="73"/>
      <c r="D643" s="53"/>
      <c r="E643" s="80" t="str">
        <f t="shared" si="56"/>
        <v/>
      </c>
      <c r="F643" s="43"/>
      <c r="H643" s="53"/>
      <c r="I643" s="73"/>
      <c r="J643" s="75" t="str">
        <f t="shared" si="57"/>
        <v/>
      </c>
    </row>
    <row r="644" spans="2:10">
      <c r="B644" s="72" t="str">
        <f t="shared" si="55"/>
        <v/>
      </c>
      <c r="C644" s="73"/>
      <c r="D644" s="53"/>
      <c r="E644" s="80" t="str">
        <f t="shared" si="56"/>
        <v/>
      </c>
      <c r="F644" s="43"/>
      <c r="H644" s="53"/>
      <c r="I644" s="73"/>
      <c r="J644" s="75" t="str">
        <f t="shared" si="57"/>
        <v/>
      </c>
    </row>
    <row r="645" spans="2:10">
      <c r="B645" s="72" t="str">
        <f t="shared" si="55"/>
        <v/>
      </c>
      <c r="C645" s="73"/>
      <c r="D645" s="53"/>
      <c r="E645" s="80" t="str">
        <f t="shared" si="56"/>
        <v/>
      </c>
      <c r="F645" s="43"/>
      <c r="H645" s="53"/>
      <c r="I645" s="73"/>
      <c r="J645" s="75" t="str">
        <f t="shared" si="57"/>
        <v/>
      </c>
    </row>
    <row r="646" spans="2:10">
      <c r="B646" s="72" t="str">
        <f t="shared" si="55"/>
        <v/>
      </c>
      <c r="C646" s="73"/>
      <c r="D646" s="53"/>
      <c r="E646" s="80" t="str">
        <f t="shared" si="56"/>
        <v/>
      </c>
      <c r="F646" s="43"/>
      <c r="H646" s="53"/>
      <c r="I646" s="73"/>
      <c r="J646" s="75" t="str">
        <f t="shared" si="57"/>
        <v/>
      </c>
    </row>
    <row r="647" spans="2:10">
      <c r="B647" s="72" t="str">
        <f t="shared" si="55"/>
        <v/>
      </c>
      <c r="C647" s="73"/>
      <c r="D647" s="53"/>
      <c r="E647" s="80" t="str">
        <f t="shared" si="56"/>
        <v/>
      </c>
      <c r="F647" s="43"/>
      <c r="H647" s="53"/>
      <c r="I647" s="73"/>
      <c r="J647" s="75" t="str">
        <f t="shared" si="57"/>
        <v/>
      </c>
    </row>
    <row r="648" spans="2:10">
      <c r="B648" s="72" t="str">
        <f t="shared" si="55"/>
        <v/>
      </c>
      <c r="C648" s="73"/>
      <c r="D648" s="53"/>
      <c r="E648" s="80" t="str">
        <f t="shared" si="56"/>
        <v/>
      </c>
      <c r="F648" s="43"/>
      <c r="H648" s="53"/>
      <c r="I648" s="73"/>
      <c r="J648" s="75" t="str">
        <f t="shared" si="57"/>
        <v/>
      </c>
    </row>
    <row r="649" spans="2:10">
      <c r="B649" s="72" t="str">
        <f t="shared" si="55"/>
        <v/>
      </c>
      <c r="C649" s="73"/>
      <c r="D649" s="53"/>
      <c r="E649" s="80" t="str">
        <f t="shared" si="56"/>
        <v/>
      </c>
      <c r="F649" s="43"/>
      <c r="H649" s="53"/>
      <c r="I649" s="73"/>
      <c r="J649" s="75" t="str">
        <f t="shared" si="57"/>
        <v/>
      </c>
    </row>
    <row r="650" spans="2:10">
      <c r="B650" s="72" t="str">
        <f t="shared" si="55"/>
        <v/>
      </c>
      <c r="C650" s="73"/>
      <c r="D650" s="53"/>
      <c r="E650" s="80" t="str">
        <f t="shared" si="56"/>
        <v/>
      </c>
      <c r="F650" s="43"/>
      <c r="H650" s="53"/>
      <c r="I650" s="73"/>
      <c r="J650" s="75" t="str">
        <f t="shared" si="57"/>
        <v/>
      </c>
    </row>
    <row r="651" spans="2:10">
      <c r="B651" s="72" t="str">
        <f t="shared" si="55"/>
        <v/>
      </c>
      <c r="C651" s="73"/>
      <c r="D651" s="53"/>
      <c r="E651" s="80" t="str">
        <f t="shared" si="56"/>
        <v/>
      </c>
      <c r="F651" s="43"/>
      <c r="H651" s="53"/>
      <c r="I651" s="73"/>
      <c r="J651" s="75" t="str">
        <f t="shared" si="57"/>
        <v/>
      </c>
    </row>
    <row r="652" spans="2:10">
      <c r="B652" s="72" t="str">
        <f t="shared" si="55"/>
        <v/>
      </c>
      <c r="C652" s="73"/>
      <c r="D652" s="53"/>
      <c r="E652" s="80" t="str">
        <f t="shared" si="56"/>
        <v/>
      </c>
      <c r="F652" s="43"/>
      <c r="H652" s="53"/>
      <c r="I652" s="73"/>
      <c r="J652" s="75" t="str">
        <f t="shared" si="57"/>
        <v/>
      </c>
    </row>
    <row r="653" spans="2:10">
      <c r="B653" s="72" t="str">
        <f t="shared" si="55"/>
        <v/>
      </c>
      <c r="C653" s="73"/>
      <c r="D653" s="53"/>
      <c r="E653" s="80" t="str">
        <f t="shared" si="56"/>
        <v/>
      </c>
      <c r="F653" s="43"/>
      <c r="H653" s="53"/>
      <c r="I653" s="73"/>
      <c r="J653" s="75" t="str">
        <f t="shared" si="57"/>
        <v/>
      </c>
    </row>
    <row r="654" spans="2:10">
      <c r="B654" s="72" t="str">
        <f t="shared" si="55"/>
        <v/>
      </c>
      <c r="C654" s="73"/>
      <c r="D654" s="53"/>
      <c r="E654" s="80" t="str">
        <f t="shared" si="56"/>
        <v/>
      </c>
      <c r="F654" s="43"/>
      <c r="H654" s="53"/>
      <c r="I654" s="73"/>
      <c r="J654" s="75" t="str">
        <f t="shared" si="57"/>
        <v/>
      </c>
    </row>
    <row r="655" spans="2:10">
      <c r="B655" s="72" t="str">
        <f t="shared" si="55"/>
        <v/>
      </c>
      <c r="C655" s="73"/>
      <c r="D655" s="53"/>
      <c r="E655" s="80" t="str">
        <f t="shared" si="56"/>
        <v/>
      </c>
      <c r="F655" s="43"/>
      <c r="H655" s="53"/>
      <c r="I655" s="73"/>
      <c r="J655" s="75" t="str">
        <f t="shared" si="57"/>
        <v/>
      </c>
    </row>
    <row r="656" spans="2:10">
      <c r="B656" s="72" t="str">
        <f t="shared" si="55"/>
        <v/>
      </c>
      <c r="C656" s="73"/>
      <c r="D656" s="53"/>
      <c r="E656" s="80" t="str">
        <f t="shared" si="56"/>
        <v/>
      </c>
      <c r="F656" s="43"/>
      <c r="H656" s="53"/>
      <c r="I656" s="73"/>
      <c r="J656" s="75" t="str">
        <f t="shared" si="57"/>
        <v/>
      </c>
    </row>
    <row r="657" spans="2:10">
      <c r="B657" s="72" t="str">
        <f t="shared" si="55"/>
        <v/>
      </c>
      <c r="C657" s="73"/>
      <c r="D657" s="53"/>
      <c r="E657" s="80" t="str">
        <f t="shared" si="56"/>
        <v/>
      </c>
      <c r="F657" s="43"/>
      <c r="H657" s="53"/>
      <c r="I657" s="73"/>
      <c r="J657" s="75" t="str">
        <f t="shared" si="57"/>
        <v/>
      </c>
    </row>
    <row r="658" spans="2:10">
      <c r="B658" s="72" t="str">
        <f t="shared" si="55"/>
        <v/>
      </c>
      <c r="C658" s="73"/>
      <c r="D658" s="53"/>
      <c r="E658" s="80" t="str">
        <f t="shared" si="56"/>
        <v/>
      </c>
      <c r="F658" s="43"/>
      <c r="H658" s="53"/>
      <c r="I658" s="73"/>
      <c r="J658" s="75" t="str">
        <f t="shared" si="57"/>
        <v/>
      </c>
    </row>
    <row r="659" spans="2:10">
      <c r="B659" s="72" t="str">
        <f t="shared" si="55"/>
        <v/>
      </c>
      <c r="C659" s="73"/>
      <c r="D659" s="53"/>
      <c r="E659" s="80" t="str">
        <f t="shared" si="56"/>
        <v/>
      </c>
      <c r="F659" s="43"/>
      <c r="H659" s="53"/>
      <c r="I659" s="73"/>
      <c r="J659" s="75" t="str">
        <f t="shared" si="57"/>
        <v/>
      </c>
    </row>
    <row r="660" spans="2:10">
      <c r="B660" s="72" t="str">
        <f t="shared" si="55"/>
        <v/>
      </c>
      <c r="C660" s="73"/>
      <c r="D660" s="53"/>
      <c r="E660" s="80" t="str">
        <f t="shared" si="56"/>
        <v/>
      </c>
      <c r="F660" s="43"/>
      <c r="H660" s="53"/>
      <c r="I660" s="73"/>
      <c r="J660" s="75" t="str">
        <f t="shared" si="57"/>
        <v/>
      </c>
    </row>
    <row r="661" spans="2:10">
      <c r="B661" s="72" t="str">
        <f t="shared" si="55"/>
        <v/>
      </c>
      <c r="C661" s="73"/>
      <c r="D661" s="53"/>
      <c r="E661" s="80" t="str">
        <f t="shared" si="56"/>
        <v/>
      </c>
      <c r="F661" s="43"/>
      <c r="H661" s="53"/>
      <c r="I661" s="73"/>
      <c r="J661" s="75" t="str">
        <f t="shared" si="57"/>
        <v/>
      </c>
    </row>
    <row r="662" spans="2:10">
      <c r="B662" s="72" t="str">
        <f t="shared" si="55"/>
        <v/>
      </c>
      <c r="C662" s="73"/>
      <c r="D662" s="53"/>
      <c r="E662" s="80" t="str">
        <f t="shared" si="56"/>
        <v/>
      </c>
      <c r="F662" s="43"/>
      <c r="H662" s="53"/>
      <c r="I662" s="73"/>
      <c r="J662" s="75" t="str">
        <f t="shared" si="57"/>
        <v/>
      </c>
    </row>
    <row r="663" spans="2:10">
      <c r="B663" s="72" t="str">
        <f t="shared" si="55"/>
        <v/>
      </c>
      <c r="C663" s="73"/>
      <c r="D663" s="53"/>
      <c r="E663" s="80" t="str">
        <f t="shared" si="56"/>
        <v/>
      </c>
      <c r="F663" s="43"/>
      <c r="H663" s="53"/>
      <c r="I663" s="73"/>
      <c r="J663" s="75" t="str">
        <f t="shared" si="57"/>
        <v/>
      </c>
    </row>
    <row r="664" spans="2:10">
      <c r="B664" s="72" t="str">
        <f t="shared" si="55"/>
        <v/>
      </c>
      <c r="C664" s="73"/>
      <c r="D664" s="53"/>
      <c r="E664" s="80" t="str">
        <f t="shared" si="56"/>
        <v/>
      </c>
      <c r="F664" s="43"/>
      <c r="H664" s="53"/>
      <c r="I664" s="73"/>
      <c r="J664" s="75" t="str">
        <f t="shared" si="57"/>
        <v/>
      </c>
    </row>
    <row r="665" spans="2:10">
      <c r="B665" s="72" t="str">
        <f t="shared" si="55"/>
        <v/>
      </c>
      <c r="C665" s="73"/>
      <c r="D665" s="53"/>
      <c r="E665" s="80" t="str">
        <f t="shared" si="56"/>
        <v/>
      </c>
      <c r="F665" s="43"/>
      <c r="H665" s="53"/>
      <c r="I665" s="73"/>
      <c r="J665" s="75" t="str">
        <f t="shared" si="57"/>
        <v/>
      </c>
    </row>
    <row r="666" spans="2:10">
      <c r="B666" s="72" t="str">
        <f t="shared" si="55"/>
        <v/>
      </c>
      <c r="C666" s="73"/>
      <c r="D666" s="53"/>
      <c r="E666" s="80" t="str">
        <f t="shared" si="56"/>
        <v/>
      </c>
      <c r="F666" s="43"/>
      <c r="H666" s="53"/>
      <c r="I666" s="73"/>
      <c r="J666" s="75" t="str">
        <f t="shared" si="57"/>
        <v/>
      </c>
    </row>
    <row r="667" spans="2:10">
      <c r="B667" s="72" t="str">
        <f t="shared" si="55"/>
        <v/>
      </c>
      <c r="C667" s="73"/>
      <c r="D667" s="53"/>
      <c r="E667" s="80" t="str">
        <f t="shared" si="56"/>
        <v/>
      </c>
      <c r="F667" s="43"/>
      <c r="H667" s="53"/>
      <c r="I667" s="73"/>
      <c r="J667" s="75" t="str">
        <f t="shared" si="57"/>
        <v/>
      </c>
    </row>
    <row r="668" spans="2:10">
      <c r="B668" s="72" t="str">
        <f t="shared" si="55"/>
        <v/>
      </c>
      <c r="C668" s="73"/>
      <c r="D668" s="53"/>
      <c r="E668" s="80" t="str">
        <f t="shared" si="56"/>
        <v/>
      </c>
      <c r="F668" s="43"/>
      <c r="H668" s="53"/>
      <c r="I668" s="73"/>
      <c r="J668" s="75" t="str">
        <f t="shared" si="57"/>
        <v/>
      </c>
    </row>
    <row r="669" spans="2:10">
      <c r="B669" s="72" t="str">
        <f t="shared" si="55"/>
        <v/>
      </c>
      <c r="C669" s="73"/>
      <c r="D669" s="53"/>
      <c r="E669" s="80" t="str">
        <f t="shared" si="56"/>
        <v/>
      </c>
      <c r="F669" s="43"/>
      <c r="H669" s="53"/>
      <c r="I669" s="73"/>
      <c r="J669" s="75" t="str">
        <f t="shared" si="57"/>
        <v/>
      </c>
    </row>
    <row r="670" spans="2:10">
      <c r="B670" s="72" t="str">
        <f t="shared" si="55"/>
        <v/>
      </c>
      <c r="C670" s="73"/>
      <c r="D670" s="53"/>
      <c r="E670" s="80" t="str">
        <f t="shared" si="56"/>
        <v/>
      </c>
      <c r="F670" s="43"/>
      <c r="H670" s="53"/>
      <c r="I670" s="73"/>
      <c r="J670" s="75" t="str">
        <f t="shared" si="57"/>
        <v/>
      </c>
    </row>
    <row r="671" spans="2:10">
      <c r="B671" s="72" t="str">
        <f t="shared" si="55"/>
        <v/>
      </c>
      <c r="C671" s="73"/>
      <c r="D671" s="53"/>
      <c r="E671" s="80" t="str">
        <f t="shared" si="56"/>
        <v/>
      </c>
      <c r="F671" s="43"/>
      <c r="H671" s="53"/>
      <c r="I671" s="73"/>
      <c r="J671" s="75" t="str">
        <f t="shared" si="57"/>
        <v/>
      </c>
    </row>
    <row r="672" spans="2:10">
      <c r="B672" s="72" t="str">
        <f t="shared" si="55"/>
        <v/>
      </c>
      <c r="C672" s="73"/>
      <c r="D672" s="53"/>
      <c r="E672" s="80" t="str">
        <f t="shared" si="56"/>
        <v/>
      </c>
      <c r="F672" s="43"/>
      <c r="H672" s="53"/>
      <c r="I672" s="73"/>
      <c r="J672" s="75" t="str">
        <f t="shared" si="57"/>
        <v/>
      </c>
    </row>
    <row r="673" spans="2:10">
      <c r="B673" s="72" t="str">
        <f t="shared" si="55"/>
        <v/>
      </c>
      <c r="C673" s="73"/>
      <c r="D673" s="53"/>
      <c r="E673" s="80" t="str">
        <f t="shared" si="56"/>
        <v/>
      </c>
      <c r="F673" s="43"/>
      <c r="H673" s="53"/>
      <c r="I673" s="73"/>
      <c r="J673" s="75" t="str">
        <f t="shared" si="57"/>
        <v/>
      </c>
    </row>
    <row r="674" spans="2:10">
      <c r="B674" s="72" t="str">
        <f t="shared" si="55"/>
        <v/>
      </c>
      <c r="C674" s="73"/>
      <c r="D674" s="53"/>
      <c r="E674" s="80" t="str">
        <f t="shared" si="56"/>
        <v/>
      </c>
      <c r="F674" s="43"/>
      <c r="H674" s="53"/>
      <c r="I674" s="73"/>
      <c r="J674" s="75" t="str">
        <f t="shared" si="57"/>
        <v/>
      </c>
    </row>
    <row r="675" spans="2:10">
      <c r="B675" s="72" t="str">
        <f t="shared" si="55"/>
        <v/>
      </c>
      <c r="C675" s="73"/>
      <c r="D675" s="53"/>
      <c r="E675" s="80" t="str">
        <f t="shared" si="56"/>
        <v/>
      </c>
      <c r="F675" s="43"/>
      <c r="H675" s="53"/>
      <c r="I675" s="73"/>
      <c r="J675" s="75" t="str">
        <f t="shared" si="57"/>
        <v/>
      </c>
    </row>
    <row r="676" spans="2:10">
      <c r="B676" s="72" t="str">
        <f t="shared" si="55"/>
        <v/>
      </c>
      <c r="C676" s="73"/>
      <c r="D676" s="53"/>
      <c r="E676" s="80" t="str">
        <f t="shared" si="56"/>
        <v/>
      </c>
      <c r="F676" s="43"/>
      <c r="H676" s="53"/>
      <c r="I676" s="73"/>
      <c r="J676" s="75" t="str">
        <f t="shared" si="57"/>
        <v/>
      </c>
    </row>
    <row r="677" spans="2:10">
      <c r="B677" s="72" t="str">
        <f t="shared" si="55"/>
        <v/>
      </c>
      <c r="C677" s="73"/>
      <c r="D677" s="53"/>
      <c r="E677" s="80" t="str">
        <f t="shared" si="56"/>
        <v/>
      </c>
      <c r="F677" s="43"/>
      <c r="H677" s="53"/>
      <c r="I677" s="73"/>
      <c r="J677" s="75" t="str">
        <f t="shared" si="57"/>
        <v/>
      </c>
    </row>
    <row r="678" spans="2:10">
      <c r="B678" s="72" t="str">
        <f t="shared" si="55"/>
        <v/>
      </c>
      <c r="C678" s="73"/>
      <c r="D678" s="53"/>
      <c r="E678" s="80" t="str">
        <f t="shared" si="56"/>
        <v/>
      </c>
      <c r="F678" s="43"/>
      <c r="H678" s="53"/>
      <c r="I678" s="73"/>
      <c r="J678" s="75" t="str">
        <f t="shared" si="57"/>
        <v/>
      </c>
    </row>
    <row r="679" spans="2:10">
      <c r="B679" s="72" t="str">
        <f t="shared" si="55"/>
        <v/>
      </c>
      <c r="C679" s="73"/>
      <c r="D679" s="53"/>
      <c r="E679" s="80" t="str">
        <f t="shared" si="56"/>
        <v/>
      </c>
      <c r="F679" s="43"/>
      <c r="H679" s="53"/>
      <c r="I679" s="73"/>
      <c r="J679" s="75" t="str">
        <f t="shared" si="57"/>
        <v/>
      </c>
    </row>
    <row r="680" spans="2:10">
      <c r="B680" s="72" t="str">
        <f t="shared" si="55"/>
        <v/>
      </c>
      <c r="C680" s="73"/>
      <c r="D680" s="53"/>
      <c r="E680" s="80" t="str">
        <f t="shared" si="56"/>
        <v/>
      </c>
      <c r="F680" s="43"/>
      <c r="H680" s="53"/>
      <c r="I680" s="73"/>
      <c r="J680" s="75" t="str">
        <f t="shared" si="57"/>
        <v/>
      </c>
    </row>
    <row r="681" spans="2:10">
      <c r="B681" s="72" t="str">
        <f t="shared" si="55"/>
        <v/>
      </c>
      <c r="C681" s="73"/>
      <c r="D681" s="53"/>
      <c r="E681" s="80" t="str">
        <f t="shared" si="56"/>
        <v/>
      </c>
      <c r="F681" s="43"/>
      <c r="H681" s="53"/>
      <c r="I681" s="73"/>
      <c r="J681" s="75" t="str">
        <f t="shared" si="57"/>
        <v/>
      </c>
    </row>
    <row r="682" spans="2:10">
      <c r="B682" s="72" t="str">
        <f t="shared" si="55"/>
        <v/>
      </c>
      <c r="C682" s="73"/>
      <c r="D682" s="53"/>
      <c r="E682" s="80" t="str">
        <f t="shared" si="56"/>
        <v/>
      </c>
      <c r="F682" s="43"/>
      <c r="H682" s="53"/>
      <c r="I682" s="73"/>
      <c r="J682" s="75" t="str">
        <f t="shared" si="57"/>
        <v/>
      </c>
    </row>
    <row r="683" spans="2:10">
      <c r="B683" s="72" t="str">
        <f t="shared" si="55"/>
        <v/>
      </c>
      <c r="C683" s="73"/>
      <c r="D683" s="53"/>
      <c r="E683" s="80" t="str">
        <f t="shared" si="56"/>
        <v/>
      </c>
      <c r="F683" s="43"/>
      <c r="H683" s="53"/>
      <c r="I683" s="73"/>
      <c r="J683" s="75" t="str">
        <f t="shared" si="57"/>
        <v/>
      </c>
    </row>
    <row r="684" spans="2:10">
      <c r="B684" s="72" t="str">
        <f t="shared" si="55"/>
        <v/>
      </c>
      <c r="C684" s="73"/>
      <c r="D684" s="53"/>
      <c r="E684" s="80" t="str">
        <f t="shared" si="56"/>
        <v/>
      </c>
      <c r="F684" s="43"/>
      <c r="H684" s="53"/>
      <c r="I684" s="73"/>
      <c r="J684" s="75" t="str">
        <f t="shared" si="57"/>
        <v/>
      </c>
    </row>
    <row r="685" spans="2:10">
      <c r="B685" s="72" t="str">
        <f t="shared" si="55"/>
        <v/>
      </c>
      <c r="C685" s="73"/>
      <c r="D685" s="53"/>
      <c r="E685" s="80" t="str">
        <f t="shared" si="56"/>
        <v/>
      </c>
      <c r="F685" s="43"/>
      <c r="H685" s="53"/>
      <c r="I685" s="73"/>
      <c r="J685" s="75" t="str">
        <f t="shared" si="57"/>
        <v/>
      </c>
    </row>
    <row r="686" spans="2:10">
      <c r="B686" s="72" t="str">
        <f t="shared" si="48"/>
        <v/>
      </c>
      <c r="C686" s="73"/>
      <c r="D686" s="53"/>
      <c r="E686" s="80" t="str">
        <f t="shared" si="47"/>
        <v/>
      </c>
      <c r="F686" s="43"/>
      <c r="H686" s="53"/>
      <c r="I686" s="73"/>
      <c r="J686" s="75" t="str">
        <f t="shared" si="57"/>
        <v/>
      </c>
    </row>
    <row r="687" spans="2:10">
      <c r="B687" s="72" t="str">
        <f t="shared" si="48"/>
        <v/>
      </c>
      <c r="C687" s="73"/>
      <c r="D687" s="53"/>
      <c r="E687" s="80" t="str">
        <f t="shared" si="47"/>
        <v/>
      </c>
      <c r="F687" s="43"/>
      <c r="H687" s="53"/>
      <c r="I687" s="73"/>
      <c r="J687" s="75" t="str">
        <f t="shared" si="57"/>
        <v/>
      </c>
    </row>
    <row r="688" spans="2:10">
      <c r="B688" s="72" t="str">
        <f t="shared" si="48"/>
        <v/>
      </c>
      <c r="C688" s="73"/>
      <c r="D688" s="53"/>
      <c r="E688" s="80" t="str">
        <f t="shared" si="47"/>
        <v/>
      </c>
      <c r="F688" s="43"/>
      <c r="H688" s="53"/>
      <c r="I688" s="73"/>
      <c r="J688" s="75" t="str">
        <f t="shared" si="57"/>
        <v/>
      </c>
    </row>
    <row r="689" spans="2:10">
      <c r="B689" s="72" t="str">
        <f t="shared" si="48"/>
        <v/>
      </c>
      <c r="C689" s="73"/>
      <c r="D689" s="53"/>
      <c r="E689" s="80" t="str">
        <f t="shared" si="47"/>
        <v/>
      </c>
      <c r="F689" s="43"/>
      <c r="H689" s="53"/>
      <c r="I689" s="73"/>
      <c r="J689" s="75" t="str">
        <f t="shared" si="57"/>
        <v/>
      </c>
    </row>
    <row r="690" spans="2:10">
      <c r="B690" s="72" t="str">
        <f t="shared" si="48"/>
        <v/>
      </c>
      <c r="C690" s="73"/>
      <c r="D690" s="53"/>
      <c r="E690" s="80" t="str">
        <f t="shared" si="47"/>
        <v/>
      </c>
      <c r="F690" s="43"/>
      <c r="H690" s="53"/>
      <c r="I690" s="73"/>
      <c r="J690" s="75" t="str">
        <f t="shared" si="57"/>
        <v/>
      </c>
    </row>
    <row r="691" spans="2:10">
      <c r="B691" s="72" t="str">
        <f t="shared" si="48"/>
        <v/>
      </c>
      <c r="C691" s="73"/>
      <c r="D691" s="53"/>
      <c r="E691" s="80" t="str">
        <f t="shared" si="47"/>
        <v/>
      </c>
      <c r="F691" s="43"/>
      <c r="H691" s="53"/>
      <c r="I691" s="73"/>
      <c r="J691" s="75" t="str">
        <f t="shared" si="57"/>
        <v/>
      </c>
    </row>
    <row r="692" spans="2:10">
      <c r="B692" s="72" t="str">
        <f t="shared" si="48"/>
        <v/>
      </c>
      <c r="C692" s="73"/>
      <c r="D692" s="53"/>
      <c r="E692" s="80" t="str">
        <f t="shared" si="47"/>
        <v/>
      </c>
      <c r="F692" s="43"/>
      <c r="H692" s="53"/>
      <c r="I692" s="73"/>
      <c r="J692" s="75" t="str">
        <f t="shared" si="57"/>
        <v/>
      </c>
    </row>
    <row r="693" spans="2:10">
      <c r="B693" s="72" t="str">
        <f t="shared" si="48"/>
        <v/>
      </c>
      <c r="C693" s="73"/>
      <c r="D693" s="53"/>
      <c r="E693" s="80" t="str">
        <f t="shared" si="47"/>
        <v/>
      </c>
      <c r="F693" s="43"/>
      <c r="H693" s="53"/>
      <c r="I693" s="73"/>
      <c r="J693" s="75" t="str">
        <f t="shared" si="57"/>
        <v/>
      </c>
    </row>
    <row r="694" spans="2:10">
      <c r="B694" s="72" t="str">
        <f t="shared" si="48"/>
        <v/>
      </c>
      <c r="C694" s="73"/>
      <c r="D694" s="53"/>
      <c r="E694" s="80" t="str">
        <f t="shared" si="47"/>
        <v/>
      </c>
      <c r="F694" s="43"/>
      <c r="H694" s="53"/>
      <c r="I694" s="73"/>
      <c r="J694" s="75" t="str">
        <f t="shared" si="57"/>
        <v/>
      </c>
    </row>
    <row r="695" spans="2:10">
      <c r="B695" s="72" t="str">
        <f t="shared" si="48"/>
        <v/>
      </c>
      <c r="C695" s="73"/>
      <c r="D695" s="53"/>
      <c r="E695" s="80" t="str">
        <f t="shared" si="47"/>
        <v/>
      </c>
      <c r="F695" s="43"/>
      <c r="H695" s="53"/>
      <c r="I695" s="73"/>
      <c r="J695" s="75" t="str">
        <f t="shared" si="57"/>
        <v/>
      </c>
    </row>
    <row r="696" spans="2:10">
      <c r="B696" s="72" t="str">
        <f t="shared" si="48"/>
        <v/>
      </c>
      <c r="C696" s="73"/>
      <c r="D696" s="53"/>
      <c r="E696" s="80" t="str">
        <f t="shared" si="47"/>
        <v/>
      </c>
      <c r="F696" s="43"/>
      <c r="H696" s="53"/>
      <c r="I696" s="73"/>
      <c r="J696" s="75" t="str">
        <f t="shared" si="57"/>
        <v/>
      </c>
    </row>
    <row r="697" spans="2:10">
      <c r="B697" s="72" t="str">
        <f t="shared" si="48"/>
        <v/>
      </c>
      <c r="C697" s="73"/>
      <c r="D697" s="53"/>
      <c r="E697" s="80" t="str">
        <f t="shared" si="47"/>
        <v/>
      </c>
      <c r="F697" s="43"/>
      <c r="H697" s="53"/>
      <c r="I697" s="73"/>
      <c r="J697" s="75" t="str">
        <f t="shared" si="57"/>
        <v/>
      </c>
    </row>
    <row r="698" spans="2:10">
      <c r="B698" s="72" t="str">
        <f t="shared" si="48"/>
        <v/>
      </c>
      <c r="C698" s="73"/>
      <c r="D698" s="53"/>
      <c r="E698" s="80" t="str">
        <f t="shared" si="47"/>
        <v/>
      </c>
      <c r="F698" s="43"/>
      <c r="H698" s="53"/>
      <c r="I698" s="73"/>
      <c r="J698" s="75" t="str">
        <f t="shared" si="57"/>
        <v/>
      </c>
    </row>
    <row r="699" spans="2:10">
      <c r="B699" s="72" t="str">
        <f t="shared" si="48"/>
        <v/>
      </c>
      <c r="C699" s="73"/>
      <c r="D699" s="53"/>
      <c r="E699" s="80" t="str">
        <f t="shared" si="47"/>
        <v/>
      </c>
      <c r="F699" s="43"/>
      <c r="H699" s="53"/>
      <c r="I699" s="73"/>
      <c r="J699" s="75" t="str">
        <f t="shared" si="57"/>
        <v/>
      </c>
    </row>
    <row r="700" spans="2:10">
      <c r="B700" s="72" t="str">
        <f t="shared" si="48"/>
        <v/>
      </c>
      <c r="C700" s="73"/>
      <c r="D700" s="53"/>
      <c r="E700" s="80" t="str">
        <f t="shared" si="47"/>
        <v/>
      </c>
      <c r="F700" s="43"/>
      <c r="H700" s="53"/>
      <c r="I700" s="73"/>
      <c r="J700" s="75" t="str">
        <f t="shared" si="57"/>
        <v/>
      </c>
    </row>
    <row r="701" spans="2:10">
      <c r="B701" s="72" t="str">
        <f t="shared" si="48"/>
        <v/>
      </c>
      <c r="C701" s="73"/>
      <c r="D701" s="53"/>
      <c r="E701" s="80" t="str">
        <f t="shared" si="47"/>
        <v/>
      </c>
      <c r="F701" s="43"/>
      <c r="H701" s="53"/>
      <c r="I701" s="73"/>
      <c r="J701" s="75" t="str">
        <f t="shared" si="57"/>
        <v/>
      </c>
    </row>
    <row r="702" spans="2:10">
      <c r="B702" s="72" t="str">
        <f t="shared" si="48"/>
        <v/>
      </c>
      <c r="C702" s="73"/>
      <c r="D702" s="53"/>
      <c r="E702" s="80" t="str">
        <f t="shared" si="47"/>
        <v/>
      </c>
      <c r="F702" s="43"/>
      <c r="H702" s="53"/>
      <c r="I702" s="73"/>
      <c r="J702" s="75" t="str">
        <f t="shared" si="57"/>
        <v/>
      </c>
    </row>
    <row r="703" spans="2:10">
      <c r="B703" s="72" t="str">
        <f t="shared" si="48"/>
        <v/>
      </c>
      <c r="C703" s="73"/>
      <c r="D703" s="53"/>
      <c r="E703" s="80" t="str">
        <f t="shared" si="47"/>
        <v/>
      </c>
      <c r="F703" s="43"/>
      <c r="H703" s="53"/>
      <c r="I703" s="73"/>
      <c r="J703" s="75" t="str">
        <f t="shared" si="57"/>
        <v/>
      </c>
    </row>
    <row r="704" spans="2:10">
      <c r="B704" s="72" t="str">
        <f t="shared" si="48"/>
        <v/>
      </c>
      <c r="C704" s="73"/>
      <c r="D704" s="53"/>
      <c r="E704" s="80" t="str">
        <f t="shared" ref="E704:E758" si="58">IFERROR(VLOOKUP(D704,$B$13:$E$380,4,FALSE),"")</f>
        <v/>
      </c>
      <c r="F704" s="43"/>
      <c r="H704" s="53"/>
      <c r="I704" s="73"/>
      <c r="J704" s="75" t="str">
        <f t="shared" ref="J704:J758" si="59">IFERROR(VLOOKUP(I704,$H$13:$L$380,5,FALSE),"")</f>
        <v/>
      </c>
    </row>
    <row r="705" spans="2:10">
      <c r="B705" s="72" t="str">
        <f t="shared" ref="B705:B758" si="60">IFERROR(VLOOKUP(C705,$H$13:$K$380,4,FALSE),"")</f>
        <v/>
      </c>
      <c r="C705" s="73"/>
      <c r="D705" s="53"/>
      <c r="E705" s="80" t="str">
        <f t="shared" si="58"/>
        <v/>
      </c>
      <c r="F705" s="43"/>
      <c r="H705" s="53"/>
      <c r="I705" s="73"/>
      <c r="J705" s="75" t="str">
        <f t="shared" si="59"/>
        <v/>
      </c>
    </row>
    <row r="706" spans="2:10">
      <c r="B706" s="72" t="str">
        <f t="shared" si="60"/>
        <v/>
      </c>
      <c r="C706" s="73"/>
      <c r="D706" s="53"/>
      <c r="E706" s="80" t="str">
        <f t="shared" si="58"/>
        <v/>
      </c>
      <c r="F706" s="43"/>
      <c r="H706" s="53"/>
      <c r="I706" s="73"/>
      <c r="J706" s="75" t="str">
        <f t="shared" si="59"/>
        <v/>
      </c>
    </row>
    <row r="707" spans="2:10">
      <c r="B707" s="72" t="str">
        <f t="shared" si="60"/>
        <v/>
      </c>
      <c r="C707" s="73"/>
      <c r="D707" s="53"/>
      <c r="E707" s="80" t="str">
        <f t="shared" si="58"/>
        <v/>
      </c>
      <c r="F707" s="43"/>
      <c r="H707" s="53"/>
      <c r="I707" s="73"/>
      <c r="J707" s="75" t="str">
        <f t="shared" si="59"/>
        <v/>
      </c>
    </row>
    <row r="708" spans="2:10">
      <c r="B708" s="72" t="str">
        <f t="shared" si="60"/>
        <v/>
      </c>
      <c r="C708" s="73"/>
      <c r="D708" s="53"/>
      <c r="E708" s="80" t="str">
        <f t="shared" si="58"/>
        <v/>
      </c>
      <c r="F708" s="43"/>
      <c r="H708" s="53"/>
      <c r="I708" s="73"/>
      <c r="J708" s="75" t="str">
        <f t="shared" si="59"/>
        <v/>
      </c>
    </row>
    <row r="709" spans="2:10">
      <c r="B709" s="72" t="str">
        <f t="shared" si="60"/>
        <v/>
      </c>
      <c r="C709" s="73"/>
      <c r="D709" s="53"/>
      <c r="E709" s="80" t="str">
        <f t="shared" si="58"/>
        <v/>
      </c>
      <c r="F709" s="43"/>
      <c r="H709" s="53"/>
      <c r="I709" s="73"/>
      <c r="J709" s="75" t="str">
        <f t="shared" si="59"/>
        <v/>
      </c>
    </row>
    <row r="710" spans="2:10">
      <c r="B710" s="72" t="str">
        <f t="shared" si="60"/>
        <v/>
      </c>
      <c r="C710" s="73"/>
      <c r="D710" s="53"/>
      <c r="E710" s="80" t="str">
        <f t="shared" si="58"/>
        <v/>
      </c>
      <c r="F710" s="43"/>
      <c r="H710" s="53"/>
      <c r="I710" s="73"/>
      <c r="J710" s="75" t="str">
        <f t="shared" si="59"/>
        <v/>
      </c>
    </row>
    <row r="711" spans="2:10">
      <c r="B711" s="72" t="str">
        <f t="shared" si="60"/>
        <v/>
      </c>
      <c r="C711" s="73"/>
      <c r="D711" s="53"/>
      <c r="E711" s="80" t="str">
        <f t="shared" si="58"/>
        <v/>
      </c>
      <c r="F711" s="43"/>
      <c r="H711" s="53"/>
      <c r="I711" s="73"/>
      <c r="J711" s="75" t="str">
        <f t="shared" si="59"/>
        <v/>
      </c>
    </row>
    <row r="712" spans="2:10">
      <c r="B712" s="72" t="str">
        <f t="shared" si="60"/>
        <v/>
      </c>
      <c r="C712" s="73"/>
      <c r="D712" s="53"/>
      <c r="E712" s="80" t="str">
        <f t="shared" si="58"/>
        <v/>
      </c>
      <c r="F712" s="43"/>
      <c r="H712" s="53"/>
      <c r="I712" s="73"/>
      <c r="J712" s="75" t="str">
        <f t="shared" si="59"/>
        <v/>
      </c>
    </row>
    <row r="713" spans="2:10">
      <c r="B713" s="72" t="str">
        <f t="shared" si="60"/>
        <v/>
      </c>
      <c r="C713" s="73"/>
      <c r="D713" s="53"/>
      <c r="E713" s="80" t="str">
        <f t="shared" si="58"/>
        <v/>
      </c>
      <c r="F713" s="43"/>
      <c r="H713" s="53"/>
      <c r="I713" s="73"/>
      <c r="J713" s="75" t="str">
        <f t="shared" si="59"/>
        <v/>
      </c>
    </row>
    <row r="714" spans="2:10">
      <c r="B714" s="72" t="str">
        <f t="shared" si="60"/>
        <v/>
      </c>
      <c r="C714" s="73"/>
      <c r="D714" s="53"/>
      <c r="E714" s="80" t="str">
        <f t="shared" si="58"/>
        <v/>
      </c>
      <c r="F714" s="43"/>
      <c r="H714" s="53"/>
      <c r="I714" s="73"/>
      <c r="J714" s="75" t="str">
        <f t="shared" si="59"/>
        <v/>
      </c>
    </row>
    <row r="715" spans="2:10">
      <c r="B715" s="72" t="str">
        <f t="shared" si="60"/>
        <v/>
      </c>
      <c r="C715" s="73"/>
      <c r="D715" s="53"/>
      <c r="E715" s="80" t="str">
        <f t="shared" si="58"/>
        <v/>
      </c>
      <c r="F715" s="43"/>
      <c r="H715" s="53"/>
      <c r="I715" s="73"/>
      <c r="J715" s="75" t="str">
        <f t="shared" si="59"/>
        <v/>
      </c>
    </row>
    <row r="716" spans="2:10">
      <c r="B716" s="72" t="str">
        <f t="shared" si="60"/>
        <v/>
      </c>
      <c r="C716" s="73"/>
      <c r="D716" s="53"/>
      <c r="E716" s="80" t="str">
        <f t="shared" si="58"/>
        <v/>
      </c>
      <c r="F716" s="43"/>
      <c r="H716" s="53"/>
      <c r="I716" s="73"/>
      <c r="J716" s="75" t="str">
        <f t="shared" si="59"/>
        <v/>
      </c>
    </row>
    <row r="717" spans="2:10">
      <c r="B717" s="72" t="str">
        <f t="shared" si="60"/>
        <v/>
      </c>
      <c r="C717" s="73"/>
      <c r="D717" s="53"/>
      <c r="E717" s="80" t="str">
        <f t="shared" si="58"/>
        <v/>
      </c>
      <c r="F717" s="43"/>
      <c r="H717" s="53"/>
      <c r="I717" s="73"/>
      <c r="J717" s="75" t="str">
        <f t="shared" si="59"/>
        <v/>
      </c>
    </row>
    <row r="718" spans="2:10">
      <c r="B718" s="72" t="str">
        <f t="shared" si="60"/>
        <v/>
      </c>
      <c r="C718" s="73"/>
      <c r="D718" s="53"/>
      <c r="E718" s="80" t="str">
        <f t="shared" si="58"/>
        <v/>
      </c>
      <c r="F718" s="43"/>
      <c r="H718" s="53"/>
      <c r="I718" s="73"/>
      <c r="J718" s="75" t="str">
        <f t="shared" si="59"/>
        <v/>
      </c>
    </row>
    <row r="719" spans="2:10">
      <c r="B719" s="72" t="str">
        <f t="shared" si="60"/>
        <v/>
      </c>
      <c r="C719" s="73"/>
      <c r="D719" s="53"/>
      <c r="E719" s="80" t="str">
        <f t="shared" si="58"/>
        <v/>
      </c>
      <c r="F719" s="43"/>
      <c r="H719" s="53"/>
      <c r="I719" s="73"/>
      <c r="J719" s="75" t="str">
        <f t="shared" si="59"/>
        <v/>
      </c>
    </row>
    <row r="720" spans="2:10">
      <c r="B720" s="72" t="str">
        <f t="shared" si="60"/>
        <v/>
      </c>
      <c r="C720" s="73"/>
      <c r="D720" s="53"/>
      <c r="E720" s="80" t="str">
        <f t="shared" si="58"/>
        <v/>
      </c>
      <c r="F720" s="43"/>
      <c r="H720" s="53"/>
      <c r="I720" s="73"/>
      <c r="J720" s="75" t="str">
        <f t="shared" si="59"/>
        <v/>
      </c>
    </row>
    <row r="721" spans="2:10">
      <c r="B721" s="72" t="str">
        <f t="shared" si="60"/>
        <v/>
      </c>
      <c r="C721" s="73"/>
      <c r="D721" s="53"/>
      <c r="E721" s="80" t="str">
        <f t="shared" si="58"/>
        <v/>
      </c>
      <c r="F721" s="43"/>
      <c r="H721" s="53"/>
      <c r="I721" s="73"/>
      <c r="J721" s="75" t="str">
        <f t="shared" si="59"/>
        <v/>
      </c>
    </row>
    <row r="722" spans="2:10">
      <c r="B722" s="72" t="str">
        <f t="shared" si="60"/>
        <v/>
      </c>
      <c r="C722" s="73"/>
      <c r="D722" s="53"/>
      <c r="E722" s="80" t="str">
        <f t="shared" si="58"/>
        <v/>
      </c>
      <c r="F722" s="43"/>
      <c r="H722" s="53"/>
      <c r="I722" s="73"/>
      <c r="J722" s="75" t="str">
        <f t="shared" si="59"/>
        <v/>
      </c>
    </row>
    <row r="723" spans="2:10">
      <c r="B723" s="72" t="str">
        <f t="shared" si="60"/>
        <v/>
      </c>
      <c r="C723" s="73"/>
      <c r="D723" s="53"/>
      <c r="E723" s="80" t="str">
        <f t="shared" si="58"/>
        <v/>
      </c>
      <c r="F723" s="43"/>
      <c r="H723" s="53"/>
      <c r="I723" s="73"/>
      <c r="J723" s="75" t="str">
        <f t="shared" si="59"/>
        <v/>
      </c>
    </row>
    <row r="724" spans="2:10">
      <c r="B724" s="72" t="str">
        <f t="shared" si="60"/>
        <v/>
      </c>
      <c r="C724" s="73"/>
      <c r="D724" s="53"/>
      <c r="E724" s="80" t="str">
        <f t="shared" si="58"/>
        <v/>
      </c>
      <c r="F724" s="43"/>
      <c r="H724" s="53"/>
      <c r="I724" s="73"/>
      <c r="J724" s="75" t="str">
        <f t="shared" si="59"/>
        <v/>
      </c>
    </row>
    <row r="725" spans="2:10">
      <c r="B725" s="72" t="str">
        <f t="shared" si="60"/>
        <v/>
      </c>
      <c r="C725" s="73"/>
      <c r="D725" s="53"/>
      <c r="E725" s="80" t="str">
        <f t="shared" si="58"/>
        <v/>
      </c>
      <c r="F725" s="43"/>
      <c r="H725" s="53"/>
      <c r="I725" s="73"/>
      <c r="J725" s="75" t="str">
        <f t="shared" si="59"/>
        <v/>
      </c>
    </row>
    <row r="726" spans="2:10">
      <c r="B726" s="72" t="str">
        <f t="shared" si="60"/>
        <v/>
      </c>
      <c r="C726" s="73"/>
      <c r="D726" s="53"/>
      <c r="E726" s="80" t="str">
        <f t="shared" si="58"/>
        <v/>
      </c>
      <c r="F726" s="43"/>
      <c r="H726" s="53"/>
      <c r="I726" s="73"/>
      <c r="J726" s="75" t="str">
        <f t="shared" si="59"/>
        <v/>
      </c>
    </row>
    <row r="727" spans="2:10">
      <c r="B727" s="72" t="str">
        <f t="shared" si="60"/>
        <v/>
      </c>
      <c r="C727" s="73"/>
      <c r="D727" s="53"/>
      <c r="E727" s="80" t="str">
        <f t="shared" si="58"/>
        <v/>
      </c>
      <c r="F727" s="43"/>
      <c r="H727" s="53"/>
      <c r="I727" s="73"/>
      <c r="J727" s="75" t="str">
        <f t="shared" si="59"/>
        <v/>
      </c>
    </row>
    <row r="728" spans="2:10">
      <c r="B728" s="72" t="str">
        <f t="shared" si="60"/>
        <v/>
      </c>
      <c r="C728" s="73"/>
      <c r="D728" s="53"/>
      <c r="E728" s="80" t="str">
        <f t="shared" si="58"/>
        <v/>
      </c>
      <c r="F728" s="43"/>
      <c r="H728" s="53"/>
      <c r="I728" s="73"/>
      <c r="J728" s="75" t="str">
        <f t="shared" si="59"/>
        <v/>
      </c>
    </row>
    <row r="729" spans="2:10">
      <c r="B729" s="72" t="str">
        <f t="shared" si="60"/>
        <v/>
      </c>
      <c r="C729" s="73"/>
      <c r="D729" s="53"/>
      <c r="E729" s="80" t="str">
        <f t="shared" si="58"/>
        <v/>
      </c>
      <c r="F729" s="43"/>
      <c r="H729" s="53"/>
      <c r="I729" s="73"/>
      <c r="J729" s="75" t="str">
        <f t="shared" si="59"/>
        <v/>
      </c>
    </row>
    <row r="730" spans="2:10">
      <c r="B730" s="72" t="str">
        <f t="shared" si="60"/>
        <v/>
      </c>
      <c r="C730" s="73"/>
      <c r="D730" s="53"/>
      <c r="E730" s="80" t="str">
        <f t="shared" si="58"/>
        <v/>
      </c>
      <c r="F730" s="43"/>
      <c r="H730" s="53"/>
      <c r="I730" s="73"/>
      <c r="J730" s="75" t="str">
        <f t="shared" si="59"/>
        <v/>
      </c>
    </row>
    <row r="731" spans="2:10">
      <c r="B731" s="72" t="str">
        <f t="shared" si="60"/>
        <v/>
      </c>
      <c r="C731" s="73"/>
      <c r="D731" s="53"/>
      <c r="E731" s="80" t="str">
        <f t="shared" si="58"/>
        <v/>
      </c>
      <c r="F731" s="43"/>
      <c r="H731" s="53"/>
      <c r="I731" s="73"/>
      <c r="J731" s="75" t="str">
        <f t="shared" si="59"/>
        <v/>
      </c>
    </row>
    <row r="732" spans="2:10">
      <c r="B732" s="72" t="str">
        <f t="shared" si="60"/>
        <v/>
      </c>
      <c r="C732" s="73"/>
      <c r="D732" s="53"/>
      <c r="E732" s="80" t="str">
        <f t="shared" si="58"/>
        <v/>
      </c>
      <c r="F732" s="43"/>
      <c r="H732" s="53"/>
      <c r="I732" s="73"/>
      <c r="J732" s="75" t="str">
        <f t="shared" si="59"/>
        <v/>
      </c>
    </row>
    <row r="733" spans="2:10">
      <c r="B733" s="72" t="str">
        <f t="shared" si="60"/>
        <v/>
      </c>
      <c r="C733" s="73"/>
      <c r="D733" s="53"/>
      <c r="E733" s="80" t="str">
        <f t="shared" si="58"/>
        <v/>
      </c>
      <c r="F733" s="43"/>
      <c r="H733" s="53"/>
      <c r="I733" s="73"/>
      <c r="J733" s="75" t="str">
        <f t="shared" si="59"/>
        <v/>
      </c>
    </row>
    <row r="734" spans="2:10">
      <c r="B734" s="72" t="str">
        <f t="shared" si="60"/>
        <v/>
      </c>
      <c r="C734" s="73"/>
      <c r="D734" s="53"/>
      <c r="E734" s="80" t="str">
        <f t="shared" si="58"/>
        <v/>
      </c>
      <c r="F734" s="43"/>
      <c r="H734" s="53"/>
      <c r="I734" s="73"/>
      <c r="J734" s="75" t="str">
        <f t="shared" si="59"/>
        <v/>
      </c>
    </row>
    <row r="735" spans="2:10">
      <c r="B735" s="72" t="str">
        <f t="shared" si="60"/>
        <v/>
      </c>
      <c r="C735" s="73"/>
      <c r="D735" s="53"/>
      <c r="E735" s="80" t="str">
        <f t="shared" si="58"/>
        <v/>
      </c>
      <c r="F735" s="43"/>
      <c r="H735" s="53"/>
      <c r="I735" s="73"/>
      <c r="J735" s="75" t="str">
        <f t="shared" si="59"/>
        <v/>
      </c>
    </row>
    <row r="736" spans="2:10">
      <c r="B736" s="72" t="str">
        <f t="shared" si="60"/>
        <v/>
      </c>
      <c r="C736" s="73"/>
      <c r="D736" s="53"/>
      <c r="E736" s="80" t="str">
        <f t="shared" si="58"/>
        <v/>
      </c>
      <c r="F736" s="43"/>
      <c r="H736" s="53"/>
      <c r="I736" s="73"/>
      <c r="J736" s="75" t="str">
        <f t="shared" si="59"/>
        <v/>
      </c>
    </row>
    <row r="737" spans="2:10">
      <c r="B737" s="72" t="str">
        <f t="shared" si="60"/>
        <v/>
      </c>
      <c r="C737" s="73"/>
      <c r="D737" s="53"/>
      <c r="E737" s="80" t="str">
        <f t="shared" si="58"/>
        <v/>
      </c>
      <c r="F737" s="43"/>
      <c r="H737" s="53"/>
      <c r="I737" s="73"/>
      <c r="J737" s="75" t="str">
        <f t="shared" si="59"/>
        <v/>
      </c>
    </row>
    <row r="738" spans="2:10">
      <c r="B738" s="72" t="str">
        <f t="shared" si="60"/>
        <v/>
      </c>
      <c r="C738" s="73"/>
      <c r="D738" s="53"/>
      <c r="E738" s="80" t="str">
        <f t="shared" si="58"/>
        <v/>
      </c>
      <c r="F738" s="43"/>
      <c r="H738" s="53"/>
      <c r="I738" s="73"/>
      <c r="J738" s="75" t="str">
        <f t="shared" si="59"/>
        <v/>
      </c>
    </row>
    <row r="739" spans="2:10">
      <c r="B739" s="72" t="str">
        <f t="shared" si="60"/>
        <v/>
      </c>
      <c r="C739" s="73"/>
      <c r="D739" s="53"/>
      <c r="E739" s="80" t="str">
        <f t="shared" si="58"/>
        <v/>
      </c>
      <c r="F739" s="43"/>
      <c r="H739" s="53"/>
      <c r="I739" s="73"/>
      <c r="J739" s="75" t="str">
        <f t="shared" si="59"/>
        <v/>
      </c>
    </row>
    <row r="740" spans="2:10">
      <c r="B740" s="72" t="str">
        <f t="shared" si="60"/>
        <v/>
      </c>
      <c r="C740" s="73"/>
      <c r="D740" s="53"/>
      <c r="E740" s="80" t="str">
        <f t="shared" si="58"/>
        <v/>
      </c>
      <c r="F740" s="43"/>
      <c r="H740" s="53"/>
      <c r="I740" s="73"/>
      <c r="J740" s="75" t="str">
        <f t="shared" si="59"/>
        <v/>
      </c>
    </row>
    <row r="741" spans="2:10">
      <c r="B741" s="72" t="str">
        <f t="shared" si="60"/>
        <v/>
      </c>
      <c r="C741" s="73"/>
      <c r="D741" s="53"/>
      <c r="E741" s="80" t="str">
        <f t="shared" si="58"/>
        <v/>
      </c>
      <c r="F741" s="43"/>
      <c r="H741" s="53"/>
      <c r="I741" s="73"/>
      <c r="J741" s="75" t="str">
        <f t="shared" si="59"/>
        <v/>
      </c>
    </row>
    <row r="742" spans="2:10">
      <c r="B742" s="72" t="str">
        <f t="shared" si="60"/>
        <v/>
      </c>
      <c r="C742" s="73"/>
      <c r="D742" s="53"/>
      <c r="E742" s="80" t="str">
        <f t="shared" si="58"/>
        <v/>
      </c>
      <c r="F742" s="43"/>
      <c r="H742" s="53"/>
      <c r="I742" s="73"/>
      <c r="J742" s="75" t="str">
        <f t="shared" si="59"/>
        <v/>
      </c>
    </row>
    <row r="743" spans="2:10">
      <c r="B743" s="72" t="str">
        <f t="shared" si="60"/>
        <v/>
      </c>
      <c r="C743" s="73"/>
      <c r="D743" s="53"/>
      <c r="E743" s="80" t="str">
        <f t="shared" si="58"/>
        <v/>
      </c>
      <c r="F743" s="43"/>
      <c r="H743" s="53"/>
      <c r="I743" s="73"/>
      <c r="J743" s="75" t="str">
        <f t="shared" si="59"/>
        <v/>
      </c>
    </row>
    <row r="744" spans="2:10">
      <c r="B744" s="72" t="str">
        <f t="shared" si="60"/>
        <v/>
      </c>
      <c r="C744" s="73"/>
      <c r="D744" s="53"/>
      <c r="E744" s="80" t="str">
        <f t="shared" si="58"/>
        <v/>
      </c>
      <c r="F744" s="43"/>
      <c r="H744" s="53"/>
      <c r="I744" s="73"/>
      <c r="J744" s="75" t="str">
        <f t="shared" si="59"/>
        <v/>
      </c>
    </row>
    <row r="745" spans="2:10">
      <c r="B745" s="72" t="str">
        <f t="shared" si="60"/>
        <v/>
      </c>
      <c r="C745" s="73"/>
      <c r="D745" s="53"/>
      <c r="E745" s="80" t="str">
        <f t="shared" si="58"/>
        <v/>
      </c>
      <c r="F745" s="43"/>
      <c r="H745" s="53"/>
      <c r="I745" s="73"/>
      <c r="J745" s="75" t="str">
        <f t="shared" si="59"/>
        <v/>
      </c>
    </row>
    <row r="746" spans="2:10">
      <c r="B746" s="72" t="str">
        <f t="shared" si="60"/>
        <v/>
      </c>
      <c r="C746" s="73"/>
      <c r="D746" s="53"/>
      <c r="E746" s="80" t="str">
        <f t="shared" si="58"/>
        <v/>
      </c>
      <c r="F746" s="43"/>
      <c r="H746" s="53"/>
      <c r="I746" s="73"/>
      <c r="J746" s="75" t="str">
        <f t="shared" si="59"/>
        <v/>
      </c>
    </row>
    <row r="747" spans="2:10">
      <c r="B747" s="72" t="str">
        <f t="shared" si="60"/>
        <v/>
      </c>
      <c r="C747" s="73"/>
      <c r="D747" s="53"/>
      <c r="E747" s="80" t="str">
        <f t="shared" si="58"/>
        <v/>
      </c>
      <c r="F747" s="43"/>
      <c r="H747" s="53"/>
      <c r="I747" s="73"/>
      <c r="J747" s="75" t="str">
        <f t="shared" si="59"/>
        <v/>
      </c>
    </row>
    <row r="748" spans="2:10">
      <c r="B748" s="72" t="str">
        <f t="shared" si="60"/>
        <v/>
      </c>
      <c r="C748" s="73"/>
      <c r="D748" s="53"/>
      <c r="E748" s="80" t="str">
        <f t="shared" si="58"/>
        <v/>
      </c>
      <c r="F748" s="43"/>
      <c r="H748" s="53"/>
      <c r="I748" s="73"/>
      <c r="J748" s="75" t="str">
        <f t="shared" si="59"/>
        <v/>
      </c>
    </row>
    <row r="749" spans="2:10">
      <c r="B749" s="72" t="str">
        <f t="shared" si="60"/>
        <v/>
      </c>
      <c r="C749" s="73"/>
      <c r="D749" s="53"/>
      <c r="E749" s="80" t="str">
        <f t="shared" si="58"/>
        <v/>
      </c>
      <c r="F749" s="43"/>
      <c r="H749" s="53"/>
      <c r="I749" s="73"/>
      <c r="J749" s="75" t="str">
        <f t="shared" si="59"/>
        <v/>
      </c>
    </row>
    <row r="750" spans="2:10">
      <c r="B750" s="72" t="str">
        <f t="shared" si="60"/>
        <v/>
      </c>
      <c r="C750" s="73"/>
      <c r="D750" s="53"/>
      <c r="E750" s="80" t="str">
        <f t="shared" si="58"/>
        <v/>
      </c>
      <c r="F750" s="43"/>
      <c r="H750" s="53"/>
      <c r="I750" s="73"/>
      <c r="J750" s="75" t="str">
        <f t="shared" si="59"/>
        <v/>
      </c>
    </row>
    <row r="751" spans="2:10">
      <c r="B751" s="72" t="str">
        <f t="shared" si="60"/>
        <v/>
      </c>
      <c r="C751" s="73"/>
      <c r="D751" s="53"/>
      <c r="E751" s="80" t="str">
        <f t="shared" si="58"/>
        <v/>
      </c>
      <c r="F751" s="43"/>
      <c r="H751" s="53"/>
      <c r="I751" s="73"/>
      <c r="J751" s="75" t="str">
        <f t="shared" si="59"/>
        <v/>
      </c>
    </row>
    <row r="752" spans="2:10">
      <c r="B752" s="72" t="str">
        <f t="shared" si="60"/>
        <v/>
      </c>
      <c r="C752" s="73"/>
      <c r="D752" s="53"/>
      <c r="E752" s="80" t="str">
        <f t="shared" si="58"/>
        <v/>
      </c>
      <c r="F752" s="43"/>
      <c r="H752" s="53"/>
      <c r="I752" s="73"/>
      <c r="J752" s="75" t="str">
        <f t="shared" si="59"/>
        <v/>
      </c>
    </row>
    <row r="753" spans="2:10">
      <c r="B753" s="72" t="str">
        <f t="shared" si="60"/>
        <v/>
      </c>
      <c r="C753" s="73"/>
      <c r="D753" s="53"/>
      <c r="E753" s="80" t="str">
        <f t="shared" si="58"/>
        <v/>
      </c>
      <c r="F753" s="43"/>
      <c r="H753" s="53"/>
      <c r="I753" s="73"/>
      <c r="J753" s="75" t="str">
        <f t="shared" si="59"/>
        <v/>
      </c>
    </row>
    <row r="754" spans="2:10">
      <c r="B754" s="72" t="str">
        <f t="shared" si="60"/>
        <v/>
      </c>
      <c r="C754" s="73"/>
      <c r="D754" s="53"/>
      <c r="E754" s="80" t="str">
        <f t="shared" si="58"/>
        <v/>
      </c>
      <c r="F754" s="43"/>
      <c r="H754" s="53"/>
      <c r="I754" s="73"/>
      <c r="J754" s="75" t="str">
        <f t="shared" si="59"/>
        <v/>
      </c>
    </row>
    <row r="755" spans="2:10">
      <c r="B755" s="72" t="str">
        <f t="shared" si="60"/>
        <v/>
      </c>
      <c r="C755" s="73"/>
      <c r="D755" s="53"/>
      <c r="E755" s="80" t="str">
        <f t="shared" si="58"/>
        <v/>
      </c>
      <c r="F755" s="43"/>
      <c r="H755" s="53"/>
      <c r="I755" s="73"/>
      <c r="J755" s="75" t="str">
        <f t="shared" si="59"/>
        <v/>
      </c>
    </row>
    <row r="756" spans="2:10">
      <c r="B756" s="72" t="str">
        <f t="shared" si="60"/>
        <v/>
      </c>
      <c r="C756" s="73"/>
      <c r="D756" s="53"/>
      <c r="E756" s="80" t="str">
        <f t="shared" si="58"/>
        <v/>
      </c>
      <c r="F756" s="43"/>
      <c r="H756" s="53"/>
      <c r="I756" s="73"/>
      <c r="J756" s="75" t="str">
        <f t="shared" si="59"/>
        <v/>
      </c>
    </row>
    <row r="757" spans="2:10">
      <c r="B757" s="72" t="str">
        <f t="shared" si="60"/>
        <v/>
      </c>
      <c r="C757" s="73"/>
      <c r="D757" s="53"/>
      <c r="E757" s="80" t="str">
        <f t="shared" si="58"/>
        <v/>
      </c>
      <c r="F757" s="43"/>
      <c r="H757" s="53"/>
      <c r="I757" s="73"/>
      <c r="J757" s="75" t="str">
        <f t="shared" si="59"/>
        <v/>
      </c>
    </row>
    <row r="758" spans="2:10">
      <c r="B758" s="72" t="str">
        <f t="shared" si="60"/>
        <v/>
      </c>
      <c r="C758" s="73"/>
      <c r="D758" s="53"/>
      <c r="E758" s="80" t="str">
        <f t="shared" si="58"/>
        <v/>
      </c>
      <c r="F758" s="43"/>
      <c r="H758" s="53"/>
      <c r="I758" s="73"/>
      <c r="J758" s="75" t="str">
        <f t="shared" si="59"/>
        <v/>
      </c>
    </row>
  </sheetData>
  <sortState xmlns:xlrd2="http://schemas.microsoft.com/office/spreadsheetml/2017/richdata2" ref="B13:F285">
    <sortCondition ref="B13:B285"/>
  </sortState>
  <mergeCells count="6">
    <mergeCell ref="B3:D3"/>
    <mergeCell ref="B9:C9"/>
    <mergeCell ref="B11:F11"/>
    <mergeCell ref="H11:M11"/>
    <mergeCell ref="A1:L1"/>
    <mergeCell ref="A2:B2"/>
  </mergeCells>
  <conditionalFormatting sqref="B383:J758">
    <cfRule type="cellIs" dxfId="56" priority="1" operator="equal">
      <formula>"BO"</formula>
    </cfRule>
    <cfRule type="cellIs" dxfId="55" priority="2" operator="equal">
      <formula>"N/A"</formula>
    </cfRule>
    <cfRule type="cellIs" dxfId="54" priority="3" operator="equal">
      <formula>"D"</formula>
    </cfRule>
    <cfRule type="cellIs" dxfId="53" priority="4" operator="equal">
      <formula>"IP"</formula>
    </cfRule>
    <cfRule type="cellIs" dxfId="52" priority="5" operator="equal">
      <formula>"NS"</formula>
    </cfRule>
    <cfRule type="cellIs" dxfId="51" priority="6" operator="equal">
      <formula>"C"</formula>
    </cfRule>
  </conditionalFormatting>
  <conditionalFormatting sqref="D13:D380">
    <cfRule type="cellIs" dxfId="50" priority="25" operator="equal">
      <formula>"N"</formula>
    </cfRule>
    <cfRule type="cellIs" dxfId="49" priority="26" operator="equal">
      <formula>"Y"</formula>
    </cfRule>
  </conditionalFormatting>
  <conditionalFormatting sqref="E13:E326">
    <cfRule type="cellIs" dxfId="48" priority="19" operator="equal">
      <formula>"BO"</formula>
    </cfRule>
    <cfRule type="cellIs" dxfId="47" priority="20" operator="equal">
      <formula>"N/A"</formula>
    </cfRule>
    <cfRule type="cellIs" dxfId="46" priority="21" operator="equal">
      <formula>"D"</formula>
    </cfRule>
    <cfRule type="cellIs" dxfId="45" priority="22" operator="equal">
      <formula>"IP"</formula>
    </cfRule>
    <cfRule type="cellIs" dxfId="44" priority="23" operator="equal">
      <formula>"NS"</formula>
    </cfRule>
    <cfRule type="cellIs" dxfId="43" priority="24" operator="equal">
      <formula>"C"</formula>
    </cfRule>
  </conditionalFormatting>
  <conditionalFormatting sqref="E375:E380">
    <cfRule type="cellIs" dxfId="42" priority="135" operator="equal">
      <formula>"BO"</formula>
    </cfRule>
    <cfRule type="cellIs" dxfId="41" priority="136" operator="equal">
      <formula>"N/A"</formula>
    </cfRule>
    <cfRule type="cellIs" dxfId="40" priority="137" operator="equal">
      <formula>"D"</formula>
    </cfRule>
    <cfRule type="cellIs" dxfId="39" priority="138" operator="equal">
      <formula>"IP"</formula>
    </cfRule>
    <cfRule type="cellIs" dxfId="38" priority="139" operator="equal">
      <formula>"NS"</formula>
    </cfRule>
    <cfRule type="cellIs" dxfId="37" priority="140" operator="equal">
      <formula>"C"</formula>
    </cfRule>
  </conditionalFormatting>
  <conditionalFormatting sqref="E327:L374">
    <cfRule type="cellIs" dxfId="36" priority="388" operator="equal">
      <formula>"BO"</formula>
    </cfRule>
    <cfRule type="cellIs" dxfId="35" priority="389" operator="equal">
      <formula>"N/A"</formula>
    </cfRule>
    <cfRule type="cellIs" dxfId="34" priority="390" operator="equal">
      <formula>"D"</formula>
    </cfRule>
    <cfRule type="cellIs" dxfId="33" priority="391" operator="equal">
      <formula>"IP"</formula>
    </cfRule>
    <cfRule type="cellIs" dxfId="32" priority="392" operator="equal">
      <formula>"NS"</formula>
    </cfRule>
    <cfRule type="cellIs" dxfId="31" priority="393" operator="equal">
      <formula>"C"</formula>
    </cfRule>
  </conditionalFormatting>
  <conditionalFormatting sqref="K383:K553">
    <cfRule type="cellIs" dxfId="30" priority="436" operator="equal">
      <formula>"BO"</formula>
    </cfRule>
    <cfRule type="cellIs" dxfId="29" priority="437" operator="equal">
      <formula>"N/A"</formula>
    </cfRule>
    <cfRule type="cellIs" dxfId="28" priority="438" operator="equal">
      <formula>"D"</formula>
    </cfRule>
    <cfRule type="cellIs" dxfId="27" priority="439" operator="equal">
      <formula>"IP"</formula>
    </cfRule>
    <cfRule type="cellIs" dxfId="26" priority="440" operator="equal">
      <formula>"NS"</formula>
    </cfRule>
    <cfRule type="cellIs" dxfId="25" priority="441" operator="equal">
      <formula>"C"</formula>
    </cfRule>
  </conditionalFormatting>
  <conditionalFormatting sqref="K13:L326">
    <cfRule type="cellIs" dxfId="24" priority="7" operator="equal">
      <formula>"BO"</formula>
    </cfRule>
    <cfRule type="cellIs" dxfId="23" priority="8" operator="equal">
      <formula>"N/A"</formula>
    </cfRule>
    <cfRule type="cellIs" dxfId="22" priority="9" operator="equal">
      <formula>"D"</formula>
    </cfRule>
    <cfRule type="cellIs" dxfId="21" priority="10" operator="equal">
      <formula>"IP"</formula>
    </cfRule>
    <cfRule type="cellIs" dxfId="20" priority="11" operator="equal">
      <formula>"NS"</formula>
    </cfRule>
    <cfRule type="cellIs" dxfId="19" priority="12" operator="equal">
      <formula>"C"</formula>
    </cfRule>
  </conditionalFormatting>
  <conditionalFormatting sqref="K375:L380">
    <cfRule type="cellIs" dxfId="18" priority="111" operator="equal">
      <formula>"BO"</formula>
    </cfRule>
    <cfRule type="cellIs" dxfId="17" priority="112" operator="equal">
      <formula>"N/A"</formula>
    </cfRule>
    <cfRule type="cellIs" dxfId="16" priority="113" operator="equal">
      <formula>"D"</formula>
    </cfRule>
    <cfRule type="cellIs" dxfId="15" priority="114" operator="equal">
      <formula>"IP"</formula>
    </cfRule>
    <cfRule type="cellIs" dxfId="14" priority="115" operator="equal">
      <formula>"NS"</formula>
    </cfRule>
    <cfRule type="cellIs" dxfId="13" priority="116" operator="equal">
      <formula>"C"</formula>
    </cfRule>
  </conditionalFormatting>
  <conditionalFormatting sqref="L383:L490">
    <cfRule type="expression" dxfId="12" priority="318">
      <formula>AND($P383="C",$Q383="Not complete")</formula>
    </cfRule>
    <cfRule type="expression" dxfId="11" priority="319">
      <formula>$Q383="C"</formula>
    </cfRule>
  </conditionalFormatting>
  <conditionalFormatting sqref="N13:N51">
    <cfRule type="iconSet" priority="317">
      <iconSet>
        <cfvo type="percent" val="0"/>
        <cfvo type="percent" val="1"/>
        <cfvo type="percent" val="100"/>
      </iconSet>
    </cfRule>
  </conditionalFormatting>
  <dataValidations count="2">
    <dataValidation type="list" allowBlank="1" showInputMessage="1" showErrorMessage="1" sqref="D13:D380" xr:uid="{00000000-0002-0000-0F00-000000000000}">
      <formula1>"Y, N"</formula1>
    </dataValidation>
    <dataValidation type="list" allowBlank="1" showInputMessage="1" showErrorMessage="1" sqref="E13:E380 K13:L380" xr:uid="{00000000-0002-0000-0F00-000001000000}">
      <formula1>"NS, IP, C, D, N/A, BO"</formula1>
    </dataValidation>
  </dataValidations>
  <hyperlinks>
    <hyperlink ref="A2" location="Summary!A1" display="Return to Summary" xr:uid="{00000000-0004-0000-0F00-000000000000}"/>
    <hyperlink ref="A2:B2" location="TOC!A1" display="Return to Table of Contents" xr:uid="{00000000-0004-0000-0F00-000001000000}"/>
  </hyperlinks>
  <pageMargins left="0.7" right="0.7" top="0.75" bottom="0.75" header="0.3" footer="0.5"/>
  <pageSetup orientation="portrait" r:id="rId1"/>
  <headerFooter>
    <oddFooter>&amp;LCapital One Public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5">
    <tabColor rgb="FF66FFFF"/>
  </sheetPr>
  <dimension ref="A1:W45"/>
  <sheetViews>
    <sheetView showGridLines="0" zoomScale="60" zoomScaleNormal="60" workbookViewId="0">
      <selection activeCell="I28" sqref="I28"/>
    </sheetView>
  </sheetViews>
  <sheetFormatPr defaultColWidth="9.28515625" defaultRowHeight="12.75"/>
  <cols>
    <col min="1" max="1" width="14.5703125" style="62" customWidth="1"/>
    <col min="2" max="2" width="16.5703125" style="62" customWidth="1"/>
    <col min="3" max="3" width="19.7109375" style="62" customWidth="1"/>
    <col min="4" max="4" width="12.28515625" style="62" customWidth="1"/>
    <col min="5" max="5" width="25" style="62" customWidth="1"/>
    <col min="6" max="6" width="16.28515625" style="62" bestFit="1" customWidth="1"/>
    <col min="7" max="7" width="18.28515625" style="62" customWidth="1"/>
    <col min="8" max="8" width="14.42578125" style="62" customWidth="1"/>
    <col min="9" max="9" width="30.42578125" style="62" customWidth="1"/>
    <col min="10" max="10" width="19.5703125" style="62" customWidth="1"/>
    <col min="11" max="11" width="13.5703125" style="62" customWidth="1"/>
    <col min="12" max="12" width="11.7109375" style="62" customWidth="1"/>
    <col min="13" max="13" width="14.28515625" style="62" customWidth="1"/>
    <col min="14" max="14" width="0.85546875" style="62" customWidth="1"/>
    <col min="15" max="15" width="38.7109375" style="62" customWidth="1"/>
    <col min="16" max="16" width="12.85546875" style="62" customWidth="1"/>
    <col min="17" max="17" width="11.42578125" style="62" customWidth="1"/>
    <col min="18" max="18" width="12.85546875" style="62" customWidth="1"/>
    <col min="19" max="19" width="1.140625" style="62" customWidth="1"/>
    <col min="20" max="20" width="38.7109375" style="62" customWidth="1"/>
    <col min="21" max="21" width="12.85546875" style="62" customWidth="1"/>
    <col min="22" max="22" width="9.5703125" style="62" customWidth="1"/>
    <col min="23" max="23" width="12.85546875" style="62" customWidth="1"/>
    <col min="24" max="33" width="30.5703125" style="62" customWidth="1"/>
    <col min="34" max="16384" width="9.28515625" style="62"/>
  </cols>
  <sheetData>
    <row r="1" spans="1:23" s="37" customFormat="1" ht="62.65" customHeight="1" thickBot="1">
      <c r="A1" s="81"/>
      <c r="B1" s="81"/>
      <c r="C1" s="372" t="e">
        <f>#REF!&amp; " Migration Status"</f>
        <v>#REF!</v>
      </c>
      <c r="D1" s="372"/>
      <c r="E1" s="372"/>
      <c r="F1" s="372"/>
      <c r="G1" s="372"/>
      <c r="H1" s="372"/>
      <c r="I1" s="372"/>
      <c r="J1" s="372"/>
      <c r="K1" s="372"/>
      <c r="L1" s="372"/>
      <c r="M1" s="372"/>
      <c r="N1" s="82"/>
      <c r="O1" s="82" t="s">
        <v>805</v>
      </c>
      <c r="P1" s="82"/>
      <c r="Q1" s="82"/>
      <c r="R1" s="82"/>
      <c r="S1" s="82"/>
      <c r="T1" s="82"/>
      <c r="U1" s="82"/>
      <c r="V1" s="82"/>
      <c r="W1" s="81"/>
    </row>
    <row r="2" spans="1:23" ht="23.25" customHeight="1">
      <c r="A2" s="373" t="s">
        <v>536</v>
      </c>
      <c r="B2" s="373"/>
      <c r="C2" s="373"/>
      <c r="D2" s="373"/>
      <c r="E2" s="373"/>
      <c r="F2" s="373"/>
      <c r="G2" s="373"/>
      <c r="H2" s="373"/>
      <c r="I2" s="373"/>
      <c r="J2" s="373"/>
      <c r="K2" s="374">
        <f>'Dashboard Input'!$D$9</f>
        <v>7.125</v>
      </c>
      <c r="L2" s="374"/>
      <c r="M2" s="374"/>
      <c r="N2" s="83"/>
      <c r="O2" s="84"/>
      <c r="P2" s="84"/>
      <c r="Q2" s="84"/>
      <c r="R2" s="84"/>
      <c r="S2" s="84"/>
      <c r="T2" s="84"/>
      <c r="U2" s="84"/>
      <c r="V2" s="84"/>
      <c r="W2" s="84"/>
    </row>
    <row r="3" spans="1:23" ht="3.75" customHeight="1">
      <c r="A3" s="85"/>
      <c r="B3" s="85"/>
      <c r="C3" s="85"/>
      <c r="D3" s="85"/>
      <c r="E3" s="85"/>
      <c r="F3" s="85"/>
      <c r="G3" s="85"/>
      <c r="H3" s="85"/>
      <c r="I3" s="85"/>
      <c r="J3" s="85"/>
      <c r="K3" s="86"/>
      <c r="L3" s="85"/>
      <c r="M3" s="85"/>
      <c r="N3" s="85"/>
      <c r="O3" s="85"/>
      <c r="P3" s="85"/>
      <c r="Q3" s="85"/>
      <c r="R3" s="85"/>
      <c r="S3" s="85"/>
      <c r="T3" s="85"/>
      <c r="U3" s="85"/>
      <c r="V3" s="85"/>
      <c r="W3" s="85"/>
    </row>
    <row r="4" spans="1:23" ht="26.25" customHeight="1">
      <c r="A4" s="87"/>
      <c r="B4" s="88"/>
      <c r="C4" s="88"/>
      <c r="D4" s="88"/>
      <c r="E4" s="88"/>
      <c r="F4" s="88"/>
      <c r="G4" s="88"/>
      <c r="H4" s="88"/>
      <c r="I4" s="88"/>
      <c r="J4" s="88"/>
      <c r="K4" s="88"/>
      <c r="L4" s="88"/>
      <c r="M4" s="88"/>
      <c r="N4" s="88"/>
      <c r="O4" s="354" t="s">
        <v>806</v>
      </c>
      <c r="P4" s="355"/>
      <c r="Q4" s="355"/>
      <c r="R4" s="356"/>
      <c r="S4" s="88"/>
      <c r="T4" s="354" t="s">
        <v>806</v>
      </c>
      <c r="U4" s="355"/>
      <c r="V4" s="355"/>
      <c r="W4" s="356"/>
    </row>
    <row r="5" spans="1:23" ht="48" customHeight="1">
      <c r="A5" s="88"/>
      <c r="B5" s="88"/>
      <c r="C5" s="88"/>
      <c r="D5" s="88"/>
      <c r="E5" s="88"/>
      <c r="F5" s="88"/>
      <c r="G5" s="88"/>
      <c r="H5" s="88"/>
      <c r="I5" s="88"/>
      <c r="J5" s="88"/>
      <c r="K5" s="88"/>
      <c r="L5" s="88"/>
      <c r="M5" s="88"/>
      <c r="N5" s="88"/>
      <c r="O5" s="89" t="s">
        <v>807</v>
      </c>
      <c r="P5" s="89" t="s">
        <v>808</v>
      </c>
      <c r="Q5" s="89" t="s">
        <v>809</v>
      </c>
      <c r="R5" s="89" t="s">
        <v>810</v>
      </c>
      <c r="S5" s="87"/>
      <c r="T5" s="89" t="s">
        <v>807</v>
      </c>
      <c r="U5" s="89" t="s">
        <v>808</v>
      </c>
      <c r="V5" s="89" t="s">
        <v>809</v>
      </c>
      <c r="W5" s="89" t="s">
        <v>810</v>
      </c>
    </row>
    <row r="6" spans="1:23" ht="18">
      <c r="A6" s="88"/>
      <c r="B6" s="88"/>
      <c r="C6" s="88"/>
      <c r="D6" s="88"/>
      <c r="E6" s="88"/>
      <c r="F6" s="88"/>
      <c r="G6" s="88"/>
      <c r="H6" s="88"/>
      <c r="I6" s="88"/>
      <c r="J6" s="88"/>
      <c r="K6" s="88"/>
      <c r="L6" s="88"/>
      <c r="M6" s="88"/>
      <c r="N6" s="88"/>
      <c r="O6" s="90" t="str">
        <f>IF('Dashboard Input'!H13=0,"",'Dashboard Input'!H13)</f>
        <v/>
      </c>
      <c r="P6" s="91" t="str">
        <f>IF('Dashboard Input'!K13=0,"",'Dashboard Input'!K13)</f>
        <v>C</v>
      </c>
      <c r="Q6" s="212" t="str">
        <f>IFERROR(VLOOKUP(O6,'Dashboard Input'!$H$12:$N$380,7,FALSE),"")</f>
        <v/>
      </c>
      <c r="R6" s="93" t="str">
        <f>IF('Dashboard Input'!L13=0,"",'Dashboard Input'!L13)</f>
        <v>IP</v>
      </c>
      <c r="S6" s="87"/>
      <c r="T6" s="90" t="str">
        <f>IF('Dashboard Input'!H52=0,"",'Dashboard Input'!H52)</f>
        <v/>
      </c>
      <c r="U6" s="91" t="str">
        <f>IF('Dashboard Input'!K52=0,"",'Dashboard Input'!K52)</f>
        <v/>
      </c>
      <c r="V6" s="92" t="str">
        <f>IFERROR(VLOOKUP(T6,'Dashboard Input'!$H$12:$N$380,7,FALSE),"")</f>
        <v/>
      </c>
      <c r="W6" s="93" t="str">
        <f>IF('Dashboard Input'!L52=0,"",'Dashboard Input'!L52)</f>
        <v/>
      </c>
    </row>
    <row r="7" spans="1:23" ht="18">
      <c r="A7" s="88"/>
      <c r="B7" s="88"/>
      <c r="C7" s="88"/>
      <c r="D7" s="88"/>
      <c r="E7" s="88"/>
      <c r="F7" s="88"/>
      <c r="G7" s="88"/>
      <c r="H7" s="88"/>
      <c r="I7" s="88"/>
      <c r="J7" s="88"/>
      <c r="K7" s="88"/>
      <c r="L7" s="88"/>
      <c r="M7" s="88"/>
      <c r="N7" s="88"/>
      <c r="O7" s="90" t="str">
        <f>IF('Dashboard Input'!H14=0,"",'Dashboard Input'!H14)</f>
        <v/>
      </c>
      <c r="P7" s="91" t="str">
        <f>IF('Dashboard Input'!K14=0,"",'Dashboard Input'!K14)</f>
        <v>IP</v>
      </c>
      <c r="Q7" s="212" t="str">
        <f>IFERROR(VLOOKUP(O7,'Dashboard Input'!$H$12:$N$380,7,FALSE),"")</f>
        <v/>
      </c>
      <c r="R7" s="93" t="str">
        <f>IF('Dashboard Input'!L14=0,"",'Dashboard Input'!L14)</f>
        <v>NS</v>
      </c>
      <c r="S7" s="87"/>
      <c r="T7" s="90" t="str">
        <f>IF('Dashboard Input'!H53=0,"",'Dashboard Input'!H53)</f>
        <v/>
      </c>
      <c r="U7" s="91" t="str">
        <f>IF('Dashboard Input'!K53=0,"",'Dashboard Input'!K53)</f>
        <v/>
      </c>
      <c r="V7" s="92" t="str">
        <f>IFERROR(VLOOKUP(T7,'Dashboard Input'!$H$12:$N$380,7,FALSE),"")</f>
        <v/>
      </c>
      <c r="W7" s="93" t="str">
        <f>IF('Dashboard Input'!L53=0,"",'Dashboard Input'!L53)</f>
        <v/>
      </c>
    </row>
    <row r="8" spans="1:23" ht="18">
      <c r="A8" s="88"/>
      <c r="B8" s="88"/>
      <c r="C8" s="88"/>
      <c r="D8" s="88"/>
      <c r="E8" s="88"/>
      <c r="F8" s="88"/>
      <c r="G8" s="88"/>
      <c r="H8" s="88"/>
      <c r="I8" s="88"/>
      <c r="J8" s="88"/>
      <c r="K8" s="88"/>
      <c r="L8" s="88"/>
      <c r="M8" s="88"/>
      <c r="N8" s="88"/>
      <c r="O8" s="90" t="str">
        <f>IF('Dashboard Input'!H15=0,"",'Dashboard Input'!H15)</f>
        <v/>
      </c>
      <c r="P8" s="91" t="str">
        <f>IF('Dashboard Input'!K15=0,"",'Dashboard Input'!K15)</f>
        <v>C</v>
      </c>
      <c r="Q8" s="212" t="str">
        <f>IFERROR(VLOOKUP(O8,'Dashboard Input'!$H$12:$N$380,7,FALSE),"")</f>
        <v/>
      </c>
      <c r="R8" s="93" t="str">
        <f>IF('Dashboard Input'!L15=0,"",'Dashboard Input'!L15)</f>
        <v>NS</v>
      </c>
      <c r="S8" s="87"/>
      <c r="T8" s="90" t="str">
        <f>IF('Dashboard Input'!H54=0,"",'Dashboard Input'!H54)</f>
        <v/>
      </c>
      <c r="U8" s="91" t="str">
        <f>IF('Dashboard Input'!K54=0,"",'Dashboard Input'!K54)</f>
        <v/>
      </c>
      <c r="V8" s="92" t="str">
        <f>IFERROR(VLOOKUP(T8,'Dashboard Input'!$H$12:$N$380,7,FALSE),"")</f>
        <v/>
      </c>
      <c r="W8" s="93" t="str">
        <f>IF('Dashboard Input'!L54=0,"",'Dashboard Input'!L54)</f>
        <v/>
      </c>
    </row>
    <row r="9" spans="1:23" ht="18">
      <c r="A9" s="88"/>
      <c r="B9" s="88"/>
      <c r="C9" s="88"/>
      <c r="D9" s="88"/>
      <c r="E9" s="88"/>
      <c r="F9" s="88"/>
      <c r="G9" s="88"/>
      <c r="H9" s="88"/>
      <c r="I9" s="88"/>
      <c r="J9" s="88"/>
      <c r="K9" s="88"/>
      <c r="L9" s="88"/>
      <c r="M9" s="88"/>
      <c r="N9" s="88"/>
      <c r="O9" s="90" t="str">
        <f>IF('Dashboard Input'!H16=0,"",'Dashboard Input'!H16)</f>
        <v/>
      </c>
      <c r="P9" s="91" t="str">
        <f>IF('Dashboard Input'!K16=0,"",'Dashboard Input'!K16)</f>
        <v>C</v>
      </c>
      <c r="Q9" s="212" t="str">
        <f>IFERROR(VLOOKUP(O9,'Dashboard Input'!$H$12:$N$380,7,FALSE),"")</f>
        <v/>
      </c>
      <c r="R9" s="93" t="str">
        <f>IF('Dashboard Input'!L16=0,"",'Dashboard Input'!L16)</f>
        <v>NS</v>
      </c>
      <c r="S9" s="87"/>
      <c r="T9" s="90" t="str">
        <f>IF('Dashboard Input'!H55=0,"",'Dashboard Input'!H55)</f>
        <v/>
      </c>
      <c r="U9" s="91" t="str">
        <f>IF('Dashboard Input'!K55=0,"",'Dashboard Input'!K55)</f>
        <v/>
      </c>
      <c r="V9" s="92" t="str">
        <f>IFERROR(VLOOKUP(T9,'Dashboard Input'!$H$12:$N$380,7,FALSE),"")</f>
        <v/>
      </c>
      <c r="W9" s="93" t="str">
        <f>IF('Dashboard Input'!L55=0,"",'Dashboard Input'!L55)</f>
        <v/>
      </c>
    </row>
    <row r="10" spans="1:23" ht="18">
      <c r="A10" s="88"/>
      <c r="B10" s="88"/>
      <c r="C10" s="88"/>
      <c r="D10" s="88"/>
      <c r="E10" s="88"/>
      <c r="F10" s="88"/>
      <c r="G10" s="88"/>
      <c r="H10" s="88"/>
      <c r="I10" s="88"/>
      <c r="J10" s="88"/>
      <c r="K10" s="88"/>
      <c r="L10" s="88"/>
      <c r="M10" s="88"/>
      <c r="N10" s="88"/>
      <c r="O10" s="90" t="str">
        <f>IF('Dashboard Input'!H17=0,"",'Dashboard Input'!H17)</f>
        <v/>
      </c>
      <c r="P10" s="91" t="str">
        <f>IF('Dashboard Input'!K17=0,"",'Dashboard Input'!K17)</f>
        <v>C</v>
      </c>
      <c r="Q10" s="212" t="str">
        <f>IFERROR(VLOOKUP(O10,'Dashboard Input'!$H$12:$N$380,7,FALSE),"")</f>
        <v/>
      </c>
      <c r="R10" s="93" t="str">
        <f>IF('Dashboard Input'!L17=0,"",'Dashboard Input'!L17)</f>
        <v>IP</v>
      </c>
      <c r="S10" s="87"/>
      <c r="T10" s="90" t="str">
        <f>IF('Dashboard Input'!H56=0,"",'Dashboard Input'!H56)</f>
        <v/>
      </c>
      <c r="U10" s="91" t="str">
        <f>IF('Dashboard Input'!K56=0,"",'Dashboard Input'!K56)</f>
        <v/>
      </c>
      <c r="V10" s="92" t="str">
        <f>IFERROR(VLOOKUP(T10,'Dashboard Input'!$H$12:$N$380,7,FALSE),"")</f>
        <v/>
      </c>
      <c r="W10" s="93" t="str">
        <f>IF('Dashboard Input'!L56=0,"",'Dashboard Input'!L56)</f>
        <v/>
      </c>
    </row>
    <row r="11" spans="1:23" ht="18">
      <c r="A11" s="88"/>
      <c r="B11" s="88"/>
      <c r="C11" s="88"/>
      <c r="D11" s="88"/>
      <c r="E11" s="88"/>
      <c r="F11" s="88"/>
      <c r="G11" s="88"/>
      <c r="H11" s="88"/>
      <c r="I11" s="88"/>
      <c r="J11" s="88"/>
      <c r="K11" s="88"/>
      <c r="L11" s="88"/>
      <c r="M11" s="88"/>
      <c r="N11" s="88"/>
      <c r="O11" s="90" t="str">
        <f>IF('Dashboard Input'!H18=0,"",'Dashboard Input'!H18)</f>
        <v/>
      </c>
      <c r="P11" s="91" t="str">
        <f>IF('Dashboard Input'!K18=0,"",'Dashboard Input'!K18)</f>
        <v>C</v>
      </c>
      <c r="Q11" s="212" t="str">
        <f>IFERROR(VLOOKUP(O11,'Dashboard Input'!$H$12:$N$380,7,FALSE),"")</f>
        <v/>
      </c>
      <c r="R11" s="93" t="str">
        <f>IF('Dashboard Input'!L18=0,"",'Dashboard Input'!L18)</f>
        <v>IP</v>
      </c>
      <c r="S11" s="87"/>
      <c r="T11" s="90" t="str">
        <f>IF('Dashboard Input'!H57=0,"",'Dashboard Input'!H57)</f>
        <v/>
      </c>
      <c r="U11" s="91" t="str">
        <f>IF('Dashboard Input'!K57=0,"",'Dashboard Input'!K57)</f>
        <v/>
      </c>
      <c r="V11" s="92" t="str">
        <f>IFERROR(VLOOKUP(T11,'Dashboard Input'!$H$12:$N$380,7,FALSE),"")</f>
        <v/>
      </c>
      <c r="W11" s="93" t="str">
        <f>IF('Dashboard Input'!L57=0,"",'Dashboard Input'!L57)</f>
        <v/>
      </c>
    </row>
    <row r="12" spans="1:23" ht="18">
      <c r="A12" s="88"/>
      <c r="B12" s="88"/>
      <c r="C12" s="88"/>
      <c r="D12" s="88"/>
      <c r="E12" s="88"/>
      <c r="F12" s="87"/>
      <c r="G12" s="87"/>
      <c r="H12" s="87"/>
      <c r="I12" s="87"/>
      <c r="J12" s="87"/>
      <c r="K12" s="87"/>
      <c r="L12" s="88"/>
      <c r="M12" s="88"/>
      <c r="N12" s="88"/>
      <c r="O12" s="90" t="str">
        <f>IF('Dashboard Input'!H19=0,"",'Dashboard Input'!H19)</f>
        <v/>
      </c>
      <c r="P12" s="91" t="str">
        <f>IF('Dashboard Input'!K19=0,"",'Dashboard Input'!K19)</f>
        <v>C</v>
      </c>
      <c r="Q12" s="212" t="str">
        <f>IFERROR(VLOOKUP(O12,'Dashboard Input'!$H$12:$N$380,7,FALSE),"")</f>
        <v/>
      </c>
      <c r="R12" s="93" t="str">
        <f>IF('Dashboard Input'!L19=0,"",'Dashboard Input'!L19)</f>
        <v>NS</v>
      </c>
      <c r="S12" s="87"/>
      <c r="T12" s="90" t="str">
        <f>IF('Dashboard Input'!H58=0,"",'Dashboard Input'!H58)</f>
        <v/>
      </c>
      <c r="U12" s="91" t="str">
        <f>IF('Dashboard Input'!K58=0,"",'Dashboard Input'!K58)</f>
        <v/>
      </c>
      <c r="V12" s="92" t="str">
        <f>IFERROR(VLOOKUP(T12,'Dashboard Input'!$H$12:$N$380,7,FALSE),"")</f>
        <v/>
      </c>
      <c r="W12" s="93" t="str">
        <f>IF('Dashboard Input'!L58=0,"",'Dashboard Input'!L58)</f>
        <v/>
      </c>
    </row>
    <row r="13" spans="1:23" ht="18">
      <c r="A13" s="88"/>
      <c r="B13" s="88"/>
      <c r="C13" s="88"/>
      <c r="D13" s="88"/>
      <c r="E13" s="88"/>
      <c r="F13" s="87"/>
      <c r="G13" s="87"/>
      <c r="H13" s="87"/>
      <c r="I13" s="87"/>
      <c r="J13" s="87"/>
      <c r="K13" s="87"/>
      <c r="L13" s="88"/>
      <c r="M13" s="88"/>
      <c r="N13" s="88"/>
      <c r="O13" s="90" t="str">
        <f>IF('Dashboard Input'!H20=0,"",'Dashboard Input'!H20)</f>
        <v/>
      </c>
      <c r="P13" s="91" t="str">
        <f>IF('Dashboard Input'!K20=0,"",'Dashboard Input'!K20)</f>
        <v>C</v>
      </c>
      <c r="Q13" s="212" t="str">
        <f>IFERROR(VLOOKUP(O13,'Dashboard Input'!$H$12:$N$380,7,FALSE),"")</f>
        <v/>
      </c>
      <c r="R13" s="93" t="str">
        <f>IF('Dashboard Input'!L20=0,"",'Dashboard Input'!L20)</f>
        <v>NS</v>
      </c>
      <c r="S13" s="87"/>
      <c r="T13" s="90" t="str">
        <f>IF('Dashboard Input'!H59=0,"",'Dashboard Input'!H59)</f>
        <v/>
      </c>
      <c r="U13" s="91" t="str">
        <f>IF('Dashboard Input'!K59=0,"",'Dashboard Input'!K59)</f>
        <v/>
      </c>
      <c r="V13" s="92" t="str">
        <f>IFERROR(VLOOKUP(T13,'Dashboard Input'!$H$12:$N$380,7,FALSE),"")</f>
        <v/>
      </c>
      <c r="W13" s="93" t="str">
        <f>IF('Dashboard Input'!L59=0,"",'Dashboard Input'!L59)</f>
        <v/>
      </c>
    </row>
    <row r="14" spans="1:23" ht="18.75" customHeight="1">
      <c r="A14" s="88"/>
      <c r="B14" s="88"/>
      <c r="C14" s="88"/>
      <c r="D14" s="88"/>
      <c r="E14" s="88"/>
      <c r="F14" s="87"/>
      <c r="G14" s="87"/>
      <c r="H14" s="87"/>
      <c r="I14" s="87"/>
      <c r="J14" s="87"/>
      <c r="K14" s="87"/>
      <c r="L14" s="88"/>
      <c r="M14" s="88"/>
      <c r="N14" s="88"/>
      <c r="O14" s="90" t="str">
        <f>IF('Dashboard Input'!H21=0,"",'Dashboard Input'!H21)</f>
        <v/>
      </c>
      <c r="P14" s="91" t="str">
        <f>IF('Dashboard Input'!K21=0,"",'Dashboard Input'!K21)</f>
        <v>NS</v>
      </c>
      <c r="Q14" s="92" t="str">
        <f>IFERROR(VLOOKUP(O14,'Dashboard Input'!$H$12:$N$380,7,FALSE),"")</f>
        <v/>
      </c>
      <c r="R14" s="93" t="str">
        <f>IF('Dashboard Input'!L21=0,"",'Dashboard Input'!L21)</f>
        <v>NS</v>
      </c>
      <c r="S14" s="87"/>
      <c r="T14" s="90" t="str">
        <f>IF('Dashboard Input'!H60=0,"",'Dashboard Input'!H60)</f>
        <v/>
      </c>
      <c r="U14" s="91" t="str">
        <f>IF('Dashboard Input'!K60=0,"",'Dashboard Input'!K60)</f>
        <v/>
      </c>
      <c r="V14" s="92" t="str">
        <f>IFERROR(VLOOKUP(T14,'Dashboard Input'!$H$12:$N$380,7,FALSE),"")</f>
        <v/>
      </c>
      <c r="W14" s="93" t="str">
        <f>IF('Dashboard Input'!L60=0,"",'Dashboard Input'!L60)</f>
        <v/>
      </c>
    </row>
    <row r="15" spans="1:23" ht="18.75" customHeight="1">
      <c r="A15" s="88"/>
      <c r="B15" s="88"/>
      <c r="C15" s="88"/>
      <c r="D15" s="88"/>
      <c r="E15" s="88"/>
      <c r="F15" s="87"/>
      <c r="G15" s="87"/>
      <c r="H15" s="87"/>
      <c r="I15" s="87"/>
      <c r="J15" s="87"/>
      <c r="K15" s="87"/>
      <c r="L15" s="88"/>
      <c r="M15" s="88"/>
      <c r="N15" s="88"/>
      <c r="O15" s="90" t="str">
        <f>IF('Dashboard Input'!H22=0,"",'Dashboard Input'!H22)</f>
        <v/>
      </c>
      <c r="P15" s="91" t="str">
        <f>IF('Dashboard Input'!K22=0,"",'Dashboard Input'!K22)</f>
        <v>NS</v>
      </c>
      <c r="Q15" s="92" t="str">
        <f>IFERROR(VLOOKUP(O15,'Dashboard Input'!$H$12:$N$380,7,FALSE),"")</f>
        <v/>
      </c>
      <c r="R15" s="93" t="str">
        <f>IF('Dashboard Input'!L22=0,"",'Dashboard Input'!L22)</f>
        <v>NS</v>
      </c>
      <c r="S15" s="87"/>
      <c r="T15" s="90" t="str">
        <f>IF('Dashboard Input'!H61=0,"",'Dashboard Input'!H61)</f>
        <v/>
      </c>
      <c r="U15" s="91" t="str">
        <f>IF('Dashboard Input'!K61=0,"",'Dashboard Input'!K61)</f>
        <v/>
      </c>
      <c r="V15" s="92" t="str">
        <f>IFERROR(VLOOKUP(T15,'Dashboard Input'!$H$12:$N$380,7,FALSE),"")</f>
        <v/>
      </c>
      <c r="W15" s="93" t="str">
        <f>IF('Dashboard Input'!L61=0,"",'Dashboard Input'!L61)</f>
        <v/>
      </c>
    </row>
    <row r="16" spans="1:23" ht="18">
      <c r="A16" s="88"/>
      <c r="B16" s="88"/>
      <c r="C16" s="88"/>
      <c r="D16" s="88"/>
      <c r="E16" s="88"/>
      <c r="F16" s="87"/>
      <c r="G16" s="87"/>
      <c r="H16" s="87"/>
      <c r="I16" s="87"/>
      <c r="J16" s="87"/>
      <c r="K16" s="87"/>
      <c r="L16" s="88"/>
      <c r="M16" s="88"/>
      <c r="N16" s="88"/>
      <c r="O16" s="90" t="str">
        <f>IF('Dashboard Input'!H23=0,"",'Dashboard Input'!H23)</f>
        <v/>
      </c>
      <c r="P16" s="91" t="str">
        <f>IF('Dashboard Input'!K23=0,"",'Dashboard Input'!K23)</f>
        <v>NS</v>
      </c>
      <c r="Q16" s="92" t="str">
        <f>IFERROR(VLOOKUP(O16,'Dashboard Input'!$H$12:$N$380,7,FALSE),"")</f>
        <v/>
      </c>
      <c r="R16" s="93" t="str">
        <f>IF('Dashboard Input'!L23=0,"",'Dashboard Input'!L23)</f>
        <v>NS</v>
      </c>
      <c r="S16" s="87"/>
      <c r="T16" s="90" t="str">
        <f>IF('Dashboard Input'!H62=0,"",'Dashboard Input'!H62)</f>
        <v/>
      </c>
      <c r="U16" s="91" t="str">
        <f>IF('Dashboard Input'!K62=0,"",'Dashboard Input'!K62)</f>
        <v/>
      </c>
      <c r="V16" s="92" t="str">
        <f>IFERROR(VLOOKUP(T16,'Dashboard Input'!$H$12:$N$380,7,FALSE),"")</f>
        <v/>
      </c>
      <c r="W16" s="93" t="str">
        <f>IF('Dashboard Input'!L62=0,"",'Dashboard Input'!L62)</f>
        <v/>
      </c>
    </row>
    <row r="17" spans="1:23" ht="18">
      <c r="A17" s="88"/>
      <c r="B17" s="88"/>
      <c r="C17" s="88"/>
      <c r="D17" s="88"/>
      <c r="E17" s="88"/>
      <c r="F17" s="87"/>
      <c r="G17" s="87"/>
      <c r="H17" s="87"/>
      <c r="I17" s="87"/>
      <c r="J17" s="87"/>
      <c r="K17" s="87"/>
      <c r="L17" s="88"/>
      <c r="M17" s="88"/>
      <c r="N17" s="88"/>
      <c r="O17" s="90" t="str">
        <f>IF('Dashboard Input'!H24=0,"",'Dashboard Input'!H24)</f>
        <v/>
      </c>
      <c r="P17" s="91" t="str">
        <f>IF('Dashboard Input'!K24=0,"",'Dashboard Input'!K24)</f>
        <v>NS</v>
      </c>
      <c r="Q17" s="92" t="str">
        <f>IFERROR(VLOOKUP(O17,'Dashboard Input'!$H$12:$N$380,7,FALSE),"")</f>
        <v/>
      </c>
      <c r="R17" s="93" t="str">
        <f>IF('Dashboard Input'!L24=0,"",'Dashboard Input'!L24)</f>
        <v>NS</v>
      </c>
      <c r="S17" s="87"/>
      <c r="T17" s="90" t="str">
        <f>IF('Dashboard Input'!H63=0,"",'Dashboard Input'!H63)</f>
        <v/>
      </c>
      <c r="U17" s="91" t="str">
        <f>IF('Dashboard Input'!K63=0,"",'Dashboard Input'!K63)</f>
        <v/>
      </c>
      <c r="V17" s="92" t="str">
        <f>IFERROR(VLOOKUP(T17,'Dashboard Input'!$H$12:$N$380,7,FALSE),"")</f>
        <v/>
      </c>
      <c r="W17" s="93" t="str">
        <f>IF('Dashboard Input'!L63=0,"",'Dashboard Input'!L63)</f>
        <v/>
      </c>
    </row>
    <row r="18" spans="1:23" ht="18">
      <c r="A18" s="88"/>
      <c r="B18" s="88"/>
      <c r="C18" s="88"/>
      <c r="D18" s="88"/>
      <c r="E18" s="88"/>
      <c r="F18" s="87"/>
      <c r="G18" s="87"/>
      <c r="H18" s="87"/>
      <c r="I18" s="87"/>
      <c r="J18" s="87"/>
      <c r="K18" s="87"/>
      <c r="L18" s="88"/>
      <c r="M18" s="88"/>
      <c r="N18" s="88"/>
      <c r="O18" s="90" t="str">
        <f>IF('Dashboard Input'!H25=0,"",'Dashboard Input'!H25)</f>
        <v/>
      </c>
      <c r="P18" s="91" t="str">
        <f>IF('Dashboard Input'!K25=0,"",'Dashboard Input'!K25)</f>
        <v>NS</v>
      </c>
      <c r="Q18" s="92" t="str">
        <f>IFERROR(VLOOKUP(O18,'Dashboard Input'!$H$12:$N$380,7,FALSE),"")</f>
        <v/>
      </c>
      <c r="R18" s="93" t="str">
        <f>IF('Dashboard Input'!L25=0,"",'Dashboard Input'!L25)</f>
        <v>NS</v>
      </c>
      <c r="S18" s="87"/>
      <c r="T18" s="90" t="str">
        <f>IF('Dashboard Input'!H64=0,"",'Dashboard Input'!H64)</f>
        <v/>
      </c>
      <c r="U18" s="91" t="str">
        <f>IF('Dashboard Input'!K64=0,"",'Dashboard Input'!K64)</f>
        <v/>
      </c>
      <c r="V18" s="92" t="str">
        <f>IFERROR(VLOOKUP(T18,'Dashboard Input'!$H$12:$N$380,7,FALSE),"")</f>
        <v/>
      </c>
      <c r="W18" s="93" t="str">
        <f>IF('Dashboard Input'!L64=0,"",'Dashboard Input'!L64)</f>
        <v/>
      </c>
    </row>
    <row r="19" spans="1:23" ht="18">
      <c r="A19" s="88"/>
      <c r="B19" s="88"/>
      <c r="C19" s="88"/>
      <c r="D19" s="88"/>
      <c r="E19" s="88"/>
      <c r="F19" s="87"/>
      <c r="G19" s="87"/>
      <c r="H19" s="87"/>
      <c r="I19" s="87"/>
      <c r="J19" s="87"/>
      <c r="K19" s="87"/>
      <c r="L19" s="88"/>
      <c r="M19" s="88"/>
      <c r="N19" s="88"/>
      <c r="O19" s="90" t="str">
        <f>IF('Dashboard Input'!H26=0,"",'Dashboard Input'!H26)</f>
        <v/>
      </c>
      <c r="P19" s="91" t="str">
        <f>IF('Dashboard Input'!K26=0,"",'Dashboard Input'!K26)</f>
        <v>NS</v>
      </c>
      <c r="Q19" s="92" t="str">
        <f>IFERROR(VLOOKUP(O19,'Dashboard Input'!$H$12:$N$380,7,FALSE),"")</f>
        <v/>
      </c>
      <c r="R19" s="93" t="str">
        <f>IF('Dashboard Input'!L26=0,"",'Dashboard Input'!L26)</f>
        <v>NS</v>
      </c>
      <c r="S19" s="87"/>
      <c r="T19" s="90" t="str">
        <f>IF('Dashboard Input'!H65=0,"",'Dashboard Input'!H65)</f>
        <v/>
      </c>
      <c r="U19" s="91" t="str">
        <f>IF('Dashboard Input'!K65=0,"",'Dashboard Input'!K65)</f>
        <v/>
      </c>
      <c r="V19" s="92" t="str">
        <f>IFERROR(VLOOKUP(T19,'Dashboard Input'!$H$12:$N$380,7,FALSE),"")</f>
        <v/>
      </c>
      <c r="W19" s="93" t="str">
        <f>IF('Dashboard Input'!L65=0,"",'Dashboard Input'!L65)</f>
        <v/>
      </c>
    </row>
    <row r="20" spans="1:23" ht="18">
      <c r="A20" s="88"/>
      <c r="B20" s="88"/>
      <c r="C20" s="88"/>
      <c r="D20" s="88"/>
      <c r="E20" s="88"/>
      <c r="F20" s="87"/>
      <c r="G20" s="87"/>
      <c r="H20" s="87"/>
      <c r="I20" s="87"/>
      <c r="J20" s="87"/>
      <c r="K20" s="87"/>
      <c r="L20" s="88"/>
      <c r="M20" s="88"/>
      <c r="N20" s="88"/>
      <c r="O20" s="90" t="str">
        <f>IF('Dashboard Input'!H27=0,"",'Dashboard Input'!H27)</f>
        <v/>
      </c>
      <c r="P20" s="91" t="str">
        <f>IF('Dashboard Input'!K27=0,"",'Dashboard Input'!K27)</f>
        <v>NS</v>
      </c>
      <c r="Q20" s="92" t="str">
        <f>IFERROR(VLOOKUP(O20,'Dashboard Input'!$H$12:$N$380,7,FALSE),"")</f>
        <v/>
      </c>
      <c r="R20" s="93" t="str">
        <f>IF('Dashboard Input'!L27=0,"",'Dashboard Input'!L27)</f>
        <v>NS</v>
      </c>
      <c r="S20" s="87"/>
      <c r="T20" s="90" t="str">
        <f>IF('Dashboard Input'!H66=0,"",'Dashboard Input'!H66)</f>
        <v/>
      </c>
      <c r="U20" s="91" t="str">
        <f>IF('Dashboard Input'!K66=0,"",'Dashboard Input'!K66)</f>
        <v/>
      </c>
      <c r="V20" s="92" t="str">
        <f>IFERROR(VLOOKUP(T20,'Dashboard Input'!$H$12:$N$380,7,FALSE),"")</f>
        <v/>
      </c>
      <c r="W20" s="93" t="str">
        <f>IF('Dashboard Input'!L66=0,"",'Dashboard Input'!L66)</f>
        <v/>
      </c>
    </row>
    <row r="21" spans="1:23" ht="18">
      <c r="A21" s="88"/>
      <c r="B21" s="88"/>
      <c r="C21" s="88"/>
      <c r="D21" s="88"/>
      <c r="E21" s="88"/>
      <c r="F21" s="87"/>
      <c r="G21" s="87"/>
      <c r="H21" s="87"/>
      <c r="I21" s="87"/>
      <c r="J21" s="87"/>
      <c r="K21" s="87"/>
      <c r="L21" s="88"/>
      <c r="M21" s="88"/>
      <c r="N21" s="88"/>
      <c r="O21" s="90" t="str">
        <f>IF('Dashboard Input'!H28=0,"",'Dashboard Input'!H28)</f>
        <v/>
      </c>
      <c r="P21" s="91" t="str">
        <f>IF('Dashboard Input'!K28=0,"",'Dashboard Input'!K28)</f>
        <v>NS</v>
      </c>
      <c r="Q21" s="92" t="str">
        <f>IFERROR(VLOOKUP(O21,'Dashboard Input'!$H$12:$N$380,7,FALSE),"")</f>
        <v/>
      </c>
      <c r="R21" s="93" t="str">
        <f>IF('Dashboard Input'!L28=0,"",'Dashboard Input'!L28)</f>
        <v>NS</v>
      </c>
      <c r="S21" s="87"/>
      <c r="T21" s="90" t="str">
        <f>IF('Dashboard Input'!H67=0,"",'Dashboard Input'!H67)</f>
        <v/>
      </c>
      <c r="U21" s="91" t="str">
        <f>IF('Dashboard Input'!K67=0,"",'Dashboard Input'!K67)</f>
        <v/>
      </c>
      <c r="V21" s="92" t="str">
        <f>IFERROR(VLOOKUP(T21,'Dashboard Input'!$H$12:$N$380,7,FALSE),"")</f>
        <v/>
      </c>
      <c r="W21" s="93" t="str">
        <f>IF('Dashboard Input'!L67=0,"",'Dashboard Input'!L67)</f>
        <v/>
      </c>
    </row>
    <row r="22" spans="1:23" ht="18">
      <c r="A22" s="88"/>
      <c r="B22" s="88"/>
      <c r="C22" s="88"/>
      <c r="D22" s="88"/>
      <c r="E22" s="88"/>
      <c r="F22" s="87"/>
      <c r="G22" s="87"/>
      <c r="H22" s="87"/>
      <c r="I22" s="87"/>
      <c r="J22" s="87"/>
      <c r="K22" s="87"/>
      <c r="L22" s="88"/>
      <c r="M22" s="88"/>
      <c r="N22" s="88"/>
      <c r="O22" s="90" t="str">
        <f>IF('Dashboard Input'!H29=0,"",'Dashboard Input'!H29)</f>
        <v/>
      </c>
      <c r="P22" s="91" t="str">
        <f>IF('Dashboard Input'!K29=0,"",'Dashboard Input'!K29)</f>
        <v>NS</v>
      </c>
      <c r="Q22" s="92" t="str">
        <f>IFERROR(VLOOKUP(O22,'Dashboard Input'!$H$12:$N$380,7,FALSE),"")</f>
        <v/>
      </c>
      <c r="R22" s="93" t="str">
        <f>IF('Dashboard Input'!L29=0,"",'Dashboard Input'!L29)</f>
        <v>NS</v>
      </c>
      <c r="S22" s="87"/>
      <c r="T22" s="90" t="str">
        <f>IF('Dashboard Input'!H68=0,"",'Dashboard Input'!H68)</f>
        <v/>
      </c>
      <c r="U22" s="91" t="str">
        <f>IF('Dashboard Input'!K68=0,"",'Dashboard Input'!K68)</f>
        <v/>
      </c>
      <c r="V22" s="92" t="str">
        <f>IFERROR(VLOOKUP(T22,'Dashboard Input'!$H$12:$N$380,7,FALSE),"")</f>
        <v/>
      </c>
      <c r="W22" s="93" t="str">
        <f>IF('Dashboard Input'!L68=0,"",'Dashboard Input'!L68)</f>
        <v/>
      </c>
    </row>
    <row r="23" spans="1:23" ht="18" customHeight="1">
      <c r="A23" s="88"/>
      <c r="B23" s="357" t="s">
        <v>811</v>
      </c>
      <c r="C23" s="358"/>
      <c r="D23" s="359"/>
      <c r="E23" s="88"/>
      <c r="F23" s="360" t="s">
        <v>812</v>
      </c>
      <c r="G23" s="361"/>
      <c r="H23" s="362"/>
      <c r="I23" s="87"/>
      <c r="J23" s="360" t="s">
        <v>813</v>
      </c>
      <c r="K23" s="361"/>
      <c r="L23" s="362"/>
      <c r="M23" s="88"/>
      <c r="N23" s="88"/>
      <c r="O23" s="90" t="str">
        <f>IF('Dashboard Input'!H30=0,"",'Dashboard Input'!H30)</f>
        <v/>
      </c>
      <c r="P23" s="91" t="str">
        <f>IF('Dashboard Input'!K30=0,"",'Dashboard Input'!K30)</f>
        <v>NS</v>
      </c>
      <c r="Q23" s="92" t="str">
        <f>IFERROR(VLOOKUP(O23,'Dashboard Input'!$H$12:$N$380,7,FALSE),"")</f>
        <v/>
      </c>
      <c r="R23" s="93" t="str">
        <f>IF('Dashboard Input'!L30=0,"",'Dashboard Input'!L30)</f>
        <v>NS</v>
      </c>
      <c r="S23" s="87"/>
      <c r="T23" s="90" t="str">
        <f>IF('Dashboard Input'!H69=0,"",'Dashboard Input'!H69)</f>
        <v/>
      </c>
      <c r="U23" s="91" t="str">
        <f>IF('Dashboard Input'!K69=0,"",'Dashboard Input'!K69)</f>
        <v/>
      </c>
      <c r="V23" s="92" t="str">
        <f>IFERROR(VLOOKUP(T23,'Dashboard Input'!$H$12:$N$380,7,FALSE),"")</f>
        <v/>
      </c>
      <c r="W23" s="93" t="str">
        <f>IF('Dashboard Input'!L69=0,"",'Dashboard Input'!L69)</f>
        <v/>
      </c>
    </row>
    <row r="24" spans="1:23" ht="18">
      <c r="A24" s="88"/>
      <c r="B24" s="94" t="s">
        <v>814</v>
      </c>
      <c r="C24" s="95" t="s">
        <v>815</v>
      </c>
      <c r="D24" s="95" t="s">
        <v>816</v>
      </c>
      <c r="E24" s="88"/>
      <c r="F24" s="94" t="s">
        <v>814</v>
      </c>
      <c r="G24" s="95" t="s">
        <v>815</v>
      </c>
      <c r="H24" s="95" t="s">
        <v>816</v>
      </c>
      <c r="I24" s="87"/>
      <c r="J24" s="94" t="s">
        <v>814</v>
      </c>
      <c r="K24" s="95" t="s">
        <v>815</v>
      </c>
      <c r="L24" s="95" t="s">
        <v>816</v>
      </c>
      <c r="M24" s="88"/>
      <c r="N24" s="88"/>
      <c r="O24" s="90" t="str">
        <f>IF('Dashboard Input'!H31=0,"",'Dashboard Input'!H31)</f>
        <v/>
      </c>
      <c r="P24" s="91" t="str">
        <f>IF('Dashboard Input'!K31=0,"",'Dashboard Input'!K31)</f>
        <v>NS</v>
      </c>
      <c r="Q24" s="92" t="str">
        <f>IFERROR(VLOOKUP(O24,'Dashboard Input'!$H$12:$N$380,7,FALSE),"")</f>
        <v/>
      </c>
      <c r="R24" s="93" t="str">
        <f>IF('Dashboard Input'!L31=0,"",'Dashboard Input'!L31)</f>
        <v>NS</v>
      </c>
      <c r="S24" s="87"/>
      <c r="T24" s="90" t="str">
        <f>IF('Dashboard Input'!H70=0,"",'Dashboard Input'!H70)</f>
        <v/>
      </c>
      <c r="U24" s="91" t="str">
        <f>IF('Dashboard Input'!K70=0,"",'Dashboard Input'!K70)</f>
        <v/>
      </c>
      <c r="V24" s="92" t="str">
        <f>IFERROR(VLOOKUP(T24,'Dashboard Input'!$H$12:$N$380,7,FALSE),"")</f>
        <v/>
      </c>
      <c r="W24" s="93" t="str">
        <f>IF('Dashboard Input'!L70=0,"",'Dashboard Input'!L70)</f>
        <v/>
      </c>
    </row>
    <row r="25" spans="1:23" ht="18.75" customHeight="1">
      <c r="A25" s="88"/>
      <c r="B25" s="96" t="s">
        <v>337</v>
      </c>
      <c r="C25" s="97">
        <f>COUNTIF('Dashboard Input'!$K$13:$K$20,"NS")</f>
        <v>0</v>
      </c>
      <c r="D25" s="98">
        <f>IFERROR((C25/'Dashboard Input'!$D$6),"")</f>
        <v>0</v>
      </c>
      <c r="E25" s="88"/>
      <c r="F25" s="96" t="s">
        <v>337</v>
      </c>
      <c r="G25" s="97">
        <f>COUNTIF('Dashboard Input'!$E$13:$E$380,"NS")</f>
        <v>22</v>
      </c>
      <c r="H25" s="98" t="e">
        <f>G25/'Dashboard Input'!$D$5</f>
        <v>#DIV/0!</v>
      </c>
      <c r="I25" s="87"/>
      <c r="J25" s="96" t="s">
        <v>337</v>
      </c>
      <c r="K25" s="97">
        <f>COUNTIF('Dashboard Input'!$L$13:$L$20,"NS")</f>
        <v>5</v>
      </c>
      <c r="L25" s="98">
        <f>IFERROR((K25/'Dashboard Input'!$D$7),"")</f>
        <v>0.625</v>
      </c>
      <c r="M25" s="88"/>
      <c r="N25" s="88"/>
      <c r="O25" s="90" t="str">
        <f>IF('Dashboard Input'!H32=0,"",'Dashboard Input'!H32)</f>
        <v/>
      </c>
      <c r="P25" s="91" t="str">
        <f>IF('Dashboard Input'!K32=0,"",'Dashboard Input'!K32)</f>
        <v>NS</v>
      </c>
      <c r="Q25" s="92" t="str">
        <f>IFERROR(VLOOKUP(O25,'Dashboard Input'!$H$12:$N$380,7,FALSE),"")</f>
        <v/>
      </c>
      <c r="R25" s="93" t="str">
        <f>IF('Dashboard Input'!L32=0,"",'Dashboard Input'!L32)</f>
        <v>NS</v>
      </c>
      <c r="S25" s="87"/>
      <c r="T25" s="90" t="str">
        <f>IF('Dashboard Input'!H71=0,"",'Dashboard Input'!H71)</f>
        <v/>
      </c>
      <c r="U25" s="91" t="str">
        <f>IF('Dashboard Input'!K71=0,"",'Dashboard Input'!K71)</f>
        <v/>
      </c>
      <c r="V25" s="92" t="str">
        <f>IFERROR(VLOOKUP(T25,'Dashboard Input'!$H$12:$N$380,7,FALSE),"")</f>
        <v/>
      </c>
      <c r="W25" s="93" t="str">
        <f>IF('Dashboard Input'!L71=0,"",'Dashboard Input'!L71)</f>
        <v/>
      </c>
    </row>
    <row r="26" spans="1:23" ht="18.75" customHeight="1">
      <c r="A26" s="88"/>
      <c r="B26" s="99" t="s">
        <v>524</v>
      </c>
      <c r="C26" s="97">
        <f>COUNTIF('Dashboard Input'!$K$13:$K$20,"IP")</f>
        <v>1</v>
      </c>
      <c r="D26" s="98">
        <f>IFERROR((C26/'Dashboard Input'!$D$6),"")</f>
        <v>0.125</v>
      </c>
      <c r="E26" s="88"/>
      <c r="F26" s="99" t="s">
        <v>524</v>
      </c>
      <c r="G26" s="97">
        <f>COUNTIF('Dashboard Input'!$E$13:$E$380,"IP")</f>
        <v>133</v>
      </c>
      <c r="H26" s="98" t="e">
        <f>G26/'Dashboard Input'!$D$5</f>
        <v>#DIV/0!</v>
      </c>
      <c r="I26" s="87"/>
      <c r="J26" s="99" t="s">
        <v>524</v>
      </c>
      <c r="K26" s="97">
        <f>COUNTIF('Dashboard Input'!$L$13:$L$20,"IP")</f>
        <v>3</v>
      </c>
      <c r="L26" s="98">
        <f>IFERROR((K26/'Dashboard Input'!$D$7),"")</f>
        <v>0.375</v>
      </c>
      <c r="M26" s="88"/>
      <c r="N26" s="88"/>
      <c r="O26" s="90" t="str">
        <f>IF('Dashboard Input'!H33=0,"",'Dashboard Input'!H33)</f>
        <v/>
      </c>
      <c r="P26" s="91" t="str">
        <f>IF('Dashboard Input'!K33=0,"",'Dashboard Input'!K33)</f>
        <v>NS</v>
      </c>
      <c r="Q26" s="92" t="str">
        <f>IFERROR(VLOOKUP(O26,'Dashboard Input'!$H$12:$N$380,7,FALSE),"")</f>
        <v/>
      </c>
      <c r="R26" s="93" t="str">
        <f>IF('Dashboard Input'!L33=0,"",'Dashboard Input'!L33)</f>
        <v>NS</v>
      </c>
      <c r="S26" s="87"/>
      <c r="T26" s="90" t="str">
        <f>IF('Dashboard Input'!H72=0,"",'Dashboard Input'!H72)</f>
        <v/>
      </c>
      <c r="U26" s="91" t="str">
        <f>IF('Dashboard Input'!K72=0,"",'Dashboard Input'!K72)</f>
        <v/>
      </c>
      <c r="V26" s="92" t="str">
        <f>IFERROR(VLOOKUP(T26,'Dashboard Input'!$H$12:$N$380,7,FALSE),"")</f>
        <v/>
      </c>
      <c r="W26" s="93" t="str">
        <f>IF('Dashboard Input'!L72=0,"",'Dashboard Input'!L72)</f>
        <v/>
      </c>
    </row>
    <row r="27" spans="1:23" ht="18.75" customHeight="1">
      <c r="A27" s="88"/>
      <c r="B27" s="99" t="s">
        <v>817</v>
      </c>
      <c r="C27" s="97">
        <f>COUNTIF('Dashboard Input'!$K$13:$K$20,"D")</f>
        <v>0</v>
      </c>
      <c r="D27" s="98">
        <f>IFERROR((C27/'Dashboard Input'!$D$6),"")</f>
        <v>0</v>
      </c>
      <c r="E27" s="88"/>
      <c r="F27" s="99" t="s">
        <v>817</v>
      </c>
      <c r="G27" s="97">
        <f>COUNTIF('Dashboard Input'!$E$13:$E$380,"D")</f>
        <v>11</v>
      </c>
      <c r="H27" s="98" t="e">
        <f>G27/'Dashboard Input'!$D$5</f>
        <v>#DIV/0!</v>
      </c>
      <c r="I27" s="87"/>
      <c r="J27" s="99" t="s">
        <v>817</v>
      </c>
      <c r="K27" s="97">
        <f>COUNTIF('Dashboard Input'!$L$13:$L$20,"D")</f>
        <v>0</v>
      </c>
      <c r="L27" s="98">
        <f>IFERROR((K27/'Dashboard Input'!$D$7),"")</f>
        <v>0</v>
      </c>
      <c r="M27" s="88"/>
      <c r="N27" s="88"/>
      <c r="O27" s="90" t="str">
        <f>IF('Dashboard Input'!H34=0,"",'Dashboard Input'!H34)</f>
        <v/>
      </c>
      <c r="P27" s="91" t="str">
        <f>IF('Dashboard Input'!K34=0,"",'Dashboard Input'!K34)</f>
        <v>NS</v>
      </c>
      <c r="Q27" s="92" t="str">
        <f>IFERROR(VLOOKUP(O27,'Dashboard Input'!$H$12:$N$380,7,FALSE),"")</f>
        <v/>
      </c>
      <c r="R27" s="93" t="str">
        <f>IF('Dashboard Input'!L34=0,"",'Dashboard Input'!L34)</f>
        <v>NS</v>
      </c>
      <c r="S27" s="87"/>
      <c r="T27" s="90" t="str">
        <f>IF('Dashboard Input'!H73=0,"",'Dashboard Input'!H73)</f>
        <v/>
      </c>
      <c r="U27" s="91" t="str">
        <f>IF('Dashboard Input'!K73=0,"",'Dashboard Input'!K73)</f>
        <v/>
      </c>
      <c r="V27" s="92" t="str">
        <f>IFERROR(VLOOKUP(T27,'Dashboard Input'!$H$12:$N$380,7,FALSE),"")</f>
        <v/>
      </c>
      <c r="W27" s="93" t="str">
        <f>IF('Dashboard Input'!L73=0,"",'Dashboard Input'!L73)</f>
        <v/>
      </c>
    </row>
    <row r="28" spans="1:23" ht="18.75" customHeight="1">
      <c r="A28" s="88"/>
      <c r="B28" s="99" t="s">
        <v>818</v>
      </c>
      <c r="C28" s="97">
        <f>COUNTIF('Dashboard Input'!$K$13:$K$380,"BO")</f>
        <v>0</v>
      </c>
      <c r="D28" s="98">
        <f>IFERROR((C28/'Dashboard Input'!$D$6),"")</f>
        <v>0</v>
      </c>
      <c r="E28" s="88"/>
      <c r="F28" s="99" t="s">
        <v>818</v>
      </c>
      <c r="G28" s="97">
        <f>COUNTIF('Dashboard Input'!$E$13:$E$380,"BO")</f>
        <v>0</v>
      </c>
      <c r="H28" s="98" t="e">
        <f>G28/'Dashboard Input'!$D$5</f>
        <v>#DIV/0!</v>
      </c>
      <c r="I28" s="87"/>
      <c r="J28" s="99" t="s">
        <v>818</v>
      </c>
      <c r="K28" s="97">
        <f>COUNTIF('Dashboard Input'!$L$13:$L$20,"BO")</f>
        <v>0</v>
      </c>
      <c r="L28" s="98">
        <f>IFERROR((K28/'Dashboard Input'!$D$7),"")</f>
        <v>0</v>
      </c>
      <c r="M28" s="88"/>
      <c r="N28" s="88"/>
      <c r="O28" s="90" t="str">
        <f>IF('Dashboard Input'!H35=0,"",'Dashboard Input'!H35)</f>
        <v/>
      </c>
      <c r="P28" s="91" t="str">
        <f>IF('Dashboard Input'!K35=0,"",'Dashboard Input'!K35)</f>
        <v>NS</v>
      </c>
      <c r="Q28" s="92" t="str">
        <f>IFERROR(VLOOKUP(O28,'Dashboard Input'!$H$12:$N$380,7,FALSE),"")</f>
        <v/>
      </c>
      <c r="R28" s="93" t="str">
        <f>IF('Dashboard Input'!L35=0,"",'Dashboard Input'!L35)</f>
        <v>NS</v>
      </c>
      <c r="S28" s="87"/>
      <c r="T28" s="90" t="str">
        <f>IF('Dashboard Input'!H74=0,"",'Dashboard Input'!H74)</f>
        <v/>
      </c>
      <c r="U28" s="91" t="str">
        <f>IF('Dashboard Input'!K74=0,"",'Dashboard Input'!K74)</f>
        <v/>
      </c>
      <c r="V28" s="92" t="str">
        <f>IFERROR(VLOOKUP(T28,'Dashboard Input'!$H$12:$N$380,7,FALSE),"")</f>
        <v/>
      </c>
      <c r="W28" s="93" t="str">
        <f>IF('Dashboard Input'!L74=0,"",'Dashboard Input'!L74)</f>
        <v/>
      </c>
    </row>
    <row r="29" spans="1:23" ht="18.75" customHeight="1">
      <c r="A29" s="88"/>
      <c r="B29" s="99" t="s">
        <v>334</v>
      </c>
      <c r="C29" s="97">
        <f>COUNTIF('Dashboard Input'!$K$13:$K$20,"C")</f>
        <v>7</v>
      </c>
      <c r="D29" s="98">
        <f>IFERROR((C29/'Dashboard Input'!$D$6),"")</f>
        <v>0.875</v>
      </c>
      <c r="E29" s="88"/>
      <c r="F29" s="99" t="s">
        <v>334</v>
      </c>
      <c r="G29" s="97">
        <f>COUNTIF('Dashboard Input'!$E$13:$E$380,"C")</f>
        <v>107</v>
      </c>
      <c r="H29" s="98" t="e">
        <f>G29/'Dashboard Input'!$D$5</f>
        <v>#DIV/0!</v>
      </c>
      <c r="I29" s="87"/>
      <c r="J29" s="99" t="s">
        <v>334</v>
      </c>
      <c r="K29" s="97">
        <f>COUNTIF('Dashboard Input'!$L$13:$L$20,"C")</f>
        <v>0</v>
      </c>
      <c r="L29" s="98">
        <f>IFERROR((K29/'Dashboard Input'!$D$7),"")</f>
        <v>0</v>
      </c>
      <c r="M29" s="88"/>
      <c r="N29" s="88"/>
      <c r="O29" s="90" t="str">
        <f>IF('Dashboard Input'!H36=0,"",'Dashboard Input'!H36)</f>
        <v/>
      </c>
      <c r="P29" s="91" t="str">
        <f>IF('Dashboard Input'!K36=0,"",'Dashboard Input'!K36)</f>
        <v>NS</v>
      </c>
      <c r="Q29" s="92" t="str">
        <f>IFERROR(VLOOKUP(O29,'Dashboard Input'!$H$12:$N$380,7,FALSE),"")</f>
        <v/>
      </c>
      <c r="R29" s="93" t="str">
        <f>IF('Dashboard Input'!L36=0,"",'Dashboard Input'!L36)</f>
        <v>NS</v>
      </c>
      <c r="S29" s="87"/>
      <c r="T29" s="90" t="str">
        <f>IF('Dashboard Input'!H75=0,"",'Dashboard Input'!H75)</f>
        <v/>
      </c>
      <c r="U29" s="91" t="str">
        <f>IF('Dashboard Input'!K75=0,"",'Dashboard Input'!K75)</f>
        <v/>
      </c>
      <c r="V29" s="92" t="str">
        <f>IFERROR(VLOOKUP(T29,'Dashboard Input'!$H$12:$N$380,7,FALSE),"")</f>
        <v/>
      </c>
      <c r="W29" s="93" t="str">
        <f>IF('Dashboard Input'!L75=0,"",'Dashboard Input'!L75)</f>
        <v/>
      </c>
    </row>
    <row r="30" spans="1:23" ht="18.75" customHeight="1">
      <c r="A30" s="88"/>
      <c r="B30" s="99" t="s">
        <v>68</v>
      </c>
      <c r="C30" s="97">
        <f>COUNTIF('Dashboard Input'!$K$13:$K$20,"N/A")</f>
        <v>0</v>
      </c>
      <c r="D30" s="100" t="s">
        <v>819</v>
      </c>
      <c r="E30" s="88"/>
      <c r="F30" s="87"/>
      <c r="G30" s="87"/>
      <c r="H30" s="87"/>
      <c r="I30" s="87"/>
      <c r="J30" s="99" t="s">
        <v>68</v>
      </c>
      <c r="K30" s="97">
        <f>COUNTIF('Dashboard Input'!$L$13:$L$20,"N/A")</f>
        <v>0</v>
      </c>
      <c r="L30" s="100" t="s">
        <v>819</v>
      </c>
      <c r="M30" s="88"/>
      <c r="N30" s="88"/>
      <c r="O30" s="90" t="str">
        <f>IF('Dashboard Input'!H37=0,"",'Dashboard Input'!H37)</f>
        <v/>
      </c>
      <c r="P30" s="91" t="str">
        <f>IF('Dashboard Input'!K37=0,"",'Dashboard Input'!K37)</f>
        <v>NS</v>
      </c>
      <c r="Q30" s="92" t="str">
        <f>IFERROR(VLOOKUP(O30,'Dashboard Input'!$H$12:$N$380,7,FALSE),"")</f>
        <v/>
      </c>
      <c r="R30" s="93" t="str">
        <f>IF('Dashboard Input'!L37=0,"",'Dashboard Input'!L37)</f>
        <v>NS</v>
      </c>
      <c r="S30" s="87"/>
      <c r="T30" s="90" t="str">
        <f>IF('Dashboard Input'!H76=0,"",'Dashboard Input'!H76)</f>
        <v/>
      </c>
      <c r="U30" s="91" t="str">
        <f>IF('Dashboard Input'!K76=0,"",'Dashboard Input'!K76)</f>
        <v/>
      </c>
      <c r="V30" s="92" t="str">
        <f>IFERROR(VLOOKUP(T30,'Dashboard Input'!$H$12:$N$380,7,FALSE),"")</f>
        <v/>
      </c>
      <c r="W30" s="93" t="str">
        <f>IF('Dashboard Input'!L76=0,"",'Dashboard Input'!L76)</f>
        <v/>
      </c>
    </row>
    <row r="31" spans="1:23" ht="18.75" customHeight="1">
      <c r="A31" s="88"/>
      <c r="B31" s="88"/>
      <c r="C31" s="88"/>
      <c r="D31" s="88"/>
      <c r="E31" s="88"/>
      <c r="F31" s="88"/>
      <c r="G31" s="88"/>
      <c r="H31" s="88"/>
      <c r="I31" s="88"/>
      <c r="J31" s="88"/>
      <c r="K31" s="88"/>
      <c r="L31" s="88"/>
      <c r="M31" s="88"/>
      <c r="N31" s="88"/>
      <c r="O31" s="90" t="str">
        <f>IF('Dashboard Input'!H38=0,"",'Dashboard Input'!H38)</f>
        <v/>
      </c>
      <c r="P31" s="91" t="str">
        <f>IF('Dashboard Input'!K38=0,"",'Dashboard Input'!K38)</f>
        <v>NS</v>
      </c>
      <c r="Q31" s="92" t="str">
        <f>IFERROR(VLOOKUP(O31,'Dashboard Input'!$H$12:$N$380,7,FALSE),"")</f>
        <v/>
      </c>
      <c r="R31" s="93" t="str">
        <f>IF('Dashboard Input'!L38=0,"",'Dashboard Input'!L38)</f>
        <v>NS</v>
      </c>
      <c r="S31" s="87"/>
      <c r="T31" s="90" t="str">
        <f>IF('Dashboard Input'!H77=0,"",'Dashboard Input'!H77)</f>
        <v/>
      </c>
      <c r="U31" s="91" t="str">
        <f>IF('Dashboard Input'!K77=0,"",'Dashboard Input'!K77)</f>
        <v/>
      </c>
      <c r="V31" s="92" t="str">
        <f>IFERROR(VLOOKUP(T31,'Dashboard Input'!$H$12:$N$380,7,FALSE),"")</f>
        <v/>
      </c>
      <c r="W31" s="93" t="str">
        <f>IF('Dashboard Input'!L77=0,"",'Dashboard Input'!L77)</f>
        <v/>
      </c>
    </row>
    <row r="32" spans="1:23" ht="18.75" customHeight="1">
      <c r="A32" s="354" t="s">
        <v>820</v>
      </c>
      <c r="B32" s="355"/>
      <c r="C32" s="355"/>
      <c r="D32" s="355"/>
      <c r="E32" s="355"/>
      <c r="F32" s="355"/>
      <c r="G32" s="355"/>
      <c r="H32" s="355"/>
      <c r="I32" s="355"/>
      <c r="J32" s="355"/>
      <c r="K32" s="355"/>
      <c r="L32" s="355"/>
      <c r="M32" s="356"/>
      <c r="N32" s="88"/>
      <c r="O32" s="90" t="str">
        <f>IF('Dashboard Input'!H39=0,"",'Dashboard Input'!H39)</f>
        <v/>
      </c>
      <c r="P32" s="91" t="str">
        <f>IF('Dashboard Input'!K39=0,"",'Dashboard Input'!K39)</f>
        <v>NS</v>
      </c>
      <c r="Q32" s="92" t="str">
        <f>IFERROR(VLOOKUP(O32,'Dashboard Input'!$H$12:$N$380,7,FALSE),"")</f>
        <v/>
      </c>
      <c r="R32" s="93" t="str">
        <f>IF('Dashboard Input'!L39=0,"",'Dashboard Input'!L39)</f>
        <v>NS</v>
      </c>
      <c r="S32" s="87"/>
      <c r="T32" s="90" t="str">
        <f>IF('Dashboard Input'!H78=0,"",'Dashboard Input'!H78)</f>
        <v/>
      </c>
      <c r="U32" s="91" t="str">
        <f>IF('Dashboard Input'!K78=0,"",'Dashboard Input'!K78)</f>
        <v/>
      </c>
      <c r="V32" s="92" t="str">
        <f>IFERROR(VLOOKUP(T32,'Dashboard Input'!$H$12:$N$380,7,FALSE),"")</f>
        <v/>
      </c>
      <c r="W32" s="93" t="str">
        <f>IF('Dashboard Input'!L78=0,"",'Dashboard Input'!L78)</f>
        <v/>
      </c>
    </row>
    <row r="33" spans="1:23" ht="18.75" customHeight="1">
      <c r="A33" s="363" t="s">
        <v>821</v>
      </c>
      <c r="B33" s="364"/>
      <c r="C33" s="364"/>
      <c r="D33" s="364"/>
      <c r="E33" s="364"/>
      <c r="F33" s="364" t="s">
        <v>822</v>
      </c>
      <c r="G33" s="364"/>
      <c r="H33" s="364"/>
      <c r="I33" s="364"/>
      <c r="J33" s="364"/>
      <c r="K33" s="364"/>
      <c r="L33" s="364"/>
      <c r="M33" s="367"/>
      <c r="N33" s="88"/>
      <c r="O33" s="90" t="str">
        <f>IF('Dashboard Input'!H40=0,"",'Dashboard Input'!H40)</f>
        <v/>
      </c>
      <c r="P33" s="91" t="str">
        <f>IF('Dashboard Input'!K40=0,"",'Dashboard Input'!K40)</f>
        <v>NS</v>
      </c>
      <c r="Q33" s="92" t="str">
        <f>IFERROR(VLOOKUP(O33,'Dashboard Input'!$H$12:$N$380,7,FALSE),"")</f>
        <v/>
      </c>
      <c r="R33" s="93" t="str">
        <f>IF('Dashboard Input'!L40=0,"",'Dashboard Input'!L40)</f>
        <v>NS</v>
      </c>
      <c r="S33" s="88"/>
      <c r="T33" s="90" t="str">
        <f>IF('Dashboard Input'!H79=0,"",'Dashboard Input'!H79)</f>
        <v/>
      </c>
      <c r="U33" s="91" t="str">
        <f>IF('Dashboard Input'!K79=0,"",'Dashboard Input'!K79)</f>
        <v/>
      </c>
      <c r="V33" s="92" t="str">
        <f>IFERROR(VLOOKUP(T33,'Dashboard Input'!$H$12:$N$380,7,FALSE),"")</f>
        <v/>
      </c>
      <c r="W33" s="93" t="str">
        <f>IF('Dashboard Input'!L79=0,"",'Dashboard Input'!L79)</f>
        <v/>
      </c>
    </row>
    <row r="34" spans="1:23" ht="18.75" customHeight="1">
      <c r="A34" s="365"/>
      <c r="B34" s="366"/>
      <c r="C34" s="366"/>
      <c r="D34" s="366"/>
      <c r="E34" s="366"/>
      <c r="F34" s="366"/>
      <c r="G34" s="366"/>
      <c r="H34" s="366"/>
      <c r="I34" s="366"/>
      <c r="J34" s="366"/>
      <c r="K34" s="366"/>
      <c r="L34" s="366"/>
      <c r="M34" s="368"/>
      <c r="N34" s="88"/>
      <c r="O34" s="90" t="str">
        <f>IF('Dashboard Input'!H41=0,"",'Dashboard Input'!H41)</f>
        <v/>
      </c>
      <c r="P34" s="91" t="str">
        <f>IF('Dashboard Input'!K41=0,"",'Dashboard Input'!K41)</f>
        <v>NS</v>
      </c>
      <c r="Q34" s="92" t="str">
        <f>IFERROR(VLOOKUP(O34,'Dashboard Input'!$H$12:$N$380,7,FALSE),"")</f>
        <v/>
      </c>
      <c r="R34" s="93" t="str">
        <f>IF('Dashboard Input'!L41=0,"",'Dashboard Input'!L41)</f>
        <v>NS</v>
      </c>
      <c r="S34" s="88"/>
      <c r="T34" s="90" t="str">
        <f>IF('Dashboard Input'!H80=0,"",'Dashboard Input'!H80)</f>
        <v/>
      </c>
      <c r="U34" s="91" t="str">
        <f>IF('Dashboard Input'!K80=0,"",'Dashboard Input'!K80)</f>
        <v/>
      </c>
      <c r="V34" s="92" t="str">
        <f>IFERROR(VLOOKUP(T34,'Dashboard Input'!$H$12:$N$380,7,FALSE),"")</f>
        <v/>
      </c>
      <c r="W34" s="93" t="str">
        <f>IF('Dashboard Input'!L80=0,"",'Dashboard Input'!L80)</f>
        <v/>
      </c>
    </row>
    <row r="35" spans="1:23" ht="18.75" customHeight="1">
      <c r="A35" s="365"/>
      <c r="B35" s="366"/>
      <c r="C35" s="366"/>
      <c r="D35" s="366"/>
      <c r="E35" s="366"/>
      <c r="F35" s="366"/>
      <c r="G35" s="366"/>
      <c r="H35" s="366"/>
      <c r="I35" s="366"/>
      <c r="J35" s="366"/>
      <c r="K35" s="366"/>
      <c r="L35" s="366"/>
      <c r="M35" s="368"/>
      <c r="N35" s="88"/>
      <c r="O35" s="90" t="str">
        <f>IF('Dashboard Input'!H42=0,"",'Dashboard Input'!H42)</f>
        <v/>
      </c>
      <c r="P35" s="91" t="str">
        <f>IF('Dashboard Input'!K42=0,"",'Dashboard Input'!K42)</f>
        <v>NS</v>
      </c>
      <c r="Q35" s="92" t="str">
        <f>IFERROR(VLOOKUP(O35,'Dashboard Input'!$H$12:$N$380,7,FALSE),"")</f>
        <v/>
      </c>
      <c r="R35" s="93" t="str">
        <f>IF('Dashboard Input'!L42=0,"",'Dashboard Input'!L42)</f>
        <v>NS</v>
      </c>
      <c r="S35" s="88"/>
      <c r="T35" s="90" t="str">
        <f>IF('Dashboard Input'!H81=0,"",'Dashboard Input'!H81)</f>
        <v/>
      </c>
      <c r="U35" s="91" t="str">
        <f>IF('Dashboard Input'!K81=0,"",'Dashboard Input'!K81)</f>
        <v/>
      </c>
      <c r="V35" s="92" t="str">
        <f>IFERROR(VLOOKUP(T35,'Dashboard Input'!$H$12:$N$380,7,FALSE),"")</f>
        <v/>
      </c>
      <c r="W35" s="93" t="str">
        <f>IF('Dashboard Input'!L81=0,"",'Dashboard Input'!L81)</f>
        <v/>
      </c>
    </row>
    <row r="36" spans="1:23" ht="18.75" customHeight="1">
      <c r="A36" s="365"/>
      <c r="B36" s="366"/>
      <c r="C36" s="366"/>
      <c r="D36" s="366"/>
      <c r="E36" s="366"/>
      <c r="F36" s="366"/>
      <c r="G36" s="366"/>
      <c r="H36" s="366"/>
      <c r="I36" s="366"/>
      <c r="J36" s="366"/>
      <c r="K36" s="366"/>
      <c r="L36" s="366"/>
      <c r="M36" s="368"/>
      <c r="N36" s="88"/>
      <c r="O36" s="90" t="str">
        <f>IF('Dashboard Input'!H43=0,"",'Dashboard Input'!H43)</f>
        <v/>
      </c>
      <c r="P36" s="91" t="str">
        <f>IF('Dashboard Input'!K43=0,"",'Dashboard Input'!K43)</f>
        <v>NS</v>
      </c>
      <c r="Q36" s="92" t="str">
        <f>IFERROR(VLOOKUP(O36,'Dashboard Input'!$H$12:$N$380,7,FALSE),"")</f>
        <v/>
      </c>
      <c r="R36" s="93" t="str">
        <f>IF('Dashboard Input'!L43=0,"",'Dashboard Input'!L43)</f>
        <v>NS</v>
      </c>
      <c r="S36" s="88"/>
      <c r="T36" s="90" t="str">
        <f>IF('Dashboard Input'!H82=0,"",'Dashboard Input'!H82)</f>
        <v/>
      </c>
      <c r="U36" s="91" t="str">
        <f>IF('Dashboard Input'!K82=0,"",'Dashboard Input'!K82)</f>
        <v/>
      </c>
      <c r="V36" s="92" t="str">
        <f>IFERROR(VLOOKUP(T36,'Dashboard Input'!$H$12:$N$380,7,FALSE),"")</f>
        <v/>
      </c>
      <c r="W36" s="93" t="str">
        <f>IF('Dashboard Input'!L82=0,"",'Dashboard Input'!L82)</f>
        <v/>
      </c>
    </row>
    <row r="37" spans="1:23" ht="18.75" customHeight="1">
      <c r="A37" s="101"/>
      <c r="B37" s="102"/>
      <c r="C37" s="102"/>
      <c r="D37" s="102"/>
      <c r="E37" s="102"/>
      <c r="F37" s="366"/>
      <c r="G37" s="366"/>
      <c r="H37" s="366"/>
      <c r="I37" s="366"/>
      <c r="J37" s="366"/>
      <c r="K37" s="366"/>
      <c r="L37" s="366"/>
      <c r="M37" s="368"/>
      <c r="N37" s="88"/>
      <c r="O37" s="90" t="str">
        <f>IF('Dashboard Input'!H44=0,"",'Dashboard Input'!H44)</f>
        <v/>
      </c>
      <c r="P37" s="91" t="str">
        <f>IF('Dashboard Input'!K44=0,"",'Dashboard Input'!K44)</f>
        <v>NS</v>
      </c>
      <c r="Q37" s="92" t="str">
        <f>IFERROR(VLOOKUP(O37,'Dashboard Input'!$H$12:$N$380,7,FALSE),"")</f>
        <v/>
      </c>
      <c r="R37" s="93" t="str">
        <f>IF('Dashboard Input'!L44=0,"",'Dashboard Input'!L44)</f>
        <v>NS</v>
      </c>
      <c r="S37" s="88"/>
      <c r="T37" s="90" t="str">
        <f>IF('Dashboard Input'!H83=0,"",'Dashboard Input'!H83)</f>
        <v/>
      </c>
      <c r="U37" s="91" t="str">
        <f>IF('Dashboard Input'!K83=0,"",'Dashboard Input'!K83)</f>
        <v/>
      </c>
      <c r="V37" s="92" t="str">
        <f>IFERROR(VLOOKUP(T37,'Dashboard Input'!$H$12:$N$380,7,FALSE),"")</f>
        <v/>
      </c>
      <c r="W37" s="93" t="str">
        <f>IF('Dashboard Input'!L83=0,"",'Dashboard Input'!L83)</f>
        <v/>
      </c>
    </row>
    <row r="38" spans="1:23" ht="18.75" customHeight="1">
      <c r="A38" s="101"/>
      <c r="B38" s="102"/>
      <c r="C38" s="102"/>
      <c r="D38" s="102"/>
      <c r="E38" s="102"/>
      <c r="F38" s="366"/>
      <c r="G38" s="366"/>
      <c r="H38" s="366"/>
      <c r="I38" s="366"/>
      <c r="J38" s="366"/>
      <c r="K38" s="366"/>
      <c r="L38" s="366"/>
      <c r="M38" s="368"/>
      <c r="N38" s="88"/>
      <c r="O38" s="90" t="str">
        <f>IF('Dashboard Input'!H45=0,"",'Dashboard Input'!H45)</f>
        <v/>
      </c>
      <c r="P38" s="91" t="str">
        <f>IF('Dashboard Input'!K45=0,"",'Dashboard Input'!K45)</f>
        <v>NS</v>
      </c>
      <c r="Q38" s="92" t="str">
        <f>IFERROR(VLOOKUP(O38,'Dashboard Input'!$H$12:$N$380,7,FALSE),"")</f>
        <v/>
      </c>
      <c r="R38" s="93" t="str">
        <f>IF('Dashboard Input'!L45=0,"",'Dashboard Input'!L45)</f>
        <v>NS</v>
      </c>
      <c r="S38" s="88"/>
      <c r="T38" s="90" t="str">
        <f>IF('Dashboard Input'!H84=0,"",'Dashboard Input'!H84)</f>
        <v/>
      </c>
      <c r="U38" s="91" t="str">
        <f>IF('Dashboard Input'!K84=0,"",'Dashboard Input'!K84)</f>
        <v/>
      </c>
      <c r="V38" s="92" t="str">
        <f>IFERROR(VLOOKUP(T38,'Dashboard Input'!$H$12:$N$380,7,FALSE),"")</f>
        <v/>
      </c>
      <c r="W38" s="93" t="str">
        <f>IF('Dashboard Input'!L84=0,"",'Dashboard Input'!L84)</f>
        <v/>
      </c>
    </row>
    <row r="39" spans="1:23" ht="18.75" customHeight="1">
      <c r="A39" s="365" t="s">
        <v>823</v>
      </c>
      <c r="B39" s="366"/>
      <c r="C39" s="366"/>
      <c r="D39" s="366"/>
      <c r="E39" s="366"/>
      <c r="F39" s="366"/>
      <c r="G39" s="366"/>
      <c r="H39" s="366"/>
      <c r="I39" s="366"/>
      <c r="J39" s="366"/>
      <c r="K39" s="366"/>
      <c r="L39" s="366"/>
      <c r="M39" s="368"/>
      <c r="N39" s="88"/>
      <c r="O39" s="90" t="str">
        <f>IF('Dashboard Input'!H46=0,"",'Dashboard Input'!H46)</f>
        <v/>
      </c>
      <c r="P39" s="91" t="str">
        <f>IF('Dashboard Input'!K46=0,"",'Dashboard Input'!K46)</f>
        <v>NS</v>
      </c>
      <c r="Q39" s="92" t="str">
        <f>IFERROR(VLOOKUP(O39,'Dashboard Input'!$H$12:$N$380,7,FALSE),"")</f>
        <v/>
      </c>
      <c r="R39" s="93" t="str">
        <f>IF('Dashboard Input'!L46=0,"",'Dashboard Input'!L46)</f>
        <v>NS</v>
      </c>
      <c r="S39" s="88"/>
      <c r="T39" s="90" t="str">
        <f>IF('Dashboard Input'!H85=0,"",'Dashboard Input'!H85)</f>
        <v/>
      </c>
      <c r="U39" s="91" t="str">
        <f>IF('Dashboard Input'!K85=0,"",'Dashboard Input'!K85)</f>
        <v/>
      </c>
      <c r="V39" s="92" t="str">
        <f>IFERROR(VLOOKUP(T39,'Dashboard Input'!$H$12:$N$380,7,FALSE),"")</f>
        <v/>
      </c>
      <c r="W39" s="93" t="str">
        <f>IF('Dashboard Input'!L85=0,"",'Dashboard Input'!L85)</f>
        <v/>
      </c>
    </row>
    <row r="40" spans="1:23" ht="18.75" customHeight="1">
      <c r="A40" s="365"/>
      <c r="B40" s="366"/>
      <c r="C40" s="366"/>
      <c r="D40" s="366"/>
      <c r="E40" s="366"/>
      <c r="F40" s="366"/>
      <c r="G40" s="366"/>
      <c r="H40" s="366"/>
      <c r="I40" s="366"/>
      <c r="J40" s="366"/>
      <c r="K40" s="366"/>
      <c r="L40" s="366"/>
      <c r="M40" s="368"/>
      <c r="N40" s="88"/>
      <c r="O40" s="90" t="str">
        <f>IF('Dashboard Input'!H47=0,"",'Dashboard Input'!H47)</f>
        <v/>
      </c>
      <c r="P40" s="91" t="str">
        <f>IF('Dashboard Input'!K47=0,"",'Dashboard Input'!K47)</f>
        <v>NS</v>
      </c>
      <c r="Q40" s="92" t="str">
        <f>IFERROR(VLOOKUP(O40,'Dashboard Input'!$H$12:$N$380,7,FALSE),"")</f>
        <v/>
      </c>
      <c r="R40" s="93" t="str">
        <f>IF('Dashboard Input'!L47=0,"",'Dashboard Input'!L47)</f>
        <v>NS</v>
      </c>
      <c r="S40" s="88"/>
      <c r="T40" s="90" t="str">
        <f>IF('Dashboard Input'!H86=0,"",'Dashboard Input'!H86)</f>
        <v/>
      </c>
      <c r="U40" s="91" t="str">
        <f>IF('Dashboard Input'!K86=0,"",'Dashboard Input'!K86)</f>
        <v/>
      </c>
      <c r="V40" s="92" t="str">
        <f>IFERROR(VLOOKUP(T40,'Dashboard Input'!$H$12:$N$380,7,FALSE),"")</f>
        <v/>
      </c>
      <c r="W40" s="93" t="str">
        <f>IF('Dashboard Input'!L86=0,"",'Dashboard Input'!L86)</f>
        <v/>
      </c>
    </row>
    <row r="41" spans="1:23" ht="18.75" customHeight="1">
      <c r="A41" s="365"/>
      <c r="B41" s="366"/>
      <c r="C41" s="366"/>
      <c r="D41" s="366"/>
      <c r="E41" s="366"/>
      <c r="F41" s="366"/>
      <c r="G41" s="366"/>
      <c r="H41" s="366"/>
      <c r="I41" s="366"/>
      <c r="J41" s="366"/>
      <c r="K41" s="366"/>
      <c r="L41" s="366"/>
      <c r="M41" s="368"/>
      <c r="N41" s="88"/>
      <c r="O41" s="90" t="str">
        <f>IF('Dashboard Input'!H48=0,"",'Dashboard Input'!H48)</f>
        <v/>
      </c>
      <c r="P41" s="91" t="str">
        <f>IF('Dashboard Input'!K48=0,"",'Dashboard Input'!K48)</f>
        <v>NS</v>
      </c>
      <c r="Q41" s="92" t="str">
        <f>IFERROR(VLOOKUP(O41,'Dashboard Input'!$H$12:$N$380,7,FALSE),"")</f>
        <v/>
      </c>
      <c r="R41" s="93" t="str">
        <f>IF('Dashboard Input'!L48=0,"",'Dashboard Input'!L48)</f>
        <v>NS</v>
      </c>
      <c r="S41" s="88"/>
      <c r="T41" s="90" t="str">
        <f>IF('Dashboard Input'!H87=0,"",'Dashboard Input'!H87)</f>
        <v/>
      </c>
      <c r="U41" s="91" t="str">
        <f>IF('Dashboard Input'!K87=0,"",'Dashboard Input'!K87)</f>
        <v/>
      </c>
      <c r="V41" s="92" t="str">
        <f>IFERROR(VLOOKUP(T41,'Dashboard Input'!$H$12:$N$380,7,FALSE),"")</f>
        <v/>
      </c>
      <c r="W41" s="93" t="str">
        <f>IF('Dashboard Input'!L87=0,"",'Dashboard Input'!L87)</f>
        <v/>
      </c>
    </row>
    <row r="42" spans="1:23" ht="18.75" customHeight="1">
      <c r="A42" s="365"/>
      <c r="B42" s="366"/>
      <c r="C42" s="366"/>
      <c r="D42" s="366"/>
      <c r="E42" s="366"/>
      <c r="F42" s="366"/>
      <c r="G42" s="366"/>
      <c r="H42" s="366"/>
      <c r="I42" s="366"/>
      <c r="J42" s="366"/>
      <c r="K42" s="366"/>
      <c r="L42" s="366"/>
      <c r="M42" s="368"/>
      <c r="N42" s="88"/>
      <c r="O42" s="90" t="str">
        <f>IF('Dashboard Input'!H49=0,"",'Dashboard Input'!H49)</f>
        <v/>
      </c>
      <c r="P42" s="91" t="str">
        <f>IF('Dashboard Input'!K49=0,"",'Dashboard Input'!K49)</f>
        <v>NS</v>
      </c>
      <c r="Q42" s="92" t="str">
        <f>IFERROR(VLOOKUP(O42,'Dashboard Input'!$H$12:$N$380,7,FALSE),"")</f>
        <v/>
      </c>
      <c r="R42" s="93" t="str">
        <f>IF('Dashboard Input'!L49=0,"",'Dashboard Input'!L49)</f>
        <v>NS</v>
      </c>
      <c r="S42" s="88"/>
      <c r="T42" s="90" t="str">
        <f>IF('Dashboard Input'!H88=0,"",'Dashboard Input'!H88)</f>
        <v/>
      </c>
      <c r="U42" s="91" t="str">
        <f>IF('Dashboard Input'!K88=0,"",'Dashboard Input'!K88)</f>
        <v/>
      </c>
      <c r="V42" s="92" t="str">
        <f>IFERROR(VLOOKUP(T42,'Dashboard Input'!$H$12:$N$380,7,FALSE),"")</f>
        <v/>
      </c>
      <c r="W42" s="93" t="str">
        <f>IF('Dashboard Input'!L88=0,"",'Dashboard Input'!L88)</f>
        <v/>
      </c>
    </row>
    <row r="43" spans="1:23" ht="18.75" customHeight="1">
      <c r="A43" s="365"/>
      <c r="B43" s="366"/>
      <c r="C43" s="366"/>
      <c r="D43" s="366"/>
      <c r="E43" s="366"/>
      <c r="F43" s="366"/>
      <c r="G43" s="366"/>
      <c r="H43" s="366"/>
      <c r="I43" s="366"/>
      <c r="J43" s="366"/>
      <c r="K43" s="366"/>
      <c r="L43" s="366"/>
      <c r="M43" s="368"/>
      <c r="N43" s="88"/>
      <c r="O43" s="90" t="str">
        <f>IF('Dashboard Input'!H50=0,"",'Dashboard Input'!H50)</f>
        <v/>
      </c>
      <c r="P43" s="91" t="str">
        <f>IF('Dashboard Input'!K50=0,"",'Dashboard Input'!K50)</f>
        <v>NS</v>
      </c>
      <c r="Q43" s="92" t="str">
        <f>IFERROR(VLOOKUP(O43,'Dashboard Input'!$H$12:$N$380,7,FALSE),"")</f>
        <v/>
      </c>
      <c r="R43" s="93" t="str">
        <f>IF('Dashboard Input'!L50=0,"",'Dashboard Input'!L50)</f>
        <v>NS</v>
      </c>
      <c r="S43" s="88"/>
      <c r="T43" s="90" t="str">
        <f>IF('Dashboard Input'!H89=0,"",'Dashboard Input'!H89)</f>
        <v/>
      </c>
      <c r="U43" s="91" t="str">
        <f>IF('Dashboard Input'!K89=0,"",'Dashboard Input'!K89)</f>
        <v/>
      </c>
      <c r="V43" s="92" t="str">
        <f>IFERROR(VLOOKUP(T43,'Dashboard Input'!$H$12:$N$380,7,FALSE),"")</f>
        <v/>
      </c>
      <c r="W43" s="93" t="str">
        <f>IF('Dashboard Input'!L89=0,"",'Dashboard Input'!L89)</f>
        <v/>
      </c>
    </row>
    <row r="44" spans="1:23" ht="18.75" customHeight="1">
      <c r="A44" s="365"/>
      <c r="B44" s="366"/>
      <c r="C44" s="366"/>
      <c r="D44" s="366"/>
      <c r="E44" s="366"/>
      <c r="F44" s="366"/>
      <c r="G44" s="366"/>
      <c r="H44" s="366"/>
      <c r="I44" s="366"/>
      <c r="J44" s="366"/>
      <c r="K44" s="366"/>
      <c r="L44" s="366"/>
      <c r="M44" s="368"/>
      <c r="N44" s="88"/>
      <c r="O44" s="90" t="str">
        <f>IF('Dashboard Input'!H51=0,"",'Dashboard Input'!H51)</f>
        <v/>
      </c>
      <c r="P44" s="91" t="str">
        <f>IF('Dashboard Input'!K51=0,"",'Dashboard Input'!K51)</f>
        <v>NS</v>
      </c>
      <c r="Q44" s="92" t="str">
        <f>IFERROR(VLOOKUP(O44,'Dashboard Input'!$H$12:$N$380,7,FALSE),"")</f>
        <v/>
      </c>
      <c r="R44" s="93" t="str">
        <f>IF('Dashboard Input'!L51=0,"",'Dashboard Input'!L51)</f>
        <v>NS</v>
      </c>
      <c r="S44" s="88"/>
      <c r="T44" s="90" t="str">
        <f>IF('Dashboard Input'!H90=0,"",'Dashboard Input'!H90)</f>
        <v/>
      </c>
      <c r="U44" s="91" t="str">
        <f>IF('Dashboard Input'!K90=0,"",'Dashboard Input'!K90)</f>
        <v/>
      </c>
      <c r="V44" s="92" t="str">
        <f>IFERROR(VLOOKUP(T44,'Dashboard Input'!$H$12:$N$380,7,FALSE),"")</f>
        <v/>
      </c>
      <c r="W44" s="93" t="str">
        <f>IF('Dashboard Input'!L90=0,"",'Dashboard Input'!L90)</f>
        <v/>
      </c>
    </row>
    <row r="45" spans="1:23" ht="18.75" customHeight="1">
      <c r="A45" s="369"/>
      <c r="B45" s="370"/>
      <c r="C45" s="370"/>
      <c r="D45" s="370"/>
      <c r="E45" s="370"/>
      <c r="F45" s="370"/>
      <c r="G45" s="370"/>
      <c r="H45" s="370"/>
      <c r="I45" s="370"/>
      <c r="J45" s="370"/>
      <c r="K45" s="370"/>
      <c r="L45" s="370"/>
      <c r="M45" s="371"/>
      <c r="N45" s="88"/>
      <c r="O45" s="90" t="str">
        <f>IF('Dashboard Input'!H52=0,"",'Dashboard Input'!H52)</f>
        <v/>
      </c>
      <c r="P45" s="91" t="str">
        <f>IF('Dashboard Input'!K52=0,"",'Dashboard Input'!K52)</f>
        <v/>
      </c>
      <c r="Q45" s="92" t="str">
        <f>IFERROR(VLOOKUP(O45,'Dashboard Input'!$H$12:$N$380,7,FALSE),"")</f>
        <v/>
      </c>
      <c r="R45" s="93" t="str">
        <f>IF('Dashboard Input'!L52=0,"",'Dashboard Input'!L52)</f>
        <v/>
      </c>
      <c r="S45" s="88"/>
      <c r="T45" s="90" t="str">
        <f>IF('Dashboard Input'!H91=0,"",'Dashboard Input'!H91)</f>
        <v/>
      </c>
      <c r="U45" s="91" t="str">
        <f>IF('Dashboard Input'!K91=0,"",'Dashboard Input'!K91)</f>
        <v/>
      </c>
      <c r="V45" s="92" t="str">
        <f>IFERROR(VLOOKUP(T45,'Dashboard Input'!$H$12:$N$380,7,FALSE),"")</f>
        <v/>
      </c>
      <c r="W45" s="93" t="str">
        <f>IF('Dashboard Input'!L91=0,"",'Dashboard Input'!L91)</f>
        <v/>
      </c>
    </row>
  </sheetData>
  <mergeCells count="12">
    <mergeCell ref="A32:M32"/>
    <mergeCell ref="A33:E36"/>
    <mergeCell ref="F33:M38"/>
    <mergeCell ref="A39:M45"/>
    <mergeCell ref="C1:M1"/>
    <mergeCell ref="A2:J2"/>
    <mergeCell ref="K2:M2"/>
    <mergeCell ref="O4:R4"/>
    <mergeCell ref="T4:W4"/>
    <mergeCell ref="B23:D23"/>
    <mergeCell ref="F23:H23"/>
    <mergeCell ref="J23:L23"/>
  </mergeCells>
  <conditionalFormatting sqref="P6:W45">
    <cfRule type="cellIs" dxfId="10" priority="1" operator="equal">
      <formula>"BO"</formula>
    </cfRule>
    <cfRule type="cellIs" dxfId="9" priority="2" operator="equal">
      <formula>"N/A"</formula>
    </cfRule>
    <cfRule type="cellIs" dxfId="8" priority="3" operator="equal">
      <formula>"D"</formula>
    </cfRule>
    <cfRule type="cellIs" dxfId="7" priority="4" operator="equal">
      <formula>"IP"</formula>
    </cfRule>
    <cfRule type="cellIs" dxfId="6" priority="5" operator="equal">
      <formula>"NS"</formula>
    </cfRule>
    <cfRule type="cellIs" dxfId="5" priority="6" operator="equal">
      <formula>"C"</formula>
    </cfRule>
  </conditionalFormatting>
  <conditionalFormatting sqref="Q6:Q45 V6:V45">
    <cfRule type="cellIs" dxfId="4" priority="73" operator="equal">
      <formula>1</formula>
    </cfRule>
  </conditionalFormatting>
  <pageMargins left="0.7" right="0.7" top="0.75" bottom="0.75" header="0.3" footer="0.5"/>
  <pageSetup orientation="portrait" r:id="rId1"/>
  <headerFooter>
    <oddFooter>&amp;LCapital One Public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EDFFE-E632-44DE-BBFF-1E151345FE83}">
  <sheetPr codeName="Sheet27"/>
  <dimension ref="A1:H38"/>
  <sheetViews>
    <sheetView workbookViewId="0">
      <selection activeCell="D14" sqref="D14"/>
    </sheetView>
  </sheetViews>
  <sheetFormatPr defaultRowHeight="15"/>
  <sheetData>
    <row r="1" spans="1:8">
      <c r="A1" s="244" t="s">
        <v>824</v>
      </c>
      <c r="B1" s="244"/>
      <c r="C1" s="244"/>
      <c r="D1" s="244"/>
      <c r="E1" s="244"/>
      <c r="F1" s="244"/>
      <c r="G1" s="244"/>
      <c r="H1" s="244"/>
    </row>
    <row r="2" spans="1:8">
      <c r="A2" s="244" t="s">
        <v>825</v>
      </c>
      <c r="B2" s="244"/>
      <c r="C2" s="244"/>
      <c r="D2" s="244"/>
      <c r="E2" s="244"/>
      <c r="F2" s="244"/>
      <c r="G2" s="244"/>
      <c r="H2" s="244"/>
    </row>
    <row r="3" spans="1:8">
      <c r="A3" s="244" t="s">
        <v>826</v>
      </c>
      <c r="B3" s="244"/>
      <c r="C3" s="244"/>
      <c r="D3" s="244"/>
      <c r="E3" s="244"/>
      <c r="F3" s="244"/>
      <c r="G3" s="244"/>
      <c r="H3" s="244"/>
    </row>
    <row r="4" spans="1:8">
      <c r="A4" s="244" t="s">
        <v>827</v>
      </c>
      <c r="B4" s="244"/>
      <c r="C4" s="244"/>
      <c r="D4" s="244"/>
      <c r="E4" s="244"/>
      <c r="F4" s="244"/>
      <c r="G4" s="244"/>
      <c r="H4" s="244"/>
    </row>
    <row r="5" spans="1:8">
      <c r="A5" s="244" t="s">
        <v>828</v>
      </c>
      <c r="B5" s="244"/>
      <c r="C5" s="244"/>
      <c r="D5" s="244"/>
      <c r="E5" s="244"/>
      <c r="F5" s="244"/>
      <c r="G5" s="244"/>
      <c r="H5" s="244"/>
    </row>
    <row r="6" spans="1:8">
      <c r="A6" s="244" t="s">
        <v>829</v>
      </c>
      <c r="B6" s="244"/>
      <c r="C6" s="244"/>
      <c r="D6" s="244"/>
      <c r="E6" s="244"/>
      <c r="F6" s="244"/>
      <c r="G6" s="244"/>
      <c r="H6" s="244"/>
    </row>
    <row r="7" spans="1:8">
      <c r="A7" s="244" t="s">
        <v>830</v>
      </c>
      <c r="B7" s="244"/>
      <c r="C7" s="244"/>
      <c r="D7" s="244"/>
      <c r="E7" s="244"/>
      <c r="F7" s="244"/>
      <c r="G7" s="244"/>
      <c r="H7" s="244"/>
    </row>
    <row r="8" spans="1:8">
      <c r="A8" s="244" t="s">
        <v>831</v>
      </c>
      <c r="B8" s="244"/>
      <c r="C8" s="244"/>
      <c r="D8" s="244"/>
      <c r="E8" s="244"/>
      <c r="F8" s="244"/>
      <c r="G8" s="244"/>
      <c r="H8" s="244"/>
    </row>
    <row r="9" spans="1:8">
      <c r="A9" s="244" t="s">
        <v>832</v>
      </c>
      <c r="B9" s="244"/>
      <c r="C9" s="244"/>
      <c r="D9" s="244"/>
      <c r="E9" s="244"/>
      <c r="F9" s="244"/>
      <c r="G9" s="244"/>
      <c r="H9" s="244"/>
    </row>
    <row r="10" spans="1:8">
      <c r="A10" s="244" t="s">
        <v>833</v>
      </c>
      <c r="B10" s="244"/>
      <c r="C10" s="244"/>
      <c r="D10" s="244"/>
      <c r="E10" s="244"/>
      <c r="F10" s="244"/>
      <c r="G10" s="244"/>
      <c r="H10" s="244"/>
    </row>
    <row r="11" spans="1:8">
      <c r="A11" s="244" t="s">
        <v>834</v>
      </c>
      <c r="B11" s="244"/>
      <c r="C11" s="244"/>
      <c r="D11" s="244"/>
      <c r="E11" s="244"/>
      <c r="F11" s="244"/>
      <c r="G11" s="244"/>
      <c r="H11" s="244"/>
    </row>
    <row r="12" spans="1:8">
      <c r="A12" s="244" t="s">
        <v>835</v>
      </c>
      <c r="B12" s="244"/>
      <c r="C12" s="244"/>
      <c r="D12" s="244"/>
      <c r="E12" s="244"/>
      <c r="F12" s="244"/>
      <c r="G12" s="244"/>
      <c r="H12" s="244"/>
    </row>
    <row r="13" spans="1:8">
      <c r="A13" s="244"/>
      <c r="B13" s="244"/>
      <c r="C13" s="244"/>
      <c r="D13" s="244"/>
      <c r="E13" s="244"/>
      <c r="F13" s="244"/>
      <c r="G13" s="244"/>
      <c r="H13" s="244"/>
    </row>
    <row r="14" spans="1:8">
      <c r="A14" s="244"/>
      <c r="B14" s="244"/>
      <c r="C14" s="244"/>
      <c r="D14" s="244"/>
      <c r="E14" s="244"/>
      <c r="F14" s="244"/>
      <c r="G14" s="244"/>
      <c r="H14" s="244"/>
    </row>
    <row r="15" spans="1:8">
      <c r="A15" s="244"/>
      <c r="B15" s="244"/>
      <c r="C15" s="244"/>
      <c r="D15" s="244"/>
      <c r="E15" s="244"/>
      <c r="F15" s="244"/>
      <c r="G15" s="244"/>
      <c r="H15" s="244"/>
    </row>
    <row r="16" spans="1:8">
      <c r="A16" s="244"/>
      <c r="B16" s="244"/>
      <c r="C16" s="244"/>
      <c r="D16" s="244"/>
      <c r="E16" s="244"/>
      <c r="F16" s="244"/>
      <c r="G16" s="244"/>
      <c r="H16" s="244"/>
    </row>
    <row r="17" spans="1:8">
      <c r="A17" s="244"/>
      <c r="B17" s="244"/>
      <c r="C17" s="244"/>
      <c r="D17" s="244"/>
      <c r="E17" s="244"/>
      <c r="F17" s="244"/>
      <c r="G17" s="244"/>
      <c r="H17" s="244"/>
    </row>
    <row r="18" spans="1:8">
      <c r="A18" s="244"/>
      <c r="B18" s="244"/>
      <c r="C18" s="244"/>
      <c r="D18" s="244"/>
      <c r="E18" s="244"/>
      <c r="F18" s="244"/>
      <c r="G18" s="244"/>
      <c r="H18" s="244"/>
    </row>
    <row r="19" spans="1:8">
      <c r="A19" s="244"/>
      <c r="B19" s="244"/>
      <c r="C19" s="244"/>
      <c r="D19" s="244"/>
      <c r="E19" s="244"/>
      <c r="F19" s="244"/>
      <c r="G19" s="244"/>
      <c r="H19" s="244"/>
    </row>
    <row r="20" spans="1:8">
      <c r="A20" s="244"/>
      <c r="B20" s="244"/>
      <c r="C20" s="244"/>
      <c r="D20" s="244"/>
      <c r="E20" s="244"/>
      <c r="F20" s="244"/>
      <c r="G20" s="244"/>
      <c r="H20" s="244"/>
    </row>
    <row r="21" spans="1:8">
      <c r="A21" s="244"/>
      <c r="B21" s="244"/>
      <c r="C21" s="244"/>
      <c r="D21" s="244"/>
      <c r="E21" s="244"/>
      <c r="F21" s="244"/>
      <c r="G21" s="244"/>
      <c r="H21" s="244"/>
    </row>
    <row r="22" spans="1:8">
      <c r="A22" s="244"/>
      <c r="B22" s="244"/>
      <c r="C22" s="244"/>
      <c r="D22" s="244"/>
      <c r="E22" s="244"/>
      <c r="F22" s="244"/>
      <c r="G22" s="244"/>
      <c r="H22" s="244"/>
    </row>
    <row r="23" spans="1:8">
      <c r="A23" s="244"/>
      <c r="B23" s="244"/>
      <c r="C23" s="244"/>
      <c r="D23" s="244"/>
      <c r="E23" s="244"/>
      <c r="F23" s="244"/>
      <c r="G23" s="244"/>
      <c r="H23" s="244"/>
    </row>
    <row r="24" spans="1:8">
      <c r="A24" s="244"/>
      <c r="B24" s="244"/>
      <c r="C24" s="244"/>
      <c r="E24" s="244"/>
      <c r="H24" s="244"/>
    </row>
    <row r="25" spans="1:8">
      <c r="A25" s="244"/>
      <c r="B25" s="244"/>
      <c r="C25" s="244"/>
      <c r="E25" s="244"/>
      <c r="H25" s="244"/>
    </row>
    <row r="26" spans="1:8">
      <c r="A26" s="244"/>
      <c r="B26" s="244"/>
      <c r="C26" s="244"/>
      <c r="E26" s="244"/>
      <c r="H26" s="244"/>
    </row>
    <row r="27" spans="1:8">
      <c r="A27" s="244"/>
      <c r="B27" s="244"/>
      <c r="C27" s="244"/>
      <c r="D27" s="244"/>
      <c r="E27" s="244"/>
      <c r="F27" s="244"/>
      <c r="H27" s="244"/>
    </row>
    <row r="28" spans="1:8">
      <c r="A28" s="244"/>
      <c r="B28" s="244"/>
      <c r="C28" s="244"/>
      <c r="D28" s="244"/>
      <c r="E28" s="244"/>
      <c r="F28" s="244"/>
      <c r="H28" s="244"/>
    </row>
    <row r="29" spans="1:8">
      <c r="A29" s="244"/>
      <c r="B29" s="244"/>
      <c r="C29" s="244"/>
      <c r="D29" s="244"/>
      <c r="E29" s="244"/>
      <c r="F29" s="244"/>
      <c r="H29" s="244"/>
    </row>
    <row r="30" spans="1:8">
      <c r="A30" s="244"/>
      <c r="B30" s="244"/>
      <c r="C30" s="244"/>
      <c r="D30" s="244"/>
      <c r="E30" s="244"/>
      <c r="H30" s="244"/>
    </row>
    <row r="31" spans="1:8">
      <c r="A31" s="244"/>
      <c r="B31" s="244"/>
      <c r="C31" s="244"/>
      <c r="D31" s="244"/>
      <c r="E31" s="244"/>
      <c r="H31" s="244"/>
    </row>
    <row r="32" spans="1:8">
      <c r="A32" s="244"/>
      <c r="B32" s="244"/>
      <c r="C32" s="244"/>
      <c r="E32" s="244"/>
      <c r="H32" s="244"/>
    </row>
    <row r="33" spans="1:8">
      <c r="A33" s="244"/>
      <c r="B33" s="244"/>
      <c r="C33" s="244"/>
      <c r="E33" s="244"/>
      <c r="H33" s="244"/>
    </row>
    <row r="34" spans="1:8">
      <c r="A34" s="244"/>
      <c r="B34" s="244"/>
      <c r="E34" s="244"/>
      <c r="H34" s="244"/>
    </row>
    <row r="35" spans="1:8">
      <c r="A35" s="244"/>
      <c r="B35" s="244"/>
      <c r="C35" s="244"/>
      <c r="E35" s="244"/>
      <c r="H35" s="244"/>
    </row>
    <row r="36" spans="1:8">
      <c r="A36" s="244"/>
      <c r="B36" s="244"/>
      <c r="C36" s="244"/>
      <c r="E36" s="244"/>
      <c r="H36" s="244"/>
    </row>
    <row r="37" spans="1:8">
      <c r="A37" s="244"/>
      <c r="B37" s="244"/>
      <c r="C37" s="244"/>
      <c r="D37" s="244"/>
      <c r="E37" s="244"/>
      <c r="F37" s="244"/>
      <c r="G37" s="244"/>
      <c r="H37" s="244"/>
    </row>
    <row r="38" spans="1:8">
      <c r="A38" s="244"/>
      <c r="B38" s="244"/>
      <c r="C38" s="244"/>
      <c r="E38" s="244"/>
      <c r="H38" s="24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dimension ref="A1:E135"/>
  <sheetViews>
    <sheetView workbookViewId="0">
      <selection sqref="A1:E1048576"/>
    </sheetView>
  </sheetViews>
  <sheetFormatPr defaultRowHeight="15"/>
  <cols>
    <col min="1" max="1" width="50.42578125" customWidth="1"/>
    <col min="2" max="2" width="21" customWidth="1"/>
    <col min="3" max="3" width="18.42578125" customWidth="1"/>
  </cols>
  <sheetData>
    <row r="1" spans="1:5">
      <c r="A1" s="232" t="s">
        <v>836</v>
      </c>
      <c r="B1" s="232" t="s">
        <v>837</v>
      </c>
      <c r="C1" s="232" t="s">
        <v>838</v>
      </c>
      <c r="D1" s="231" t="s">
        <v>839</v>
      </c>
      <c r="E1" s="231" t="s">
        <v>840</v>
      </c>
    </row>
    <row r="2" spans="1:5">
      <c r="A2" t="s">
        <v>841</v>
      </c>
      <c r="B2" t="s">
        <v>842</v>
      </c>
      <c r="C2" t="s">
        <v>843</v>
      </c>
      <c r="D2" t="s">
        <v>844</v>
      </c>
      <c r="E2">
        <f t="shared" ref="E2:E33" si="0">COUNTIF(D:D,D2)</f>
        <v>28</v>
      </c>
    </row>
    <row r="3" spans="1:5">
      <c r="A3" t="s">
        <v>845</v>
      </c>
      <c r="B3" t="s">
        <v>842</v>
      </c>
      <c r="C3" t="s">
        <v>843</v>
      </c>
      <c r="D3" t="s">
        <v>844</v>
      </c>
      <c r="E3">
        <f t="shared" si="0"/>
        <v>28</v>
      </c>
    </row>
    <row r="4" spans="1:5">
      <c r="A4" t="s">
        <v>846</v>
      </c>
      <c r="B4" t="s">
        <v>842</v>
      </c>
      <c r="C4" t="s">
        <v>843</v>
      </c>
      <c r="D4" t="s">
        <v>844</v>
      </c>
      <c r="E4">
        <f t="shared" si="0"/>
        <v>28</v>
      </c>
    </row>
    <row r="5" spans="1:5">
      <c r="A5" t="s">
        <v>847</v>
      </c>
      <c r="B5" t="s">
        <v>842</v>
      </c>
      <c r="C5" t="s">
        <v>843</v>
      </c>
      <c r="D5" t="s">
        <v>844</v>
      </c>
      <c r="E5">
        <f t="shared" si="0"/>
        <v>28</v>
      </c>
    </row>
    <row r="6" spans="1:5">
      <c r="A6" t="s">
        <v>848</v>
      </c>
      <c r="B6" t="s">
        <v>842</v>
      </c>
      <c r="C6" t="s">
        <v>843</v>
      </c>
      <c r="D6" t="s">
        <v>844</v>
      </c>
      <c r="E6">
        <f t="shared" si="0"/>
        <v>28</v>
      </c>
    </row>
    <row r="7" spans="1:5">
      <c r="A7" t="s">
        <v>849</v>
      </c>
      <c r="B7" t="s">
        <v>842</v>
      </c>
      <c r="C7" t="s">
        <v>843</v>
      </c>
      <c r="D7" t="s">
        <v>844</v>
      </c>
      <c r="E7">
        <f t="shared" si="0"/>
        <v>28</v>
      </c>
    </row>
    <row r="8" spans="1:5">
      <c r="A8" t="s">
        <v>850</v>
      </c>
      <c r="B8" t="s">
        <v>842</v>
      </c>
      <c r="C8" t="s">
        <v>843</v>
      </c>
      <c r="D8" t="s">
        <v>844</v>
      </c>
      <c r="E8">
        <f t="shared" si="0"/>
        <v>28</v>
      </c>
    </row>
    <row r="9" spans="1:5">
      <c r="A9" t="s">
        <v>851</v>
      </c>
      <c r="B9" t="s">
        <v>842</v>
      </c>
      <c r="C9" t="s">
        <v>843</v>
      </c>
      <c r="D9" t="s">
        <v>844</v>
      </c>
      <c r="E9">
        <f t="shared" si="0"/>
        <v>28</v>
      </c>
    </row>
    <row r="10" spans="1:5">
      <c r="A10" t="s">
        <v>852</v>
      </c>
      <c r="B10" t="s">
        <v>842</v>
      </c>
      <c r="C10" t="s">
        <v>843</v>
      </c>
      <c r="D10" t="s">
        <v>844</v>
      </c>
      <c r="E10">
        <f t="shared" si="0"/>
        <v>28</v>
      </c>
    </row>
    <row r="11" spans="1:5">
      <c r="A11" t="s">
        <v>853</v>
      </c>
      <c r="B11" t="s">
        <v>842</v>
      </c>
      <c r="C11" t="s">
        <v>843</v>
      </c>
      <c r="D11" t="s">
        <v>844</v>
      </c>
      <c r="E11">
        <f t="shared" si="0"/>
        <v>28</v>
      </c>
    </row>
    <row r="12" spans="1:5">
      <c r="A12" t="s">
        <v>854</v>
      </c>
      <c r="B12" t="s">
        <v>842</v>
      </c>
      <c r="C12" t="s">
        <v>843</v>
      </c>
      <c r="D12" t="s">
        <v>844</v>
      </c>
      <c r="E12">
        <f t="shared" si="0"/>
        <v>28</v>
      </c>
    </row>
    <row r="13" spans="1:5">
      <c r="A13" t="s">
        <v>855</v>
      </c>
      <c r="B13" t="s">
        <v>842</v>
      </c>
      <c r="C13" t="s">
        <v>843</v>
      </c>
      <c r="D13" t="s">
        <v>844</v>
      </c>
      <c r="E13">
        <f t="shared" si="0"/>
        <v>28</v>
      </c>
    </row>
    <row r="14" spans="1:5">
      <c r="A14" t="s">
        <v>856</v>
      </c>
      <c r="B14" t="s">
        <v>842</v>
      </c>
      <c r="C14" t="s">
        <v>843</v>
      </c>
      <c r="D14" t="s">
        <v>844</v>
      </c>
      <c r="E14">
        <f t="shared" si="0"/>
        <v>28</v>
      </c>
    </row>
    <row r="15" spans="1:5">
      <c r="A15" t="s">
        <v>857</v>
      </c>
      <c r="B15" t="s">
        <v>842</v>
      </c>
      <c r="C15" t="s">
        <v>843</v>
      </c>
      <c r="D15" t="s">
        <v>844</v>
      </c>
      <c r="E15">
        <f t="shared" si="0"/>
        <v>28</v>
      </c>
    </row>
    <row r="16" spans="1:5">
      <c r="A16" t="s">
        <v>858</v>
      </c>
      <c r="B16" t="s">
        <v>842</v>
      </c>
      <c r="C16" t="s">
        <v>843</v>
      </c>
      <c r="D16" t="s">
        <v>844</v>
      </c>
      <c r="E16">
        <f t="shared" si="0"/>
        <v>28</v>
      </c>
    </row>
    <row r="17" spans="1:5">
      <c r="A17" t="s">
        <v>859</v>
      </c>
      <c r="B17" t="s">
        <v>842</v>
      </c>
      <c r="C17" t="s">
        <v>843</v>
      </c>
      <c r="D17" t="s">
        <v>844</v>
      </c>
      <c r="E17">
        <f t="shared" si="0"/>
        <v>28</v>
      </c>
    </row>
    <row r="18" spans="1:5">
      <c r="A18" t="s">
        <v>860</v>
      </c>
      <c r="B18" t="s">
        <v>842</v>
      </c>
      <c r="C18" t="s">
        <v>843</v>
      </c>
      <c r="D18" t="s">
        <v>844</v>
      </c>
      <c r="E18">
        <f t="shared" si="0"/>
        <v>28</v>
      </c>
    </row>
    <row r="19" spans="1:5">
      <c r="A19" t="s">
        <v>861</v>
      </c>
      <c r="B19" t="s">
        <v>842</v>
      </c>
      <c r="C19" t="s">
        <v>843</v>
      </c>
      <c r="D19" t="s">
        <v>844</v>
      </c>
      <c r="E19">
        <f t="shared" si="0"/>
        <v>28</v>
      </c>
    </row>
    <row r="20" spans="1:5">
      <c r="A20" t="s">
        <v>862</v>
      </c>
      <c r="B20" t="s">
        <v>842</v>
      </c>
      <c r="C20" t="s">
        <v>843</v>
      </c>
      <c r="D20" t="s">
        <v>844</v>
      </c>
      <c r="E20">
        <f t="shared" si="0"/>
        <v>28</v>
      </c>
    </row>
    <row r="21" spans="1:5">
      <c r="A21" t="s">
        <v>863</v>
      </c>
      <c r="B21" t="s">
        <v>842</v>
      </c>
      <c r="C21" t="s">
        <v>843</v>
      </c>
      <c r="D21" t="s">
        <v>844</v>
      </c>
      <c r="E21">
        <f t="shared" si="0"/>
        <v>28</v>
      </c>
    </row>
    <row r="22" spans="1:5">
      <c r="A22" t="s">
        <v>864</v>
      </c>
      <c r="B22" t="s">
        <v>842</v>
      </c>
      <c r="C22" t="s">
        <v>843</v>
      </c>
      <c r="D22" t="s">
        <v>844</v>
      </c>
      <c r="E22">
        <f t="shared" si="0"/>
        <v>28</v>
      </c>
    </row>
    <row r="23" spans="1:5">
      <c r="A23" t="s">
        <v>865</v>
      </c>
      <c r="B23" t="s">
        <v>842</v>
      </c>
      <c r="C23" t="s">
        <v>843</v>
      </c>
      <c r="D23" t="s">
        <v>844</v>
      </c>
      <c r="E23">
        <f t="shared" si="0"/>
        <v>28</v>
      </c>
    </row>
    <row r="24" spans="1:5">
      <c r="A24" t="s">
        <v>866</v>
      </c>
      <c r="B24" t="s">
        <v>842</v>
      </c>
      <c r="C24" t="s">
        <v>843</v>
      </c>
      <c r="D24" t="s">
        <v>844</v>
      </c>
      <c r="E24">
        <f t="shared" si="0"/>
        <v>28</v>
      </c>
    </row>
    <row r="25" spans="1:5">
      <c r="A25" t="s">
        <v>867</v>
      </c>
      <c r="B25" t="s">
        <v>842</v>
      </c>
      <c r="C25" t="s">
        <v>843</v>
      </c>
      <c r="D25" t="s">
        <v>844</v>
      </c>
      <c r="E25">
        <f t="shared" si="0"/>
        <v>28</v>
      </c>
    </row>
    <row r="26" spans="1:5">
      <c r="A26" t="s">
        <v>868</v>
      </c>
      <c r="B26" t="s">
        <v>842</v>
      </c>
      <c r="C26" t="s">
        <v>869</v>
      </c>
      <c r="D26" t="s">
        <v>844</v>
      </c>
      <c r="E26">
        <f t="shared" si="0"/>
        <v>28</v>
      </c>
    </row>
    <row r="27" spans="1:5">
      <c r="A27" t="s">
        <v>870</v>
      </c>
      <c r="B27" t="s">
        <v>842</v>
      </c>
      <c r="C27" t="s">
        <v>869</v>
      </c>
      <c r="D27" t="s">
        <v>844</v>
      </c>
      <c r="E27">
        <f t="shared" si="0"/>
        <v>28</v>
      </c>
    </row>
    <row r="28" spans="1:5">
      <c r="A28" t="s">
        <v>871</v>
      </c>
      <c r="B28" t="s">
        <v>842</v>
      </c>
      <c r="C28" t="s">
        <v>869</v>
      </c>
      <c r="D28" t="s">
        <v>844</v>
      </c>
      <c r="E28">
        <f t="shared" si="0"/>
        <v>28</v>
      </c>
    </row>
    <row r="29" spans="1:5">
      <c r="A29" t="s">
        <v>872</v>
      </c>
      <c r="B29" t="s">
        <v>873</v>
      </c>
      <c r="C29" t="s">
        <v>873</v>
      </c>
      <c r="D29" t="s">
        <v>844</v>
      </c>
      <c r="E29">
        <f t="shared" si="0"/>
        <v>28</v>
      </c>
    </row>
    <row r="30" spans="1:5">
      <c r="A30" t="s">
        <v>874</v>
      </c>
      <c r="B30" t="s">
        <v>875</v>
      </c>
      <c r="C30" t="s">
        <v>875</v>
      </c>
      <c r="D30" t="s">
        <v>876</v>
      </c>
      <c r="E30">
        <f t="shared" si="0"/>
        <v>29</v>
      </c>
    </row>
    <row r="31" spans="1:5">
      <c r="A31" t="s">
        <v>877</v>
      </c>
      <c r="B31" t="s">
        <v>878</v>
      </c>
      <c r="C31" t="s">
        <v>879</v>
      </c>
      <c r="D31" t="s">
        <v>876</v>
      </c>
      <c r="E31">
        <f t="shared" si="0"/>
        <v>29</v>
      </c>
    </row>
    <row r="32" spans="1:5">
      <c r="A32" t="s">
        <v>880</v>
      </c>
      <c r="B32" t="s">
        <v>878</v>
      </c>
      <c r="C32" t="s">
        <v>879</v>
      </c>
      <c r="D32" t="s">
        <v>876</v>
      </c>
      <c r="E32">
        <f t="shared" si="0"/>
        <v>29</v>
      </c>
    </row>
    <row r="33" spans="1:5">
      <c r="A33" t="s">
        <v>881</v>
      </c>
      <c r="B33" t="s">
        <v>878</v>
      </c>
      <c r="C33" t="s">
        <v>879</v>
      </c>
      <c r="D33" t="s">
        <v>876</v>
      </c>
      <c r="E33">
        <f t="shared" si="0"/>
        <v>29</v>
      </c>
    </row>
    <row r="34" spans="1:5">
      <c r="A34" t="s">
        <v>882</v>
      </c>
      <c r="B34" t="s">
        <v>878</v>
      </c>
      <c r="C34" t="s">
        <v>879</v>
      </c>
      <c r="D34" t="s">
        <v>876</v>
      </c>
      <c r="E34">
        <f t="shared" ref="E34:E65" si="1">COUNTIF(D:D,D34)</f>
        <v>29</v>
      </c>
    </row>
    <row r="35" spans="1:5">
      <c r="A35" t="s">
        <v>883</v>
      </c>
      <c r="B35" t="s">
        <v>878</v>
      </c>
      <c r="C35" t="s">
        <v>879</v>
      </c>
      <c r="D35" t="s">
        <v>876</v>
      </c>
      <c r="E35">
        <f t="shared" si="1"/>
        <v>29</v>
      </c>
    </row>
    <row r="36" spans="1:5">
      <c r="A36" t="s">
        <v>884</v>
      </c>
      <c r="B36" t="s">
        <v>878</v>
      </c>
      <c r="C36" t="s">
        <v>879</v>
      </c>
      <c r="D36" t="s">
        <v>876</v>
      </c>
      <c r="E36">
        <f t="shared" si="1"/>
        <v>29</v>
      </c>
    </row>
    <row r="37" spans="1:5">
      <c r="A37" t="s">
        <v>885</v>
      </c>
      <c r="B37" t="s">
        <v>878</v>
      </c>
      <c r="C37" t="s">
        <v>879</v>
      </c>
      <c r="D37" t="s">
        <v>876</v>
      </c>
      <c r="E37">
        <f t="shared" si="1"/>
        <v>29</v>
      </c>
    </row>
    <row r="38" spans="1:5">
      <c r="A38" t="s">
        <v>886</v>
      </c>
      <c r="B38" t="s">
        <v>878</v>
      </c>
      <c r="C38" t="s">
        <v>879</v>
      </c>
      <c r="D38" t="s">
        <v>876</v>
      </c>
      <c r="E38">
        <f t="shared" si="1"/>
        <v>29</v>
      </c>
    </row>
    <row r="39" spans="1:5">
      <c r="A39" t="s">
        <v>887</v>
      </c>
      <c r="B39" t="s">
        <v>878</v>
      </c>
      <c r="C39" t="s">
        <v>879</v>
      </c>
      <c r="D39" t="s">
        <v>876</v>
      </c>
      <c r="E39">
        <f t="shared" si="1"/>
        <v>29</v>
      </c>
    </row>
    <row r="40" spans="1:5">
      <c r="A40" t="s">
        <v>888</v>
      </c>
      <c r="B40" t="s">
        <v>878</v>
      </c>
      <c r="C40" t="s">
        <v>879</v>
      </c>
      <c r="D40" t="s">
        <v>876</v>
      </c>
      <c r="E40">
        <f t="shared" si="1"/>
        <v>29</v>
      </c>
    </row>
    <row r="41" spans="1:5">
      <c r="A41" t="s">
        <v>889</v>
      </c>
      <c r="B41" t="s">
        <v>878</v>
      </c>
      <c r="C41" t="s">
        <v>879</v>
      </c>
      <c r="D41" t="s">
        <v>876</v>
      </c>
      <c r="E41">
        <f t="shared" si="1"/>
        <v>29</v>
      </c>
    </row>
    <row r="42" spans="1:5">
      <c r="A42" t="s">
        <v>890</v>
      </c>
      <c r="B42" t="s">
        <v>878</v>
      </c>
      <c r="C42" t="s">
        <v>879</v>
      </c>
      <c r="D42" t="s">
        <v>876</v>
      </c>
      <c r="E42">
        <f t="shared" si="1"/>
        <v>29</v>
      </c>
    </row>
    <row r="43" spans="1:5">
      <c r="A43" t="s">
        <v>891</v>
      </c>
      <c r="B43" t="s">
        <v>878</v>
      </c>
      <c r="C43" t="s">
        <v>879</v>
      </c>
      <c r="D43" t="s">
        <v>876</v>
      </c>
      <c r="E43">
        <f t="shared" si="1"/>
        <v>29</v>
      </c>
    </row>
    <row r="44" spans="1:5">
      <c r="A44" t="s">
        <v>892</v>
      </c>
      <c r="B44" t="s">
        <v>878</v>
      </c>
      <c r="C44" t="s">
        <v>879</v>
      </c>
      <c r="D44" t="s">
        <v>876</v>
      </c>
      <c r="E44">
        <f t="shared" si="1"/>
        <v>29</v>
      </c>
    </row>
    <row r="45" spans="1:5">
      <c r="A45" t="s">
        <v>893</v>
      </c>
      <c r="B45" t="s">
        <v>894</v>
      </c>
      <c r="C45" t="s">
        <v>895</v>
      </c>
      <c r="D45" t="s">
        <v>876</v>
      </c>
      <c r="E45">
        <f t="shared" si="1"/>
        <v>29</v>
      </c>
    </row>
    <row r="46" spans="1:5">
      <c r="A46" t="s">
        <v>896</v>
      </c>
      <c r="B46" t="s">
        <v>894</v>
      </c>
      <c r="C46" t="s">
        <v>895</v>
      </c>
      <c r="D46" t="s">
        <v>876</v>
      </c>
      <c r="E46">
        <f t="shared" si="1"/>
        <v>29</v>
      </c>
    </row>
    <row r="47" spans="1:5">
      <c r="A47" t="s">
        <v>897</v>
      </c>
      <c r="B47" t="s">
        <v>894</v>
      </c>
      <c r="C47" t="s">
        <v>895</v>
      </c>
      <c r="D47" t="s">
        <v>876</v>
      </c>
      <c r="E47">
        <f t="shared" si="1"/>
        <v>29</v>
      </c>
    </row>
    <row r="48" spans="1:5">
      <c r="A48" t="s">
        <v>898</v>
      </c>
      <c r="B48" t="s">
        <v>894</v>
      </c>
      <c r="C48" t="s">
        <v>895</v>
      </c>
      <c r="D48" t="s">
        <v>876</v>
      </c>
      <c r="E48">
        <f t="shared" si="1"/>
        <v>29</v>
      </c>
    </row>
    <row r="49" spans="1:5">
      <c r="A49" t="s">
        <v>899</v>
      </c>
      <c r="B49" t="s">
        <v>894</v>
      </c>
      <c r="C49" t="s">
        <v>895</v>
      </c>
      <c r="D49" t="s">
        <v>876</v>
      </c>
      <c r="E49">
        <f t="shared" si="1"/>
        <v>29</v>
      </c>
    </row>
    <row r="50" spans="1:5">
      <c r="A50" t="s">
        <v>900</v>
      </c>
      <c r="B50" t="s">
        <v>901</v>
      </c>
      <c r="C50" t="s">
        <v>901</v>
      </c>
      <c r="D50" t="s">
        <v>876</v>
      </c>
      <c r="E50">
        <f t="shared" si="1"/>
        <v>29</v>
      </c>
    </row>
    <row r="51" spans="1:5">
      <c r="A51" t="s">
        <v>902</v>
      </c>
      <c r="B51" t="s">
        <v>901</v>
      </c>
      <c r="C51" t="s">
        <v>901</v>
      </c>
      <c r="D51" t="s">
        <v>876</v>
      </c>
      <c r="E51">
        <f t="shared" si="1"/>
        <v>29</v>
      </c>
    </row>
    <row r="52" spans="1:5">
      <c r="A52" t="s">
        <v>903</v>
      </c>
      <c r="B52" t="s">
        <v>904</v>
      </c>
      <c r="C52" t="s">
        <v>904</v>
      </c>
      <c r="D52" t="s">
        <v>876</v>
      </c>
      <c r="E52">
        <f t="shared" si="1"/>
        <v>29</v>
      </c>
    </row>
    <row r="53" spans="1:5">
      <c r="A53" t="s">
        <v>905</v>
      </c>
      <c r="B53" t="s">
        <v>904</v>
      </c>
      <c r="C53" t="s">
        <v>904</v>
      </c>
      <c r="D53" t="s">
        <v>876</v>
      </c>
      <c r="E53">
        <f t="shared" si="1"/>
        <v>29</v>
      </c>
    </row>
    <row r="54" spans="1:5">
      <c r="A54" t="s">
        <v>906</v>
      </c>
      <c r="B54" t="s">
        <v>904</v>
      </c>
      <c r="C54" t="s">
        <v>904</v>
      </c>
      <c r="D54" t="s">
        <v>876</v>
      </c>
      <c r="E54">
        <f t="shared" si="1"/>
        <v>29</v>
      </c>
    </row>
    <row r="55" spans="1:5">
      <c r="A55" t="s">
        <v>907</v>
      </c>
      <c r="B55" t="s">
        <v>904</v>
      </c>
      <c r="C55" t="s">
        <v>904</v>
      </c>
      <c r="D55" t="s">
        <v>876</v>
      </c>
      <c r="E55">
        <f t="shared" si="1"/>
        <v>29</v>
      </c>
    </row>
    <row r="56" spans="1:5">
      <c r="A56" t="s">
        <v>908</v>
      </c>
      <c r="B56" t="s">
        <v>904</v>
      </c>
      <c r="C56" t="s">
        <v>904</v>
      </c>
      <c r="D56" t="s">
        <v>876</v>
      </c>
      <c r="E56">
        <f t="shared" si="1"/>
        <v>29</v>
      </c>
    </row>
    <row r="57" spans="1:5">
      <c r="A57" t="s">
        <v>909</v>
      </c>
      <c r="B57" t="s">
        <v>904</v>
      </c>
      <c r="C57" t="s">
        <v>904</v>
      </c>
      <c r="D57" t="s">
        <v>876</v>
      </c>
      <c r="E57">
        <f t="shared" si="1"/>
        <v>29</v>
      </c>
    </row>
    <row r="58" spans="1:5">
      <c r="A58" t="s">
        <v>910</v>
      </c>
      <c r="B58" t="s">
        <v>904</v>
      </c>
      <c r="C58" t="s">
        <v>911</v>
      </c>
      <c r="D58" t="s">
        <v>876</v>
      </c>
      <c r="E58">
        <f t="shared" si="1"/>
        <v>29</v>
      </c>
    </row>
    <row r="59" spans="1:5">
      <c r="A59" t="s">
        <v>912</v>
      </c>
      <c r="B59" t="s">
        <v>913</v>
      </c>
      <c r="C59" t="s">
        <v>913</v>
      </c>
      <c r="D59" t="s">
        <v>914</v>
      </c>
      <c r="E59">
        <f t="shared" si="1"/>
        <v>32</v>
      </c>
    </row>
    <row r="60" spans="1:5">
      <c r="A60" t="s">
        <v>915</v>
      </c>
      <c r="B60" t="s">
        <v>913</v>
      </c>
      <c r="C60" t="s">
        <v>913</v>
      </c>
      <c r="D60" t="s">
        <v>914</v>
      </c>
      <c r="E60">
        <f t="shared" si="1"/>
        <v>32</v>
      </c>
    </row>
    <row r="61" spans="1:5">
      <c r="A61" t="s">
        <v>916</v>
      </c>
      <c r="B61" t="s">
        <v>913</v>
      </c>
      <c r="C61" t="s">
        <v>913</v>
      </c>
      <c r="D61" t="s">
        <v>914</v>
      </c>
      <c r="E61">
        <f t="shared" si="1"/>
        <v>32</v>
      </c>
    </row>
    <row r="62" spans="1:5">
      <c r="A62" t="s">
        <v>917</v>
      </c>
      <c r="B62" t="s">
        <v>913</v>
      </c>
      <c r="C62" t="s">
        <v>913</v>
      </c>
      <c r="D62" t="s">
        <v>914</v>
      </c>
      <c r="E62">
        <f t="shared" si="1"/>
        <v>32</v>
      </c>
    </row>
    <row r="63" spans="1:5">
      <c r="A63" t="s">
        <v>918</v>
      </c>
      <c r="B63" t="s">
        <v>913</v>
      </c>
      <c r="C63" t="s">
        <v>913</v>
      </c>
      <c r="D63" t="s">
        <v>914</v>
      </c>
      <c r="E63">
        <f t="shared" si="1"/>
        <v>32</v>
      </c>
    </row>
    <row r="64" spans="1:5">
      <c r="A64" t="s">
        <v>919</v>
      </c>
      <c r="B64" t="s">
        <v>913</v>
      </c>
      <c r="C64" t="s">
        <v>913</v>
      </c>
      <c r="D64" t="s">
        <v>914</v>
      </c>
      <c r="E64">
        <f t="shared" si="1"/>
        <v>32</v>
      </c>
    </row>
    <row r="65" spans="1:5">
      <c r="A65" t="s">
        <v>920</v>
      </c>
      <c r="B65" t="s">
        <v>913</v>
      </c>
      <c r="C65" t="s">
        <v>913</v>
      </c>
      <c r="D65" t="s">
        <v>914</v>
      </c>
      <c r="E65">
        <f t="shared" si="1"/>
        <v>32</v>
      </c>
    </row>
    <row r="66" spans="1:5">
      <c r="A66" t="s">
        <v>921</v>
      </c>
      <c r="B66" t="s">
        <v>922</v>
      </c>
      <c r="C66" t="s">
        <v>922</v>
      </c>
      <c r="D66" t="s">
        <v>914</v>
      </c>
      <c r="E66">
        <f t="shared" ref="E66:E97" si="2">COUNTIF(D:D,D66)</f>
        <v>32</v>
      </c>
    </row>
    <row r="67" spans="1:5">
      <c r="A67" t="s">
        <v>923</v>
      </c>
      <c r="B67" t="s">
        <v>922</v>
      </c>
      <c r="C67" t="s">
        <v>922</v>
      </c>
      <c r="D67" t="s">
        <v>914</v>
      </c>
      <c r="E67">
        <f t="shared" si="2"/>
        <v>32</v>
      </c>
    </row>
    <row r="68" spans="1:5">
      <c r="A68" t="s">
        <v>924</v>
      </c>
      <c r="B68" t="s">
        <v>925</v>
      </c>
      <c r="C68" t="s">
        <v>925</v>
      </c>
      <c r="D68" t="s">
        <v>914</v>
      </c>
      <c r="E68">
        <f t="shared" si="2"/>
        <v>32</v>
      </c>
    </row>
    <row r="69" spans="1:5">
      <c r="A69" t="s">
        <v>926</v>
      </c>
      <c r="B69" t="s">
        <v>927</v>
      </c>
      <c r="C69" t="s">
        <v>927</v>
      </c>
      <c r="D69" t="s">
        <v>914</v>
      </c>
      <c r="E69">
        <f t="shared" si="2"/>
        <v>32</v>
      </c>
    </row>
    <row r="70" spans="1:5">
      <c r="A70" t="s">
        <v>928</v>
      </c>
      <c r="B70" t="s">
        <v>927</v>
      </c>
      <c r="C70" t="s">
        <v>927</v>
      </c>
      <c r="D70" t="s">
        <v>914</v>
      </c>
      <c r="E70">
        <f t="shared" si="2"/>
        <v>32</v>
      </c>
    </row>
    <row r="71" spans="1:5">
      <c r="A71" t="s">
        <v>929</v>
      </c>
      <c r="B71" t="s">
        <v>927</v>
      </c>
      <c r="C71" t="s">
        <v>927</v>
      </c>
      <c r="D71" t="s">
        <v>914</v>
      </c>
      <c r="E71">
        <f t="shared" si="2"/>
        <v>32</v>
      </c>
    </row>
    <row r="72" spans="1:5">
      <c r="A72" t="s">
        <v>930</v>
      </c>
      <c r="B72" t="s">
        <v>927</v>
      </c>
      <c r="C72" t="s">
        <v>927</v>
      </c>
      <c r="D72" t="s">
        <v>914</v>
      </c>
      <c r="E72">
        <f t="shared" si="2"/>
        <v>32</v>
      </c>
    </row>
    <row r="73" spans="1:5">
      <c r="A73" t="s">
        <v>931</v>
      </c>
      <c r="B73" t="s">
        <v>927</v>
      </c>
      <c r="C73" t="s">
        <v>927</v>
      </c>
      <c r="D73" t="s">
        <v>914</v>
      </c>
      <c r="E73">
        <f t="shared" si="2"/>
        <v>32</v>
      </c>
    </row>
    <row r="74" spans="1:5">
      <c r="A74" t="s">
        <v>932</v>
      </c>
      <c r="B74" t="s">
        <v>927</v>
      </c>
      <c r="C74" t="s">
        <v>927</v>
      </c>
      <c r="D74" t="s">
        <v>914</v>
      </c>
      <c r="E74">
        <f t="shared" si="2"/>
        <v>32</v>
      </c>
    </row>
    <row r="75" spans="1:5">
      <c r="A75" t="s">
        <v>933</v>
      </c>
      <c r="B75" t="s">
        <v>927</v>
      </c>
      <c r="C75" t="s">
        <v>927</v>
      </c>
      <c r="D75" t="s">
        <v>914</v>
      </c>
      <c r="E75">
        <f t="shared" si="2"/>
        <v>32</v>
      </c>
    </row>
    <row r="76" spans="1:5">
      <c r="A76" t="s">
        <v>934</v>
      </c>
      <c r="B76" t="s">
        <v>927</v>
      </c>
      <c r="C76" t="s">
        <v>927</v>
      </c>
      <c r="D76" t="s">
        <v>914</v>
      </c>
      <c r="E76">
        <f t="shared" si="2"/>
        <v>32</v>
      </c>
    </row>
    <row r="77" spans="1:5">
      <c r="A77" t="s">
        <v>935</v>
      </c>
      <c r="B77" t="s">
        <v>927</v>
      </c>
      <c r="C77" t="s">
        <v>927</v>
      </c>
      <c r="D77" t="s">
        <v>914</v>
      </c>
      <c r="E77">
        <f t="shared" si="2"/>
        <v>32</v>
      </c>
    </row>
    <row r="78" spans="1:5">
      <c r="A78" t="s">
        <v>936</v>
      </c>
      <c r="B78" t="s">
        <v>927</v>
      </c>
      <c r="C78" t="s">
        <v>927</v>
      </c>
      <c r="D78" t="s">
        <v>914</v>
      </c>
      <c r="E78">
        <f t="shared" si="2"/>
        <v>32</v>
      </c>
    </row>
    <row r="79" spans="1:5">
      <c r="A79" t="s">
        <v>937</v>
      </c>
      <c r="B79" t="s">
        <v>927</v>
      </c>
      <c r="C79" t="s">
        <v>927</v>
      </c>
      <c r="D79" t="s">
        <v>914</v>
      </c>
      <c r="E79">
        <f t="shared" si="2"/>
        <v>32</v>
      </c>
    </row>
    <row r="80" spans="1:5">
      <c r="A80" t="s">
        <v>938</v>
      </c>
      <c r="B80" t="s">
        <v>927</v>
      </c>
      <c r="C80" t="s">
        <v>927</v>
      </c>
      <c r="D80" t="s">
        <v>914</v>
      </c>
      <c r="E80">
        <f t="shared" si="2"/>
        <v>32</v>
      </c>
    </row>
    <row r="81" spans="1:5">
      <c r="A81" t="s">
        <v>939</v>
      </c>
      <c r="B81" t="s">
        <v>927</v>
      </c>
      <c r="C81" t="s">
        <v>927</v>
      </c>
      <c r="D81" t="s">
        <v>914</v>
      </c>
      <c r="E81">
        <f t="shared" si="2"/>
        <v>32</v>
      </c>
    </row>
    <row r="82" spans="1:5">
      <c r="A82" t="s">
        <v>940</v>
      </c>
      <c r="B82" t="s">
        <v>894</v>
      </c>
      <c r="C82" t="s">
        <v>941</v>
      </c>
      <c r="D82" t="s">
        <v>914</v>
      </c>
      <c r="E82">
        <f t="shared" si="2"/>
        <v>32</v>
      </c>
    </row>
    <row r="83" spans="1:5">
      <c r="A83" t="s">
        <v>942</v>
      </c>
      <c r="B83" t="s">
        <v>894</v>
      </c>
      <c r="C83" t="s">
        <v>941</v>
      </c>
      <c r="D83" t="s">
        <v>914</v>
      </c>
      <c r="E83">
        <f t="shared" si="2"/>
        <v>32</v>
      </c>
    </row>
    <row r="84" spans="1:5">
      <c r="A84" t="s">
        <v>943</v>
      </c>
      <c r="B84" t="s">
        <v>894</v>
      </c>
      <c r="C84" t="s">
        <v>941</v>
      </c>
      <c r="D84" t="s">
        <v>914</v>
      </c>
      <c r="E84">
        <f t="shared" si="2"/>
        <v>32</v>
      </c>
    </row>
    <row r="85" spans="1:5">
      <c r="A85" t="s">
        <v>944</v>
      </c>
      <c r="B85" t="s">
        <v>894</v>
      </c>
      <c r="C85" t="s">
        <v>941</v>
      </c>
      <c r="D85" t="s">
        <v>914</v>
      </c>
      <c r="E85">
        <f t="shared" si="2"/>
        <v>32</v>
      </c>
    </row>
    <row r="86" spans="1:5">
      <c r="A86" t="s">
        <v>945</v>
      </c>
      <c r="B86" t="s">
        <v>894</v>
      </c>
      <c r="C86" t="s">
        <v>941</v>
      </c>
      <c r="D86" t="s">
        <v>914</v>
      </c>
      <c r="E86">
        <f t="shared" si="2"/>
        <v>32</v>
      </c>
    </row>
    <row r="87" spans="1:5">
      <c r="A87" t="s">
        <v>946</v>
      </c>
      <c r="B87" t="s">
        <v>894</v>
      </c>
      <c r="C87" t="s">
        <v>941</v>
      </c>
      <c r="D87" t="s">
        <v>914</v>
      </c>
      <c r="E87">
        <f t="shared" si="2"/>
        <v>32</v>
      </c>
    </row>
    <row r="88" spans="1:5">
      <c r="A88" t="s">
        <v>947</v>
      </c>
      <c r="B88" t="s">
        <v>927</v>
      </c>
      <c r="C88" t="s">
        <v>948</v>
      </c>
      <c r="D88" t="s">
        <v>914</v>
      </c>
      <c r="E88">
        <f t="shared" si="2"/>
        <v>32</v>
      </c>
    </row>
    <row r="89" spans="1:5">
      <c r="A89" t="s">
        <v>949</v>
      </c>
      <c r="B89" t="s">
        <v>927</v>
      </c>
      <c r="C89" t="s">
        <v>948</v>
      </c>
      <c r="D89" t="s">
        <v>914</v>
      </c>
      <c r="E89">
        <f t="shared" si="2"/>
        <v>32</v>
      </c>
    </row>
    <row r="90" spans="1:5">
      <c r="A90" t="s">
        <v>950</v>
      </c>
      <c r="B90" t="s">
        <v>927</v>
      </c>
      <c r="C90" t="s">
        <v>948</v>
      </c>
      <c r="D90" t="s">
        <v>914</v>
      </c>
      <c r="E90">
        <f t="shared" si="2"/>
        <v>32</v>
      </c>
    </row>
    <row r="91" spans="1:5">
      <c r="A91" t="s">
        <v>951</v>
      </c>
      <c r="B91" t="s">
        <v>952</v>
      </c>
      <c r="C91" t="s">
        <v>953</v>
      </c>
      <c r="D91" t="s">
        <v>954</v>
      </c>
      <c r="E91">
        <f t="shared" si="2"/>
        <v>25</v>
      </c>
    </row>
    <row r="92" spans="1:5">
      <c r="A92" t="s">
        <v>955</v>
      </c>
      <c r="B92" t="s">
        <v>952</v>
      </c>
      <c r="C92" t="s">
        <v>953</v>
      </c>
      <c r="D92" t="s">
        <v>954</v>
      </c>
      <c r="E92">
        <f t="shared" si="2"/>
        <v>25</v>
      </c>
    </row>
    <row r="93" spans="1:5">
      <c r="A93" t="s">
        <v>956</v>
      </c>
      <c r="B93" t="s">
        <v>952</v>
      </c>
      <c r="C93" t="s">
        <v>953</v>
      </c>
      <c r="D93" t="s">
        <v>954</v>
      </c>
      <c r="E93">
        <f t="shared" si="2"/>
        <v>25</v>
      </c>
    </row>
    <row r="94" spans="1:5">
      <c r="A94" t="s">
        <v>957</v>
      </c>
      <c r="B94" t="s">
        <v>952</v>
      </c>
      <c r="C94" t="s">
        <v>953</v>
      </c>
      <c r="D94" t="s">
        <v>954</v>
      </c>
      <c r="E94">
        <f t="shared" si="2"/>
        <v>25</v>
      </c>
    </row>
    <row r="95" spans="1:5">
      <c r="A95" t="s">
        <v>958</v>
      </c>
      <c r="B95" t="s">
        <v>952</v>
      </c>
      <c r="C95" t="s">
        <v>953</v>
      </c>
      <c r="D95" t="s">
        <v>954</v>
      </c>
      <c r="E95">
        <f t="shared" si="2"/>
        <v>25</v>
      </c>
    </row>
    <row r="96" spans="1:5">
      <c r="A96" t="s">
        <v>959</v>
      </c>
      <c r="B96" t="s">
        <v>952</v>
      </c>
      <c r="C96" t="s">
        <v>953</v>
      </c>
      <c r="D96" t="s">
        <v>954</v>
      </c>
      <c r="E96">
        <f t="shared" si="2"/>
        <v>25</v>
      </c>
    </row>
    <row r="97" spans="1:5">
      <c r="A97" t="s">
        <v>960</v>
      </c>
      <c r="B97" t="s">
        <v>952</v>
      </c>
      <c r="C97" t="s">
        <v>953</v>
      </c>
      <c r="D97" t="s">
        <v>954</v>
      </c>
      <c r="E97">
        <f t="shared" si="2"/>
        <v>25</v>
      </c>
    </row>
    <row r="98" spans="1:5">
      <c r="A98" t="s">
        <v>961</v>
      </c>
      <c r="B98" t="s">
        <v>962</v>
      </c>
      <c r="C98" t="s">
        <v>963</v>
      </c>
      <c r="D98" t="s">
        <v>954</v>
      </c>
      <c r="E98">
        <f t="shared" ref="E98:E129" si="3">COUNTIF(D:D,D98)</f>
        <v>25</v>
      </c>
    </row>
    <row r="99" spans="1:5">
      <c r="A99" t="s">
        <v>964</v>
      </c>
      <c r="B99" t="s">
        <v>965</v>
      </c>
      <c r="C99" t="s">
        <v>965</v>
      </c>
      <c r="D99" t="s">
        <v>954</v>
      </c>
      <c r="E99">
        <f t="shared" si="3"/>
        <v>25</v>
      </c>
    </row>
    <row r="100" spans="1:5">
      <c r="A100" t="s">
        <v>966</v>
      </c>
      <c r="B100" t="s">
        <v>873</v>
      </c>
      <c r="C100" t="s">
        <v>873</v>
      </c>
      <c r="D100" t="s">
        <v>954</v>
      </c>
      <c r="E100">
        <f t="shared" si="3"/>
        <v>25</v>
      </c>
    </row>
    <row r="101" spans="1:5">
      <c r="A101" t="s">
        <v>967</v>
      </c>
      <c r="B101" t="s">
        <v>968</v>
      </c>
      <c r="C101" t="s">
        <v>969</v>
      </c>
      <c r="D101" t="s">
        <v>954</v>
      </c>
      <c r="E101">
        <f t="shared" si="3"/>
        <v>25</v>
      </c>
    </row>
    <row r="102" spans="1:5">
      <c r="A102" s="230" t="s">
        <v>970</v>
      </c>
      <c r="B102" t="s">
        <v>971</v>
      </c>
      <c r="C102" t="s">
        <v>969</v>
      </c>
      <c r="D102" t="s">
        <v>954</v>
      </c>
      <c r="E102">
        <f t="shared" si="3"/>
        <v>25</v>
      </c>
    </row>
    <row r="103" spans="1:5">
      <c r="A103" s="230" t="s">
        <v>972</v>
      </c>
      <c r="B103" t="s">
        <v>971</v>
      </c>
      <c r="C103" t="s">
        <v>969</v>
      </c>
      <c r="D103" t="s">
        <v>954</v>
      </c>
      <c r="E103">
        <f t="shared" si="3"/>
        <v>25</v>
      </c>
    </row>
    <row r="104" spans="1:5">
      <c r="A104" s="230" t="s">
        <v>973</v>
      </c>
      <c r="B104" t="s">
        <v>971</v>
      </c>
      <c r="C104" t="s">
        <v>969</v>
      </c>
      <c r="D104" t="s">
        <v>954</v>
      </c>
      <c r="E104">
        <f t="shared" si="3"/>
        <v>25</v>
      </c>
    </row>
    <row r="105" spans="1:5">
      <c r="A105" s="230" t="s">
        <v>974</v>
      </c>
      <c r="B105" t="s">
        <v>971</v>
      </c>
      <c r="C105" t="s">
        <v>969</v>
      </c>
      <c r="D105" t="s">
        <v>954</v>
      </c>
      <c r="E105">
        <f t="shared" si="3"/>
        <v>25</v>
      </c>
    </row>
    <row r="106" spans="1:5">
      <c r="A106" s="230" t="s">
        <v>975</v>
      </c>
      <c r="B106" t="s">
        <v>971</v>
      </c>
      <c r="C106" t="s">
        <v>969</v>
      </c>
      <c r="D106" t="s">
        <v>954</v>
      </c>
      <c r="E106">
        <f t="shared" si="3"/>
        <v>25</v>
      </c>
    </row>
    <row r="107" spans="1:5">
      <c r="A107" t="s">
        <v>976</v>
      </c>
      <c r="B107" t="s">
        <v>977</v>
      </c>
      <c r="C107" t="s">
        <v>977</v>
      </c>
      <c r="D107" t="s">
        <v>954</v>
      </c>
      <c r="E107">
        <f t="shared" si="3"/>
        <v>25</v>
      </c>
    </row>
    <row r="108" spans="1:5">
      <c r="A108" t="s">
        <v>978</v>
      </c>
      <c r="B108" t="s">
        <v>977</v>
      </c>
      <c r="C108" t="s">
        <v>977</v>
      </c>
      <c r="D108" t="s">
        <v>954</v>
      </c>
      <c r="E108">
        <f t="shared" si="3"/>
        <v>25</v>
      </c>
    </row>
    <row r="109" spans="1:5">
      <c r="A109" t="s">
        <v>979</v>
      </c>
      <c r="B109" t="s">
        <v>977</v>
      </c>
      <c r="C109" t="s">
        <v>977</v>
      </c>
      <c r="D109" t="s">
        <v>954</v>
      </c>
      <c r="E109">
        <f t="shared" si="3"/>
        <v>25</v>
      </c>
    </row>
    <row r="110" spans="1:5">
      <c r="A110" s="230" t="s">
        <v>980</v>
      </c>
      <c r="B110" t="s">
        <v>977</v>
      </c>
      <c r="C110" t="s">
        <v>977</v>
      </c>
      <c r="D110" t="s">
        <v>954</v>
      </c>
      <c r="E110">
        <f t="shared" si="3"/>
        <v>25</v>
      </c>
    </row>
    <row r="111" spans="1:5">
      <c r="A111" t="s">
        <v>981</v>
      </c>
      <c r="B111" t="s">
        <v>982</v>
      </c>
      <c r="C111" t="s">
        <v>983</v>
      </c>
      <c r="D111" t="s">
        <v>954</v>
      </c>
      <c r="E111">
        <f t="shared" si="3"/>
        <v>25</v>
      </c>
    </row>
    <row r="112" spans="1:5">
      <c r="A112" t="s">
        <v>984</v>
      </c>
      <c r="B112" t="s">
        <v>982</v>
      </c>
      <c r="C112" t="s">
        <v>983</v>
      </c>
      <c r="D112" t="s">
        <v>954</v>
      </c>
      <c r="E112">
        <f t="shared" si="3"/>
        <v>25</v>
      </c>
    </row>
    <row r="113" spans="1:5">
      <c r="A113" t="s">
        <v>985</v>
      </c>
      <c r="B113" t="s">
        <v>982</v>
      </c>
      <c r="C113" t="s">
        <v>983</v>
      </c>
      <c r="D113" t="s">
        <v>954</v>
      </c>
      <c r="E113">
        <f t="shared" si="3"/>
        <v>25</v>
      </c>
    </row>
    <row r="114" spans="1:5">
      <c r="A114" t="s">
        <v>986</v>
      </c>
      <c r="B114" t="s">
        <v>873</v>
      </c>
      <c r="C114" t="s">
        <v>873</v>
      </c>
      <c r="D114" t="s">
        <v>954</v>
      </c>
      <c r="E114">
        <f t="shared" si="3"/>
        <v>25</v>
      </c>
    </row>
    <row r="115" spans="1:5">
      <c r="A115" t="s">
        <v>987</v>
      </c>
      <c r="B115" t="s">
        <v>988</v>
      </c>
      <c r="C115" t="s">
        <v>988</v>
      </c>
      <c r="D115" t="s">
        <v>954</v>
      </c>
      <c r="E115">
        <f t="shared" si="3"/>
        <v>25</v>
      </c>
    </row>
    <row r="116" spans="1:5">
      <c r="A116" t="s">
        <v>989</v>
      </c>
      <c r="B116" t="s">
        <v>990</v>
      </c>
      <c r="C116" t="s">
        <v>990</v>
      </c>
      <c r="D116" t="s">
        <v>991</v>
      </c>
      <c r="E116">
        <f t="shared" si="3"/>
        <v>20</v>
      </c>
    </row>
    <row r="117" spans="1:5">
      <c r="A117" t="s">
        <v>992</v>
      </c>
      <c r="B117" t="s">
        <v>993</v>
      </c>
      <c r="C117" t="s">
        <v>993</v>
      </c>
      <c r="D117" t="s">
        <v>991</v>
      </c>
      <c r="E117">
        <f t="shared" si="3"/>
        <v>20</v>
      </c>
    </row>
    <row r="118" spans="1:5">
      <c r="A118" t="s">
        <v>994</v>
      </c>
      <c r="B118" t="s">
        <v>993</v>
      </c>
      <c r="C118" t="s">
        <v>993</v>
      </c>
      <c r="D118" t="s">
        <v>991</v>
      </c>
      <c r="E118">
        <f t="shared" si="3"/>
        <v>20</v>
      </c>
    </row>
    <row r="119" spans="1:5">
      <c r="A119" t="s">
        <v>995</v>
      </c>
      <c r="B119" t="s">
        <v>993</v>
      </c>
      <c r="C119" t="s">
        <v>993</v>
      </c>
      <c r="D119" t="s">
        <v>991</v>
      </c>
      <c r="E119">
        <f t="shared" si="3"/>
        <v>20</v>
      </c>
    </row>
    <row r="120" spans="1:5">
      <c r="A120" t="s">
        <v>996</v>
      </c>
      <c r="B120" t="s">
        <v>993</v>
      </c>
      <c r="C120" t="s">
        <v>993</v>
      </c>
      <c r="D120" t="s">
        <v>991</v>
      </c>
      <c r="E120">
        <f t="shared" si="3"/>
        <v>20</v>
      </c>
    </row>
    <row r="121" spans="1:5">
      <c r="A121" t="s">
        <v>997</v>
      </c>
      <c r="B121" t="s">
        <v>993</v>
      </c>
      <c r="C121" t="s">
        <v>993</v>
      </c>
      <c r="D121" t="s">
        <v>991</v>
      </c>
      <c r="E121">
        <f t="shared" si="3"/>
        <v>20</v>
      </c>
    </row>
    <row r="122" spans="1:5">
      <c r="A122" t="s">
        <v>998</v>
      </c>
      <c r="B122" t="s">
        <v>993</v>
      </c>
      <c r="C122" t="s">
        <v>993</v>
      </c>
      <c r="D122" t="s">
        <v>991</v>
      </c>
      <c r="E122">
        <f t="shared" si="3"/>
        <v>20</v>
      </c>
    </row>
    <row r="123" spans="1:5">
      <c r="A123" t="s">
        <v>999</v>
      </c>
      <c r="B123" t="s">
        <v>993</v>
      </c>
      <c r="C123" t="s">
        <v>993</v>
      </c>
      <c r="D123" t="s">
        <v>991</v>
      </c>
      <c r="E123">
        <f t="shared" si="3"/>
        <v>20</v>
      </c>
    </row>
    <row r="124" spans="1:5">
      <c r="A124" t="s">
        <v>1000</v>
      </c>
      <c r="B124" t="s">
        <v>993</v>
      </c>
      <c r="C124" t="s">
        <v>993</v>
      </c>
      <c r="D124" t="s">
        <v>991</v>
      </c>
      <c r="E124">
        <f t="shared" si="3"/>
        <v>20</v>
      </c>
    </row>
    <row r="125" spans="1:5">
      <c r="A125" t="s">
        <v>1001</v>
      </c>
      <c r="B125" t="s">
        <v>993</v>
      </c>
      <c r="C125" t="s">
        <v>993</v>
      </c>
      <c r="D125" t="s">
        <v>991</v>
      </c>
      <c r="E125">
        <f t="shared" si="3"/>
        <v>20</v>
      </c>
    </row>
    <row r="126" spans="1:5">
      <c r="A126" t="s">
        <v>1002</v>
      </c>
      <c r="B126" t="s">
        <v>993</v>
      </c>
      <c r="C126" t="s">
        <v>993</v>
      </c>
      <c r="D126" t="s">
        <v>991</v>
      </c>
      <c r="E126">
        <f t="shared" si="3"/>
        <v>20</v>
      </c>
    </row>
    <row r="127" spans="1:5">
      <c r="A127" t="s">
        <v>1003</v>
      </c>
      <c r="B127" t="s">
        <v>1004</v>
      </c>
      <c r="C127" t="s">
        <v>1004</v>
      </c>
      <c r="D127" t="s">
        <v>991</v>
      </c>
      <c r="E127">
        <f t="shared" si="3"/>
        <v>20</v>
      </c>
    </row>
    <row r="128" spans="1:5">
      <c r="A128" t="s">
        <v>1005</v>
      </c>
      <c r="B128" t="s">
        <v>1004</v>
      </c>
      <c r="C128" t="s">
        <v>1004</v>
      </c>
      <c r="D128" t="s">
        <v>991</v>
      </c>
      <c r="E128">
        <f t="shared" si="3"/>
        <v>20</v>
      </c>
    </row>
    <row r="129" spans="1:5">
      <c r="A129" t="s">
        <v>1006</v>
      </c>
      <c r="B129" t="s">
        <v>1004</v>
      </c>
      <c r="C129" t="s">
        <v>1004</v>
      </c>
      <c r="D129" t="s">
        <v>991</v>
      </c>
      <c r="E129">
        <f t="shared" si="3"/>
        <v>20</v>
      </c>
    </row>
    <row r="130" spans="1:5">
      <c r="A130" t="s">
        <v>1007</v>
      </c>
      <c r="B130" t="s">
        <v>1008</v>
      </c>
      <c r="C130" t="s">
        <v>1009</v>
      </c>
      <c r="D130" t="s">
        <v>991</v>
      </c>
      <c r="E130">
        <f t="shared" ref="E130:E135" si="4">COUNTIF(D:D,D130)</f>
        <v>20</v>
      </c>
    </row>
    <row r="131" spans="1:5">
      <c r="A131" t="s">
        <v>1010</v>
      </c>
      <c r="B131" t="s">
        <v>1008</v>
      </c>
      <c r="C131" t="s">
        <v>1009</v>
      </c>
      <c r="D131" t="s">
        <v>991</v>
      </c>
      <c r="E131">
        <f t="shared" si="4"/>
        <v>20</v>
      </c>
    </row>
    <row r="132" spans="1:5">
      <c r="A132" t="s">
        <v>1011</v>
      </c>
      <c r="B132" t="s">
        <v>1008</v>
      </c>
      <c r="C132" t="s">
        <v>1009</v>
      </c>
      <c r="D132" t="s">
        <v>991</v>
      </c>
      <c r="E132">
        <f t="shared" si="4"/>
        <v>20</v>
      </c>
    </row>
    <row r="133" spans="1:5">
      <c r="A133" t="s">
        <v>1012</v>
      </c>
      <c r="B133" t="s">
        <v>1008</v>
      </c>
      <c r="C133" t="s">
        <v>1009</v>
      </c>
      <c r="D133" t="s">
        <v>991</v>
      </c>
      <c r="E133">
        <f t="shared" si="4"/>
        <v>20</v>
      </c>
    </row>
    <row r="134" spans="1:5">
      <c r="A134" t="s">
        <v>1013</v>
      </c>
      <c r="B134" t="s">
        <v>1008</v>
      </c>
      <c r="C134" t="s">
        <v>1009</v>
      </c>
      <c r="D134" t="s">
        <v>991</v>
      </c>
      <c r="E134">
        <f t="shared" si="4"/>
        <v>20</v>
      </c>
    </row>
    <row r="135" spans="1:5">
      <c r="A135" t="s">
        <v>1014</v>
      </c>
      <c r="B135" t="s">
        <v>1008</v>
      </c>
      <c r="C135" t="s">
        <v>1009</v>
      </c>
      <c r="D135" t="s">
        <v>991</v>
      </c>
      <c r="E135">
        <f t="shared" si="4"/>
        <v>20</v>
      </c>
    </row>
  </sheetData>
  <sortState xmlns:xlrd2="http://schemas.microsoft.com/office/spreadsheetml/2017/richdata2" ref="A2:E181">
    <sortCondition ref="D1"/>
  </sortState>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00F5A-B198-47CD-BD7E-833AACCF2DEB}">
  <sheetPr codeName="Sheet29"/>
  <dimension ref="A1:D58"/>
  <sheetViews>
    <sheetView topLeftCell="A22" workbookViewId="0">
      <selection activeCell="A22" sqref="A22:D22"/>
    </sheetView>
  </sheetViews>
  <sheetFormatPr defaultRowHeight="15"/>
  <cols>
    <col min="1" max="1" width="27.7109375" style="273" bestFit="1" customWidth="1"/>
    <col min="2" max="2" width="27.85546875" customWidth="1"/>
    <col min="3" max="4" width="49.7109375" bestFit="1" customWidth="1"/>
  </cols>
  <sheetData>
    <row r="1" spans="1:4">
      <c r="A1" s="272" t="s">
        <v>1015</v>
      </c>
      <c r="B1" s="240" t="s">
        <v>119</v>
      </c>
      <c r="C1" s="240" t="s">
        <v>1016</v>
      </c>
      <c r="D1" s="240" t="s">
        <v>1017</v>
      </c>
    </row>
    <row r="2" spans="1:4">
      <c r="A2" s="273" t="s">
        <v>1018</v>
      </c>
      <c r="B2" t="s">
        <v>1019</v>
      </c>
      <c r="C2" t="s">
        <v>1020</v>
      </c>
      <c r="D2" t="s">
        <v>1004</v>
      </c>
    </row>
    <row r="3" spans="1:4">
      <c r="B3" t="s">
        <v>1021</v>
      </c>
      <c r="C3" t="s">
        <v>1020</v>
      </c>
      <c r="D3" t="s">
        <v>1004</v>
      </c>
    </row>
    <row r="4" spans="1:4">
      <c r="B4" t="s">
        <v>143</v>
      </c>
      <c r="C4" t="s">
        <v>1020</v>
      </c>
      <c r="D4" t="s">
        <v>1004</v>
      </c>
    </row>
    <row r="5" spans="1:4">
      <c r="B5" t="s">
        <v>331</v>
      </c>
      <c r="C5" t="s">
        <v>1020</v>
      </c>
      <c r="D5" t="s">
        <v>1004</v>
      </c>
    </row>
    <row r="6" spans="1:4">
      <c r="B6" t="s">
        <v>1022</v>
      </c>
      <c r="C6" t="s">
        <v>1020</v>
      </c>
      <c r="D6" t="s">
        <v>1004</v>
      </c>
    </row>
    <row r="7" spans="1:4">
      <c r="B7" t="s">
        <v>1023</v>
      </c>
      <c r="C7" t="s">
        <v>1024</v>
      </c>
      <c r="D7" t="s">
        <v>1004</v>
      </c>
    </row>
    <row r="8" spans="1:4">
      <c r="B8" t="s">
        <v>1025</v>
      </c>
      <c r="C8" t="s">
        <v>1020</v>
      </c>
      <c r="D8" t="s">
        <v>1004</v>
      </c>
    </row>
    <row r="9" spans="1:4">
      <c r="B9" t="s">
        <v>1026</v>
      </c>
      <c r="C9" t="s">
        <v>1020</v>
      </c>
      <c r="D9" t="s">
        <v>1004</v>
      </c>
    </row>
    <row r="10" spans="1:4">
      <c r="A10" s="273" t="s">
        <v>1027</v>
      </c>
      <c r="B10" t="s">
        <v>1028</v>
      </c>
      <c r="C10" t="s">
        <v>963</v>
      </c>
      <c r="D10" t="s">
        <v>1029</v>
      </c>
    </row>
    <row r="11" spans="1:4">
      <c r="A11" s="273" t="s">
        <v>1030</v>
      </c>
      <c r="B11" t="s">
        <v>1031</v>
      </c>
      <c r="C11" t="s">
        <v>1032</v>
      </c>
      <c r="D11" t="s">
        <v>1032</v>
      </c>
    </row>
    <row r="12" spans="1:4">
      <c r="B12" t="s">
        <v>1033</v>
      </c>
      <c r="C12" t="s">
        <v>977</v>
      </c>
      <c r="D12" t="s">
        <v>1034</v>
      </c>
    </row>
    <row r="13" spans="1:4">
      <c r="B13" t="s">
        <v>1035</v>
      </c>
      <c r="C13" t="s">
        <v>977</v>
      </c>
      <c r="D13" t="s">
        <v>1036</v>
      </c>
    </row>
    <row r="14" spans="1:4">
      <c r="B14" t="s">
        <v>1037</v>
      </c>
      <c r="C14" t="s">
        <v>977</v>
      </c>
      <c r="D14" t="s">
        <v>1036</v>
      </c>
    </row>
    <row r="15" spans="1:4">
      <c r="A15" s="273" t="s">
        <v>1038</v>
      </c>
      <c r="B15" t="s">
        <v>1026</v>
      </c>
      <c r="C15" t="s">
        <v>1039</v>
      </c>
      <c r="D15" t="s">
        <v>1004</v>
      </c>
    </row>
    <row r="16" spans="1:4">
      <c r="A16" s="273" t="s">
        <v>1040</v>
      </c>
      <c r="B16" t="s">
        <v>1022</v>
      </c>
      <c r="C16" t="s">
        <v>1041</v>
      </c>
      <c r="D16" t="s">
        <v>1042</v>
      </c>
    </row>
    <row r="17" spans="1:4">
      <c r="B17" t="s">
        <v>1043</v>
      </c>
      <c r="C17" t="s">
        <v>1041</v>
      </c>
      <c r="D17" t="s">
        <v>1042</v>
      </c>
    </row>
    <row r="18" spans="1:4">
      <c r="A18" s="273" t="s">
        <v>1044</v>
      </c>
      <c r="B18" t="s">
        <v>1045</v>
      </c>
      <c r="C18" t="s">
        <v>927</v>
      </c>
      <c r="D18" t="s">
        <v>1046</v>
      </c>
    </row>
    <row r="19" spans="1:4">
      <c r="B19" t="s">
        <v>1047</v>
      </c>
      <c r="C19" t="s">
        <v>927</v>
      </c>
      <c r="D19" t="s">
        <v>1046</v>
      </c>
    </row>
    <row r="20" spans="1:4">
      <c r="B20" t="s">
        <v>1048</v>
      </c>
      <c r="C20" t="s">
        <v>927</v>
      </c>
      <c r="D20" t="s">
        <v>948</v>
      </c>
    </row>
    <row r="21" spans="1:4">
      <c r="B21" t="s">
        <v>1049</v>
      </c>
      <c r="C21" t="s">
        <v>927</v>
      </c>
      <c r="D21" t="s">
        <v>1046</v>
      </c>
    </row>
    <row r="22" spans="1:4">
      <c r="A22" s="273" t="s">
        <v>1050</v>
      </c>
      <c r="B22" t="s">
        <v>1050</v>
      </c>
      <c r="C22" t="s">
        <v>1051</v>
      </c>
      <c r="D22" t="s">
        <v>1052</v>
      </c>
    </row>
    <row r="23" spans="1:4">
      <c r="A23" s="273" t="s">
        <v>1053</v>
      </c>
      <c r="B23" t="s">
        <v>1054</v>
      </c>
      <c r="C23" t="s">
        <v>1055</v>
      </c>
      <c r="D23" t="s">
        <v>911</v>
      </c>
    </row>
    <row r="24" spans="1:4">
      <c r="B24" t="s">
        <v>1056</v>
      </c>
      <c r="C24" t="s">
        <v>1055</v>
      </c>
      <c r="D24" t="s">
        <v>911</v>
      </c>
    </row>
    <row r="25" spans="1:4">
      <c r="A25" s="273" t="s">
        <v>1057</v>
      </c>
      <c r="B25" t="s">
        <v>143</v>
      </c>
      <c r="C25" t="s">
        <v>1058</v>
      </c>
      <c r="D25" t="s">
        <v>1059</v>
      </c>
    </row>
    <row r="26" spans="1:4">
      <c r="D26" t="s">
        <v>237</v>
      </c>
    </row>
    <row r="27" spans="1:4">
      <c r="B27" t="s">
        <v>156</v>
      </c>
      <c r="C27" t="s">
        <v>1058</v>
      </c>
      <c r="D27" t="s">
        <v>1059</v>
      </c>
    </row>
    <row r="28" spans="1:4">
      <c r="D28" t="s">
        <v>237</v>
      </c>
    </row>
    <row r="29" spans="1:4">
      <c r="B29" t="s">
        <v>1060</v>
      </c>
      <c r="C29" t="s">
        <v>1058</v>
      </c>
      <c r="D29" t="s">
        <v>237</v>
      </c>
    </row>
    <row r="30" spans="1:4">
      <c r="A30" s="273" t="s">
        <v>1061</v>
      </c>
      <c r="B30" t="s">
        <v>1062</v>
      </c>
      <c r="C30" t="s">
        <v>1063</v>
      </c>
      <c r="D30" t="s">
        <v>1064</v>
      </c>
    </row>
    <row r="31" spans="1:4">
      <c r="B31" t="s">
        <v>1065</v>
      </c>
      <c r="C31" t="s">
        <v>1063</v>
      </c>
      <c r="D31" t="s">
        <v>1064</v>
      </c>
    </row>
    <row r="32" spans="1:4">
      <c r="B32" t="s">
        <v>1066</v>
      </c>
      <c r="C32" t="s">
        <v>1063</v>
      </c>
      <c r="D32" t="s">
        <v>1064</v>
      </c>
    </row>
    <row r="33" spans="1:4">
      <c r="B33" t="s">
        <v>1067</v>
      </c>
      <c r="C33" t="s">
        <v>1063</v>
      </c>
      <c r="D33" t="s">
        <v>1064</v>
      </c>
    </row>
    <row r="34" spans="1:4">
      <c r="B34" t="s">
        <v>1068</v>
      </c>
      <c r="C34" t="s">
        <v>1063</v>
      </c>
      <c r="D34" t="s">
        <v>1064</v>
      </c>
    </row>
    <row r="35" spans="1:4">
      <c r="B35" t="s">
        <v>1069</v>
      </c>
      <c r="C35" t="s">
        <v>1063</v>
      </c>
      <c r="D35" t="s">
        <v>1064</v>
      </c>
    </row>
    <row r="36" spans="1:4">
      <c r="B36" t="s">
        <v>1070</v>
      </c>
      <c r="C36" t="s">
        <v>1063</v>
      </c>
      <c r="D36" t="s">
        <v>1064</v>
      </c>
    </row>
    <row r="37" spans="1:4">
      <c r="B37" t="s">
        <v>1071</v>
      </c>
      <c r="C37" t="s">
        <v>1063</v>
      </c>
      <c r="D37" t="s">
        <v>1064</v>
      </c>
    </row>
    <row r="38" spans="1:4">
      <c r="B38" t="s">
        <v>1072</v>
      </c>
      <c r="C38" t="s">
        <v>1063</v>
      </c>
      <c r="D38" t="s">
        <v>1064</v>
      </c>
    </row>
    <row r="39" spans="1:4">
      <c r="B39" t="s">
        <v>1073</v>
      </c>
      <c r="C39" t="s">
        <v>1063</v>
      </c>
      <c r="D39" t="s">
        <v>1064</v>
      </c>
    </row>
    <row r="40" spans="1:4">
      <c r="B40" t="s">
        <v>1074</v>
      </c>
      <c r="C40" t="s">
        <v>1063</v>
      </c>
      <c r="D40" t="s">
        <v>1064</v>
      </c>
    </row>
    <row r="41" spans="1:4">
      <c r="A41" s="273" t="s">
        <v>1075</v>
      </c>
      <c r="B41" t="s">
        <v>1075</v>
      </c>
      <c r="C41" t="s">
        <v>1076</v>
      </c>
      <c r="D41" t="s">
        <v>1076</v>
      </c>
    </row>
    <row r="42" spans="1:4">
      <c r="A42" s="273" t="s">
        <v>1077</v>
      </c>
      <c r="B42" t="s">
        <v>1078</v>
      </c>
      <c r="C42" t="s">
        <v>1079</v>
      </c>
      <c r="D42" t="s">
        <v>1080</v>
      </c>
    </row>
    <row r="43" spans="1:4">
      <c r="A43" s="273" t="s">
        <v>1081</v>
      </c>
      <c r="B43" t="s">
        <v>1082</v>
      </c>
      <c r="C43" t="s">
        <v>233</v>
      </c>
      <c r="D43" t="s">
        <v>1083</v>
      </c>
    </row>
    <row r="44" spans="1:4">
      <c r="B44" t="s">
        <v>331</v>
      </c>
      <c r="C44" t="s">
        <v>233</v>
      </c>
      <c r="D44" t="s">
        <v>1083</v>
      </c>
    </row>
    <row r="45" spans="1:4">
      <c r="B45" t="s">
        <v>1084</v>
      </c>
      <c r="C45" t="s">
        <v>233</v>
      </c>
      <c r="D45" t="s">
        <v>1083</v>
      </c>
    </row>
    <row r="46" spans="1:4">
      <c r="B46" t="s">
        <v>1085</v>
      </c>
      <c r="C46" t="s">
        <v>233</v>
      </c>
      <c r="D46" t="s">
        <v>1083</v>
      </c>
    </row>
    <row r="47" spans="1:4">
      <c r="A47" s="273" t="s">
        <v>1086</v>
      </c>
      <c r="B47" t="s">
        <v>1087</v>
      </c>
      <c r="C47" t="s">
        <v>1051</v>
      </c>
      <c r="D47" t="s">
        <v>1052</v>
      </c>
    </row>
    <row r="48" spans="1:4">
      <c r="B48" t="s">
        <v>1088</v>
      </c>
      <c r="C48" t="s">
        <v>1051</v>
      </c>
      <c r="D48" t="s">
        <v>1052</v>
      </c>
    </row>
    <row r="49" spans="1:4">
      <c r="A49" s="273" t="s">
        <v>1089</v>
      </c>
      <c r="B49" t="s">
        <v>1090</v>
      </c>
      <c r="C49" t="s">
        <v>1091</v>
      </c>
      <c r="D49" t="s">
        <v>1092</v>
      </c>
    </row>
    <row r="50" spans="1:4">
      <c r="B50" t="s">
        <v>1093</v>
      </c>
      <c r="C50" t="s">
        <v>1091</v>
      </c>
      <c r="D50" t="s">
        <v>1092</v>
      </c>
    </row>
    <row r="51" spans="1:4">
      <c r="A51" s="273" t="s">
        <v>1094</v>
      </c>
      <c r="B51" t="s">
        <v>1095</v>
      </c>
      <c r="C51" t="s">
        <v>1096</v>
      </c>
      <c r="D51" t="s">
        <v>1097</v>
      </c>
    </row>
    <row r="52" spans="1:4">
      <c r="A52" s="273" t="s">
        <v>1098</v>
      </c>
      <c r="B52" t="s">
        <v>1099</v>
      </c>
      <c r="C52" t="s">
        <v>1100</v>
      </c>
      <c r="D52" t="s">
        <v>1101</v>
      </c>
    </row>
    <row r="53" spans="1:4">
      <c r="B53" t="s">
        <v>1102</v>
      </c>
      <c r="C53" t="s">
        <v>1100</v>
      </c>
      <c r="D53" t="s">
        <v>1101</v>
      </c>
    </row>
    <row r="54" spans="1:4">
      <c r="B54" t="s">
        <v>1025</v>
      </c>
      <c r="C54" t="s">
        <v>1100</v>
      </c>
      <c r="D54" t="s">
        <v>1101</v>
      </c>
    </row>
    <row r="55" spans="1:4">
      <c r="A55" s="273" t="s">
        <v>1103</v>
      </c>
      <c r="B55" t="s">
        <v>1104</v>
      </c>
      <c r="C55" t="s">
        <v>927</v>
      </c>
      <c r="D55" t="s">
        <v>948</v>
      </c>
    </row>
    <row r="56" spans="1:4">
      <c r="B56" t="s">
        <v>1105</v>
      </c>
      <c r="C56" t="s">
        <v>927</v>
      </c>
      <c r="D56" t="s">
        <v>948</v>
      </c>
    </row>
    <row r="57" spans="1:4">
      <c r="A57" s="273" t="s">
        <v>1026</v>
      </c>
      <c r="B57" t="s">
        <v>1026</v>
      </c>
      <c r="C57" t="s">
        <v>1026</v>
      </c>
      <c r="D57" t="s">
        <v>1026</v>
      </c>
    </row>
    <row r="58" spans="1:4">
      <c r="A58" s="273" t="s">
        <v>1106</v>
      </c>
      <c r="B58" s="273"/>
      <c r="C58" s="273"/>
      <c r="D58" s="273"/>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5260D-A7E4-4647-81E9-A79EEDFE8F6E}">
  <sheetPr codeName="Sheet30"/>
  <dimension ref="A1:K62"/>
  <sheetViews>
    <sheetView topLeftCell="A25" workbookViewId="0"/>
  </sheetViews>
  <sheetFormatPr defaultRowHeight="15"/>
  <cols>
    <col min="1" max="1" width="24.7109375" customWidth="1"/>
    <col min="2" max="2" width="48.140625" bestFit="1" customWidth="1"/>
    <col min="3" max="4" width="25.28515625" bestFit="1" customWidth="1"/>
    <col min="6" max="6" width="58.140625" customWidth="1"/>
    <col min="7" max="7" width="17.7109375" customWidth="1"/>
    <col min="8" max="8" width="20.85546875" customWidth="1"/>
    <col min="9" max="11" width="21" customWidth="1"/>
  </cols>
  <sheetData>
    <row r="1" spans="1:11">
      <c r="A1" s="240" t="s">
        <v>1015</v>
      </c>
      <c r="B1" s="240" t="s">
        <v>119</v>
      </c>
      <c r="C1" s="240" t="s">
        <v>1016</v>
      </c>
      <c r="D1" s="240" t="s">
        <v>1017</v>
      </c>
      <c r="F1" s="241" t="s">
        <v>1107</v>
      </c>
      <c r="G1" s="241" t="s">
        <v>1108</v>
      </c>
      <c r="H1" s="241" t="s">
        <v>1109</v>
      </c>
      <c r="I1" s="241" t="s">
        <v>1110</v>
      </c>
      <c r="J1" s="241" t="s">
        <v>1111</v>
      </c>
      <c r="K1" t="s">
        <v>1112</v>
      </c>
    </row>
    <row r="2" spans="1:11">
      <c r="A2" t="s">
        <v>1027</v>
      </c>
      <c r="B2" t="s">
        <v>1028</v>
      </c>
      <c r="C2" t="s">
        <v>962</v>
      </c>
      <c r="D2" t="s">
        <v>963</v>
      </c>
      <c r="F2" s="239" t="s">
        <v>1113</v>
      </c>
      <c r="G2" s="239"/>
      <c r="H2" s="239"/>
      <c r="I2" s="239"/>
      <c r="J2" s="239"/>
    </row>
    <row r="3" spans="1:11">
      <c r="A3" t="s">
        <v>1030</v>
      </c>
      <c r="B3" t="s">
        <v>1033</v>
      </c>
      <c r="C3" t="s">
        <v>977</v>
      </c>
      <c r="D3" t="s">
        <v>1034</v>
      </c>
      <c r="F3" s="239" t="s">
        <v>1114</v>
      </c>
      <c r="G3" s="239"/>
      <c r="H3" s="239"/>
      <c r="I3" s="239"/>
      <c r="J3" s="239"/>
    </row>
    <row r="4" spans="1:11">
      <c r="A4" t="s">
        <v>1040</v>
      </c>
      <c r="B4" t="s">
        <v>1022</v>
      </c>
      <c r="C4" t="s">
        <v>1041</v>
      </c>
      <c r="D4" t="s">
        <v>1042</v>
      </c>
      <c r="F4" s="239" t="s">
        <v>1115</v>
      </c>
      <c r="G4" s="239"/>
      <c r="H4" s="239"/>
      <c r="I4" s="239"/>
      <c r="J4" s="239"/>
    </row>
    <row r="5" spans="1:11">
      <c r="B5" t="s">
        <v>1043</v>
      </c>
      <c r="C5" t="s">
        <v>1041</v>
      </c>
      <c r="D5" t="s">
        <v>1042</v>
      </c>
      <c r="F5" s="239" t="s">
        <v>1115</v>
      </c>
      <c r="G5" s="239"/>
      <c r="H5" s="239"/>
      <c r="I5" s="239"/>
      <c r="J5" s="239"/>
    </row>
    <row r="6" spans="1:11">
      <c r="A6" t="s">
        <v>1044</v>
      </c>
      <c r="B6" t="s">
        <v>1045</v>
      </c>
      <c r="C6" t="s">
        <v>927</v>
      </c>
      <c r="D6" t="s">
        <v>1046</v>
      </c>
      <c r="F6" s="239" t="s">
        <v>1116</v>
      </c>
      <c r="G6" s="239"/>
      <c r="H6" s="239"/>
      <c r="I6" s="239"/>
      <c r="J6" s="239"/>
    </row>
    <row r="7" spans="1:11">
      <c r="B7" t="s">
        <v>1047</v>
      </c>
      <c r="C7" t="s">
        <v>927</v>
      </c>
      <c r="D7" t="s">
        <v>1046</v>
      </c>
      <c r="F7" s="239" t="s">
        <v>1116</v>
      </c>
      <c r="G7" s="239"/>
      <c r="H7" s="239"/>
      <c r="I7" s="239"/>
      <c r="J7" s="239"/>
    </row>
    <row r="8" spans="1:11">
      <c r="B8" t="s">
        <v>1048</v>
      </c>
      <c r="C8" t="s">
        <v>927</v>
      </c>
      <c r="D8" t="s">
        <v>948</v>
      </c>
      <c r="F8" s="239" t="s">
        <v>1116</v>
      </c>
      <c r="G8" s="239"/>
      <c r="H8" s="239"/>
      <c r="I8" s="239"/>
      <c r="J8" s="239"/>
    </row>
    <row r="9" spans="1:11">
      <c r="B9" t="s">
        <v>1105</v>
      </c>
      <c r="C9" t="s">
        <v>927</v>
      </c>
      <c r="D9" t="s">
        <v>1046</v>
      </c>
      <c r="F9" s="239" t="s">
        <v>1116</v>
      </c>
      <c r="G9" s="239"/>
      <c r="H9" s="239"/>
      <c r="I9" s="239"/>
      <c r="J9" s="239"/>
    </row>
    <row r="10" spans="1:11">
      <c r="B10" t="s">
        <v>1049</v>
      </c>
      <c r="C10" t="s">
        <v>927</v>
      </c>
      <c r="D10" t="s">
        <v>1046</v>
      </c>
      <c r="F10" s="239" t="s">
        <v>1116</v>
      </c>
      <c r="G10" s="239"/>
      <c r="H10" s="239"/>
      <c r="I10" s="239"/>
      <c r="J10" s="239"/>
    </row>
    <row r="11" spans="1:11">
      <c r="A11" t="s">
        <v>1053</v>
      </c>
      <c r="B11" t="s">
        <v>1054</v>
      </c>
      <c r="C11" t="s">
        <v>1055</v>
      </c>
      <c r="D11" t="s">
        <v>911</v>
      </c>
      <c r="F11" s="239" t="s">
        <v>229</v>
      </c>
      <c r="G11" s="239"/>
      <c r="H11" s="239"/>
      <c r="I11" s="239"/>
      <c r="J11" s="239"/>
    </row>
    <row r="12" spans="1:11">
      <c r="B12" t="s">
        <v>1056</v>
      </c>
      <c r="C12" t="s">
        <v>1055</v>
      </c>
      <c r="D12" t="s">
        <v>911</v>
      </c>
      <c r="F12" s="239" t="s">
        <v>229</v>
      </c>
      <c r="G12" s="239"/>
      <c r="H12" s="239"/>
      <c r="I12" s="239"/>
      <c r="J12" s="239"/>
    </row>
    <row r="13" spans="1:11">
      <c r="A13" t="s">
        <v>1057</v>
      </c>
      <c r="B13" t="s">
        <v>143</v>
      </c>
      <c r="C13" t="s">
        <v>1058</v>
      </c>
      <c r="D13" t="s">
        <v>237</v>
      </c>
      <c r="F13" s="239" t="s">
        <v>1114</v>
      </c>
      <c r="G13" s="239"/>
      <c r="H13" s="239"/>
      <c r="I13" s="239" t="s">
        <v>1117</v>
      </c>
      <c r="J13" s="239"/>
    </row>
    <row r="14" spans="1:11">
      <c r="B14" t="s">
        <v>156</v>
      </c>
      <c r="C14" t="s">
        <v>1058</v>
      </c>
      <c r="D14" t="s">
        <v>237</v>
      </c>
      <c r="F14" s="239" t="s">
        <v>1114</v>
      </c>
      <c r="G14" s="239"/>
      <c r="H14" s="239"/>
      <c r="I14" s="239" t="s">
        <v>1117</v>
      </c>
      <c r="J14" s="239"/>
    </row>
    <row r="15" spans="1:11">
      <c r="A15" t="s">
        <v>1061</v>
      </c>
      <c r="B15" t="s">
        <v>1062</v>
      </c>
      <c r="C15" t="s">
        <v>1063</v>
      </c>
      <c r="D15" t="s">
        <v>1064</v>
      </c>
      <c r="F15" s="239" t="s">
        <v>1118</v>
      </c>
      <c r="G15" s="239"/>
      <c r="H15" s="239"/>
      <c r="I15" s="239"/>
      <c r="J15" s="239"/>
    </row>
    <row r="16" spans="1:11">
      <c r="B16" t="s">
        <v>1119</v>
      </c>
      <c r="C16" t="s">
        <v>1063</v>
      </c>
      <c r="D16" t="s">
        <v>1064</v>
      </c>
      <c r="F16" s="239" t="s">
        <v>1118</v>
      </c>
      <c r="G16" s="239"/>
      <c r="H16" s="239"/>
      <c r="I16" s="239"/>
      <c r="J16" s="239"/>
    </row>
    <row r="17" spans="1:10">
      <c r="B17" t="s">
        <v>1065</v>
      </c>
      <c r="C17" t="s">
        <v>1063</v>
      </c>
      <c r="D17" t="s">
        <v>1064</v>
      </c>
      <c r="F17" s="239" t="s">
        <v>1118</v>
      </c>
      <c r="G17" s="239"/>
      <c r="H17" s="239"/>
      <c r="I17" s="239"/>
      <c r="J17" s="239"/>
    </row>
    <row r="18" spans="1:10">
      <c r="B18" t="s">
        <v>1066</v>
      </c>
      <c r="C18" t="s">
        <v>1063</v>
      </c>
      <c r="D18" t="s">
        <v>1064</v>
      </c>
      <c r="F18" s="239" t="s">
        <v>1118</v>
      </c>
      <c r="G18" s="239"/>
      <c r="H18" s="239"/>
      <c r="I18" s="239"/>
      <c r="J18" s="239"/>
    </row>
    <row r="19" spans="1:10">
      <c r="B19" t="s">
        <v>1067</v>
      </c>
      <c r="C19" t="s">
        <v>1063</v>
      </c>
      <c r="D19" t="s">
        <v>1064</v>
      </c>
      <c r="F19" s="239" t="s">
        <v>1118</v>
      </c>
      <c r="G19" s="239"/>
      <c r="H19" s="239"/>
      <c r="I19" s="239"/>
      <c r="J19" s="239"/>
    </row>
    <row r="20" spans="1:10">
      <c r="B20" t="s">
        <v>1120</v>
      </c>
      <c r="C20" t="s">
        <v>1063</v>
      </c>
      <c r="D20" t="s">
        <v>1064</v>
      </c>
      <c r="F20" s="239" t="s">
        <v>1118</v>
      </c>
      <c r="G20" s="239"/>
      <c r="H20" s="239"/>
      <c r="I20" s="239"/>
      <c r="J20" s="239"/>
    </row>
    <row r="21" spans="1:10">
      <c r="B21" t="s">
        <v>1121</v>
      </c>
      <c r="C21" t="s">
        <v>1063</v>
      </c>
      <c r="D21" t="s">
        <v>1064</v>
      </c>
      <c r="F21" s="239" t="s">
        <v>1118</v>
      </c>
      <c r="G21" s="239"/>
      <c r="H21" s="239"/>
      <c r="I21" s="239"/>
      <c r="J21" s="239"/>
    </row>
    <row r="22" spans="1:10">
      <c r="B22" t="s">
        <v>1068</v>
      </c>
      <c r="C22" t="s">
        <v>1063</v>
      </c>
      <c r="D22" t="s">
        <v>1064</v>
      </c>
      <c r="F22" s="239" t="s">
        <v>1118</v>
      </c>
      <c r="G22" s="239"/>
      <c r="H22" s="239"/>
      <c r="I22" s="239"/>
      <c r="J22" s="239"/>
    </row>
    <row r="23" spans="1:10">
      <c r="B23" t="s">
        <v>1069</v>
      </c>
      <c r="C23" t="s">
        <v>1063</v>
      </c>
      <c r="D23" t="s">
        <v>1064</v>
      </c>
      <c r="F23" s="239" t="s">
        <v>1118</v>
      </c>
      <c r="G23" s="239"/>
      <c r="H23" s="239"/>
      <c r="I23" s="239"/>
      <c r="J23" s="239"/>
    </row>
    <row r="24" spans="1:10">
      <c r="B24" t="s">
        <v>1073</v>
      </c>
      <c r="C24" t="s">
        <v>1063</v>
      </c>
      <c r="D24" t="s">
        <v>1064</v>
      </c>
      <c r="F24" s="239" t="s">
        <v>1118</v>
      </c>
      <c r="G24" s="239"/>
      <c r="H24" s="239"/>
      <c r="I24" s="239"/>
      <c r="J24" s="239"/>
    </row>
    <row r="25" spans="1:10">
      <c r="B25" t="s">
        <v>1074</v>
      </c>
      <c r="C25" t="s">
        <v>1063</v>
      </c>
      <c r="D25" t="s">
        <v>1064</v>
      </c>
      <c r="F25" s="239" t="s">
        <v>1118</v>
      </c>
      <c r="G25" s="239"/>
      <c r="H25" s="239"/>
      <c r="I25" s="239"/>
      <c r="J25" s="239"/>
    </row>
    <row r="26" spans="1:10">
      <c r="A26" t="s">
        <v>1122</v>
      </c>
      <c r="B26" t="s">
        <v>1082</v>
      </c>
      <c r="C26" t="s">
        <v>233</v>
      </c>
      <c r="D26" t="s">
        <v>1123</v>
      </c>
      <c r="F26" s="239" t="s">
        <v>1114</v>
      </c>
      <c r="G26" s="239"/>
      <c r="H26" s="239"/>
      <c r="I26" s="239"/>
      <c r="J26" s="239"/>
    </row>
    <row r="27" spans="1:10">
      <c r="B27" t="s">
        <v>331</v>
      </c>
      <c r="C27" t="s">
        <v>233</v>
      </c>
      <c r="D27" t="s">
        <v>1123</v>
      </c>
      <c r="F27" s="239" t="s">
        <v>1114</v>
      </c>
      <c r="G27" s="239"/>
      <c r="H27" s="239"/>
      <c r="I27" s="239" t="s">
        <v>1124</v>
      </c>
      <c r="J27" s="239"/>
    </row>
    <row r="28" spans="1:10">
      <c r="B28" t="s">
        <v>1084</v>
      </c>
      <c r="C28" t="s">
        <v>233</v>
      </c>
      <c r="D28" t="s">
        <v>1123</v>
      </c>
      <c r="F28" s="239" t="s">
        <v>1114</v>
      </c>
      <c r="G28" s="239"/>
      <c r="H28" s="239"/>
      <c r="I28" s="239"/>
      <c r="J28" s="239"/>
    </row>
    <row r="29" spans="1:10">
      <c r="B29" t="s">
        <v>1085</v>
      </c>
      <c r="C29" t="s">
        <v>233</v>
      </c>
      <c r="D29" t="s">
        <v>1123</v>
      </c>
      <c r="F29" s="239" t="s">
        <v>1114</v>
      </c>
      <c r="G29" s="239"/>
      <c r="H29" s="239"/>
      <c r="I29" s="239"/>
      <c r="J29" s="239"/>
    </row>
    <row r="30" spans="1:10">
      <c r="A30" t="s">
        <v>1086</v>
      </c>
      <c r="B30" t="s">
        <v>1087</v>
      </c>
      <c r="C30" t="s">
        <v>1051</v>
      </c>
      <c r="D30" t="s">
        <v>1125</v>
      </c>
      <c r="F30" s="239" t="s">
        <v>1114</v>
      </c>
      <c r="G30" s="239"/>
      <c r="H30" s="239"/>
      <c r="I30" s="239"/>
      <c r="J30" s="239"/>
    </row>
    <row r="31" spans="1:10">
      <c r="B31" t="s">
        <v>1088</v>
      </c>
      <c r="C31" t="s">
        <v>1051</v>
      </c>
      <c r="D31" t="s">
        <v>1125</v>
      </c>
      <c r="F31" s="239" t="s">
        <v>1114</v>
      </c>
      <c r="G31" s="239"/>
      <c r="H31" s="239"/>
      <c r="I31" s="239"/>
      <c r="J31" s="239"/>
    </row>
    <row r="32" spans="1:10">
      <c r="A32" t="s">
        <v>1098</v>
      </c>
      <c r="B32" t="s">
        <v>1099</v>
      </c>
      <c r="C32" t="s">
        <v>1091</v>
      </c>
      <c r="D32" t="s">
        <v>1101</v>
      </c>
      <c r="F32" s="239" t="s">
        <v>1126</v>
      </c>
      <c r="G32" s="239"/>
      <c r="H32" s="239"/>
      <c r="I32" s="239"/>
      <c r="J32" s="239"/>
    </row>
    <row r="33" spans="1:10">
      <c r="B33" t="s">
        <v>1102</v>
      </c>
      <c r="C33" t="s">
        <v>1091</v>
      </c>
      <c r="D33" t="s">
        <v>1101</v>
      </c>
      <c r="F33" s="239" t="s">
        <v>1126</v>
      </c>
      <c r="G33" s="239"/>
      <c r="H33" s="239"/>
      <c r="I33" s="239"/>
      <c r="J33" s="239"/>
    </row>
    <row r="34" spans="1:10">
      <c r="B34" t="s">
        <v>1127</v>
      </c>
      <c r="C34" t="s">
        <v>1091</v>
      </c>
      <c r="D34" t="s">
        <v>1101</v>
      </c>
      <c r="F34" s="239" t="s">
        <v>1128</v>
      </c>
      <c r="G34" s="239"/>
      <c r="H34" s="239"/>
      <c r="I34" s="239"/>
      <c r="J34" s="239"/>
    </row>
    <row r="35" spans="1:10">
      <c r="A35" t="s">
        <v>1106</v>
      </c>
    </row>
    <row r="37" spans="1:10">
      <c r="B37" t="s">
        <v>1129</v>
      </c>
      <c r="C37" t="s">
        <v>1130</v>
      </c>
      <c r="D37" t="s">
        <v>1131</v>
      </c>
    </row>
    <row r="38" spans="1:10">
      <c r="A38" t="s">
        <v>1132</v>
      </c>
      <c r="B38" s="244" t="s">
        <v>1133</v>
      </c>
      <c r="C38" t="s">
        <v>1134</v>
      </c>
      <c r="D38" t="s">
        <v>1135</v>
      </c>
    </row>
    <row r="39" spans="1:10">
      <c r="A39" t="s">
        <v>1132</v>
      </c>
      <c r="B39" s="244" t="s">
        <v>1136</v>
      </c>
      <c r="C39" t="s">
        <v>1137</v>
      </c>
      <c r="D39" t="s">
        <v>1138</v>
      </c>
    </row>
    <row r="40" spans="1:10">
      <c r="A40" t="s">
        <v>1132</v>
      </c>
      <c r="B40" s="244" t="s">
        <v>1023</v>
      </c>
    </row>
    <row r="41" spans="1:10">
      <c r="A41" t="s">
        <v>1132</v>
      </c>
      <c r="B41" s="244" t="s">
        <v>1139</v>
      </c>
    </row>
    <row r="42" spans="1:10">
      <c r="A42" t="s">
        <v>1140</v>
      </c>
      <c r="B42" t="s">
        <v>1141</v>
      </c>
    </row>
    <row r="43" spans="1:10">
      <c r="A43" t="s">
        <v>1140</v>
      </c>
      <c r="B43" t="s">
        <v>1142</v>
      </c>
    </row>
    <row r="44" spans="1:10">
      <c r="A44" t="s">
        <v>1132</v>
      </c>
      <c r="B44" t="s">
        <v>1143</v>
      </c>
    </row>
    <row r="45" spans="1:10">
      <c r="A45" t="s">
        <v>1132</v>
      </c>
      <c r="B45" t="s">
        <v>1077</v>
      </c>
    </row>
    <row r="46" spans="1:10">
      <c r="A46" t="s">
        <v>1144</v>
      </c>
      <c r="B46" t="s">
        <v>1075</v>
      </c>
    </row>
    <row r="47" spans="1:10">
      <c r="A47" t="s">
        <v>1132</v>
      </c>
      <c r="B47" t="s">
        <v>1145</v>
      </c>
    </row>
    <row r="48" spans="1:10">
      <c r="B48" t="s">
        <v>1146</v>
      </c>
      <c r="C48" t="s">
        <v>1147</v>
      </c>
      <c r="D48" t="s">
        <v>1148</v>
      </c>
    </row>
    <row r="49" spans="1:2">
      <c r="A49" t="s">
        <v>1132</v>
      </c>
      <c r="B49" t="s">
        <v>1149</v>
      </c>
    </row>
    <row r="53" spans="1:2">
      <c r="B53" t="s">
        <v>1150</v>
      </c>
    </row>
    <row r="54" spans="1:2">
      <c r="B54" t="s">
        <v>1151</v>
      </c>
    </row>
    <row r="57" spans="1:2">
      <c r="B57" s="245" t="s">
        <v>1152</v>
      </c>
    </row>
    <row r="58" spans="1:2">
      <c r="B58" s="242" t="s">
        <v>1153</v>
      </c>
    </row>
    <row r="59" spans="1:2">
      <c r="B59" s="243" t="s">
        <v>1154</v>
      </c>
    </row>
    <row r="60" spans="1:2">
      <c r="B60" s="242" t="s">
        <v>1155</v>
      </c>
    </row>
    <row r="61" spans="1:2">
      <c r="B61" s="243" t="s">
        <v>1156</v>
      </c>
    </row>
    <row r="62" spans="1:2">
      <c r="B62" s="242" t="s">
        <v>1157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5245B-F23E-429F-A920-C2F90A3DE1DD}">
  <sheetPr codeName="Sheet31"/>
  <dimension ref="A1:A5"/>
  <sheetViews>
    <sheetView workbookViewId="0">
      <selection activeCell="E15" sqref="E15"/>
    </sheetView>
  </sheetViews>
  <sheetFormatPr defaultRowHeight="15"/>
  <cols>
    <col min="1" max="1" width="60.5703125" bestFit="1" customWidth="1"/>
  </cols>
  <sheetData>
    <row r="1" spans="1:1">
      <c r="A1" s="261" t="s">
        <v>1158</v>
      </c>
    </row>
    <row r="2" spans="1:1">
      <c r="A2" s="262" t="s">
        <v>1159</v>
      </c>
    </row>
    <row r="3" spans="1:1">
      <c r="A3" s="262" t="s">
        <v>1160</v>
      </c>
    </row>
    <row r="4" spans="1:1">
      <c r="A4" s="262" t="s">
        <v>1161</v>
      </c>
    </row>
    <row r="5" spans="1:1">
      <c r="A5" s="263" t="s">
        <v>1162</v>
      </c>
    </row>
  </sheetData>
  <autoFilter ref="A1:A4" xr:uid="{2B35245B-F23E-429F-A920-C2F90A3DE1DD}"/>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7F638-AA30-439E-90B1-6EB9FC5D374E}">
  <sheetPr codeName="Sheet36"/>
  <dimension ref="A1:D32"/>
  <sheetViews>
    <sheetView workbookViewId="0"/>
  </sheetViews>
  <sheetFormatPr defaultRowHeight="15"/>
  <cols>
    <col min="1" max="1" width="12.28515625" style="247" customWidth="1"/>
    <col min="2" max="4" width="12.28515625" customWidth="1"/>
    <col min="6" max="9" width="12.28515625" customWidth="1"/>
  </cols>
  <sheetData>
    <row r="1" spans="1:4">
      <c r="A1" s="248"/>
      <c r="B1" s="239" t="s">
        <v>1163</v>
      </c>
      <c r="C1" s="239" t="s">
        <v>1164</v>
      </c>
      <c r="D1" s="239" t="s">
        <v>1165</v>
      </c>
    </row>
    <row r="2" spans="1:4">
      <c r="A2" s="248" t="s">
        <v>1166</v>
      </c>
      <c r="B2" s="249">
        <v>45023</v>
      </c>
      <c r="C2" s="249">
        <v>45024</v>
      </c>
      <c r="D2" s="249">
        <v>45025</v>
      </c>
    </row>
    <row r="3" spans="1:4">
      <c r="A3" s="250">
        <v>0.20833333333333334</v>
      </c>
      <c r="B3" s="252"/>
      <c r="C3" s="251"/>
      <c r="D3" s="252"/>
    </row>
    <row r="4" spans="1:4">
      <c r="A4" s="250">
        <v>0.25</v>
      </c>
      <c r="B4" s="252"/>
      <c r="C4" s="251"/>
      <c r="D4" s="252"/>
    </row>
    <row r="5" spans="1:4">
      <c r="A5" s="250">
        <v>0.29166666666666702</v>
      </c>
      <c r="B5" s="252"/>
      <c r="C5" s="251"/>
      <c r="D5" s="252"/>
    </row>
    <row r="6" spans="1:4">
      <c r="A6" s="250">
        <v>0.33333333333333298</v>
      </c>
      <c r="B6" s="252"/>
      <c r="C6" s="251"/>
      <c r="D6" s="252"/>
    </row>
    <row r="7" spans="1:4">
      <c r="A7" s="250">
        <v>0.375</v>
      </c>
      <c r="B7" s="252"/>
      <c r="C7" s="251"/>
      <c r="D7" s="252"/>
    </row>
    <row r="8" spans="1:4">
      <c r="A8" s="250">
        <v>0.41666666666666602</v>
      </c>
      <c r="B8" s="252"/>
      <c r="C8" s="252"/>
      <c r="D8" s="252"/>
    </row>
    <row r="9" spans="1:4">
      <c r="A9" s="250">
        <v>0.45833333333333298</v>
      </c>
      <c r="B9" s="252"/>
      <c r="C9" s="252"/>
      <c r="D9" s="252"/>
    </row>
    <row r="10" spans="1:4">
      <c r="A10" s="250">
        <v>0.5</v>
      </c>
      <c r="B10" s="252"/>
      <c r="C10" s="252"/>
      <c r="D10" s="252"/>
    </row>
    <row r="11" spans="1:4">
      <c r="A11" s="250">
        <v>0.54166666666666596</v>
      </c>
      <c r="B11" s="252"/>
      <c r="C11" s="252"/>
      <c r="D11" s="252"/>
    </row>
    <row r="12" spans="1:4">
      <c r="A12" s="250">
        <v>0.58333333333333304</v>
      </c>
      <c r="B12" s="252"/>
      <c r="C12" s="252"/>
      <c r="D12" s="252"/>
    </row>
    <row r="13" spans="1:4">
      <c r="A13" s="250">
        <v>0.625</v>
      </c>
      <c r="B13" s="252"/>
      <c r="C13" s="252"/>
      <c r="D13" s="252"/>
    </row>
    <row r="14" spans="1:4">
      <c r="A14" s="250">
        <v>0.66666666666666596</v>
      </c>
      <c r="B14" s="252"/>
      <c r="C14" s="252"/>
      <c r="D14" s="252"/>
    </row>
    <row r="15" spans="1:4">
      <c r="A15" s="250">
        <v>0.70833333333333304</v>
      </c>
      <c r="B15" s="252"/>
      <c r="C15" s="252"/>
      <c r="D15" s="252"/>
    </row>
    <row r="16" spans="1:4">
      <c r="A16" s="250">
        <v>0.75</v>
      </c>
      <c r="B16" s="252"/>
      <c r="C16" s="252"/>
      <c r="D16" s="252"/>
    </row>
    <row r="17" spans="1:4">
      <c r="A17" s="250">
        <v>0.79166666666666596</v>
      </c>
      <c r="B17" s="252"/>
      <c r="C17" s="252"/>
      <c r="D17" s="252"/>
    </row>
    <row r="18" spans="1:4">
      <c r="A18" s="250">
        <v>0.83333333333333304</v>
      </c>
      <c r="B18" s="251"/>
      <c r="C18" s="252"/>
      <c r="D18" s="252"/>
    </row>
    <row r="19" spans="1:4">
      <c r="A19" s="250">
        <v>0.875</v>
      </c>
      <c r="B19" s="251"/>
      <c r="C19" s="252"/>
      <c r="D19" s="252"/>
    </row>
    <row r="20" spans="1:4">
      <c r="A20" s="250">
        <v>0.91666666666666596</v>
      </c>
      <c r="B20" s="251"/>
      <c r="C20" s="252"/>
      <c r="D20" s="252"/>
    </row>
    <row r="21" spans="1:4">
      <c r="A21" s="250">
        <v>0.95833333333333304</v>
      </c>
      <c r="B21" s="251"/>
      <c r="C21" s="252"/>
      <c r="D21" s="252"/>
    </row>
    <row r="22" spans="1:4">
      <c r="A22" s="250">
        <v>1</v>
      </c>
      <c r="B22" s="251"/>
      <c r="C22" s="252"/>
      <c r="D22" s="252"/>
    </row>
    <row r="23" spans="1:4">
      <c r="A23" s="250">
        <v>1.0416666666666701</v>
      </c>
      <c r="B23" s="251"/>
      <c r="C23" s="252"/>
      <c r="D23" s="252"/>
    </row>
    <row r="24" spans="1:4">
      <c r="A24" s="250">
        <v>1.0833333333333299</v>
      </c>
      <c r="B24" s="251"/>
      <c r="C24" s="252"/>
      <c r="D24" s="252"/>
    </row>
    <row r="25" spans="1:4">
      <c r="A25" s="250">
        <v>1.125</v>
      </c>
      <c r="B25" s="251"/>
      <c r="C25" s="252"/>
      <c r="D25" s="252"/>
    </row>
    <row r="26" spans="1:4">
      <c r="A26" s="250">
        <v>1.1666666666666701</v>
      </c>
      <c r="B26" s="251"/>
      <c r="C26" s="252"/>
      <c r="D26" s="252"/>
    </row>
    <row r="28" spans="1:4">
      <c r="A28" s="247" t="s">
        <v>1167</v>
      </c>
    </row>
    <row r="29" spans="1:4">
      <c r="A29" s="247" t="s">
        <v>1168</v>
      </c>
    </row>
    <row r="30" spans="1:4">
      <c r="A30" s="247" t="s">
        <v>1169</v>
      </c>
    </row>
    <row r="31" spans="1:4">
      <c r="A31" s="247" t="s">
        <v>1170</v>
      </c>
    </row>
    <row r="32" spans="1:4">
      <c r="A32" s="247" t="s">
        <v>1171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BA382-74C2-41C3-8FFB-4E61A9B14604}">
  <sheetPr codeName="Sheet37"/>
  <dimension ref="A1:A12"/>
  <sheetViews>
    <sheetView workbookViewId="0"/>
  </sheetViews>
  <sheetFormatPr defaultRowHeight="15"/>
  <sheetData>
    <row r="1" spans="1:1">
      <c r="A1" t="s">
        <v>1172</v>
      </c>
    </row>
    <row r="2" spans="1:1">
      <c r="A2" t="s">
        <v>1173</v>
      </c>
    </row>
    <row r="3" spans="1:1">
      <c r="A3" t="s">
        <v>1174</v>
      </c>
    </row>
    <row r="4" spans="1:1">
      <c r="A4" t="s">
        <v>1175</v>
      </c>
    </row>
    <row r="5" spans="1:1">
      <c r="A5" t="s">
        <v>1176</v>
      </c>
    </row>
    <row r="6" spans="1:1">
      <c r="A6" t="s">
        <v>1177</v>
      </c>
    </row>
    <row r="7" spans="1:1">
      <c r="A7" t="s">
        <v>1178</v>
      </c>
    </row>
    <row r="8" spans="1:1">
      <c r="A8" t="s">
        <v>1179</v>
      </c>
    </row>
    <row r="9" spans="1:1">
      <c r="A9" t="s">
        <v>1180</v>
      </c>
    </row>
    <row r="10" spans="1:1">
      <c r="A10" t="s">
        <v>1181</v>
      </c>
    </row>
    <row r="12" spans="1:1">
      <c r="A12" t="s">
        <v>1182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0B80E-5000-49CB-A73B-F7F7C39AFFF8}">
  <sheetPr codeName="Sheet38"/>
  <dimension ref="A1:A22"/>
  <sheetViews>
    <sheetView workbookViewId="0">
      <selection activeCell="A24" sqref="A24"/>
    </sheetView>
  </sheetViews>
  <sheetFormatPr defaultRowHeight="15"/>
  <sheetData>
    <row r="1" spans="1:1">
      <c r="A1" s="246" t="s">
        <v>1183</v>
      </c>
    </row>
    <row r="2" spans="1:1">
      <c r="A2" s="284" t="s">
        <v>1184</v>
      </c>
    </row>
    <row r="3" spans="1:1">
      <c r="A3" s="246" t="s">
        <v>1185</v>
      </c>
    </row>
    <row r="4" spans="1:1">
      <c r="A4" s="246" t="s">
        <v>1186</v>
      </c>
    </row>
    <row r="5" spans="1:1">
      <c r="A5" s="246" t="s">
        <v>1187</v>
      </c>
    </row>
    <row r="6" spans="1:1">
      <c r="A6" s="246" t="s">
        <v>1188</v>
      </c>
    </row>
    <row r="7" spans="1:1">
      <c r="A7" s="246" t="s">
        <v>1189</v>
      </c>
    </row>
    <row r="8" spans="1:1">
      <c r="A8" s="246" t="s">
        <v>1190</v>
      </c>
    </row>
    <row r="9" spans="1:1">
      <c r="A9" s="246" t="s">
        <v>1191</v>
      </c>
    </row>
    <row r="10" spans="1:1">
      <c r="A10" s="246" t="s">
        <v>1192</v>
      </c>
    </row>
    <row r="11" spans="1:1">
      <c r="A11" s="246" t="s">
        <v>1193</v>
      </c>
    </row>
    <row r="12" spans="1:1">
      <c r="A12" s="246" t="s">
        <v>1194</v>
      </c>
    </row>
    <row r="13" spans="1:1">
      <c r="A13" s="246" t="s">
        <v>1194</v>
      </c>
    </row>
    <row r="14" spans="1:1">
      <c r="A14" s="246" t="s">
        <v>1194</v>
      </c>
    </row>
    <row r="15" spans="1:1">
      <c r="A15" s="246" t="s">
        <v>1195</v>
      </c>
    </row>
    <row r="16" spans="1:1">
      <c r="A16" s="284" t="s">
        <v>1184</v>
      </c>
    </row>
    <row r="17" spans="1:1">
      <c r="A17" s="246" t="s">
        <v>1196</v>
      </c>
    </row>
    <row r="18" spans="1:1">
      <c r="A18" s="246" t="s">
        <v>1197</v>
      </c>
    </row>
    <row r="19" spans="1:1">
      <c r="A19" s="246" t="s">
        <v>1198</v>
      </c>
    </row>
    <row r="20" spans="1:1">
      <c r="A20" s="246" t="s">
        <v>1199</v>
      </c>
    </row>
    <row r="21" spans="1:1">
      <c r="A21" s="246" t="s">
        <v>1200</v>
      </c>
    </row>
    <row r="22" spans="1:1">
      <c r="A22" s="246" t="s">
        <v>1201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9">
    <tabColor rgb="FF7030A0"/>
  </sheetPr>
  <dimension ref="A1:C1"/>
  <sheetViews>
    <sheetView workbookViewId="0">
      <selection activeCell="A2" sqref="A2:A9"/>
    </sheetView>
  </sheetViews>
  <sheetFormatPr defaultRowHeight="15"/>
  <cols>
    <col min="1" max="1" width="103.5703125" style="235" customWidth="1"/>
    <col min="2" max="2" width="2.140625" style="234" customWidth="1"/>
    <col min="3" max="3" width="109.42578125" style="233" customWidth="1"/>
  </cols>
  <sheetData>
    <row r="1" spans="1:3" ht="24" thickBot="1">
      <c r="A1" s="238" t="s">
        <v>314</v>
      </c>
      <c r="B1" s="237"/>
      <c r="C1" s="236" t="s">
        <v>1202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0">
    <tabColor rgb="FF66FFFF"/>
  </sheetPr>
  <dimension ref="A1:N56"/>
  <sheetViews>
    <sheetView zoomScaleNormal="100" workbookViewId="0">
      <selection activeCell="G9" sqref="G9"/>
    </sheetView>
  </sheetViews>
  <sheetFormatPr defaultColWidth="53.85546875" defaultRowHeight="15"/>
  <cols>
    <col min="1" max="1" width="13.5703125" bestFit="1" customWidth="1"/>
    <col min="2" max="3" width="12.5703125" customWidth="1"/>
    <col min="4" max="4" width="14.5703125" customWidth="1"/>
    <col min="5" max="5" width="23.5703125" customWidth="1"/>
    <col min="6" max="6" width="12.5703125" customWidth="1"/>
    <col min="7" max="7" width="14.5703125" customWidth="1"/>
    <col min="8" max="8" width="29.42578125" customWidth="1"/>
    <col min="9" max="9" width="36.7109375" customWidth="1"/>
    <col min="10" max="11" width="24.7109375" customWidth="1"/>
    <col min="12" max="12" width="15.7109375" customWidth="1"/>
    <col min="13" max="13" width="16.85546875" bestFit="1" customWidth="1"/>
    <col min="14" max="14" width="16.85546875" customWidth="1"/>
  </cols>
  <sheetData>
    <row r="1" spans="1:14" ht="23.25">
      <c r="A1" s="152" t="s">
        <v>1203</v>
      </c>
      <c r="B1" s="141"/>
      <c r="C1" s="141"/>
      <c r="D1" s="141"/>
      <c r="E1" s="141"/>
      <c r="F1" s="141"/>
      <c r="G1" s="141"/>
      <c r="H1" s="209" t="s">
        <v>91</v>
      </c>
      <c r="I1" s="143"/>
    </row>
    <row r="2" spans="1:14" ht="15.75" customHeight="1">
      <c r="A2" s="305"/>
      <c r="B2" s="306"/>
      <c r="C2" s="306"/>
      <c r="D2" s="306"/>
      <c r="E2" s="145"/>
      <c r="F2" s="145"/>
      <c r="G2" s="145"/>
      <c r="H2" s="146"/>
      <c r="I2" s="143"/>
    </row>
    <row r="3" spans="1:14">
      <c r="A3" s="308" t="s">
        <v>92</v>
      </c>
      <c r="B3" s="308"/>
      <c r="C3" s="153"/>
      <c r="D3" s="153"/>
      <c r="E3" s="153"/>
      <c r="F3" s="153"/>
      <c r="G3" s="143"/>
      <c r="H3" s="143"/>
    </row>
    <row r="4" spans="1:14" s="103" customFormat="1" ht="28.5" customHeight="1">
      <c r="A4" s="31" t="s">
        <v>1204</v>
      </c>
      <c r="B4" s="31" t="s">
        <v>94</v>
      </c>
      <c r="C4" s="31" t="s">
        <v>1205</v>
      </c>
      <c r="D4" s="31" t="s">
        <v>1206</v>
      </c>
      <c r="E4" s="31" t="s">
        <v>1207</v>
      </c>
      <c r="F4" s="31" t="s">
        <v>1208</v>
      </c>
      <c r="G4" s="31" t="s">
        <v>1209</v>
      </c>
      <c r="H4" s="31" t="s">
        <v>1210</v>
      </c>
      <c r="I4" s="31" t="s">
        <v>314</v>
      </c>
      <c r="J4" s="31" t="s">
        <v>169</v>
      </c>
      <c r="K4" s="31" t="s">
        <v>288</v>
      </c>
      <c r="L4" s="31" t="s">
        <v>1211</v>
      </c>
      <c r="M4" s="31" t="s">
        <v>299</v>
      </c>
      <c r="N4" s="31" t="s">
        <v>122</v>
      </c>
    </row>
    <row r="5" spans="1:14">
      <c r="A5" s="215"/>
      <c r="B5" s="104"/>
      <c r="C5" s="105"/>
      <c r="D5" s="105"/>
      <c r="E5" s="106"/>
      <c r="F5" s="215"/>
      <c r="G5" s="104"/>
      <c r="H5" s="106"/>
      <c r="I5" s="107"/>
      <c r="J5" s="35"/>
      <c r="K5" s="33"/>
      <c r="L5" s="108" t="s">
        <v>333</v>
      </c>
      <c r="M5" s="182" t="s">
        <v>552</v>
      </c>
      <c r="N5" s="108" t="s">
        <v>1212</v>
      </c>
    </row>
    <row r="6" spans="1:14">
      <c r="A6" s="215"/>
      <c r="B6" s="104"/>
      <c r="C6" s="105"/>
      <c r="D6" s="105"/>
      <c r="E6" s="106"/>
      <c r="F6" s="215"/>
      <c r="G6" s="106"/>
      <c r="H6" s="111"/>
      <c r="I6" s="107"/>
      <c r="J6" s="35"/>
      <c r="K6" s="112"/>
      <c r="L6" s="108" t="s">
        <v>333</v>
      </c>
      <c r="M6" s="182" t="s">
        <v>552</v>
      </c>
      <c r="N6" s="108" t="s">
        <v>1213</v>
      </c>
    </row>
    <row r="7" spans="1:14">
      <c r="A7" s="215"/>
      <c r="B7" s="104"/>
      <c r="C7" s="105"/>
      <c r="D7" s="105"/>
      <c r="E7" s="106"/>
      <c r="F7" s="215"/>
      <c r="G7" s="104"/>
      <c r="H7" s="111"/>
      <c r="I7" s="107"/>
      <c r="J7" s="35"/>
      <c r="K7" s="112"/>
      <c r="L7" s="108" t="s">
        <v>333</v>
      </c>
      <c r="M7" s="108" t="s">
        <v>547</v>
      </c>
      <c r="N7" s="108"/>
    </row>
    <row r="8" spans="1:14">
      <c r="A8" s="215"/>
      <c r="B8" s="104"/>
      <c r="C8" s="105"/>
      <c r="D8" s="105"/>
      <c r="E8" s="106"/>
      <c r="F8" s="215"/>
      <c r="G8" s="104"/>
      <c r="H8" s="111"/>
      <c r="I8" s="107"/>
      <c r="J8" s="35"/>
      <c r="K8" s="112"/>
      <c r="L8" s="108" t="s">
        <v>333</v>
      </c>
      <c r="M8" s="182" t="s">
        <v>552</v>
      </c>
      <c r="N8" s="108"/>
    </row>
    <row r="9" spans="1:14">
      <c r="A9" s="215"/>
      <c r="B9" s="104"/>
      <c r="C9" s="105"/>
      <c r="D9" s="105"/>
      <c r="E9" s="106"/>
      <c r="F9" s="215"/>
      <c r="G9" s="104"/>
      <c r="H9" s="111"/>
      <c r="I9" s="107"/>
      <c r="J9" s="35"/>
      <c r="K9" s="33"/>
      <c r="L9" s="108" t="s">
        <v>333</v>
      </c>
      <c r="M9" s="182" t="s">
        <v>552</v>
      </c>
      <c r="N9" s="108"/>
    </row>
    <row r="10" spans="1:14">
      <c r="A10" s="215"/>
      <c r="B10" s="104"/>
      <c r="C10" s="105"/>
      <c r="D10" s="105"/>
      <c r="E10" s="106"/>
      <c r="F10" s="215"/>
      <c r="G10" s="106"/>
      <c r="H10" s="111"/>
      <c r="I10" s="107"/>
      <c r="J10" s="35"/>
      <c r="K10" s="33"/>
      <c r="L10" s="108" t="s">
        <v>333</v>
      </c>
      <c r="M10" s="182" t="s">
        <v>552</v>
      </c>
      <c r="N10" s="108"/>
    </row>
    <row r="11" spans="1:14">
      <c r="A11" s="215"/>
      <c r="B11" s="104"/>
      <c r="C11" s="105"/>
      <c r="D11" s="105"/>
      <c r="E11" s="106"/>
      <c r="F11" s="215"/>
      <c r="G11" s="104"/>
      <c r="H11" s="111"/>
      <c r="I11" s="107"/>
      <c r="J11" s="35"/>
      <c r="K11" s="112"/>
      <c r="L11" s="108" t="s">
        <v>333</v>
      </c>
      <c r="M11" s="182" t="s">
        <v>552</v>
      </c>
      <c r="N11" s="108"/>
    </row>
    <row r="12" spans="1:14">
      <c r="A12" s="215"/>
      <c r="B12" s="104"/>
      <c r="C12" s="105"/>
      <c r="D12" s="105"/>
      <c r="E12" s="106"/>
      <c r="F12" s="215"/>
      <c r="G12" s="106"/>
      <c r="H12" s="106"/>
      <c r="I12" s="107"/>
      <c r="J12" s="35"/>
      <c r="K12" s="35"/>
      <c r="L12" s="108" t="s">
        <v>333</v>
      </c>
      <c r="M12" s="182" t="s">
        <v>552</v>
      </c>
      <c r="N12" s="108"/>
    </row>
    <row r="13" spans="1:14">
      <c r="A13" s="215"/>
      <c r="B13" s="104"/>
      <c r="C13" s="105"/>
      <c r="D13" s="105"/>
      <c r="E13" s="106"/>
      <c r="F13" s="215"/>
      <c r="G13" s="106"/>
      <c r="H13" s="106"/>
      <c r="I13" s="107"/>
      <c r="J13" s="35"/>
      <c r="K13" s="35"/>
      <c r="L13" s="108" t="s">
        <v>333</v>
      </c>
      <c r="M13" s="182" t="s">
        <v>552</v>
      </c>
      <c r="N13" s="108"/>
    </row>
    <row r="14" spans="1:14">
      <c r="A14" s="215"/>
      <c r="B14" s="104"/>
      <c r="C14" s="105"/>
      <c r="D14" s="105"/>
      <c r="E14" s="106"/>
      <c r="F14" s="215"/>
      <c r="G14" s="106"/>
      <c r="H14" s="106"/>
      <c r="I14" s="107"/>
      <c r="J14" s="34"/>
      <c r="K14" s="35"/>
      <c r="L14" s="108" t="s">
        <v>333</v>
      </c>
      <c r="M14" s="182" t="s">
        <v>552</v>
      </c>
      <c r="N14" s="108"/>
    </row>
    <row r="15" spans="1:14">
      <c r="A15" s="215"/>
      <c r="B15" s="104"/>
      <c r="C15" s="105"/>
      <c r="D15" s="105"/>
      <c r="E15" s="106"/>
      <c r="F15" s="215"/>
      <c r="G15" s="106"/>
      <c r="H15" s="106"/>
      <c r="I15" s="107"/>
      <c r="J15" s="34"/>
      <c r="K15" s="35"/>
      <c r="L15" s="108" t="s">
        <v>333</v>
      </c>
      <c r="M15" s="182" t="s">
        <v>552</v>
      </c>
      <c r="N15" s="108"/>
    </row>
    <row r="16" spans="1:14">
      <c r="A16" s="215"/>
      <c r="B16" s="104"/>
      <c r="C16" s="105"/>
      <c r="D16" s="105"/>
      <c r="E16" s="106"/>
      <c r="F16" s="215"/>
      <c r="G16" s="106"/>
      <c r="H16" s="111"/>
      <c r="I16" s="107"/>
      <c r="J16" s="113"/>
      <c r="K16" s="35"/>
      <c r="L16" s="108" t="s">
        <v>333</v>
      </c>
      <c r="M16" s="182" t="s">
        <v>552</v>
      </c>
      <c r="N16" s="108"/>
    </row>
    <row r="17" spans="1:14">
      <c r="A17" s="215"/>
      <c r="B17" s="104"/>
      <c r="C17" s="105"/>
      <c r="D17" s="105"/>
      <c r="E17" s="106"/>
      <c r="F17" s="215"/>
      <c r="G17" s="106"/>
      <c r="H17" s="111"/>
      <c r="I17" s="107"/>
      <c r="J17" s="113"/>
      <c r="K17" s="35"/>
      <c r="L17" s="108" t="s">
        <v>333</v>
      </c>
      <c r="M17" s="182" t="s">
        <v>552</v>
      </c>
      <c r="N17" s="108"/>
    </row>
    <row r="18" spans="1:14" ht="16.5" customHeight="1">
      <c r="A18" s="215"/>
      <c r="B18" s="104"/>
      <c r="C18" s="105"/>
      <c r="D18" s="105"/>
      <c r="E18" s="106"/>
      <c r="F18" s="215"/>
      <c r="G18" s="104"/>
      <c r="H18" s="106"/>
      <c r="I18" s="107"/>
      <c r="J18" s="109"/>
      <c r="K18" s="35"/>
      <c r="L18" s="108" t="s">
        <v>333</v>
      </c>
      <c r="M18" s="182" t="s">
        <v>552</v>
      </c>
      <c r="N18" s="108"/>
    </row>
    <row r="19" spans="1:14">
      <c r="A19" s="215"/>
      <c r="B19" s="104"/>
      <c r="C19" s="105"/>
      <c r="D19" s="105"/>
      <c r="E19" s="106"/>
      <c r="F19" s="215"/>
      <c r="G19" s="104"/>
      <c r="H19" s="106"/>
      <c r="I19" s="107"/>
      <c r="J19" s="109"/>
      <c r="K19" s="35"/>
      <c r="L19" s="108" t="s">
        <v>333</v>
      </c>
      <c r="M19" s="182" t="s">
        <v>552</v>
      </c>
      <c r="N19" s="108"/>
    </row>
    <row r="20" spans="1:14">
      <c r="A20" s="215"/>
      <c r="B20" s="104"/>
      <c r="C20" s="105"/>
      <c r="D20" s="105"/>
      <c r="E20" s="106"/>
      <c r="F20" s="215"/>
      <c r="G20" s="104"/>
      <c r="H20" s="106"/>
      <c r="I20" s="107"/>
      <c r="J20" s="109"/>
      <c r="K20" s="35"/>
      <c r="L20" s="108" t="s">
        <v>333</v>
      </c>
      <c r="M20" s="182" t="s">
        <v>552</v>
      </c>
      <c r="N20" s="108"/>
    </row>
    <row r="21" spans="1:14">
      <c r="A21" s="215"/>
      <c r="B21" s="104"/>
      <c r="C21" s="105"/>
      <c r="D21" s="105"/>
      <c r="E21" s="106"/>
      <c r="F21" s="215"/>
      <c r="G21" s="106"/>
      <c r="H21" s="106"/>
      <c r="I21" s="107"/>
      <c r="J21" s="34"/>
      <c r="K21" s="35"/>
      <c r="L21" s="108" t="s">
        <v>333</v>
      </c>
      <c r="M21" s="182" t="s">
        <v>552</v>
      </c>
      <c r="N21" s="108"/>
    </row>
    <row r="22" spans="1:14" s="117" customFormat="1">
      <c r="A22" s="215"/>
      <c r="B22" s="104"/>
      <c r="C22" s="114"/>
      <c r="D22" s="114"/>
      <c r="E22" s="106"/>
      <c r="F22" s="215"/>
      <c r="G22" s="115"/>
      <c r="H22" s="110"/>
      <c r="I22" s="107"/>
      <c r="J22" s="116"/>
      <c r="K22" s="35"/>
      <c r="L22" s="108" t="s">
        <v>333</v>
      </c>
      <c r="M22" s="182" t="s">
        <v>552</v>
      </c>
      <c r="N22" s="108"/>
    </row>
    <row r="23" spans="1:14" s="117" customFormat="1">
      <c r="A23" s="215"/>
      <c r="B23" s="104"/>
      <c r="C23" s="114"/>
      <c r="D23" s="114"/>
      <c r="E23" s="106"/>
      <c r="F23" s="215"/>
      <c r="G23" s="115"/>
      <c r="H23" s="110"/>
      <c r="I23" s="107"/>
      <c r="J23" s="116"/>
      <c r="K23" s="35"/>
      <c r="L23" s="108" t="s">
        <v>333</v>
      </c>
      <c r="M23" s="182" t="s">
        <v>552</v>
      </c>
      <c r="N23" s="108"/>
    </row>
    <row r="24" spans="1:14">
      <c r="A24" s="215"/>
      <c r="B24" s="104"/>
      <c r="C24" s="105"/>
      <c r="D24" s="105"/>
      <c r="E24" s="106"/>
      <c r="F24" s="215"/>
      <c r="G24" s="106"/>
      <c r="H24" s="106"/>
      <c r="I24" s="107"/>
      <c r="J24" s="34"/>
      <c r="K24" s="35"/>
      <c r="L24" s="108" t="s">
        <v>333</v>
      </c>
      <c r="M24" s="182" t="s">
        <v>552</v>
      </c>
      <c r="N24" s="108"/>
    </row>
    <row r="25" spans="1:14">
      <c r="A25" s="215"/>
      <c r="B25" s="104"/>
      <c r="C25" s="105"/>
      <c r="D25" s="105"/>
      <c r="E25" s="106"/>
      <c r="F25" s="215"/>
      <c r="G25" s="106"/>
      <c r="H25" s="106"/>
      <c r="I25" s="107"/>
      <c r="J25" s="34"/>
      <c r="K25" s="35"/>
      <c r="L25" s="108" t="s">
        <v>333</v>
      </c>
      <c r="M25" s="182" t="s">
        <v>552</v>
      </c>
      <c r="N25" s="108"/>
    </row>
    <row r="26" spans="1:14">
      <c r="A26" s="215"/>
      <c r="B26" s="104"/>
      <c r="C26" s="105"/>
      <c r="D26" s="105"/>
      <c r="E26" s="106"/>
      <c r="F26" s="215"/>
      <c r="G26" s="106"/>
      <c r="H26" s="106"/>
      <c r="I26" s="106"/>
      <c r="J26" s="33"/>
      <c r="K26" s="35"/>
      <c r="L26" s="108" t="s">
        <v>333</v>
      </c>
      <c r="M26" s="182" t="s">
        <v>552</v>
      </c>
      <c r="N26" s="108" t="s">
        <v>1214</v>
      </c>
    </row>
    <row r="27" spans="1:14">
      <c r="A27" s="215"/>
      <c r="B27" s="104"/>
      <c r="C27" s="105"/>
      <c r="D27" s="105"/>
      <c r="E27" s="106"/>
      <c r="F27" s="215"/>
      <c r="G27" s="106"/>
      <c r="H27" s="111"/>
      <c r="I27" s="106"/>
      <c r="J27" s="118"/>
      <c r="K27" s="35"/>
      <c r="L27" s="108" t="s">
        <v>333</v>
      </c>
      <c r="M27" s="182" t="s">
        <v>552</v>
      </c>
      <c r="N27" s="108" t="s">
        <v>1212</v>
      </c>
    </row>
    <row r="28" spans="1:14">
      <c r="A28" s="215"/>
      <c r="B28" s="104"/>
      <c r="C28" s="119"/>
      <c r="D28" s="105"/>
      <c r="E28" s="106"/>
      <c r="F28" s="215"/>
      <c r="G28" s="106"/>
      <c r="H28" s="119"/>
      <c r="I28" s="106"/>
      <c r="J28" s="35"/>
      <c r="K28" s="35"/>
      <c r="L28" s="108" t="s">
        <v>333</v>
      </c>
      <c r="M28" s="182" t="s">
        <v>552</v>
      </c>
      <c r="N28" s="108" t="s">
        <v>1213</v>
      </c>
    </row>
    <row r="29" spans="1:14">
      <c r="A29" s="215"/>
      <c r="B29" s="104"/>
      <c r="C29" s="119"/>
      <c r="D29" s="105"/>
      <c r="E29" s="106"/>
      <c r="F29" s="215"/>
      <c r="G29" s="106"/>
      <c r="H29" s="119"/>
      <c r="I29" s="106"/>
      <c r="J29" s="35"/>
      <c r="K29" s="119"/>
      <c r="L29" s="108" t="s">
        <v>333</v>
      </c>
      <c r="M29" s="182" t="s">
        <v>552</v>
      </c>
      <c r="N29" s="108" t="s">
        <v>1213</v>
      </c>
    </row>
    <row r="30" spans="1:14">
      <c r="A30" s="215"/>
      <c r="B30" s="104"/>
      <c r="C30" s="105"/>
      <c r="D30" s="105"/>
      <c r="E30" s="106"/>
      <c r="F30" s="215"/>
      <c r="G30" s="104"/>
      <c r="H30" s="106"/>
      <c r="I30" s="107"/>
      <c r="J30" s="109"/>
      <c r="K30" s="35"/>
      <c r="L30" s="108" t="s">
        <v>333</v>
      </c>
      <c r="M30" s="182" t="s">
        <v>552</v>
      </c>
      <c r="N30" s="108" t="s">
        <v>1213</v>
      </c>
    </row>
    <row r="31" spans="1:14">
      <c r="A31" s="215"/>
      <c r="B31" s="104"/>
      <c r="C31" s="105"/>
      <c r="D31" s="105"/>
      <c r="E31" s="106"/>
      <c r="F31" s="215"/>
      <c r="G31" s="106"/>
      <c r="H31" s="106"/>
      <c r="I31" s="107"/>
      <c r="J31" s="34"/>
      <c r="K31" s="35"/>
      <c r="L31" s="108" t="s">
        <v>333</v>
      </c>
      <c r="M31" s="182" t="s">
        <v>552</v>
      </c>
      <c r="N31" s="108" t="s">
        <v>1212</v>
      </c>
    </row>
    <row r="32" spans="1:14" s="117" customFormat="1">
      <c r="A32" s="215"/>
      <c r="B32" s="104"/>
      <c r="C32" s="114"/>
      <c r="D32" s="114"/>
      <c r="E32" s="106"/>
      <c r="F32" s="215"/>
      <c r="G32" s="115"/>
      <c r="H32" s="110"/>
      <c r="I32" s="107"/>
      <c r="J32" s="116"/>
      <c r="K32" s="35"/>
      <c r="L32" s="108" t="s">
        <v>333</v>
      </c>
      <c r="M32" s="182" t="s">
        <v>552</v>
      </c>
      <c r="N32" s="108" t="s">
        <v>1212</v>
      </c>
    </row>
    <row r="33" spans="1:14" s="117" customFormat="1">
      <c r="A33" s="215"/>
      <c r="B33" s="104"/>
      <c r="C33" s="114"/>
      <c r="D33" s="114"/>
      <c r="E33" s="106"/>
      <c r="F33" s="215"/>
      <c r="G33" s="115"/>
      <c r="H33" s="110"/>
      <c r="I33" s="107"/>
      <c r="J33" s="116"/>
      <c r="K33" s="35"/>
      <c r="L33" s="108" t="s">
        <v>333</v>
      </c>
      <c r="M33" s="182" t="s">
        <v>552</v>
      </c>
      <c r="N33" s="108"/>
    </row>
    <row r="34" spans="1:14">
      <c r="A34" s="215"/>
      <c r="B34" s="104"/>
      <c r="C34" s="105"/>
      <c r="D34" s="105"/>
      <c r="E34" s="106"/>
      <c r="F34" s="215"/>
      <c r="G34" s="106"/>
      <c r="H34" s="106"/>
      <c r="I34" s="107"/>
      <c r="J34" s="34"/>
      <c r="K34" s="35"/>
      <c r="L34" s="108" t="s">
        <v>333</v>
      </c>
      <c r="M34" s="182" t="s">
        <v>552</v>
      </c>
      <c r="N34" s="108"/>
    </row>
    <row r="35" spans="1:14">
      <c r="A35" s="215"/>
      <c r="B35" s="104"/>
      <c r="C35" s="105"/>
      <c r="D35" s="105"/>
      <c r="E35" s="106"/>
      <c r="F35" s="215"/>
      <c r="G35" s="106"/>
      <c r="H35" s="106"/>
      <c r="I35" s="107"/>
      <c r="J35" s="34"/>
      <c r="K35" s="35"/>
      <c r="L35" s="108" t="s">
        <v>333</v>
      </c>
      <c r="M35" s="182" t="s">
        <v>552</v>
      </c>
      <c r="N35" s="108"/>
    </row>
    <row r="36" spans="1:14">
      <c r="A36" s="215"/>
      <c r="B36" s="104"/>
      <c r="C36" s="105"/>
      <c r="D36" s="105"/>
      <c r="E36" s="106"/>
      <c r="F36" s="215"/>
      <c r="G36" s="106"/>
      <c r="H36" s="106"/>
      <c r="I36" s="106"/>
      <c r="J36" s="33"/>
      <c r="K36" s="35"/>
      <c r="L36" s="108" t="s">
        <v>333</v>
      </c>
      <c r="M36" s="182" t="s">
        <v>552</v>
      </c>
      <c r="N36" s="108"/>
    </row>
    <row r="37" spans="1:14">
      <c r="A37" s="215"/>
      <c r="B37" s="104"/>
      <c r="C37" s="105"/>
      <c r="D37" s="105"/>
      <c r="E37" s="106"/>
      <c r="F37" s="215"/>
      <c r="G37" s="106"/>
      <c r="H37" s="111"/>
      <c r="I37" s="106"/>
      <c r="J37" s="118"/>
      <c r="K37" s="35"/>
      <c r="L37" s="108" t="s">
        <v>333</v>
      </c>
      <c r="M37" s="182" t="s">
        <v>552</v>
      </c>
      <c r="N37" s="108"/>
    </row>
    <row r="38" spans="1:14">
      <c r="A38" s="216"/>
      <c r="B38" s="104"/>
      <c r="C38" s="119"/>
      <c r="D38" s="105"/>
      <c r="E38" s="113"/>
      <c r="F38" s="215"/>
      <c r="G38" s="106"/>
      <c r="H38" s="119"/>
      <c r="I38" s="106"/>
      <c r="J38" s="35"/>
      <c r="K38" s="35"/>
      <c r="L38" s="108" t="s">
        <v>333</v>
      </c>
      <c r="M38" s="182" t="s">
        <v>552</v>
      </c>
      <c r="N38" s="108"/>
    </row>
    <row r="39" spans="1:14">
      <c r="A39" s="216"/>
      <c r="B39" s="104"/>
      <c r="C39" s="119"/>
      <c r="D39" s="105"/>
      <c r="E39" s="113"/>
      <c r="F39" s="215"/>
      <c r="G39" s="106"/>
      <c r="H39" s="119"/>
      <c r="I39" s="106"/>
      <c r="J39" s="35"/>
      <c r="K39" s="119"/>
      <c r="L39" s="108" t="s">
        <v>333</v>
      </c>
      <c r="M39" s="182" t="s">
        <v>552</v>
      </c>
      <c r="N39" s="108"/>
    </row>
    <row r="40" spans="1:14">
      <c r="A40" s="216"/>
      <c r="B40" s="104"/>
      <c r="C40" s="105"/>
      <c r="D40" s="105"/>
      <c r="E40" s="113"/>
      <c r="F40" s="215"/>
      <c r="G40" s="104"/>
      <c r="H40" s="106"/>
      <c r="I40" s="107"/>
      <c r="J40" s="109"/>
      <c r="K40" s="35"/>
      <c r="L40" s="108" t="s">
        <v>333</v>
      </c>
      <c r="M40" s="182" t="s">
        <v>552</v>
      </c>
      <c r="N40" s="108"/>
    </row>
    <row r="41" spans="1:14">
      <c r="A41" s="216"/>
      <c r="B41" s="104"/>
      <c r="C41" s="105"/>
      <c r="D41" s="105"/>
      <c r="E41" s="113"/>
      <c r="F41" s="215"/>
      <c r="G41" s="106"/>
      <c r="H41" s="106"/>
      <c r="I41" s="107"/>
      <c r="J41" s="34"/>
      <c r="K41" s="35"/>
      <c r="L41" s="108" t="s">
        <v>333</v>
      </c>
      <c r="M41" s="182" t="s">
        <v>552</v>
      </c>
      <c r="N41" s="108"/>
    </row>
    <row r="42" spans="1:14" s="117" customFormat="1">
      <c r="A42" s="216"/>
      <c r="B42" s="104"/>
      <c r="C42" s="114"/>
      <c r="D42" s="114"/>
      <c r="E42" s="113"/>
      <c r="F42" s="215"/>
      <c r="G42" s="115"/>
      <c r="H42" s="110"/>
      <c r="I42" s="107"/>
      <c r="J42" s="116"/>
      <c r="K42" s="35"/>
      <c r="L42" s="108" t="s">
        <v>333</v>
      </c>
      <c r="M42" s="182" t="s">
        <v>552</v>
      </c>
      <c r="N42" s="108"/>
    </row>
    <row r="43" spans="1:14" s="117" customFormat="1">
      <c r="A43" s="216"/>
      <c r="B43" s="104"/>
      <c r="C43" s="114"/>
      <c r="D43" s="114"/>
      <c r="E43" s="113"/>
      <c r="F43" s="215"/>
      <c r="G43" s="115"/>
      <c r="H43" s="110"/>
      <c r="I43" s="107"/>
      <c r="J43" s="116"/>
      <c r="K43" s="35"/>
      <c r="L43" s="108" t="s">
        <v>333</v>
      </c>
      <c r="M43" s="182" t="s">
        <v>552</v>
      </c>
      <c r="N43" s="108"/>
    </row>
    <row r="44" spans="1:14">
      <c r="A44" s="216"/>
      <c r="B44" s="104"/>
      <c r="C44" s="105"/>
      <c r="D44" s="105"/>
      <c r="E44" s="113"/>
      <c r="F44" s="215"/>
      <c r="G44" s="106"/>
      <c r="H44" s="106"/>
      <c r="I44" s="107"/>
      <c r="J44" s="34"/>
      <c r="K44" s="35"/>
      <c r="L44" s="108" t="s">
        <v>333</v>
      </c>
      <c r="M44" s="182" t="s">
        <v>552</v>
      </c>
      <c r="N44" s="108"/>
    </row>
    <row r="45" spans="1:14">
      <c r="A45" s="216"/>
      <c r="B45" s="104"/>
      <c r="C45" s="105"/>
      <c r="D45" s="105"/>
      <c r="E45" s="113"/>
      <c r="F45" s="215"/>
      <c r="G45" s="106"/>
      <c r="H45" s="106"/>
      <c r="I45" s="107"/>
      <c r="J45" s="34"/>
      <c r="K45" s="35"/>
      <c r="L45" s="108" t="s">
        <v>333</v>
      </c>
      <c r="M45" s="182" t="s">
        <v>552</v>
      </c>
      <c r="N45" s="108"/>
    </row>
    <row r="46" spans="1:14">
      <c r="A46" s="216"/>
      <c r="B46" s="104"/>
      <c r="C46" s="105"/>
      <c r="D46" s="105"/>
      <c r="E46" s="113"/>
      <c r="F46" s="215"/>
      <c r="G46" s="106"/>
      <c r="H46" s="106"/>
      <c r="I46" s="106"/>
      <c r="J46" s="33"/>
      <c r="K46" s="35"/>
      <c r="L46" s="108" t="s">
        <v>333</v>
      </c>
      <c r="M46" s="182" t="s">
        <v>552</v>
      </c>
      <c r="N46" s="108"/>
    </row>
    <row r="47" spans="1:14">
      <c r="A47" s="216"/>
      <c r="B47" s="104"/>
      <c r="C47" s="105"/>
      <c r="D47" s="105"/>
      <c r="E47" s="113"/>
      <c r="F47" s="215"/>
      <c r="G47" s="106"/>
      <c r="H47" s="111"/>
      <c r="I47" s="106"/>
      <c r="J47" s="118"/>
      <c r="K47" s="35"/>
      <c r="L47" s="108" t="s">
        <v>333</v>
      </c>
      <c r="M47" s="182" t="s">
        <v>552</v>
      </c>
      <c r="N47" s="108"/>
    </row>
    <row r="48" spans="1:14">
      <c r="A48" s="216"/>
      <c r="B48" s="104"/>
      <c r="C48" s="119"/>
      <c r="D48" s="105"/>
      <c r="E48" s="113"/>
      <c r="F48" s="215"/>
      <c r="G48" s="106"/>
      <c r="H48" s="119"/>
      <c r="I48" s="106"/>
      <c r="J48" s="35"/>
      <c r="K48" s="35"/>
      <c r="L48" s="108" t="s">
        <v>333</v>
      </c>
      <c r="M48" s="182" t="s">
        <v>552</v>
      </c>
      <c r="N48" s="108"/>
    </row>
    <row r="49" spans="1:14">
      <c r="A49" s="216"/>
      <c r="B49" s="104"/>
      <c r="C49" s="119"/>
      <c r="D49" s="105"/>
      <c r="E49" s="113"/>
      <c r="F49" s="215"/>
      <c r="G49" s="106"/>
      <c r="H49" s="119"/>
      <c r="I49" s="106"/>
      <c r="J49" s="35"/>
      <c r="K49" s="119"/>
      <c r="L49" s="108" t="s">
        <v>333</v>
      </c>
      <c r="M49" s="182" t="s">
        <v>552</v>
      </c>
      <c r="N49" s="108"/>
    </row>
    <row r="50" spans="1:14">
      <c r="A50" s="216"/>
      <c r="B50" s="104"/>
      <c r="C50" s="105"/>
      <c r="D50" s="105"/>
      <c r="E50" s="113"/>
      <c r="F50" s="215"/>
      <c r="G50" s="104"/>
      <c r="H50" s="106"/>
      <c r="I50" s="107"/>
      <c r="J50" s="109"/>
      <c r="K50" s="35"/>
      <c r="L50" s="108" t="s">
        <v>333</v>
      </c>
      <c r="M50" s="182" t="s">
        <v>552</v>
      </c>
      <c r="N50" s="108"/>
    </row>
    <row r="51" spans="1:14">
      <c r="A51" s="216"/>
      <c r="B51" s="104"/>
      <c r="C51" s="105"/>
      <c r="D51" s="105"/>
      <c r="E51" s="113"/>
      <c r="F51" s="215"/>
      <c r="G51" s="106"/>
      <c r="H51" s="106"/>
      <c r="I51" s="107"/>
      <c r="J51" s="34"/>
      <c r="K51" s="35"/>
      <c r="L51" s="108" t="s">
        <v>333</v>
      </c>
      <c r="M51" s="182" t="s">
        <v>552</v>
      </c>
      <c r="N51" s="108"/>
    </row>
    <row r="52" spans="1:14" s="117" customFormat="1">
      <c r="A52" s="216"/>
      <c r="B52" s="104"/>
      <c r="C52" s="114"/>
      <c r="D52" s="114"/>
      <c r="E52" s="113"/>
      <c r="F52" s="215"/>
      <c r="G52" s="115"/>
      <c r="H52" s="110"/>
      <c r="I52" s="107"/>
      <c r="J52" s="116"/>
      <c r="K52" s="35"/>
      <c r="L52" s="108" t="s">
        <v>333</v>
      </c>
      <c r="M52" s="182" t="s">
        <v>552</v>
      </c>
      <c r="N52" s="108"/>
    </row>
    <row r="53" spans="1:14" s="117" customFormat="1">
      <c r="A53" s="216"/>
      <c r="B53" s="104"/>
      <c r="C53" s="114"/>
      <c r="D53" s="114"/>
      <c r="E53" s="113"/>
      <c r="F53" s="215"/>
      <c r="G53" s="115"/>
      <c r="H53" s="110"/>
      <c r="I53" s="107"/>
      <c r="J53" s="116"/>
      <c r="K53" s="35"/>
      <c r="L53" s="108" t="s">
        <v>333</v>
      </c>
      <c r="M53" s="182" t="s">
        <v>552</v>
      </c>
      <c r="N53" s="108"/>
    </row>
    <row r="54" spans="1:14">
      <c r="A54" s="216"/>
      <c r="B54" s="104"/>
      <c r="C54" s="105"/>
      <c r="D54" s="105"/>
      <c r="E54" s="113"/>
      <c r="F54" s="215"/>
      <c r="G54" s="106"/>
      <c r="H54" s="106"/>
      <c r="I54" s="107"/>
      <c r="J54" s="34"/>
      <c r="K54" s="35"/>
      <c r="L54" s="108" t="s">
        <v>333</v>
      </c>
      <c r="M54" s="182" t="s">
        <v>552</v>
      </c>
      <c r="N54" s="108"/>
    </row>
    <row r="55" spans="1:14">
      <c r="A55" s="216"/>
      <c r="B55" s="104"/>
      <c r="C55" s="105"/>
      <c r="D55" s="105"/>
      <c r="E55" s="113"/>
      <c r="F55" s="215"/>
      <c r="G55" s="106"/>
      <c r="H55" s="106"/>
      <c r="I55" s="107"/>
      <c r="J55" s="34"/>
      <c r="K55" s="35"/>
      <c r="L55" s="108" t="s">
        <v>333</v>
      </c>
      <c r="M55" s="182" t="s">
        <v>552</v>
      </c>
      <c r="N55" s="108"/>
    </row>
    <row r="56" spans="1:14">
      <c r="A56" s="216"/>
      <c r="B56" s="104"/>
      <c r="C56" s="105"/>
      <c r="D56" s="105"/>
      <c r="E56" s="113"/>
      <c r="F56" s="215"/>
      <c r="G56" s="106"/>
      <c r="H56" s="106"/>
      <c r="I56" s="106"/>
      <c r="J56" s="33"/>
      <c r="K56" s="35"/>
      <c r="L56" s="108" t="s">
        <v>333</v>
      </c>
      <c r="M56" s="182" t="s">
        <v>552</v>
      </c>
      <c r="N56" s="108"/>
    </row>
  </sheetData>
  <autoFilter ref="A4:N56" xr:uid="{00000000-0009-0000-0000-000018000000}">
    <sortState xmlns:xlrd2="http://schemas.microsoft.com/office/spreadsheetml/2017/richdata2" ref="A5:T56">
      <sortCondition ref="A4:A28"/>
    </sortState>
  </autoFilter>
  <mergeCells count="2">
    <mergeCell ref="A2:D2"/>
    <mergeCell ref="A3:B3"/>
  </mergeCells>
  <conditionalFormatting sqref="D5:D59">
    <cfRule type="containsText" dxfId="3" priority="1" operator="containsText" text="No">
      <formula>NOT(ISERROR(SEARCH("No",D5)))</formula>
    </cfRule>
    <cfRule type="containsText" dxfId="2" priority="2" operator="containsText" text="Yes">
      <formula>NOT(ISERROR(SEARCH("Yes",D5)))</formula>
    </cfRule>
  </conditionalFormatting>
  <dataValidations count="2">
    <dataValidation type="list" allowBlank="1" showInputMessage="1" showErrorMessage="1" sqref="D5:D59" xr:uid="{00000000-0002-0000-1800-000000000000}">
      <formula1>"Yes, No, "</formula1>
    </dataValidation>
    <dataValidation type="list" allowBlank="1" showInputMessage="1" showErrorMessage="1" sqref="M5:M6 M8:M56" xr:uid="{00000000-0002-0000-1800-000001000000}">
      <formula1>"Select from dropdown, Lift &amp; Shift, Seed &amp; Swing, P2P, P2V, V2V"</formula1>
    </dataValidation>
  </dataValidations>
  <hyperlinks>
    <hyperlink ref="A3" location="Summary!A1" display="Return to Summary" xr:uid="{00000000-0004-0000-1800-000000000000}"/>
    <hyperlink ref="A3:B3" location="TOC!A1" display="Return to Table of Contents" xr:uid="{00000000-0004-0000-1800-000001000000}"/>
  </hyperlinks>
  <pageMargins left="0.7" right="0.7" top="0.75" bottom="0.75" header="0.3" footer="0.5"/>
  <pageSetup orientation="portrait" r:id="rId1"/>
  <headerFooter>
    <oddFooter>&amp;LCapital One Public</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1">
    <tabColor theme="0" tint="-0.249977111117893"/>
  </sheetPr>
  <dimension ref="A1:F4"/>
  <sheetViews>
    <sheetView zoomScaleNormal="100" workbookViewId="0">
      <pane ySplit="3" topLeftCell="A5" activePane="bottomLeft" state="frozen"/>
      <selection pane="bottomLeft" activeCell="C15" sqref="C15"/>
    </sheetView>
  </sheetViews>
  <sheetFormatPr defaultColWidth="9.28515625" defaultRowHeight="12.75"/>
  <cols>
    <col min="1" max="1" width="9.28515625" style="127" bestFit="1" customWidth="1"/>
    <col min="2" max="2" width="17.42578125" style="127" customWidth="1"/>
    <col min="3" max="3" width="63.7109375" style="126" customWidth="1"/>
    <col min="4" max="4" width="21.85546875" style="121" customWidth="1"/>
    <col min="5" max="5" width="9.85546875" style="121" customWidth="1"/>
    <col min="6" max="6" width="42.28515625" style="121" customWidth="1"/>
    <col min="7" max="16384" width="9.28515625" style="121"/>
  </cols>
  <sheetData>
    <row r="1" spans="1:6" s="191" customFormat="1" ht="23.25">
      <c r="A1" s="152" t="s">
        <v>1215</v>
      </c>
      <c r="B1" s="141"/>
      <c r="C1" s="141"/>
      <c r="D1" s="209" t="s">
        <v>91</v>
      </c>
      <c r="E1" s="168"/>
      <c r="F1" s="168"/>
    </row>
    <row r="2" spans="1:6" s="192" customFormat="1" ht="15.75" customHeight="1">
      <c r="A2" s="305"/>
      <c r="B2" s="306"/>
      <c r="C2" s="306"/>
      <c r="D2" s="306"/>
      <c r="E2" s="167"/>
      <c r="F2" s="167"/>
    </row>
    <row r="3" spans="1:6">
      <c r="A3" s="308" t="s">
        <v>92</v>
      </c>
      <c r="B3" s="308"/>
      <c r="C3" s="153"/>
      <c r="D3" s="153"/>
      <c r="E3" s="153"/>
      <c r="F3" s="153"/>
    </row>
    <row r="4" spans="1:6">
      <c r="A4" s="193" t="s">
        <v>1216</v>
      </c>
      <c r="B4" s="193" t="s">
        <v>1217</v>
      </c>
      <c r="C4" s="194" t="s">
        <v>1218</v>
      </c>
      <c r="D4" s="193" t="s">
        <v>324</v>
      </c>
      <c r="E4" s="195" t="s">
        <v>1219</v>
      </c>
      <c r="F4" s="195" t="s">
        <v>1220</v>
      </c>
    </row>
  </sheetData>
  <mergeCells count="2">
    <mergeCell ref="A2:D2"/>
    <mergeCell ref="A3:B3"/>
  </mergeCells>
  <hyperlinks>
    <hyperlink ref="A3" location="Summary!A1" display="Return to Summary" xr:uid="{00000000-0004-0000-1900-000000000000}"/>
    <hyperlink ref="A3:B3" location="TOC!A1" display="Return to Table of Contents" xr:uid="{00000000-0004-0000-1900-000001000000}"/>
  </hyperlinks>
  <pageMargins left="0.25" right="0.25" top="0.75" bottom="0.75" header="0.3" footer="0.5"/>
  <pageSetup orientation="landscape" r:id="rId1"/>
  <headerFooter>
    <oddFooter>&amp;LCapital One Public</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2">
    <tabColor rgb="FFFFFF00"/>
  </sheetPr>
  <dimension ref="A1:P24"/>
  <sheetViews>
    <sheetView zoomScale="90" zoomScaleNormal="90" workbookViewId="0">
      <selection activeCell="K1" sqref="K1"/>
    </sheetView>
  </sheetViews>
  <sheetFormatPr defaultRowHeight="15"/>
  <cols>
    <col min="1" max="1" width="5.28515625" customWidth="1"/>
    <col min="2" max="2" width="16" customWidth="1"/>
    <col min="3" max="4" width="15.42578125" customWidth="1"/>
    <col min="5" max="5" width="14.28515625" customWidth="1"/>
    <col min="6" max="7" width="14.5703125" customWidth="1"/>
    <col min="8" max="8" width="16.5703125" customWidth="1"/>
    <col min="9" max="9" width="15.7109375" customWidth="1"/>
    <col min="11" max="11" width="38.140625" customWidth="1"/>
    <col min="12" max="12" width="32.42578125" customWidth="1"/>
    <col min="13" max="13" width="10.7109375" customWidth="1"/>
    <col min="14" max="14" width="14.28515625" customWidth="1"/>
    <col min="15" max="15" width="16" customWidth="1"/>
    <col min="16" max="16" width="35" customWidth="1"/>
  </cols>
  <sheetData>
    <row r="1" spans="1:16" ht="23.25">
      <c r="A1" s="152" t="s">
        <v>1202</v>
      </c>
      <c r="B1" s="141"/>
      <c r="C1" s="141"/>
      <c r="D1" s="141"/>
      <c r="E1" s="141"/>
      <c r="F1" s="141"/>
      <c r="G1" s="141"/>
      <c r="H1" s="141"/>
      <c r="I1" s="141"/>
      <c r="J1" s="141"/>
      <c r="K1" s="209" t="s">
        <v>91</v>
      </c>
      <c r="L1" s="143"/>
    </row>
    <row r="2" spans="1:16" ht="15.75">
      <c r="A2" s="145"/>
      <c r="B2" s="145"/>
      <c r="C2" s="145"/>
      <c r="D2" s="145"/>
      <c r="E2" s="145"/>
      <c r="F2" s="145"/>
      <c r="G2" s="145"/>
      <c r="H2" s="145"/>
      <c r="I2" s="145"/>
      <c r="J2" s="145"/>
      <c r="K2" s="146"/>
      <c r="L2" s="143"/>
    </row>
    <row r="3" spans="1:16">
      <c r="A3" s="342" t="s">
        <v>92</v>
      </c>
      <c r="B3" s="342"/>
      <c r="C3" s="342"/>
      <c r="D3" s="153"/>
      <c r="E3" s="153"/>
      <c r="F3" s="153"/>
      <c r="G3" s="153"/>
      <c r="H3" s="153"/>
      <c r="I3" s="143"/>
      <c r="J3" s="143"/>
    </row>
    <row r="4" spans="1:16" ht="38.25">
      <c r="A4" s="203" t="s">
        <v>1221</v>
      </c>
      <c r="B4" s="203" t="s">
        <v>1222</v>
      </c>
      <c r="C4" s="203" t="s">
        <v>1223</v>
      </c>
      <c r="D4" s="203" t="s">
        <v>1224</v>
      </c>
      <c r="E4" s="203" t="s">
        <v>1216</v>
      </c>
      <c r="F4" s="203" t="s">
        <v>1225</v>
      </c>
      <c r="G4" s="203" t="s">
        <v>1226</v>
      </c>
      <c r="H4" s="203" t="s">
        <v>1227</v>
      </c>
      <c r="I4" s="203" t="s">
        <v>1228</v>
      </c>
      <c r="J4" s="203" t="s">
        <v>106</v>
      </c>
      <c r="K4" s="203" t="s">
        <v>1229</v>
      </c>
      <c r="L4" s="203" t="s">
        <v>1230</v>
      </c>
      <c r="M4" s="203" t="s">
        <v>1231</v>
      </c>
      <c r="N4" s="203" t="s">
        <v>318</v>
      </c>
      <c r="O4" s="203" t="s">
        <v>1232</v>
      </c>
      <c r="P4" s="203" t="s">
        <v>107</v>
      </c>
    </row>
    <row r="5" spans="1:16">
      <c r="A5" s="217">
        <v>1</v>
      </c>
      <c r="B5" s="175"/>
      <c r="C5" s="175"/>
      <c r="D5" s="175"/>
      <c r="E5" s="175"/>
      <c r="F5" s="175"/>
      <c r="G5" s="175"/>
      <c r="H5" s="175"/>
      <c r="I5" s="176"/>
      <c r="J5" s="175"/>
      <c r="K5" s="175"/>
      <c r="L5" s="175"/>
      <c r="M5" s="175"/>
      <c r="N5" s="176"/>
      <c r="O5" s="176"/>
      <c r="P5" s="175"/>
    </row>
    <row r="6" spans="1:16">
      <c r="A6" s="217">
        <v>2</v>
      </c>
      <c r="B6" s="175"/>
      <c r="C6" s="175"/>
      <c r="D6" s="175"/>
      <c r="E6" s="175"/>
      <c r="F6" s="175"/>
      <c r="G6" s="175"/>
      <c r="H6" s="175"/>
      <c r="I6" s="176"/>
      <c r="J6" s="175"/>
      <c r="K6" s="175"/>
      <c r="L6" s="175"/>
      <c r="M6" s="175"/>
      <c r="N6" s="176"/>
      <c r="O6" s="176"/>
      <c r="P6" s="175"/>
    </row>
    <row r="7" spans="1:16">
      <c r="A7" s="217">
        <v>3</v>
      </c>
      <c r="B7" s="175"/>
      <c r="C7" s="175"/>
      <c r="D7" s="175"/>
      <c r="E7" s="175"/>
      <c r="F7" s="175"/>
      <c r="G7" s="175"/>
      <c r="H7" s="175"/>
      <c r="I7" s="176"/>
      <c r="J7" s="175"/>
      <c r="K7" s="175"/>
      <c r="L7" s="175"/>
      <c r="M7" s="175"/>
      <c r="N7" s="176"/>
      <c r="O7" s="176"/>
      <c r="P7" s="175"/>
    </row>
    <row r="8" spans="1:16">
      <c r="A8" s="217">
        <v>4</v>
      </c>
      <c r="B8" s="175"/>
      <c r="C8" s="175"/>
      <c r="D8" s="175"/>
      <c r="E8" s="175"/>
      <c r="F8" s="175"/>
      <c r="G8" s="175"/>
      <c r="H8" s="175"/>
      <c r="I8" s="176"/>
      <c r="J8" s="175"/>
      <c r="K8" s="175"/>
      <c r="L8" s="175"/>
      <c r="M8" s="175"/>
      <c r="N8" s="176"/>
      <c r="O8" s="176"/>
      <c r="P8" s="175"/>
    </row>
    <row r="9" spans="1:16">
      <c r="A9" s="217">
        <v>5</v>
      </c>
      <c r="B9" s="175"/>
      <c r="C9" s="175"/>
      <c r="D9" s="175"/>
      <c r="E9" s="175"/>
      <c r="F9" s="175"/>
      <c r="G9" s="175"/>
      <c r="H9" s="175"/>
      <c r="I9" s="176"/>
      <c r="J9" s="175"/>
      <c r="K9" s="175"/>
      <c r="L9" s="175"/>
      <c r="M9" s="175"/>
      <c r="N9" s="176"/>
      <c r="O9" s="176"/>
      <c r="P9" s="175"/>
    </row>
    <row r="10" spans="1:16">
      <c r="A10" s="217">
        <v>6</v>
      </c>
      <c r="B10" s="175"/>
      <c r="C10" s="175"/>
      <c r="D10" s="175"/>
      <c r="E10" s="175"/>
      <c r="F10" s="175"/>
      <c r="G10" s="175"/>
      <c r="H10" s="175"/>
      <c r="I10" s="176"/>
      <c r="J10" s="175"/>
      <c r="K10" s="175"/>
      <c r="L10" s="175"/>
      <c r="M10" s="175"/>
      <c r="N10" s="176"/>
      <c r="O10" s="176"/>
      <c r="P10" s="175"/>
    </row>
    <row r="11" spans="1:16">
      <c r="A11" s="217">
        <v>7</v>
      </c>
      <c r="B11" s="175"/>
      <c r="C11" s="175"/>
      <c r="D11" s="175"/>
      <c r="E11" s="175"/>
      <c r="F11" s="175"/>
      <c r="G11" s="175"/>
      <c r="H11" s="175"/>
      <c r="I11" s="176"/>
      <c r="J11" s="175"/>
      <c r="K11" s="175"/>
      <c r="L11" s="175"/>
      <c r="M11" s="175"/>
      <c r="N11" s="176"/>
      <c r="O11" s="176"/>
      <c r="P11" s="175"/>
    </row>
    <row r="12" spans="1:16">
      <c r="A12" s="217">
        <v>8</v>
      </c>
      <c r="B12" s="175"/>
      <c r="C12" s="175"/>
      <c r="D12" s="175"/>
      <c r="E12" s="175"/>
      <c r="F12" s="175"/>
      <c r="G12" s="175"/>
      <c r="H12" s="175"/>
      <c r="I12" s="176"/>
      <c r="J12" s="175"/>
      <c r="K12" s="175"/>
      <c r="L12" s="175"/>
      <c r="M12" s="175"/>
      <c r="N12" s="176"/>
      <c r="O12" s="176"/>
      <c r="P12" s="175"/>
    </row>
    <row r="13" spans="1:16">
      <c r="A13" s="217">
        <v>9</v>
      </c>
      <c r="B13" s="175"/>
      <c r="C13" s="175"/>
      <c r="D13" s="175"/>
      <c r="E13" s="175"/>
      <c r="F13" s="175"/>
      <c r="G13" s="175"/>
      <c r="H13" s="175"/>
      <c r="I13" s="176"/>
      <c r="J13" s="175"/>
      <c r="K13" s="175"/>
      <c r="L13" s="175"/>
      <c r="M13" s="175"/>
      <c r="N13" s="176"/>
      <c r="O13" s="176"/>
      <c r="P13" s="175"/>
    </row>
    <row r="14" spans="1:16">
      <c r="A14" s="217">
        <v>10</v>
      </c>
      <c r="B14" s="175"/>
      <c r="C14" s="175"/>
      <c r="D14" s="175"/>
      <c r="E14" s="175"/>
      <c r="F14" s="175"/>
      <c r="G14" s="175"/>
      <c r="H14" s="175"/>
      <c r="I14" s="176"/>
      <c r="J14" s="175"/>
      <c r="K14" s="175"/>
      <c r="L14" s="175"/>
      <c r="M14" s="175"/>
      <c r="N14" s="176"/>
      <c r="O14" s="176"/>
      <c r="P14" s="175"/>
    </row>
    <row r="15" spans="1:16">
      <c r="A15" s="217">
        <v>11</v>
      </c>
      <c r="B15" s="175"/>
      <c r="C15" s="175"/>
      <c r="D15" s="175"/>
      <c r="E15" s="175"/>
      <c r="F15" s="175"/>
      <c r="G15" s="175"/>
      <c r="H15" s="175"/>
      <c r="I15" s="176"/>
      <c r="J15" s="175"/>
      <c r="K15" s="175"/>
      <c r="L15" s="175"/>
      <c r="M15" s="175"/>
      <c r="N15" s="176"/>
      <c r="O15" s="176"/>
      <c r="P15" s="175"/>
    </row>
    <row r="16" spans="1:16">
      <c r="A16" s="217">
        <v>12</v>
      </c>
      <c r="B16" s="175"/>
      <c r="C16" s="175"/>
      <c r="D16" s="175"/>
      <c r="E16" s="175"/>
      <c r="F16" s="175"/>
      <c r="G16" s="175"/>
      <c r="H16" s="175"/>
      <c r="I16" s="176"/>
      <c r="J16" s="175"/>
      <c r="K16" s="175"/>
      <c r="L16" s="175"/>
      <c r="M16" s="175"/>
      <c r="N16" s="176"/>
      <c r="O16" s="176"/>
      <c r="P16" s="175"/>
    </row>
    <row r="17" spans="1:16">
      <c r="A17" s="217">
        <v>13</v>
      </c>
      <c r="B17" s="175"/>
      <c r="C17" s="175"/>
      <c r="D17" s="175"/>
      <c r="E17" s="175"/>
      <c r="F17" s="175"/>
      <c r="G17" s="175"/>
      <c r="H17" s="175"/>
      <c r="I17" s="176"/>
      <c r="J17" s="175"/>
      <c r="K17" s="175"/>
      <c r="L17" s="175"/>
      <c r="M17" s="175"/>
      <c r="N17" s="176"/>
      <c r="O17" s="176"/>
      <c r="P17" s="175"/>
    </row>
    <row r="18" spans="1:16">
      <c r="A18" s="217">
        <v>14</v>
      </c>
      <c r="B18" s="175"/>
      <c r="C18" s="175"/>
      <c r="D18" s="175"/>
      <c r="E18" s="175"/>
      <c r="F18" s="175"/>
      <c r="G18" s="175"/>
      <c r="H18" s="175"/>
      <c r="I18" s="176"/>
      <c r="J18" s="175"/>
      <c r="K18" s="175"/>
      <c r="L18" s="175"/>
      <c r="M18" s="175"/>
      <c r="N18" s="176"/>
      <c r="O18" s="176"/>
      <c r="P18" s="175"/>
    </row>
    <row r="19" spans="1:16">
      <c r="A19" s="217">
        <v>15</v>
      </c>
      <c r="B19" s="175"/>
      <c r="C19" s="175"/>
      <c r="D19" s="175"/>
      <c r="E19" s="175"/>
      <c r="F19" s="175"/>
      <c r="G19" s="175"/>
      <c r="H19" s="175"/>
      <c r="I19" s="176"/>
      <c r="J19" s="175"/>
      <c r="K19" s="175"/>
      <c r="L19" s="175"/>
      <c r="M19" s="175"/>
      <c r="N19" s="176"/>
      <c r="O19" s="176"/>
      <c r="P19" s="175"/>
    </row>
    <row r="20" spans="1:16">
      <c r="A20" s="217">
        <v>16</v>
      </c>
      <c r="B20" s="175"/>
      <c r="C20" s="175"/>
      <c r="D20" s="175"/>
      <c r="E20" s="175"/>
      <c r="F20" s="175"/>
      <c r="G20" s="175"/>
      <c r="H20" s="175"/>
      <c r="I20" s="176"/>
      <c r="J20" s="175"/>
      <c r="K20" s="175"/>
      <c r="L20" s="175"/>
      <c r="M20" s="175"/>
      <c r="N20" s="176"/>
      <c r="O20" s="176"/>
      <c r="P20" s="175"/>
    </row>
    <row r="21" spans="1:16">
      <c r="A21" s="217">
        <v>17</v>
      </c>
      <c r="B21" s="175"/>
      <c r="C21" s="175"/>
      <c r="D21" s="175"/>
      <c r="E21" s="175"/>
      <c r="F21" s="175"/>
      <c r="G21" s="175"/>
      <c r="H21" s="175"/>
      <c r="I21" s="176"/>
      <c r="J21" s="175"/>
      <c r="K21" s="175"/>
      <c r="L21" s="175"/>
      <c r="M21" s="175"/>
      <c r="N21" s="176"/>
      <c r="O21" s="176"/>
      <c r="P21" s="175"/>
    </row>
    <row r="22" spans="1:16">
      <c r="A22" s="217">
        <v>18</v>
      </c>
      <c r="B22" s="175"/>
      <c r="C22" s="175"/>
      <c r="D22" s="175"/>
      <c r="E22" s="175"/>
      <c r="F22" s="175"/>
      <c r="G22" s="175"/>
      <c r="H22" s="175"/>
      <c r="I22" s="176"/>
      <c r="J22" s="175"/>
      <c r="K22" s="175"/>
      <c r="L22" s="175"/>
      <c r="M22" s="175"/>
      <c r="N22" s="176"/>
      <c r="O22" s="176"/>
      <c r="P22" s="175"/>
    </row>
    <row r="23" spans="1:16">
      <c r="A23" s="217">
        <v>19</v>
      </c>
      <c r="B23" s="175"/>
      <c r="C23" s="175"/>
      <c r="D23" s="175"/>
      <c r="E23" s="175"/>
      <c r="F23" s="175"/>
      <c r="G23" s="175"/>
      <c r="H23" s="175"/>
      <c r="I23" s="176"/>
      <c r="J23" s="175"/>
      <c r="K23" s="175"/>
      <c r="L23" s="175"/>
      <c r="M23" s="175"/>
      <c r="N23" s="176"/>
      <c r="O23" s="176"/>
      <c r="P23" s="175"/>
    </row>
    <row r="24" spans="1:16">
      <c r="A24" s="217">
        <v>20</v>
      </c>
      <c r="B24" s="175"/>
      <c r="C24" s="175"/>
      <c r="D24" s="175"/>
      <c r="E24" s="175"/>
      <c r="F24" s="175"/>
      <c r="G24" s="175"/>
      <c r="H24" s="175"/>
      <c r="I24" s="176"/>
      <c r="J24" s="175"/>
      <c r="K24" s="175"/>
      <c r="L24" s="175"/>
      <c r="M24" s="175"/>
      <c r="N24" s="176"/>
      <c r="O24" s="175"/>
      <c r="P24" s="175"/>
    </row>
  </sheetData>
  <autoFilter ref="A4:P4" xr:uid="{00000000-0009-0000-0000-00001B000000}"/>
  <mergeCells count="1">
    <mergeCell ref="A3:C3"/>
  </mergeCells>
  <conditionalFormatting sqref="A4:P4">
    <cfRule type="cellIs" dxfId="1" priority="1" stopIfTrue="1" operator="equal">
      <formula>"Open"</formula>
    </cfRule>
    <cfRule type="cellIs" dxfId="0" priority="2" stopIfTrue="1" operator="equal">
      <formula>"Closed"</formula>
    </cfRule>
  </conditionalFormatting>
  <dataValidations count="3">
    <dataValidation type="list" allowBlank="1" showInputMessage="1" showErrorMessage="1" sqref="J5:J23" xr:uid="{00000000-0002-0000-1B00-000000000000}">
      <formula1>"Open, Pending, Closed"</formula1>
    </dataValidation>
    <dataValidation type="list" allowBlank="1" showInputMessage="1" showErrorMessage="1" sqref="M5:M24" xr:uid="{00000000-0002-0000-1B00-000001000000}">
      <formula1>"Yes, No"</formula1>
    </dataValidation>
    <dataValidation type="list" allowBlank="1" showInputMessage="1" showErrorMessage="1" sqref="G5:G24" xr:uid="{00000000-0002-0000-1B00-000002000000}">
      <formula1>"High, Medium, Low"</formula1>
    </dataValidation>
  </dataValidations>
  <hyperlinks>
    <hyperlink ref="A3" location="Summary!A1" display="Return to Summary" xr:uid="{00000000-0004-0000-1B00-000000000000}"/>
    <hyperlink ref="A3:B3" location="TOC!A1" display="Return to Table of Contents" xr:uid="{00000000-0004-0000-1B00-000001000000}"/>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77125-0D45-4D95-A5C2-EEDA97991E1A}">
  <sheetPr codeName="Sheet43"/>
  <dimension ref="A1"/>
  <sheetViews>
    <sheetView workbookViewId="0"/>
  </sheetViews>
  <sheetFormatPr defaultRowHeight="15"/>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E09E2-CBE9-4A3C-821D-FD85AE3FD4EB}">
  <sheetPr codeName="Sheet44"/>
  <dimension ref="A1:K68"/>
  <sheetViews>
    <sheetView workbookViewId="0">
      <pane ySplit="1" topLeftCell="A2" activePane="bottomLeft" state="frozen"/>
      <selection pane="bottomLeft"/>
    </sheetView>
  </sheetViews>
  <sheetFormatPr defaultRowHeight="15"/>
  <cols>
    <col min="1" max="1" width="9.140625" style="260"/>
    <col min="2" max="2" width="52.5703125" customWidth="1"/>
    <col min="3" max="3" width="18.28515625" customWidth="1"/>
    <col min="4" max="4" width="30.42578125" customWidth="1"/>
    <col min="5" max="7" width="13.140625" customWidth="1"/>
    <col min="8" max="8" width="17.42578125" style="157" customWidth="1"/>
    <col min="9" max="9" width="21" style="157" customWidth="1"/>
  </cols>
  <sheetData>
    <row r="1" spans="1:9" s="103" customFormat="1">
      <c r="A1" s="275" t="s">
        <v>1233</v>
      </c>
      <c r="B1" s="253" t="s">
        <v>1234</v>
      </c>
      <c r="C1" s="253" t="s">
        <v>1235</v>
      </c>
      <c r="D1" s="253" t="s">
        <v>324</v>
      </c>
      <c r="E1" s="256" t="s">
        <v>318</v>
      </c>
      <c r="F1" s="256" t="s">
        <v>106</v>
      </c>
      <c r="G1" s="256" t="s">
        <v>1236</v>
      </c>
      <c r="H1" s="268" t="s">
        <v>1237</v>
      </c>
      <c r="I1" s="269">
        <v>45023</v>
      </c>
    </row>
    <row r="2" spans="1:9" s="103" customFormat="1">
      <c r="A2" s="265">
        <v>60</v>
      </c>
      <c r="B2" s="276" t="s">
        <v>1238</v>
      </c>
      <c r="C2" s="277" t="s">
        <v>1239</v>
      </c>
      <c r="D2" s="277" t="s">
        <v>1240</v>
      </c>
      <c r="E2" s="257">
        <f t="shared" ref="E2:E20" si="0">I$1-$A2</f>
        <v>44963</v>
      </c>
      <c r="F2" s="285" t="s">
        <v>523</v>
      </c>
      <c r="G2" s="257">
        <v>44952</v>
      </c>
      <c r="H2" s="270"/>
      <c r="I2" s="270"/>
    </row>
    <row r="3" spans="1:9" s="103" customFormat="1">
      <c r="A3" s="258">
        <v>60</v>
      </c>
      <c r="B3" s="254" t="s">
        <v>1241</v>
      </c>
      <c r="C3" s="277" t="s">
        <v>1239</v>
      </c>
      <c r="D3" s="277" t="s">
        <v>1240</v>
      </c>
      <c r="E3" s="257">
        <f t="shared" si="0"/>
        <v>44963</v>
      </c>
      <c r="F3" s="285" t="s">
        <v>523</v>
      </c>
      <c r="G3" s="257">
        <v>44958</v>
      </c>
      <c r="H3" s="270"/>
      <c r="I3" s="270"/>
    </row>
    <row r="4" spans="1:9" s="103" customFormat="1">
      <c r="A4" s="258">
        <v>50</v>
      </c>
      <c r="B4" s="254" t="s">
        <v>1242</v>
      </c>
      <c r="C4" s="277" t="s">
        <v>1239</v>
      </c>
      <c r="D4" s="277" t="s">
        <v>1240</v>
      </c>
      <c r="E4" s="257">
        <f t="shared" si="0"/>
        <v>44973</v>
      </c>
      <c r="F4" s="285" t="s">
        <v>523</v>
      </c>
      <c r="G4" s="257">
        <v>44959</v>
      </c>
      <c r="H4" s="270"/>
      <c r="I4" s="270"/>
    </row>
    <row r="5" spans="1:9" s="103" customFormat="1">
      <c r="A5" s="258">
        <v>45</v>
      </c>
      <c r="B5" s="254" t="s">
        <v>1243</v>
      </c>
      <c r="C5" s="277" t="s">
        <v>1239</v>
      </c>
      <c r="D5" s="277" t="s">
        <v>1240</v>
      </c>
      <c r="E5" s="257">
        <f t="shared" si="0"/>
        <v>44978</v>
      </c>
      <c r="F5" s="285" t="s">
        <v>523</v>
      </c>
      <c r="G5" s="257">
        <v>44964</v>
      </c>
      <c r="H5" s="270"/>
      <c r="I5" s="270"/>
    </row>
    <row r="6" spans="1:9" s="103" customFormat="1">
      <c r="A6" s="258">
        <v>35</v>
      </c>
      <c r="B6" s="254" t="s">
        <v>1244</v>
      </c>
      <c r="C6" s="277" t="s">
        <v>1239</v>
      </c>
      <c r="D6" s="277" t="s">
        <v>1240</v>
      </c>
      <c r="E6" s="257">
        <f t="shared" si="0"/>
        <v>44988</v>
      </c>
      <c r="F6" s="285" t="s">
        <v>523</v>
      </c>
      <c r="G6" s="257">
        <v>44973</v>
      </c>
      <c r="H6" s="270"/>
      <c r="I6" s="270"/>
    </row>
    <row r="7" spans="1:9" s="103" customFormat="1">
      <c r="A7" s="258">
        <v>28</v>
      </c>
      <c r="B7" s="254" t="s">
        <v>1245</v>
      </c>
      <c r="C7" s="277" t="s">
        <v>1239</v>
      </c>
      <c r="D7" s="277" t="s">
        <v>1240</v>
      </c>
      <c r="E7" s="257">
        <f t="shared" si="0"/>
        <v>44995</v>
      </c>
      <c r="F7" s="285" t="s">
        <v>523</v>
      </c>
      <c r="G7" s="257">
        <v>44980</v>
      </c>
      <c r="H7" s="270"/>
      <c r="I7" s="270"/>
    </row>
    <row r="8" spans="1:9" s="103" customFormat="1">
      <c r="A8" s="258">
        <v>21</v>
      </c>
      <c r="B8" s="254" t="s">
        <v>1246</v>
      </c>
      <c r="C8" s="277" t="s">
        <v>1239</v>
      </c>
      <c r="D8" s="277" t="s">
        <v>1240</v>
      </c>
      <c r="E8" s="257">
        <f t="shared" si="0"/>
        <v>45002</v>
      </c>
      <c r="F8" s="285" t="s">
        <v>523</v>
      </c>
      <c r="G8" s="257">
        <v>44987</v>
      </c>
      <c r="H8" s="270"/>
      <c r="I8" s="270"/>
    </row>
    <row r="9" spans="1:9" s="103" customFormat="1">
      <c r="A9" s="259">
        <v>14</v>
      </c>
      <c r="B9" s="278" t="s">
        <v>1247</v>
      </c>
      <c r="C9" s="277" t="s">
        <v>1239</v>
      </c>
      <c r="D9" s="277" t="s">
        <v>1240</v>
      </c>
      <c r="E9" s="257">
        <f t="shared" si="0"/>
        <v>45009</v>
      </c>
      <c r="F9" s="285" t="s">
        <v>523</v>
      </c>
      <c r="G9" s="257">
        <v>44994</v>
      </c>
      <c r="H9" s="270"/>
      <c r="I9" s="270"/>
    </row>
    <row r="10" spans="1:9" s="103" customFormat="1">
      <c r="A10" s="258">
        <v>14</v>
      </c>
      <c r="B10" s="254" t="s">
        <v>1248</v>
      </c>
      <c r="C10" s="277" t="s">
        <v>1239</v>
      </c>
      <c r="D10" s="277" t="s">
        <v>1240</v>
      </c>
      <c r="E10" s="257">
        <f t="shared" si="0"/>
        <v>45009</v>
      </c>
      <c r="F10" s="285" t="s">
        <v>523</v>
      </c>
      <c r="G10" s="257">
        <v>45001</v>
      </c>
      <c r="H10" s="270"/>
      <c r="I10" s="270"/>
    </row>
    <row r="11" spans="1:9" s="103" customFormat="1">
      <c r="A11" s="258">
        <v>16</v>
      </c>
      <c r="B11" s="254" t="s">
        <v>1249</v>
      </c>
      <c r="C11" s="277" t="s">
        <v>1239</v>
      </c>
      <c r="D11" s="277" t="s">
        <v>1240</v>
      </c>
      <c r="E11" s="257">
        <f t="shared" si="0"/>
        <v>45007</v>
      </c>
      <c r="F11" s="285" t="s">
        <v>523</v>
      </c>
      <c r="G11" s="257">
        <v>45007</v>
      </c>
      <c r="H11" s="270"/>
      <c r="I11" s="270"/>
    </row>
    <row r="12" spans="1:9" s="103" customFormat="1">
      <c r="A12" s="258">
        <v>15</v>
      </c>
      <c r="B12" s="254" t="s">
        <v>1250</v>
      </c>
      <c r="C12" s="277" t="s">
        <v>1239</v>
      </c>
      <c r="D12" s="277" t="s">
        <v>1240</v>
      </c>
      <c r="E12" s="257">
        <f t="shared" ref="E12" si="1">I$1-$A12</f>
        <v>45008</v>
      </c>
      <c r="F12" s="285" t="s">
        <v>523</v>
      </c>
      <c r="G12" s="257">
        <v>45008</v>
      </c>
      <c r="H12" s="270"/>
      <c r="I12" s="270"/>
    </row>
    <row r="13" spans="1:9" s="103" customFormat="1">
      <c r="A13" s="258">
        <v>8</v>
      </c>
      <c r="B13" s="254" t="s">
        <v>1251</v>
      </c>
      <c r="C13" s="277" t="s">
        <v>1239</v>
      </c>
      <c r="D13" s="277" t="s">
        <v>1240</v>
      </c>
      <c r="E13" s="257">
        <f>I$1-$A13</f>
        <v>45015</v>
      </c>
      <c r="F13" s="285" t="s">
        <v>523</v>
      </c>
      <c r="G13" s="257">
        <v>45015</v>
      </c>
      <c r="H13" s="270"/>
      <c r="I13" s="270"/>
    </row>
    <row r="14" spans="1:9" s="103" customFormat="1">
      <c r="A14" s="258">
        <v>3</v>
      </c>
      <c r="B14" s="254" t="s">
        <v>1252</v>
      </c>
      <c r="C14" s="277" t="s">
        <v>1239</v>
      </c>
      <c r="D14" s="277" t="s">
        <v>1240</v>
      </c>
      <c r="E14" s="257">
        <f>I$1-$A14</f>
        <v>45020</v>
      </c>
      <c r="F14" s="285" t="s">
        <v>523</v>
      </c>
      <c r="G14" s="296">
        <v>45020</v>
      </c>
      <c r="H14" s="270"/>
      <c r="I14" s="270"/>
    </row>
    <row r="15" spans="1:9" s="103" customFormat="1">
      <c r="A15" s="258">
        <v>2</v>
      </c>
      <c r="B15" s="254" t="s">
        <v>1253</v>
      </c>
      <c r="C15" s="277" t="s">
        <v>1239</v>
      </c>
      <c r="D15" s="277" t="s">
        <v>1240</v>
      </c>
      <c r="E15" s="257">
        <f>I$1-$A15</f>
        <v>45021</v>
      </c>
      <c r="F15" s="285" t="s">
        <v>523</v>
      </c>
      <c r="G15" s="257">
        <v>45021</v>
      </c>
      <c r="H15" s="270"/>
      <c r="I15" s="270"/>
    </row>
    <row r="16" spans="1:9" s="103" customFormat="1">
      <c r="A16" s="258">
        <v>1</v>
      </c>
      <c r="B16" s="254" t="s">
        <v>1254</v>
      </c>
      <c r="C16" s="277" t="s">
        <v>1239</v>
      </c>
      <c r="D16" s="277" t="s">
        <v>1240</v>
      </c>
      <c r="E16" s="257">
        <f t="shared" si="0"/>
        <v>45022</v>
      </c>
      <c r="F16" s="285" t="s">
        <v>523</v>
      </c>
      <c r="G16" s="257">
        <v>45022</v>
      </c>
      <c r="H16" s="270"/>
      <c r="I16" s="270"/>
    </row>
    <row r="17" spans="1:11" s="103" customFormat="1">
      <c r="A17" s="259">
        <v>0</v>
      </c>
      <c r="B17" s="278" t="s">
        <v>1255</v>
      </c>
      <c r="C17" s="277" t="s">
        <v>1239</v>
      </c>
      <c r="D17" s="277" t="s">
        <v>1256</v>
      </c>
      <c r="E17" s="257">
        <f t="shared" si="0"/>
        <v>45023</v>
      </c>
      <c r="F17" s="285" t="s">
        <v>523</v>
      </c>
      <c r="G17" s="257">
        <v>45023</v>
      </c>
      <c r="H17" s="270"/>
      <c r="I17" s="270"/>
    </row>
    <row r="18" spans="1:11" s="103" customFormat="1">
      <c r="A18" s="259">
        <v>0</v>
      </c>
      <c r="B18" s="279" t="s">
        <v>1257</v>
      </c>
      <c r="C18" s="277" t="s">
        <v>1239</v>
      </c>
      <c r="D18" s="277" t="s">
        <v>1258</v>
      </c>
      <c r="E18" s="257">
        <f t="shared" si="0"/>
        <v>45023</v>
      </c>
      <c r="F18" s="285" t="s">
        <v>523</v>
      </c>
      <c r="G18" s="257">
        <v>45023</v>
      </c>
      <c r="H18" s="270"/>
      <c r="I18" s="270"/>
    </row>
    <row r="19" spans="1:11" s="103" customFormat="1">
      <c r="A19" s="259">
        <v>-1</v>
      </c>
      <c r="B19" s="279" t="s">
        <v>1259</v>
      </c>
      <c r="C19" s="277" t="s">
        <v>1239</v>
      </c>
      <c r="D19" s="277" t="s">
        <v>1256</v>
      </c>
      <c r="E19" s="257">
        <f t="shared" si="0"/>
        <v>45024</v>
      </c>
      <c r="F19" s="285" t="s">
        <v>523</v>
      </c>
      <c r="G19" s="257">
        <v>45024</v>
      </c>
      <c r="H19" s="270"/>
      <c r="I19" s="270"/>
    </row>
    <row r="20" spans="1:11" s="103" customFormat="1">
      <c r="A20" s="259">
        <v>-3</v>
      </c>
      <c r="B20" s="279" t="s">
        <v>1260</v>
      </c>
      <c r="C20" s="277" t="s">
        <v>1239</v>
      </c>
      <c r="D20" s="277" t="s">
        <v>1256</v>
      </c>
      <c r="E20" s="257">
        <f t="shared" si="0"/>
        <v>45026</v>
      </c>
      <c r="F20" s="285" t="s">
        <v>523</v>
      </c>
      <c r="G20" s="257">
        <v>45026</v>
      </c>
      <c r="H20" s="270"/>
      <c r="I20" s="270"/>
    </row>
    <row r="22" spans="1:11" s="103" customFormat="1">
      <c r="A22" s="275" t="s">
        <v>1261</v>
      </c>
      <c r="B22" s="253" t="s">
        <v>1262</v>
      </c>
      <c r="C22" s="253" t="s">
        <v>1235</v>
      </c>
      <c r="D22" s="253" t="s">
        <v>324</v>
      </c>
      <c r="E22" s="256" t="s">
        <v>318</v>
      </c>
      <c r="F22" s="256" t="s">
        <v>106</v>
      </c>
      <c r="G22" s="256" t="s">
        <v>1236</v>
      </c>
    </row>
    <row r="23" spans="1:11" s="103" customFormat="1">
      <c r="A23" s="258">
        <v>50</v>
      </c>
      <c r="B23" s="276" t="s">
        <v>1263</v>
      </c>
      <c r="C23" s="277" t="s">
        <v>1264</v>
      </c>
      <c r="D23" s="277" t="s">
        <v>1265</v>
      </c>
      <c r="E23" s="255">
        <f t="shared" ref="E23:E30" si="2">I$1-$A23</f>
        <v>44973</v>
      </c>
      <c r="F23" s="285" t="s">
        <v>523</v>
      </c>
      <c r="G23" s="255">
        <v>44974</v>
      </c>
    </row>
    <row r="24" spans="1:11" s="103" customFormat="1">
      <c r="A24" s="258">
        <v>42</v>
      </c>
      <c r="B24" s="254" t="s">
        <v>1266</v>
      </c>
      <c r="C24" s="277" t="s">
        <v>1264</v>
      </c>
      <c r="D24" s="277" t="s">
        <v>1267</v>
      </c>
      <c r="E24" s="257">
        <f t="shared" si="2"/>
        <v>44981</v>
      </c>
      <c r="F24" s="285" t="s">
        <v>523</v>
      </c>
      <c r="G24" s="257">
        <v>44974</v>
      </c>
    </row>
    <row r="25" spans="1:11" s="103" customFormat="1">
      <c r="A25" s="258">
        <v>35</v>
      </c>
      <c r="B25" s="254" t="s">
        <v>1268</v>
      </c>
      <c r="C25" s="277" t="s">
        <v>1264</v>
      </c>
      <c r="D25" s="277" t="s">
        <v>1269</v>
      </c>
      <c r="E25" s="257">
        <f t="shared" si="2"/>
        <v>44988</v>
      </c>
      <c r="F25" s="285" t="s">
        <v>523</v>
      </c>
      <c r="G25" s="257">
        <v>44978</v>
      </c>
    </row>
    <row r="26" spans="1:11" s="103" customFormat="1">
      <c r="A26" s="258">
        <v>28</v>
      </c>
      <c r="B26" s="254" t="s">
        <v>1270</v>
      </c>
      <c r="C26" s="277" t="s">
        <v>1264</v>
      </c>
      <c r="D26" s="277" t="s">
        <v>1271</v>
      </c>
      <c r="E26" s="257">
        <f t="shared" si="2"/>
        <v>44995</v>
      </c>
      <c r="F26" s="285" t="s">
        <v>523</v>
      </c>
      <c r="G26" s="257">
        <v>44984</v>
      </c>
    </row>
    <row r="27" spans="1:11" s="103" customFormat="1">
      <c r="A27" s="258">
        <v>28</v>
      </c>
      <c r="B27" s="254" t="s">
        <v>1272</v>
      </c>
      <c r="C27" s="277" t="s">
        <v>1264</v>
      </c>
      <c r="D27" s="277" t="s">
        <v>1273</v>
      </c>
      <c r="E27" s="255">
        <f t="shared" si="2"/>
        <v>44995</v>
      </c>
      <c r="F27" s="285" t="s">
        <v>523</v>
      </c>
      <c r="G27" s="257">
        <v>44992</v>
      </c>
    </row>
    <row r="28" spans="1:11" s="103" customFormat="1">
      <c r="A28" s="258">
        <v>21</v>
      </c>
      <c r="B28" s="277" t="s">
        <v>1274</v>
      </c>
      <c r="C28" s="277" t="s">
        <v>1264</v>
      </c>
      <c r="D28" s="277" t="s">
        <v>1275</v>
      </c>
      <c r="E28" s="255">
        <f t="shared" si="2"/>
        <v>45002</v>
      </c>
      <c r="F28" s="285" t="s">
        <v>523</v>
      </c>
      <c r="G28" s="255">
        <v>44992</v>
      </c>
    </row>
    <row r="29" spans="1:11" s="103" customFormat="1">
      <c r="A29" s="258">
        <v>15</v>
      </c>
      <c r="B29" s="277" t="s">
        <v>1276</v>
      </c>
      <c r="C29" s="277" t="s">
        <v>1264</v>
      </c>
      <c r="D29" s="254" t="s">
        <v>1265</v>
      </c>
      <c r="E29" s="255">
        <f t="shared" si="2"/>
        <v>45008</v>
      </c>
      <c r="F29" s="285" t="s">
        <v>523</v>
      </c>
      <c r="G29" s="255">
        <v>45005</v>
      </c>
    </row>
    <row r="30" spans="1:11" s="103" customFormat="1">
      <c r="A30" s="258">
        <v>14</v>
      </c>
      <c r="B30" s="277" t="s">
        <v>1277</v>
      </c>
      <c r="C30" s="277" t="s">
        <v>1264</v>
      </c>
      <c r="D30" s="254" t="s">
        <v>1278</v>
      </c>
      <c r="E30" s="255">
        <f t="shared" si="2"/>
        <v>45009</v>
      </c>
      <c r="F30" s="285" t="s">
        <v>523</v>
      </c>
      <c r="G30" s="255">
        <v>45009</v>
      </c>
    </row>
    <row r="31" spans="1:11" s="103" customFormat="1">
      <c r="A31" s="258">
        <v>4</v>
      </c>
      <c r="B31" s="277" t="s">
        <v>1279</v>
      </c>
      <c r="C31" s="277" t="s">
        <v>1264</v>
      </c>
      <c r="D31" s="254" t="s">
        <v>1280</v>
      </c>
      <c r="E31" s="255" t="s">
        <v>68</v>
      </c>
      <c r="F31" s="257" t="s">
        <v>68</v>
      </c>
      <c r="G31" s="255" t="s">
        <v>819</v>
      </c>
      <c r="I31" s="286" t="s">
        <v>1281</v>
      </c>
      <c r="J31" s="62"/>
      <c r="K31" s="62" t="s">
        <v>1282</v>
      </c>
    </row>
    <row r="32" spans="1:11" s="103" customFormat="1">
      <c r="A32" s="258">
        <v>4</v>
      </c>
      <c r="B32" s="277" t="s">
        <v>1283</v>
      </c>
      <c r="C32" s="277" t="s">
        <v>1264</v>
      </c>
      <c r="D32" s="277" t="s">
        <v>1271</v>
      </c>
      <c r="E32" s="255">
        <f t="shared" ref="E32:E41" si="3">I$1-$A32</f>
        <v>45019</v>
      </c>
      <c r="F32" s="257" t="s">
        <v>68</v>
      </c>
      <c r="G32" s="255" t="s">
        <v>819</v>
      </c>
    </row>
    <row r="33" spans="1:7" s="103" customFormat="1">
      <c r="A33" s="258">
        <v>4</v>
      </c>
      <c r="B33" s="277" t="s">
        <v>1284</v>
      </c>
      <c r="C33" s="277" t="s">
        <v>1264</v>
      </c>
      <c r="D33" s="277" t="s">
        <v>1285</v>
      </c>
      <c r="E33" s="255">
        <f t="shared" si="3"/>
        <v>45019</v>
      </c>
      <c r="F33" s="257" t="s">
        <v>68</v>
      </c>
      <c r="G33" s="255" t="s">
        <v>819</v>
      </c>
    </row>
    <row r="34" spans="1:7" s="103" customFormat="1">
      <c r="A34" s="258">
        <v>2</v>
      </c>
      <c r="B34" s="277" t="s">
        <v>1286</v>
      </c>
      <c r="C34" s="277" t="s">
        <v>1264</v>
      </c>
      <c r="D34" s="277" t="s">
        <v>1287</v>
      </c>
      <c r="E34" s="255">
        <f t="shared" si="3"/>
        <v>45021</v>
      </c>
      <c r="F34" s="285" t="s">
        <v>523</v>
      </c>
      <c r="G34" s="255">
        <v>45021</v>
      </c>
    </row>
    <row r="35" spans="1:7" s="103" customFormat="1">
      <c r="A35" s="258">
        <v>2</v>
      </c>
      <c r="B35" s="276" t="s">
        <v>1288</v>
      </c>
      <c r="C35" s="277" t="s">
        <v>1264</v>
      </c>
      <c r="D35" s="277" t="s">
        <v>1289</v>
      </c>
      <c r="E35" s="255">
        <f t="shared" si="3"/>
        <v>45021</v>
      </c>
      <c r="F35" s="285" t="s">
        <v>523</v>
      </c>
      <c r="G35" s="255">
        <v>45021</v>
      </c>
    </row>
    <row r="36" spans="1:7" s="103" customFormat="1">
      <c r="A36" s="258">
        <v>2</v>
      </c>
      <c r="B36" s="277" t="s">
        <v>1290</v>
      </c>
      <c r="C36" s="277" t="s">
        <v>1264</v>
      </c>
      <c r="D36" s="254" t="s">
        <v>1289</v>
      </c>
      <c r="E36" s="255">
        <f t="shared" si="3"/>
        <v>45021</v>
      </c>
      <c r="F36" s="285" t="s">
        <v>523</v>
      </c>
      <c r="G36" s="255">
        <v>45021</v>
      </c>
    </row>
    <row r="37" spans="1:7" s="103" customFormat="1">
      <c r="A37" s="258">
        <v>2</v>
      </c>
      <c r="B37" s="277" t="s">
        <v>1291</v>
      </c>
      <c r="C37" s="277" t="s">
        <v>1264</v>
      </c>
      <c r="D37" s="254" t="s">
        <v>1289</v>
      </c>
      <c r="E37" s="255">
        <f t="shared" si="3"/>
        <v>45021</v>
      </c>
      <c r="F37" s="285" t="s">
        <v>523</v>
      </c>
      <c r="G37" s="255">
        <v>45021</v>
      </c>
    </row>
    <row r="38" spans="1:7" s="103" customFormat="1">
      <c r="A38" s="258">
        <v>1</v>
      </c>
      <c r="B38" s="277" t="s">
        <v>1292</v>
      </c>
      <c r="C38" s="277" t="s">
        <v>1264</v>
      </c>
      <c r="D38" s="254" t="s">
        <v>1293</v>
      </c>
      <c r="E38" s="255">
        <f t="shared" si="3"/>
        <v>45022</v>
      </c>
      <c r="F38" s="285" t="s">
        <v>523</v>
      </c>
      <c r="G38" s="255">
        <v>45021</v>
      </c>
    </row>
    <row r="39" spans="1:7" s="103" customFormat="1">
      <c r="A39" s="258">
        <v>1</v>
      </c>
      <c r="B39" s="277" t="s">
        <v>1294</v>
      </c>
      <c r="C39" s="277" t="s">
        <v>1264</v>
      </c>
      <c r="D39" s="254" t="s">
        <v>1280</v>
      </c>
      <c r="E39" s="255">
        <f t="shared" si="3"/>
        <v>45022</v>
      </c>
      <c r="F39" s="285" t="s">
        <v>523</v>
      </c>
      <c r="G39" s="255">
        <v>45021</v>
      </c>
    </row>
    <row r="40" spans="1:7" s="103" customFormat="1">
      <c r="A40" s="271">
        <v>1</v>
      </c>
      <c r="B40" s="277" t="s">
        <v>1295</v>
      </c>
      <c r="C40" s="280" t="s">
        <v>1264</v>
      </c>
      <c r="D40" s="277" t="s">
        <v>1287</v>
      </c>
      <c r="E40" s="255">
        <f t="shared" si="3"/>
        <v>45022</v>
      </c>
      <c r="F40" s="285" t="s">
        <v>523</v>
      </c>
      <c r="G40" s="255">
        <v>45021</v>
      </c>
    </row>
    <row r="41" spans="1:7" s="103" customFormat="1">
      <c r="A41" s="258">
        <v>0</v>
      </c>
      <c r="B41" s="277" t="s">
        <v>1296</v>
      </c>
      <c r="C41" s="277" t="s">
        <v>1264</v>
      </c>
      <c r="D41" s="254" t="s">
        <v>1297</v>
      </c>
      <c r="E41" s="255">
        <f t="shared" si="3"/>
        <v>45023</v>
      </c>
      <c r="F41" s="285" t="s">
        <v>523</v>
      </c>
      <c r="G41" s="255">
        <v>45022</v>
      </c>
    </row>
    <row r="42" spans="1:7" s="103" customFormat="1">
      <c r="A42" s="271">
        <v>-3</v>
      </c>
      <c r="B42" s="277" t="s">
        <v>1298</v>
      </c>
      <c r="C42" s="280" t="s">
        <v>1264</v>
      </c>
      <c r="D42" s="277" t="s">
        <v>1287</v>
      </c>
      <c r="E42" s="255">
        <f>I$1-$A42</f>
        <v>45026</v>
      </c>
      <c r="F42" s="258" t="s">
        <v>337</v>
      </c>
      <c r="G42" s="255"/>
    </row>
    <row r="44" spans="1:7" s="103" customFormat="1">
      <c r="A44" s="275" t="s">
        <v>1261</v>
      </c>
      <c r="B44" s="266" t="s">
        <v>1299</v>
      </c>
      <c r="C44" s="266" t="s">
        <v>1235</v>
      </c>
      <c r="D44" s="266" t="s">
        <v>324</v>
      </c>
      <c r="E44" s="256" t="s">
        <v>318</v>
      </c>
      <c r="F44" s="256" t="s">
        <v>106</v>
      </c>
      <c r="G44" s="256" t="s">
        <v>1236</v>
      </c>
    </row>
    <row r="45" spans="1:7" s="103" customFormat="1">
      <c r="A45" s="258">
        <v>50</v>
      </c>
      <c r="B45" s="277" t="s">
        <v>1300</v>
      </c>
      <c r="C45" s="277" t="s">
        <v>1301</v>
      </c>
      <c r="D45" s="277" t="s">
        <v>1302</v>
      </c>
      <c r="E45" s="255">
        <f t="shared" ref="E45:E56" si="4">I$1-$A45</f>
        <v>44973</v>
      </c>
      <c r="F45" s="285" t="s">
        <v>523</v>
      </c>
      <c r="G45" s="255">
        <v>44973</v>
      </c>
    </row>
    <row r="46" spans="1:7" s="103" customFormat="1">
      <c r="A46" s="267">
        <v>45</v>
      </c>
      <c r="B46" s="281" t="s">
        <v>1303</v>
      </c>
      <c r="C46" s="282" t="s">
        <v>1301</v>
      </c>
      <c r="D46" s="283" t="s">
        <v>1302</v>
      </c>
      <c r="E46" s="257">
        <f t="shared" si="4"/>
        <v>44978</v>
      </c>
      <c r="F46" s="285" t="s">
        <v>523</v>
      </c>
      <c r="G46" s="255">
        <v>44973</v>
      </c>
    </row>
    <row r="47" spans="1:7" s="103" customFormat="1">
      <c r="A47" s="258">
        <v>35</v>
      </c>
      <c r="B47" s="276" t="s">
        <v>1304</v>
      </c>
      <c r="C47" s="277" t="s">
        <v>1301</v>
      </c>
      <c r="D47" s="254" t="s">
        <v>1302</v>
      </c>
      <c r="E47" s="255">
        <f t="shared" si="4"/>
        <v>44988</v>
      </c>
      <c r="F47" s="285" t="s">
        <v>523</v>
      </c>
      <c r="G47" s="255">
        <v>44973</v>
      </c>
    </row>
    <row r="48" spans="1:7" s="103" customFormat="1">
      <c r="A48" s="258">
        <v>28</v>
      </c>
      <c r="B48" s="276" t="s">
        <v>1305</v>
      </c>
      <c r="C48" s="277" t="s">
        <v>1301</v>
      </c>
      <c r="D48" s="254" t="s">
        <v>1302</v>
      </c>
      <c r="E48" s="255">
        <f t="shared" si="4"/>
        <v>44995</v>
      </c>
      <c r="F48" s="285" t="s">
        <v>523</v>
      </c>
      <c r="G48" s="255">
        <v>44995</v>
      </c>
    </row>
    <row r="49" spans="1:7" s="103" customFormat="1">
      <c r="A49" s="258">
        <v>28</v>
      </c>
      <c r="B49" s="276" t="s">
        <v>1306</v>
      </c>
      <c r="C49" s="277" t="s">
        <v>1301</v>
      </c>
      <c r="D49" s="254" t="s">
        <v>1302</v>
      </c>
      <c r="E49" s="255">
        <f t="shared" si="4"/>
        <v>44995</v>
      </c>
      <c r="F49" s="285" t="s">
        <v>523</v>
      </c>
      <c r="G49" s="255">
        <v>44995</v>
      </c>
    </row>
    <row r="50" spans="1:7" s="103" customFormat="1">
      <c r="A50" s="258">
        <v>28</v>
      </c>
      <c r="B50" s="276" t="s">
        <v>1307</v>
      </c>
      <c r="C50" s="277" t="s">
        <v>1301</v>
      </c>
      <c r="D50" s="254" t="s">
        <v>1302</v>
      </c>
      <c r="E50" s="255">
        <f t="shared" si="4"/>
        <v>44995</v>
      </c>
      <c r="F50" s="285" t="s">
        <v>523</v>
      </c>
      <c r="G50" s="255">
        <v>44995</v>
      </c>
    </row>
    <row r="51" spans="1:7" s="103" customFormat="1">
      <c r="A51" s="258">
        <v>28</v>
      </c>
      <c r="B51" s="276" t="s">
        <v>1308</v>
      </c>
      <c r="C51" s="277" t="s">
        <v>1301</v>
      </c>
      <c r="D51" s="254" t="s">
        <v>1302</v>
      </c>
      <c r="E51" s="255">
        <f t="shared" si="4"/>
        <v>44995</v>
      </c>
      <c r="F51" s="285" t="s">
        <v>523</v>
      </c>
      <c r="G51" s="255">
        <v>44995</v>
      </c>
    </row>
    <row r="52" spans="1:7" s="103" customFormat="1">
      <c r="A52" s="258">
        <v>28</v>
      </c>
      <c r="B52" s="276" t="s">
        <v>1309</v>
      </c>
      <c r="C52" s="277" t="s">
        <v>1301</v>
      </c>
      <c r="D52" s="254" t="s">
        <v>1302</v>
      </c>
      <c r="E52" s="255">
        <f t="shared" si="4"/>
        <v>44995</v>
      </c>
      <c r="F52" s="285" t="s">
        <v>523</v>
      </c>
      <c r="G52" s="255">
        <v>44995</v>
      </c>
    </row>
    <row r="53" spans="1:7" s="103" customFormat="1">
      <c r="A53" s="258">
        <v>14</v>
      </c>
      <c r="B53" s="276" t="s">
        <v>1310</v>
      </c>
      <c r="C53" s="277" t="s">
        <v>1301</v>
      </c>
      <c r="D53" s="254" t="s">
        <v>1302</v>
      </c>
      <c r="E53" s="255">
        <f t="shared" si="4"/>
        <v>45009</v>
      </c>
      <c r="F53" s="285" t="s">
        <v>523</v>
      </c>
      <c r="G53" s="255">
        <v>45022</v>
      </c>
    </row>
    <row r="54" spans="1:7" s="103" customFormat="1">
      <c r="A54" s="258">
        <v>14</v>
      </c>
      <c r="B54" s="276" t="s">
        <v>1311</v>
      </c>
      <c r="C54" s="277" t="s">
        <v>1301</v>
      </c>
      <c r="D54" s="254" t="s">
        <v>1302</v>
      </c>
      <c r="E54" s="255">
        <f t="shared" si="4"/>
        <v>45009</v>
      </c>
      <c r="F54" s="285" t="s">
        <v>523</v>
      </c>
      <c r="G54" s="255">
        <v>45009</v>
      </c>
    </row>
    <row r="55" spans="1:7" s="103" customFormat="1">
      <c r="A55" s="258">
        <v>7</v>
      </c>
      <c r="B55" s="276" t="s">
        <v>1312</v>
      </c>
      <c r="C55" s="277" t="s">
        <v>1301</v>
      </c>
      <c r="D55" s="254" t="s">
        <v>1302</v>
      </c>
      <c r="E55" s="255">
        <f>I$1-$A55</f>
        <v>45016</v>
      </c>
      <c r="F55" s="285" t="s">
        <v>523</v>
      </c>
      <c r="G55" s="255">
        <v>45022</v>
      </c>
    </row>
    <row r="56" spans="1:7" s="103" customFormat="1">
      <c r="A56" s="258">
        <v>1</v>
      </c>
      <c r="B56" s="254" t="s">
        <v>1313</v>
      </c>
      <c r="C56" s="277" t="s">
        <v>1301</v>
      </c>
      <c r="D56" s="254" t="s">
        <v>1302</v>
      </c>
      <c r="E56" s="255">
        <f t="shared" si="4"/>
        <v>45022</v>
      </c>
      <c r="F56" s="285" t="s">
        <v>523</v>
      </c>
      <c r="G56" s="255">
        <v>45022</v>
      </c>
    </row>
    <row r="57" spans="1:7" s="103" customFormat="1">
      <c r="A57" s="270"/>
      <c r="B57" s="270"/>
      <c r="C57" s="270"/>
      <c r="D57" s="270"/>
      <c r="E57" s="270"/>
      <c r="F57" s="270"/>
      <c r="G57" s="270"/>
    </row>
    <row r="58" spans="1:7" s="103" customFormat="1">
      <c r="A58" s="275" t="s">
        <v>1261</v>
      </c>
      <c r="B58" s="253" t="s">
        <v>1314</v>
      </c>
      <c r="C58" s="253" t="s">
        <v>1235</v>
      </c>
      <c r="D58" s="253" t="s">
        <v>324</v>
      </c>
      <c r="E58" s="256" t="s">
        <v>318</v>
      </c>
      <c r="F58" s="256" t="s">
        <v>106</v>
      </c>
      <c r="G58" s="256" t="s">
        <v>1236</v>
      </c>
    </row>
    <row r="59" spans="1:7" s="103" customFormat="1">
      <c r="A59" s="265">
        <v>28</v>
      </c>
      <c r="B59" s="276" t="s">
        <v>1315</v>
      </c>
      <c r="C59" s="277" t="s">
        <v>280</v>
      </c>
      <c r="D59" s="277" t="s">
        <v>1316</v>
      </c>
      <c r="E59" s="255">
        <f t="shared" ref="E59:E68" si="5">I$1-$A59</f>
        <v>44995</v>
      </c>
      <c r="F59" s="285" t="s">
        <v>523</v>
      </c>
      <c r="G59" s="264">
        <v>44995</v>
      </c>
    </row>
    <row r="60" spans="1:7" s="103" customFormat="1">
      <c r="A60" s="258">
        <v>28</v>
      </c>
      <c r="B60" s="277" t="s">
        <v>1317</v>
      </c>
      <c r="C60" s="277" t="s">
        <v>280</v>
      </c>
      <c r="D60" s="277" t="s">
        <v>1316</v>
      </c>
      <c r="E60" s="255">
        <f t="shared" si="5"/>
        <v>44995</v>
      </c>
      <c r="F60" s="285" t="s">
        <v>523</v>
      </c>
      <c r="G60" s="255">
        <v>44995</v>
      </c>
    </row>
    <row r="61" spans="1:7" s="103" customFormat="1">
      <c r="A61" s="258">
        <v>28</v>
      </c>
      <c r="B61" s="276" t="s">
        <v>1307</v>
      </c>
      <c r="C61" s="277" t="s">
        <v>280</v>
      </c>
      <c r="D61" s="277" t="s">
        <v>1316</v>
      </c>
      <c r="E61" s="255">
        <f t="shared" si="5"/>
        <v>44995</v>
      </c>
      <c r="F61" s="285" t="s">
        <v>523</v>
      </c>
      <c r="G61" s="255">
        <v>45022</v>
      </c>
    </row>
    <row r="62" spans="1:7" s="103" customFormat="1">
      <c r="A62" s="258">
        <v>28</v>
      </c>
      <c r="B62" s="276" t="s">
        <v>1308</v>
      </c>
      <c r="C62" s="277" t="s">
        <v>280</v>
      </c>
      <c r="D62" s="277" t="s">
        <v>1316</v>
      </c>
      <c r="E62" s="255">
        <f t="shared" si="5"/>
        <v>44995</v>
      </c>
      <c r="F62" s="285" t="s">
        <v>523</v>
      </c>
      <c r="G62" s="255">
        <v>45022</v>
      </c>
    </row>
    <row r="63" spans="1:7" s="103" customFormat="1">
      <c r="A63" s="258">
        <v>28</v>
      </c>
      <c r="B63" s="276" t="s">
        <v>1318</v>
      </c>
      <c r="C63" s="277" t="s">
        <v>280</v>
      </c>
      <c r="D63" s="277" t="s">
        <v>1316</v>
      </c>
      <c r="E63" s="255">
        <f t="shared" si="5"/>
        <v>44995</v>
      </c>
      <c r="F63" s="285" t="s">
        <v>523</v>
      </c>
      <c r="G63" s="255">
        <v>44995</v>
      </c>
    </row>
    <row r="64" spans="1:7" s="103" customFormat="1">
      <c r="A64" s="258">
        <v>14</v>
      </c>
      <c r="B64" s="276" t="s">
        <v>1310</v>
      </c>
      <c r="C64" s="277" t="s">
        <v>280</v>
      </c>
      <c r="D64" s="277" t="s">
        <v>1316</v>
      </c>
      <c r="E64" s="255">
        <f t="shared" si="5"/>
        <v>45009</v>
      </c>
      <c r="F64" s="285" t="s">
        <v>523</v>
      </c>
      <c r="G64" s="255">
        <v>45022</v>
      </c>
    </row>
    <row r="65" spans="1:7" s="103" customFormat="1">
      <c r="A65" s="258">
        <v>14</v>
      </c>
      <c r="B65" s="276" t="s">
        <v>1311</v>
      </c>
      <c r="C65" s="277" t="s">
        <v>280</v>
      </c>
      <c r="D65" s="277" t="s">
        <v>1316</v>
      </c>
      <c r="E65" s="255">
        <f t="shared" si="5"/>
        <v>45009</v>
      </c>
      <c r="F65" s="285" t="s">
        <v>523</v>
      </c>
      <c r="G65" s="255">
        <v>44995</v>
      </c>
    </row>
    <row r="66" spans="1:7" s="103" customFormat="1">
      <c r="A66" s="258">
        <v>7</v>
      </c>
      <c r="B66" s="277" t="s">
        <v>1319</v>
      </c>
      <c r="C66" s="277" t="s">
        <v>280</v>
      </c>
      <c r="D66" s="277" t="s">
        <v>1316</v>
      </c>
      <c r="E66" s="255">
        <f>I$1-$A66</f>
        <v>45016</v>
      </c>
      <c r="F66" s="285" t="s">
        <v>523</v>
      </c>
      <c r="G66" s="255">
        <v>45022</v>
      </c>
    </row>
    <row r="67" spans="1:7" s="103" customFormat="1">
      <c r="A67" s="258">
        <v>1</v>
      </c>
      <c r="B67" s="276" t="s">
        <v>1320</v>
      </c>
      <c r="C67" s="277" t="s">
        <v>280</v>
      </c>
      <c r="D67" s="277" t="s">
        <v>1316</v>
      </c>
      <c r="E67" s="255">
        <f t="shared" si="5"/>
        <v>45022</v>
      </c>
      <c r="F67" s="285" t="s">
        <v>523</v>
      </c>
      <c r="G67" s="255">
        <v>45022</v>
      </c>
    </row>
    <row r="68" spans="1:7" s="103" customFormat="1">
      <c r="A68" s="258">
        <v>1</v>
      </c>
      <c r="B68" s="254" t="s">
        <v>1321</v>
      </c>
      <c r="C68" s="277" t="s">
        <v>280</v>
      </c>
      <c r="D68" s="277" t="s">
        <v>1316</v>
      </c>
      <c r="E68" s="255">
        <f t="shared" si="5"/>
        <v>45022</v>
      </c>
      <c r="F68" s="285" t="s">
        <v>523</v>
      </c>
      <c r="G68" s="255">
        <v>45022</v>
      </c>
    </row>
  </sheetData>
  <autoFilter ref="A22:G41" xr:uid="{2C3E09E2-CBE9-4A3C-821D-FD85AE3FD4EB}">
    <sortState xmlns:xlrd2="http://schemas.microsoft.com/office/spreadsheetml/2017/richdata2" ref="A23:G41">
      <sortCondition descending="1" ref="A22:A41"/>
    </sortState>
  </autoFilter>
  <hyperlinks>
    <hyperlink ref="I31" r:id="rId1" xr:uid="{D86C4C8C-BAD2-406F-A228-5AEDF4029AF0}"/>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FBAF7-ED6E-4B85-9CBE-477E314DC662}">
  <sheetPr codeName="Sheet47"/>
  <dimension ref="A1:G10"/>
  <sheetViews>
    <sheetView workbookViewId="0"/>
  </sheetViews>
  <sheetFormatPr defaultRowHeight="15"/>
  <cols>
    <col min="1" max="1" width="39.5703125" bestFit="1" customWidth="1"/>
    <col min="3" max="3" width="21.5703125" bestFit="1" customWidth="1"/>
    <col min="4" max="4" width="9.42578125" bestFit="1" customWidth="1"/>
    <col min="5" max="5" width="10.42578125" bestFit="1" customWidth="1"/>
    <col min="6" max="6" width="9.5703125" bestFit="1" customWidth="1"/>
    <col min="7" max="7" width="35.28515625" bestFit="1" customWidth="1"/>
  </cols>
  <sheetData>
    <row r="1" spans="1:7" ht="30">
      <c r="A1" s="287" t="s">
        <v>1322</v>
      </c>
      <c r="B1" s="288" t="s">
        <v>1323</v>
      </c>
      <c r="C1" s="287" t="s">
        <v>94</v>
      </c>
      <c r="D1" s="288" t="s">
        <v>1324</v>
      </c>
      <c r="E1" s="287" t="s">
        <v>1325</v>
      </c>
      <c r="F1" s="288" t="s">
        <v>1326</v>
      </c>
      <c r="G1" s="287" t="s">
        <v>1327</v>
      </c>
    </row>
    <row r="2" spans="1:7">
      <c r="A2" s="289" t="s">
        <v>1328</v>
      </c>
      <c r="B2" s="289" t="s">
        <v>1329</v>
      </c>
      <c r="C2" s="290">
        <v>45022</v>
      </c>
      <c r="D2" s="375">
        <v>0.70833333333333337</v>
      </c>
      <c r="E2" s="248" t="s">
        <v>1330</v>
      </c>
      <c r="F2" s="375">
        <v>0.95833333333333337</v>
      </c>
      <c r="G2" s="239"/>
    </row>
    <row r="3" spans="1:7">
      <c r="A3" s="289" t="s">
        <v>1331</v>
      </c>
      <c r="B3" s="289" t="s">
        <v>1329</v>
      </c>
      <c r="C3" s="290">
        <v>45022</v>
      </c>
      <c r="D3" s="376"/>
      <c r="E3" s="248" t="s">
        <v>1330</v>
      </c>
      <c r="F3" s="376">
        <v>0.875</v>
      </c>
      <c r="G3" s="239" t="s">
        <v>1332</v>
      </c>
    </row>
    <row r="4" spans="1:7">
      <c r="A4" s="289" t="s">
        <v>1333</v>
      </c>
      <c r="B4" s="289" t="s">
        <v>1329</v>
      </c>
      <c r="C4" s="290">
        <v>45022</v>
      </c>
      <c r="D4" s="376"/>
      <c r="E4" s="248" t="s">
        <v>1334</v>
      </c>
      <c r="F4" s="376">
        <v>0.83333333333333337</v>
      </c>
      <c r="G4" s="239"/>
    </row>
    <row r="5" spans="1:7">
      <c r="A5" s="289" t="s">
        <v>1335</v>
      </c>
      <c r="B5" s="289" t="s">
        <v>1329</v>
      </c>
      <c r="C5" s="290">
        <v>45022</v>
      </c>
      <c r="D5" s="376"/>
      <c r="E5" s="248" t="s">
        <v>1334</v>
      </c>
      <c r="F5" s="376">
        <v>0.83333333333333337</v>
      </c>
      <c r="G5" s="239"/>
    </row>
    <row r="6" spans="1:7">
      <c r="A6" s="289" t="s">
        <v>1336</v>
      </c>
      <c r="B6" s="289" t="s">
        <v>1337</v>
      </c>
      <c r="C6" s="290">
        <v>45022</v>
      </c>
      <c r="D6" s="377"/>
      <c r="E6" s="291" t="s">
        <v>1338</v>
      </c>
      <c r="F6" s="377">
        <v>0.875</v>
      </c>
      <c r="G6" s="292"/>
    </row>
    <row r="7" spans="1:7">
      <c r="A7" s="289" t="s">
        <v>1339</v>
      </c>
      <c r="B7" s="289" t="s">
        <v>1337</v>
      </c>
      <c r="C7" s="290">
        <v>45022</v>
      </c>
      <c r="D7" s="293">
        <v>0.95833333333333337</v>
      </c>
      <c r="E7" s="291" t="s">
        <v>1338</v>
      </c>
      <c r="F7" s="294">
        <v>0</v>
      </c>
      <c r="G7" s="239"/>
    </row>
    <row r="8" spans="1:7">
      <c r="A8" s="289" t="s">
        <v>1340</v>
      </c>
      <c r="B8" s="289" t="s">
        <v>1329</v>
      </c>
      <c r="C8" s="290">
        <v>45023</v>
      </c>
      <c r="D8" s="293">
        <v>0.625</v>
      </c>
      <c r="E8" s="248" t="s">
        <v>1341</v>
      </c>
      <c r="F8" s="295">
        <v>0.70833333333333337</v>
      </c>
      <c r="G8" s="239" t="s">
        <v>1342</v>
      </c>
    </row>
    <row r="9" spans="1:7">
      <c r="A9" s="289" t="s">
        <v>1343</v>
      </c>
      <c r="B9" s="289" t="s">
        <v>1337</v>
      </c>
      <c r="C9" s="290">
        <v>45023</v>
      </c>
      <c r="D9" s="293">
        <v>0.79166666666666663</v>
      </c>
      <c r="E9" s="291">
        <v>2.0833333333333332E-2</v>
      </c>
      <c r="F9" s="295">
        <v>0.8125</v>
      </c>
      <c r="G9" s="239" t="s">
        <v>1344</v>
      </c>
    </row>
    <row r="10" spans="1:7">
      <c r="A10" s="289" t="s">
        <v>1345</v>
      </c>
      <c r="B10" s="289" t="s">
        <v>1337</v>
      </c>
      <c r="C10" s="290">
        <v>45023</v>
      </c>
      <c r="D10" s="293">
        <v>0.79166666666666663</v>
      </c>
      <c r="E10" s="291">
        <v>2.0833333333333332E-2</v>
      </c>
      <c r="F10" s="295">
        <v>0.8125</v>
      </c>
      <c r="G10" s="239" t="s">
        <v>1346</v>
      </c>
    </row>
  </sheetData>
  <autoFilter ref="A1:G10" xr:uid="{B32FBAF7-ED6E-4B85-9CBE-477E314DC662}"/>
  <mergeCells count="2">
    <mergeCell ref="D2:D6"/>
    <mergeCell ref="F2:F6"/>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BEB4A714E8F084B9825659B925B8F83" ma:contentTypeVersion="15" ma:contentTypeDescription="Create a new document." ma:contentTypeScope="" ma:versionID="c294d4051feb205dbbd9e4e8279dc383">
  <xsd:schema xmlns:xsd="http://www.w3.org/2001/XMLSchema" xmlns:xs="http://www.w3.org/2001/XMLSchema" xmlns:p="http://schemas.microsoft.com/office/2006/metadata/properties" xmlns:ns2="97635519-bd7a-4acc-88fa-80424245608a" xmlns:ns3="d6d88b3c-1373-41c2-a6a3-5daf41a1deff" targetNamespace="http://schemas.microsoft.com/office/2006/metadata/properties" ma:root="true" ma:fieldsID="c51447d9d9188518f4c0ec48bc50c42f" ns2:_="" ns3:_="">
    <xsd:import namespace="97635519-bd7a-4acc-88fa-80424245608a"/>
    <xsd:import namespace="d6d88b3c-1373-41c2-a6a3-5daf41a1def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_Flow_SignoffStatu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635519-bd7a-4acc-88fa-80424245608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_Flow_SignoffStatus" ma:index="14" nillable="true" ma:displayName="Sign-off status" ma:internalName="Sign_x002d_off_x0020_status">
      <xsd:simpleType>
        <xsd:restriction base="dms:Text"/>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40ca3691-9f97-4b02-85c8-03626780fae2" ma:termSetId="09814cd3-568e-fe90-9814-8d621ff8fb84" ma:anchorId="fba54fb3-c3e1-fe81-a776-ca4b69148c4d" ma:open="true" ma:isKeyword="false">
      <xsd:complexType>
        <xsd:sequence>
          <xsd:element ref="pc:Terms" minOccurs="0" maxOccurs="1"/>
        </xsd:sequence>
      </xsd:complexType>
    </xsd:element>
    <xsd:element name="MediaServiceOCR" ma:index="22"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6d88b3c-1373-41c2-a6a3-5daf41a1deff"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8ab5557b-774a-4e61-881f-96e00b619ea8}" ma:internalName="TaxCatchAll" ma:showField="CatchAllData" ma:web="d6d88b3c-1373-41c2-a6a3-5daf41a1de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6d88b3c-1373-41c2-a6a3-5daf41a1deff" xsi:nil="true"/>
    <lcf76f155ced4ddcb4097134ff3c332f xmlns="97635519-bd7a-4acc-88fa-80424245608a">
      <Terms xmlns="http://schemas.microsoft.com/office/infopath/2007/PartnerControls"/>
    </lcf76f155ced4ddcb4097134ff3c332f>
    <SharedWithUsers xmlns="d6d88b3c-1373-41c2-a6a3-5daf41a1deff">
      <UserInfo>
        <DisplayName/>
        <AccountId xsi:nil="true"/>
        <AccountType/>
      </UserInfo>
    </SharedWithUsers>
    <_Flow_SignoffStatus xmlns="97635519-bd7a-4acc-88fa-80424245608a" xsi:nil="true"/>
  </documentManagement>
</p:properties>
</file>

<file path=customXml/itemProps1.xml><?xml version="1.0" encoding="utf-8"?>
<ds:datastoreItem xmlns:ds="http://schemas.openxmlformats.org/officeDocument/2006/customXml" ds:itemID="{AB4B47DB-8295-43B1-A21B-E568007D6824}"/>
</file>

<file path=customXml/itemProps2.xml><?xml version="1.0" encoding="utf-8"?>
<ds:datastoreItem xmlns:ds="http://schemas.openxmlformats.org/officeDocument/2006/customXml" ds:itemID="{DEE1B2F2-65A8-4F0A-BCEF-D094C6363DC2}"/>
</file>

<file path=customXml/itemProps3.xml><?xml version="1.0" encoding="utf-8"?>
<ds:datastoreItem xmlns:ds="http://schemas.openxmlformats.org/officeDocument/2006/customXml" ds:itemID="{554E810C-9A96-4658-92F4-CCC9576A4E5C}"/>
</file>

<file path=docMetadata/LabelInfo.xml><?xml version="1.0" encoding="utf-8"?>
<clbl:labelList xmlns:clbl="http://schemas.microsoft.com/office/2020/mipLabelMetadata">
  <clbl:label id="{344b7de6-efed-4961-a165-f32e6a42f482}" enabled="0" method="" siteId="{344b7de6-efed-4961-a165-f32e6a42f482}"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Chen, Domingo</dc:creator>
  <cp:keywords/>
  <dc:description/>
  <cp:lastModifiedBy>Mullen, Connor</cp:lastModifiedBy>
  <cp:revision/>
  <dcterms:created xsi:type="dcterms:W3CDTF">2016-06-16T18:40:56Z</dcterms:created>
  <dcterms:modified xsi:type="dcterms:W3CDTF">2025-06-09T20:58:26Z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lignDocumentType">
    <vt:lpwstr/>
  </property>
  <property fmtid="{D5CDD505-2E9C-101B-9397-08002B2CF9AE}" pid="3" name="ContentTypeId">
    <vt:lpwstr>0x010100FBEB4A714E8F084B9825659B925B8F83</vt:lpwstr>
  </property>
  <property fmtid="{D5CDD505-2E9C-101B-9397-08002B2CF9AE}" pid="4" name="MediaServiceImageTags">
    <vt:lpwstr/>
  </property>
  <property fmtid="{D5CDD505-2E9C-101B-9397-08002B2CF9AE}" pid="5" name="Order">
    <vt:r8>103700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ies>
</file>