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8502"/>
  <workbookPr showInkAnnotation="0" codeName="ThisWorkbook" checkCompatibility="1" autoCompressPictures="0"/>
  <mc:AlternateContent xmlns:mc="http://schemas.openxmlformats.org/markup-compatibility/2006">
    <mc:Choice Requires="x15">
      <x15ac:absPath xmlns:x15ac="http://schemas.microsoft.com/office/spreadsheetml/2010/11/ac" url="/Volumes/turnbaughlab/labshare/16rRNA_primers/"/>
    </mc:Choice>
  </mc:AlternateContent>
  <bookViews>
    <workbookView xWindow="51220" yWindow="3980" windowWidth="38400" windowHeight="20160" tabRatio="500" activeTab="11"/>
  </bookViews>
  <sheets>
    <sheet name="Instructions" sheetId="17" r:id="rId1"/>
    <sheet name="Plate1" sheetId="11" r:id="rId2"/>
    <sheet name="Plate2" sheetId="12" r:id="rId3"/>
    <sheet name="Plate3" sheetId="13" r:id="rId4"/>
    <sheet name="Plate4" sheetId="14" r:id="rId5"/>
    <sheet name="PicoGreen" sheetId="15" r:id="rId6"/>
    <sheet name="LibraryNorm" sheetId="16" r:id="rId7"/>
    <sheet name="Primers" sheetId="10" r:id="rId8"/>
    <sheet name="Plate1_F_Index" sheetId="2" r:id="rId9"/>
    <sheet name="Plate2_F_Index" sheetId="5" r:id="rId10"/>
    <sheet name="Plate3_F_Index" sheetId="4" r:id="rId11"/>
    <sheet name="Plate4_F_Index" sheetId="3" r:id="rId12"/>
    <sheet name="Plate1_R_Index" sheetId="6" r:id="rId13"/>
    <sheet name="Plate2_R_Index" sheetId="8" r:id="rId14"/>
    <sheet name="Plate3_R_Index" sheetId="7" r:id="rId15"/>
    <sheet name="Plate4_R_Index" sheetId="9" r:id="rId16"/>
    <sheet name="misc" sheetId="1" r:id="rId17"/>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P13" i="15" l="1"/>
  <c r="I80" i="16"/>
  <c r="K80" i="16"/>
  <c r="L80" i="16"/>
  <c r="M80" i="16"/>
  <c r="N80" i="16"/>
  <c r="O80" i="16"/>
  <c r="I83" i="16"/>
  <c r="K83" i="16"/>
  <c r="L83" i="16"/>
  <c r="M83" i="16"/>
  <c r="N83" i="16"/>
  <c r="O83" i="16"/>
  <c r="I86" i="16"/>
  <c r="K86" i="16"/>
  <c r="L86" i="16"/>
  <c r="M86" i="16"/>
  <c r="N86" i="16"/>
  <c r="O86" i="16"/>
  <c r="I89" i="16"/>
  <c r="K89" i="16"/>
  <c r="L89" i="16"/>
  <c r="M89" i="16"/>
  <c r="N89" i="16"/>
  <c r="O89" i="16"/>
  <c r="L29" i="16"/>
  <c r="P80" i="16"/>
  <c r="O29" i="16"/>
  <c r="N23" i="16"/>
  <c r="D60" i="16"/>
  <c r="N24" i="16"/>
  <c r="I365" i="16"/>
  <c r="J367" i="16"/>
  <c r="J366" i="16"/>
  <c r="K365" i="16"/>
  <c r="L365" i="16"/>
  <c r="M365" i="16"/>
  <c r="N365" i="16"/>
  <c r="O365" i="16"/>
  <c r="P365" i="16"/>
  <c r="J365" i="16"/>
  <c r="I362" i="16"/>
  <c r="J364" i="16"/>
  <c r="J363" i="16"/>
  <c r="K362" i="16"/>
  <c r="L362" i="16"/>
  <c r="M362" i="16"/>
  <c r="N362" i="16"/>
  <c r="O362" i="16"/>
  <c r="P362" i="16"/>
  <c r="J362" i="16"/>
  <c r="I359" i="16"/>
  <c r="J361" i="16"/>
  <c r="J360" i="16"/>
  <c r="K359" i="16"/>
  <c r="L359" i="16"/>
  <c r="M359" i="16"/>
  <c r="N359" i="16"/>
  <c r="O359" i="16"/>
  <c r="P359" i="16"/>
  <c r="J359" i="16"/>
  <c r="I356" i="16"/>
  <c r="J358" i="16"/>
  <c r="J357" i="16"/>
  <c r="K356" i="16"/>
  <c r="L356" i="16"/>
  <c r="M356" i="16"/>
  <c r="N356" i="16"/>
  <c r="O356" i="16"/>
  <c r="P356" i="16"/>
  <c r="J356" i="16"/>
  <c r="I353" i="16"/>
  <c r="J355" i="16"/>
  <c r="J354" i="16"/>
  <c r="K353" i="16"/>
  <c r="L353" i="16"/>
  <c r="M353" i="16"/>
  <c r="N353" i="16"/>
  <c r="O353" i="16"/>
  <c r="P353" i="16"/>
  <c r="J353" i="16"/>
  <c r="I350" i="16"/>
  <c r="J352" i="16"/>
  <c r="J351" i="16"/>
  <c r="K350" i="16"/>
  <c r="L350" i="16"/>
  <c r="M350" i="16"/>
  <c r="N350" i="16"/>
  <c r="O350" i="16"/>
  <c r="P350" i="16"/>
  <c r="J350" i="16"/>
  <c r="I347" i="16"/>
  <c r="J349" i="16"/>
  <c r="J348" i="16"/>
  <c r="K347" i="16"/>
  <c r="L347" i="16"/>
  <c r="M347" i="16"/>
  <c r="N347" i="16"/>
  <c r="O347" i="16"/>
  <c r="P347" i="16"/>
  <c r="J347" i="16"/>
  <c r="I344" i="16"/>
  <c r="J346" i="16"/>
  <c r="J345" i="16"/>
  <c r="K344" i="16"/>
  <c r="L344" i="16"/>
  <c r="M344" i="16"/>
  <c r="N344" i="16"/>
  <c r="O344" i="16"/>
  <c r="P344" i="16"/>
  <c r="J344" i="16"/>
  <c r="I341" i="16"/>
  <c r="J343" i="16"/>
  <c r="J342" i="16"/>
  <c r="K341" i="16"/>
  <c r="L341" i="16"/>
  <c r="M341" i="16"/>
  <c r="N341" i="16"/>
  <c r="O341" i="16"/>
  <c r="P341" i="16"/>
  <c r="J341" i="16"/>
  <c r="I338" i="16"/>
  <c r="J340" i="16"/>
  <c r="J339" i="16"/>
  <c r="K338" i="16"/>
  <c r="L338" i="16"/>
  <c r="M338" i="16"/>
  <c r="N338" i="16"/>
  <c r="O338" i="16"/>
  <c r="P338" i="16"/>
  <c r="J338" i="16"/>
  <c r="I335" i="16"/>
  <c r="J337" i="16"/>
  <c r="J336" i="16"/>
  <c r="K335" i="16"/>
  <c r="L335" i="16"/>
  <c r="M335" i="16"/>
  <c r="N335" i="16"/>
  <c r="O335" i="16"/>
  <c r="P335" i="16"/>
  <c r="J335" i="16"/>
  <c r="I332" i="16"/>
  <c r="J334" i="16"/>
  <c r="J333" i="16"/>
  <c r="K332" i="16"/>
  <c r="L332" i="16"/>
  <c r="M332" i="16"/>
  <c r="N332" i="16"/>
  <c r="O332" i="16"/>
  <c r="P332" i="16"/>
  <c r="J332" i="16"/>
  <c r="I329" i="16"/>
  <c r="J331" i="16"/>
  <c r="J330" i="16"/>
  <c r="K329" i="16"/>
  <c r="L329" i="16"/>
  <c r="M329" i="16"/>
  <c r="N329" i="16"/>
  <c r="O329" i="16"/>
  <c r="P329" i="16"/>
  <c r="J329" i="16"/>
  <c r="I326" i="16"/>
  <c r="J328" i="16"/>
  <c r="J327" i="16"/>
  <c r="K326" i="16"/>
  <c r="L326" i="16"/>
  <c r="M326" i="16"/>
  <c r="N326" i="16"/>
  <c r="O326" i="16"/>
  <c r="P326" i="16"/>
  <c r="J326" i="16"/>
  <c r="I323" i="16"/>
  <c r="J325" i="16"/>
  <c r="J324" i="16"/>
  <c r="K323" i="16"/>
  <c r="L323" i="16"/>
  <c r="M323" i="16"/>
  <c r="N323" i="16"/>
  <c r="O323" i="16"/>
  <c r="P323" i="16"/>
  <c r="J323" i="16"/>
  <c r="I320" i="16"/>
  <c r="J322" i="16"/>
  <c r="J321" i="16"/>
  <c r="K320" i="16"/>
  <c r="L320" i="16"/>
  <c r="M320" i="16"/>
  <c r="N320" i="16"/>
  <c r="O320" i="16"/>
  <c r="P320" i="16"/>
  <c r="J320" i="16"/>
  <c r="I317" i="16"/>
  <c r="J319" i="16"/>
  <c r="J318" i="16"/>
  <c r="K317" i="16"/>
  <c r="L317" i="16"/>
  <c r="M317" i="16"/>
  <c r="N317" i="16"/>
  <c r="O317" i="16"/>
  <c r="P317" i="16"/>
  <c r="J317" i="16"/>
  <c r="I314" i="16"/>
  <c r="J316" i="16"/>
  <c r="J315" i="16"/>
  <c r="K314" i="16"/>
  <c r="L314" i="16"/>
  <c r="M314" i="16"/>
  <c r="N314" i="16"/>
  <c r="O314" i="16"/>
  <c r="P314" i="16"/>
  <c r="J314" i="16"/>
  <c r="I311" i="16"/>
  <c r="J313" i="16"/>
  <c r="J312" i="16"/>
  <c r="K311" i="16"/>
  <c r="L311" i="16"/>
  <c r="M311" i="16"/>
  <c r="N311" i="16"/>
  <c r="O311" i="16"/>
  <c r="P311" i="16"/>
  <c r="J311" i="16"/>
  <c r="I308" i="16"/>
  <c r="J310" i="16"/>
  <c r="J309" i="16"/>
  <c r="K308" i="16"/>
  <c r="L308" i="16"/>
  <c r="M308" i="16"/>
  <c r="N308" i="16"/>
  <c r="O308" i="16"/>
  <c r="P308" i="16"/>
  <c r="J308" i="16"/>
  <c r="I305" i="16"/>
  <c r="J307" i="16"/>
  <c r="J306" i="16"/>
  <c r="K305" i="16"/>
  <c r="L305" i="16"/>
  <c r="M305" i="16"/>
  <c r="N305" i="16"/>
  <c r="O305" i="16"/>
  <c r="P305" i="16"/>
  <c r="J305" i="16"/>
  <c r="I302" i="16"/>
  <c r="J304" i="16"/>
  <c r="J303" i="16"/>
  <c r="K302" i="16"/>
  <c r="L302" i="16"/>
  <c r="M302" i="16"/>
  <c r="N302" i="16"/>
  <c r="O302" i="16"/>
  <c r="P302" i="16"/>
  <c r="J302" i="16"/>
  <c r="I299" i="16"/>
  <c r="J301" i="16"/>
  <c r="J300" i="16"/>
  <c r="K299" i="16"/>
  <c r="L299" i="16"/>
  <c r="M299" i="16"/>
  <c r="N299" i="16"/>
  <c r="O299" i="16"/>
  <c r="P299" i="16"/>
  <c r="J299" i="16"/>
  <c r="I296" i="16"/>
  <c r="J298" i="16"/>
  <c r="J297" i="16"/>
  <c r="K296" i="16"/>
  <c r="L296" i="16"/>
  <c r="M296" i="16"/>
  <c r="N296" i="16"/>
  <c r="O296" i="16"/>
  <c r="P296" i="16"/>
  <c r="J296" i="16"/>
  <c r="I293" i="16"/>
  <c r="J295" i="16"/>
  <c r="J294" i="16"/>
  <c r="K293" i="16"/>
  <c r="L293" i="16"/>
  <c r="M293" i="16"/>
  <c r="N293" i="16"/>
  <c r="O293" i="16"/>
  <c r="P293" i="16"/>
  <c r="J293" i="16"/>
  <c r="I290" i="16"/>
  <c r="J292" i="16"/>
  <c r="J291" i="16"/>
  <c r="K290" i="16"/>
  <c r="L290" i="16"/>
  <c r="M290" i="16"/>
  <c r="N290" i="16"/>
  <c r="O290" i="16"/>
  <c r="P290" i="16"/>
  <c r="J290" i="16"/>
  <c r="I287" i="16"/>
  <c r="J289" i="16"/>
  <c r="J288" i="16"/>
  <c r="K287" i="16"/>
  <c r="L287" i="16"/>
  <c r="M287" i="16"/>
  <c r="N287" i="16"/>
  <c r="O287" i="16"/>
  <c r="P287" i="16"/>
  <c r="J287" i="16"/>
  <c r="I284" i="16"/>
  <c r="J286" i="16"/>
  <c r="J285" i="16"/>
  <c r="K284" i="16"/>
  <c r="L284" i="16"/>
  <c r="M284" i="16"/>
  <c r="N284" i="16"/>
  <c r="O284" i="16"/>
  <c r="P284" i="16"/>
  <c r="J284" i="16"/>
  <c r="I281" i="16"/>
  <c r="J283" i="16"/>
  <c r="J282" i="16"/>
  <c r="K281" i="16"/>
  <c r="L281" i="16"/>
  <c r="M281" i="16"/>
  <c r="N281" i="16"/>
  <c r="O281" i="16"/>
  <c r="P281" i="16"/>
  <c r="J281" i="16"/>
  <c r="I278" i="16"/>
  <c r="J280" i="16"/>
  <c r="J279" i="16"/>
  <c r="K278" i="16"/>
  <c r="L278" i="16"/>
  <c r="M278" i="16"/>
  <c r="N278" i="16"/>
  <c r="O278" i="16"/>
  <c r="P278" i="16"/>
  <c r="J278" i="16"/>
  <c r="I275" i="16"/>
  <c r="J277" i="16"/>
  <c r="J276" i="16"/>
  <c r="K275" i="16"/>
  <c r="L275" i="16"/>
  <c r="M275" i="16"/>
  <c r="N275" i="16"/>
  <c r="O275" i="16"/>
  <c r="P275" i="16"/>
  <c r="J275" i="16"/>
  <c r="I272" i="16"/>
  <c r="J274" i="16"/>
  <c r="J273" i="16"/>
  <c r="K272" i="16"/>
  <c r="L272" i="16"/>
  <c r="M272" i="16"/>
  <c r="N272" i="16"/>
  <c r="O272" i="16"/>
  <c r="P272" i="16"/>
  <c r="J272" i="16"/>
  <c r="I269" i="16"/>
  <c r="J271" i="16"/>
  <c r="J270" i="16"/>
  <c r="K269" i="16"/>
  <c r="L269" i="16"/>
  <c r="M269" i="16"/>
  <c r="N269" i="16"/>
  <c r="O269" i="16"/>
  <c r="P269" i="16"/>
  <c r="J269" i="16"/>
  <c r="I266" i="16"/>
  <c r="J268" i="16"/>
  <c r="J267" i="16"/>
  <c r="K266" i="16"/>
  <c r="L266" i="16"/>
  <c r="M266" i="16"/>
  <c r="N266" i="16"/>
  <c r="O266" i="16"/>
  <c r="P266" i="16"/>
  <c r="J266" i="16"/>
  <c r="I263" i="16"/>
  <c r="J265" i="16"/>
  <c r="J264" i="16"/>
  <c r="K263" i="16"/>
  <c r="L263" i="16"/>
  <c r="M263" i="16"/>
  <c r="N263" i="16"/>
  <c r="O263" i="16"/>
  <c r="P263" i="16"/>
  <c r="J263" i="16"/>
  <c r="I260" i="16"/>
  <c r="J262" i="16"/>
  <c r="J261" i="16"/>
  <c r="K260" i="16"/>
  <c r="L260" i="16"/>
  <c r="M260" i="16"/>
  <c r="N260" i="16"/>
  <c r="O260" i="16"/>
  <c r="P260" i="16"/>
  <c r="J260" i="16"/>
  <c r="I257" i="16"/>
  <c r="J259" i="16"/>
  <c r="J258" i="16"/>
  <c r="K257" i="16"/>
  <c r="L257" i="16"/>
  <c r="M257" i="16"/>
  <c r="N257" i="16"/>
  <c r="O257" i="16"/>
  <c r="P257" i="16"/>
  <c r="J257" i="16"/>
  <c r="I254" i="16"/>
  <c r="J256" i="16"/>
  <c r="J255" i="16"/>
  <c r="K254" i="16"/>
  <c r="L254" i="16"/>
  <c r="M254" i="16"/>
  <c r="N254" i="16"/>
  <c r="O254" i="16"/>
  <c r="P254" i="16"/>
  <c r="J254" i="16"/>
  <c r="I251" i="16"/>
  <c r="J253" i="16"/>
  <c r="J252" i="16"/>
  <c r="K251" i="16"/>
  <c r="L251" i="16"/>
  <c r="M251" i="16"/>
  <c r="N251" i="16"/>
  <c r="O251" i="16"/>
  <c r="P251" i="16"/>
  <c r="J251" i="16"/>
  <c r="I248" i="16"/>
  <c r="J250" i="16"/>
  <c r="J249" i="16"/>
  <c r="K248" i="16"/>
  <c r="L248" i="16"/>
  <c r="M248" i="16"/>
  <c r="N248" i="16"/>
  <c r="O248" i="16"/>
  <c r="P248" i="16"/>
  <c r="J248" i="16"/>
  <c r="I245" i="16"/>
  <c r="J247" i="16"/>
  <c r="J246" i="16"/>
  <c r="K245" i="16"/>
  <c r="L245" i="16"/>
  <c r="M245" i="16"/>
  <c r="N245" i="16"/>
  <c r="O245" i="16"/>
  <c r="P245" i="16"/>
  <c r="J245" i="16"/>
  <c r="I242" i="16"/>
  <c r="J244" i="16"/>
  <c r="J243" i="16"/>
  <c r="K242" i="16"/>
  <c r="L242" i="16"/>
  <c r="M242" i="16"/>
  <c r="N242" i="16"/>
  <c r="O242" i="16"/>
  <c r="P242" i="16"/>
  <c r="J242" i="16"/>
  <c r="I239" i="16"/>
  <c r="J241" i="16"/>
  <c r="J240" i="16"/>
  <c r="K239" i="16"/>
  <c r="L239" i="16"/>
  <c r="M239" i="16"/>
  <c r="N239" i="16"/>
  <c r="O239" i="16"/>
  <c r="P239" i="16"/>
  <c r="J239" i="16"/>
  <c r="I236" i="16"/>
  <c r="J238" i="16"/>
  <c r="J237" i="16"/>
  <c r="K236" i="16"/>
  <c r="L236" i="16"/>
  <c r="M236" i="16"/>
  <c r="N236" i="16"/>
  <c r="O236" i="16"/>
  <c r="P236" i="16"/>
  <c r="J236" i="16"/>
  <c r="I233" i="16"/>
  <c r="J235" i="16"/>
  <c r="J234" i="16"/>
  <c r="K233" i="16"/>
  <c r="L233" i="16"/>
  <c r="M233" i="16"/>
  <c r="N233" i="16"/>
  <c r="O233" i="16"/>
  <c r="P233" i="16"/>
  <c r="J233" i="16"/>
  <c r="I230" i="16"/>
  <c r="J232" i="16"/>
  <c r="J231" i="16"/>
  <c r="K230" i="16"/>
  <c r="L230" i="16"/>
  <c r="M230" i="16"/>
  <c r="N230" i="16"/>
  <c r="O230" i="16"/>
  <c r="P230" i="16"/>
  <c r="J230" i="16"/>
  <c r="I227" i="16"/>
  <c r="J229" i="16"/>
  <c r="J228" i="16"/>
  <c r="K227" i="16"/>
  <c r="L227" i="16"/>
  <c r="M227" i="16"/>
  <c r="N227" i="16"/>
  <c r="O227" i="16"/>
  <c r="P227" i="16"/>
  <c r="J227" i="16"/>
  <c r="I224" i="16"/>
  <c r="J226" i="16"/>
  <c r="J225" i="16"/>
  <c r="K224" i="16"/>
  <c r="L224" i="16"/>
  <c r="M224" i="16"/>
  <c r="N224" i="16"/>
  <c r="O224" i="16"/>
  <c r="P224" i="16"/>
  <c r="J224" i="16"/>
  <c r="I221" i="16"/>
  <c r="J223" i="16"/>
  <c r="J222" i="16"/>
  <c r="K221" i="16"/>
  <c r="L221" i="16"/>
  <c r="M221" i="16"/>
  <c r="N221" i="16"/>
  <c r="O221" i="16"/>
  <c r="P221" i="16"/>
  <c r="J221" i="16"/>
  <c r="I218" i="16"/>
  <c r="J220" i="16"/>
  <c r="J219" i="16"/>
  <c r="K218" i="16"/>
  <c r="L218" i="16"/>
  <c r="M218" i="16"/>
  <c r="N218" i="16"/>
  <c r="O218" i="16"/>
  <c r="P218" i="16"/>
  <c r="J218" i="16"/>
  <c r="I215" i="16"/>
  <c r="J217" i="16"/>
  <c r="J216" i="16"/>
  <c r="K215" i="16"/>
  <c r="L215" i="16"/>
  <c r="M215" i="16"/>
  <c r="N215" i="16"/>
  <c r="O215" i="16"/>
  <c r="P215" i="16"/>
  <c r="J215" i="16"/>
  <c r="I212" i="16"/>
  <c r="J214" i="16"/>
  <c r="J213" i="16"/>
  <c r="K212" i="16"/>
  <c r="L212" i="16"/>
  <c r="M212" i="16"/>
  <c r="N212" i="16"/>
  <c r="O212" i="16"/>
  <c r="P212" i="16"/>
  <c r="J212" i="16"/>
  <c r="I209" i="16"/>
  <c r="J211" i="16"/>
  <c r="J210" i="16"/>
  <c r="K209" i="16"/>
  <c r="L209" i="16"/>
  <c r="M209" i="16"/>
  <c r="N209" i="16"/>
  <c r="O209" i="16"/>
  <c r="P209" i="16"/>
  <c r="J209" i="16"/>
  <c r="I206" i="16"/>
  <c r="J208" i="16"/>
  <c r="J207" i="16"/>
  <c r="K206" i="16"/>
  <c r="L206" i="16"/>
  <c r="M206" i="16"/>
  <c r="N206" i="16"/>
  <c r="O206" i="16"/>
  <c r="P206" i="16"/>
  <c r="J206" i="16"/>
  <c r="I203" i="16"/>
  <c r="J205" i="16"/>
  <c r="J204" i="16"/>
  <c r="K203" i="16"/>
  <c r="L203" i="16"/>
  <c r="M203" i="16"/>
  <c r="N203" i="16"/>
  <c r="O203" i="16"/>
  <c r="P203" i="16"/>
  <c r="J203" i="16"/>
  <c r="I200" i="16"/>
  <c r="J202" i="16"/>
  <c r="J201" i="16"/>
  <c r="K200" i="16"/>
  <c r="L200" i="16"/>
  <c r="M200" i="16"/>
  <c r="N200" i="16"/>
  <c r="O200" i="16"/>
  <c r="P200" i="16"/>
  <c r="J200" i="16"/>
  <c r="I197" i="16"/>
  <c r="J199" i="16"/>
  <c r="J198" i="16"/>
  <c r="K197" i="16"/>
  <c r="L197" i="16"/>
  <c r="M197" i="16"/>
  <c r="N197" i="16"/>
  <c r="O197" i="16"/>
  <c r="P197" i="16"/>
  <c r="J197" i="16"/>
  <c r="I194" i="16"/>
  <c r="J196" i="16"/>
  <c r="J195" i="16"/>
  <c r="K194" i="16"/>
  <c r="L194" i="16"/>
  <c r="M194" i="16"/>
  <c r="N194" i="16"/>
  <c r="O194" i="16"/>
  <c r="P194" i="16"/>
  <c r="J194" i="16"/>
  <c r="I191" i="16"/>
  <c r="J193" i="16"/>
  <c r="J192" i="16"/>
  <c r="K191" i="16"/>
  <c r="L191" i="16"/>
  <c r="M191" i="16"/>
  <c r="N191" i="16"/>
  <c r="O191" i="16"/>
  <c r="P191" i="16"/>
  <c r="J191" i="16"/>
  <c r="I188" i="16"/>
  <c r="J190" i="16"/>
  <c r="J189" i="16"/>
  <c r="K188" i="16"/>
  <c r="L188" i="16"/>
  <c r="M188" i="16"/>
  <c r="N188" i="16"/>
  <c r="O188" i="16"/>
  <c r="P188" i="16"/>
  <c r="J188" i="16"/>
  <c r="I185" i="16"/>
  <c r="J187" i="16"/>
  <c r="J186" i="16"/>
  <c r="K185" i="16"/>
  <c r="L185" i="16"/>
  <c r="M185" i="16"/>
  <c r="N185" i="16"/>
  <c r="O185" i="16"/>
  <c r="P185" i="16"/>
  <c r="J185" i="16"/>
  <c r="I182" i="16"/>
  <c r="J184" i="16"/>
  <c r="J183" i="16"/>
  <c r="K182" i="16"/>
  <c r="L182" i="16"/>
  <c r="M182" i="16"/>
  <c r="N182" i="16"/>
  <c r="O182" i="16"/>
  <c r="P182" i="16"/>
  <c r="J182" i="16"/>
  <c r="I179" i="16"/>
  <c r="J181" i="16"/>
  <c r="J180" i="16"/>
  <c r="K179" i="16"/>
  <c r="L179" i="16"/>
  <c r="M179" i="16"/>
  <c r="N179" i="16"/>
  <c r="O179" i="16"/>
  <c r="P179" i="16"/>
  <c r="J179" i="16"/>
  <c r="I176" i="16"/>
  <c r="J178" i="16"/>
  <c r="J177" i="16"/>
  <c r="K176" i="16"/>
  <c r="L176" i="16"/>
  <c r="M176" i="16"/>
  <c r="N176" i="16"/>
  <c r="O176" i="16"/>
  <c r="P176" i="16"/>
  <c r="J176" i="16"/>
  <c r="I173" i="16"/>
  <c r="J175" i="16"/>
  <c r="J174" i="16"/>
  <c r="K173" i="16"/>
  <c r="L173" i="16"/>
  <c r="M173" i="16"/>
  <c r="N173" i="16"/>
  <c r="O173" i="16"/>
  <c r="P173" i="16"/>
  <c r="J173" i="16"/>
  <c r="I170" i="16"/>
  <c r="J172" i="16"/>
  <c r="J171" i="16"/>
  <c r="K170" i="16"/>
  <c r="L170" i="16"/>
  <c r="M170" i="16"/>
  <c r="N170" i="16"/>
  <c r="O170" i="16"/>
  <c r="P170" i="16"/>
  <c r="J170" i="16"/>
  <c r="I167" i="16"/>
  <c r="J169" i="16"/>
  <c r="J168" i="16"/>
  <c r="K167" i="16"/>
  <c r="L167" i="16"/>
  <c r="M167" i="16"/>
  <c r="N167" i="16"/>
  <c r="O167" i="16"/>
  <c r="P167" i="16"/>
  <c r="J167" i="16"/>
  <c r="I164" i="16"/>
  <c r="J166" i="16"/>
  <c r="J165" i="16"/>
  <c r="K164" i="16"/>
  <c r="L164" i="16"/>
  <c r="M164" i="16"/>
  <c r="N164" i="16"/>
  <c r="O164" i="16"/>
  <c r="P164" i="16"/>
  <c r="J164" i="16"/>
  <c r="I161" i="16"/>
  <c r="J163" i="16"/>
  <c r="J162" i="16"/>
  <c r="K161" i="16"/>
  <c r="L161" i="16"/>
  <c r="M161" i="16"/>
  <c r="N161" i="16"/>
  <c r="O161" i="16"/>
  <c r="P161" i="16"/>
  <c r="J161" i="16"/>
  <c r="I158" i="16"/>
  <c r="J160" i="16"/>
  <c r="J159" i="16"/>
  <c r="K158" i="16"/>
  <c r="L158" i="16"/>
  <c r="M158" i="16"/>
  <c r="N158" i="16"/>
  <c r="O158" i="16"/>
  <c r="P158" i="16"/>
  <c r="J158" i="16"/>
  <c r="I155" i="16"/>
  <c r="J157" i="16"/>
  <c r="J156" i="16"/>
  <c r="K155" i="16"/>
  <c r="L155" i="16"/>
  <c r="M155" i="16"/>
  <c r="N155" i="16"/>
  <c r="O155" i="16"/>
  <c r="P155" i="16"/>
  <c r="J155" i="16"/>
  <c r="I152" i="16"/>
  <c r="J154" i="16"/>
  <c r="J153" i="16"/>
  <c r="K152" i="16"/>
  <c r="L152" i="16"/>
  <c r="M152" i="16"/>
  <c r="N152" i="16"/>
  <c r="O152" i="16"/>
  <c r="P152" i="16"/>
  <c r="J152" i="16"/>
  <c r="I149" i="16"/>
  <c r="J151" i="16"/>
  <c r="J150" i="16"/>
  <c r="K149" i="16"/>
  <c r="L149" i="16"/>
  <c r="M149" i="16"/>
  <c r="N149" i="16"/>
  <c r="O149" i="16"/>
  <c r="P149" i="16"/>
  <c r="J149" i="16"/>
  <c r="I146" i="16"/>
  <c r="J148" i="16"/>
  <c r="J147" i="16"/>
  <c r="K146" i="16"/>
  <c r="L146" i="16"/>
  <c r="M146" i="16"/>
  <c r="N146" i="16"/>
  <c r="O146" i="16"/>
  <c r="P146" i="16"/>
  <c r="J146" i="16"/>
  <c r="I143" i="16"/>
  <c r="J145" i="16"/>
  <c r="J144" i="16"/>
  <c r="K143" i="16"/>
  <c r="L143" i="16"/>
  <c r="M143" i="16"/>
  <c r="N143" i="16"/>
  <c r="O143" i="16"/>
  <c r="P143" i="16"/>
  <c r="J143" i="16"/>
  <c r="I140" i="16"/>
  <c r="J142" i="16"/>
  <c r="J141" i="16"/>
  <c r="K140" i="16"/>
  <c r="L140" i="16"/>
  <c r="M140" i="16"/>
  <c r="N140" i="16"/>
  <c r="O140" i="16"/>
  <c r="P140" i="16"/>
  <c r="J140" i="16"/>
  <c r="I137" i="16"/>
  <c r="J139" i="16"/>
  <c r="J138" i="16"/>
  <c r="K137" i="16"/>
  <c r="L137" i="16"/>
  <c r="M137" i="16"/>
  <c r="N137" i="16"/>
  <c r="O137" i="16"/>
  <c r="P137" i="16"/>
  <c r="J137" i="16"/>
  <c r="I134" i="16"/>
  <c r="J136" i="16"/>
  <c r="J135" i="16"/>
  <c r="K134" i="16"/>
  <c r="L134" i="16"/>
  <c r="M134" i="16"/>
  <c r="N134" i="16"/>
  <c r="O134" i="16"/>
  <c r="P134" i="16"/>
  <c r="J134" i="16"/>
  <c r="I131" i="16"/>
  <c r="J133" i="16"/>
  <c r="J132" i="16"/>
  <c r="K131" i="16"/>
  <c r="L131" i="16"/>
  <c r="M131" i="16"/>
  <c r="N131" i="16"/>
  <c r="O131" i="16"/>
  <c r="P131" i="16"/>
  <c r="J131" i="16"/>
  <c r="I128" i="16"/>
  <c r="J130" i="16"/>
  <c r="J129" i="16"/>
  <c r="K128" i="16"/>
  <c r="L128" i="16"/>
  <c r="M128" i="16"/>
  <c r="N128" i="16"/>
  <c r="O128" i="16"/>
  <c r="P128" i="16"/>
  <c r="J128" i="16"/>
  <c r="I125" i="16"/>
  <c r="J127" i="16"/>
  <c r="J126" i="16"/>
  <c r="K125" i="16"/>
  <c r="L125" i="16"/>
  <c r="M125" i="16"/>
  <c r="N125" i="16"/>
  <c r="O125" i="16"/>
  <c r="P125" i="16"/>
  <c r="J125" i="16"/>
  <c r="I122" i="16"/>
  <c r="J124" i="16"/>
  <c r="J123" i="16"/>
  <c r="K122" i="16"/>
  <c r="L122" i="16"/>
  <c r="M122" i="16"/>
  <c r="N122" i="16"/>
  <c r="O122" i="16"/>
  <c r="P122" i="16"/>
  <c r="J122" i="16"/>
  <c r="I119" i="16"/>
  <c r="J121" i="16"/>
  <c r="J120" i="16"/>
  <c r="K119" i="16"/>
  <c r="L119" i="16"/>
  <c r="M119" i="16"/>
  <c r="N119" i="16"/>
  <c r="O119" i="16"/>
  <c r="P119" i="16"/>
  <c r="J119" i="16"/>
  <c r="I116" i="16"/>
  <c r="J118" i="16"/>
  <c r="J117" i="16"/>
  <c r="K116" i="16"/>
  <c r="L116" i="16"/>
  <c r="M116" i="16"/>
  <c r="N116" i="16"/>
  <c r="O116" i="16"/>
  <c r="P116" i="16"/>
  <c r="J116" i="16"/>
  <c r="I113" i="16"/>
  <c r="J115" i="16"/>
  <c r="J114" i="16"/>
  <c r="K113" i="16"/>
  <c r="L113" i="16"/>
  <c r="M113" i="16"/>
  <c r="N113" i="16"/>
  <c r="O113" i="16"/>
  <c r="P113" i="16"/>
  <c r="J113" i="16"/>
  <c r="I110" i="16"/>
  <c r="J112" i="16"/>
  <c r="J111" i="16"/>
  <c r="K110" i="16"/>
  <c r="L110" i="16"/>
  <c r="M110" i="16"/>
  <c r="N110" i="16"/>
  <c r="O110" i="16"/>
  <c r="P110" i="16"/>
  <c r="J110" i="16"/>
  <c r="I107" i="16"/>
  <c r="J109" i="16"/>
  <c r="J108" i="16"/>
  <c r="K107" i="16"/>
  <c r="L107" i="16"/>
  <c r="M107" i="16"/>
  <c r="N107" i="16"/>
  <c r="O107" i="16"/>
  <c r="P107" i="16"/>
  <c r="J107" i="16"/>
  <c r="I104" i="16"/>
  <c r="J106" i="16"/>
  <c r="J105" i="16"/>
  <c r="K104" i="16"/>
  <c r="L104" i="16"/>
  <c r="M104" i="16"/>
  <c r="N104" i="16"/>
  <c r="O104" i="16"/>
  <c r="P104" i="16"/>
  <c r="J104" i="16"/>
  <c r="I101" i="16"/>
  <c r="J103" i="16"/>
  <c r="J102" i="16"/>
  <c r="K101" i="16"/>
  <c r="L101" i="16"/>
  <c r="M101" i="16"/>
  <c r="N101" i="16"/>
  <c r="O101" i="16"/>
  <c r="P101" i="16"/>
  <c r="J101" i="16"/>
  <c r="I98" i="16"/>
  <c r="J100" i="16"/>
  <c r="J99" i="16"/>
  <c r="K98" i="16"/>
  <c r="L98" i="16"/>
  <c r="M98" i="16"/>
  <c r="N98" i="16"/>
  <c r="O98" i="16"/>
  <c r="P98" i="16"/>
  <c r="J98" i="16"/>
  <c r="I95" i="16"/>
  <c r="J97" i="16"/>
  <c r="J96" i="16"/>
  <c r="K95" i="16"/>
  <c r="L95" i="16"/>
  <c r="M95" i="16"/>
  <c r="N95" i="16"/>
  <c r="O95" i="16"/>
  <c r="P95" i="16"/>
  <c r="J95" i="16"/>
  <c r="I92" i="16"/>
  <c r="J94" i="16"/>
  <c r="J93" i="16"/>
  <c r="K92" i="16"/>
  <c r="L92" i="16"/>
  <c r="M92" i="16"/>
  <c r="N92" i="16"/>
  <c r="O92" i="16"/>
  <c r="P92" i="16"/>
  <c r="J92" i="16"/>
  <c r="J91" i="16"/>
  <c r="J90" i="16"/>
  <c r="P89" i="16"/>
  <c r="J89" i="16"/>
  <c r="J88" i="16"/>
  <c r="J87" i="16"/>
  <c r="P86" i="16"/>
  <c r="J86" i="16"/>
  <c r="J85" i="16"/>
  <c r="J84" i="16"/>
  <c r="P83" i="16"/>
  <c r="J83" i="16"/>
  <c r="J82" i="16"/>
  <c r="J81" i="16"/>
  <c r="J80" i="16"/>
  <c r="H29" i="16"/>
  <c r="F53" i="16"/>
  <c r="H26" i="16"/>
  <c r="F52" i="16"/>
  <c r="G53" i="16"/>
  <c r="E53" i="16"/>
  <c r="H23" i="16"/>
  <c r="F51" i="16"/>
  <c r="G52" i="16"/>
  <c r="E52" i="16"/>
  <c r="H20" i="16"/>
  <c r="F50" i="16"/>
  <c r="G51" i="16"/>
  <c r="E51" i="16"/>
  <c r="H17" i="16"/>
  <c r="F49" i="16"/>
  <c r="G50" i="16"/>
  <c r="E50" i="16"/>
  <c r="H14" i="16"/>
  <c r="F48" i="16"/>
  <c r="G49" i="16"/>
  <c r="E49" i="16"/>
  <c r="E48" i="16"/>
  <c r="H32" i="16"/>
  <c r="J31" i="16"/>
  <c r="I31" i="16"/>
  <c r="I30" i="16"/>
  <c r="I29" i="16"/>
  <c r="J28" i="16"/>
  <c r="I28" i="16"/>
  <c r="I27" i="16"/>
  <c r="I26" i="16"/>
  <c r="J25" i="16"/>
  <c r="I25" i="16"/>
  <c r="I24" i="16"/>
  <c r="I23" i="16"/>
  <c r="J22" i="16"/>
  <c r="I22" i="16"/>
  <c r="I21" i="16"/>
  <c r="I20" i="16"/>
  <c r="J19" i="16"/>
  <c r="I19" i="16"/>
  <c r="I18" i="16"/>
  <c r="I17" i="16"/>
  <c r="J16" i="16"/>
  <c r="I16" i="16"/>
  <c r="I15" i="16"/>
  <c r="I14" i="16"/>
  <c r="R16" i="15"/>
  <c r="AF16" i="15"/>
  <c r="Y17" i="15"/>
  <c r="AM17" i="15"/>
  <c r="Q27" i="15"/>
  <c r="AE27" i="15"/>
  <c r="Y28" i="15"/>
  <c r="AM28" i="15"/>
  <c r="AI2" i="15"/>
  <c r="P25" i="15"/>
  <c r="AD25" i="15"/>
  <c r="Q25" i="15"/>
  <c r="AE25" i="15"/>
  <c r="R25" i="15"/>
  <c r="AF25" i="15"/>
  <c r="S25" i="15"/>
  <c r="AG25" i="15"/>
  <c r="T25" i="15"/>
  <c r="AH25" i="15"/>
  <c r="U25" i="15"/>
  <c r="AI25" i="15"/>
  <c r="V25" i="15"/>
  <c r="AJ25" i="15"/>
  <c r="W25" i="15"/>
  <c r="AK25" i="15"/>
  <c r="X25" i="15"/>
  <c r="AL25" i="15"/>
  <c r="Y25" i="15"/>
  <c r="AM25" i="15"/>
  <c r="Z25" i="15"/>
  <c r="AN25" i="15"/>
  <c r="AA25" i="15"/>
  <c r="AO25" i="15"/>
  <c r="P26" i="15"/>
  <c r="AD26" i="15"/>
  <c r="Q26" i="15"/>
  <c r="AE26" i="15"/>
  <c r="R26" i="15"/>
  <c r="AF26" i="15"/>
  <c r="S26" i="15"/>
  <c r="AG26" i="15"/>
  <c r="T26" i="15"/>
  <c r="AH26" i="15"/>
  <c r="U26" i="15"/>
  <c r="AI26" i="15"/>
  <c r="V26" i="15"/>
  <c r="AJ26" i="15"/>
  <c r="W26" i="15"/>
  <c r="AK26" i="15"/>
  <c r="X26" i="15"/>
  <c r="AL26" i="15"/>
  <c r="Y26" i="15"/>
  <c r="AM26" i="15"/>
  <c r="Z26" i="15"/>
  <c r="AN26" i="15"/>
  <c r="AA26" i="15"/>
  <c r="AO26" i="15"/>
  <c r="P27" i="15"/>
  <c r="AD27" i="15"/>
  <c r="R27" i="15"/>
  <c r="AF27" i="15"/>
  <c r="S27" i="15"/>
  <c r="AG27" i="15"/>
  <c r="T27" i="15"/>
  <c r="AH27" i="15"/>
  <c r="U27" i="15"/>
  <c r="AI27" i="15"/>
  <c r="V27" i="15"/>
  <c r="AJ27" i="15"/>
  <c r="W27" i="15"/>
  <c r="AK27" i="15"/>
  <c r="X27" i="15"/>
  <c r="AL27" i="15"/>
  <c r="Y27" i="15"/>
  <c r="AM27" i="15"/>
  <c r="Z27" i="15"/>
  <c r="AN27" i="15"/>
  <c r="AA27" i="15"/>
  <c r="AO27" i="15"/>
  <c r="P28" i="15"/>
  <c r="AD28" i="15"/>
  <c r="Q28" i="15"/>
  <c r="AE28" i="15"/>
  <c r="R28" i="15"/>
  <c r="AF28" i="15"/>
  <c r="S28" i="15"/>
  <c r="AG28" i="15"/>
  <c r="T28" i="15"/>
  <c r="AH28" i="15"/>
  <c r="U28" i="15"/>
  <c r="AI28" i="15"/>
  <c r="V28" i="15"/>
  <c r="AJ28" i="15"/>
  <c r="W28" i="15"/>
  <c r="AK28" i="15"/>
  <c r="X28" i="15"/>
  <c r="AL28" i="15"/>
  <c r="Z28" i="15"/>
  <c r="AN28" i="15"/>
  <c r="AA28" i="15"/>
  <c r="AO28" i="15"/>
  <c r="P29" i="15"/>
  <c r="AD29" i="15"/>
  <c r="Q29" i="15"/>
  <c r="AE29" i="15"/>
  <c r="R29" i="15"/>
  <c r="AF29" i="15"/>
  <c r="S29" i="15"/>
  <c r="AG29" i="15"/>
  <c r="T29" i="15"/>
  <c r="AH29" i="15"/>
  <c r="U29" i="15"/>
  <c r="AI29" i="15"/>
  <c r="V29" i="15"/>
  <c r="AJ29" i="15"/>
  <c r="W29" i="15"/>
  <c r="AK29" i="15"/>
  <c r="X29" i="15"/>
  <c r="AL29" i="15"/>
  <c r="Y29" i="15"/>
  <c r="AM29" i="15"/>
  <c r="Z29" i="15"/>
  <c r="AN29" i="15"/>
  <c r="AA29" i="15"/>
  <c r="AO29" i="15"/>
  <c r="P30" i="15"/>
  <c r="AD30" i="15"/>
  <c r="Q30" i="15"/>
  <c r="AE30" i="15"/>
  <c r="R30" i="15"/>
  <c r="AF30" i="15"/>
  <c r="S30" i="15"/>
  <c r="AG30" i="15"/>
  <c r="T30" i="15"/>
  <c r="AH30" i="15"/>
  <c r="U30" i="15"/>
  <c r="AI30" i="15"/>
  <c r="V30" i="15"/>
  <c r="AJ30" i="15"/>
  <c r="W30" i="15"/>
  <c r="AK30" i="15"/>
  <c r="X30" i="15"/>
  <c r="AL30" i="15"/>
  <c r="Y30" i="15"/>
  <c r="AM30" i="15"/>
  <c r="Z30" i="15"/>
  <c r="AN30" i="15"/>
  <c r="AA30" i="15"/>
  <c r="AO30" i="15"/>
  <c r="P31" i="15"/>
  <c r="AD31" i="15"/>
  <c r="Q31" i="15"/>
  <c r="AE31" i="15"/>
  <c r="R31" i="15"/>
  <c r="AF31" i="15"/>
  <c r="S31" i="15"/>
  <c r="AG31" i="15"/>
  <c r="T31" i="15"/>
  <c r="AH31" i="15"/>
  <c r="U31" i="15"/>
  <c r="AI31" i="15"/>
  <c r="V31" i="15"/>
  <c r="AJ31" i="15"/>
  <c r="W31" i="15"/>
  <c r="AK31" i="15"/>
  <c r="X31" i="15"/>
  <c r="AL31" i="15"/>
  <c r="Y31" i="15"/>
  <c r="AM31" i="15"/>
  <c r="Z31" i="15"/>
  <c r="AN31" i="15"/>
  <c r="AA31" i="15"/>
  <c r="AO31" i="15"/>
  <c r="Q24" i="15"/>
  <c r="AE24" i="15"/>
  <c r="R24" i="15"/>
  <c r="AF24" i="15"/>
  <c r="S24" i="15"/>
  <c r="AG24" i="15"/>
  <c r="T24" i="15"/>
  <c r="AH24" i="15"/>
  <c r="U24" i="15"/>
  <c r="AI24" i="15"/>
  <c r="V24" i="15"/>
  <c r="AJ24" i="15"/>
  <c r="W24" i="15"/>
  <c r="AK24" i="15"/>
  <c r="X24" i="15"/>
  <c r="AL24" i="15"/>
  <c r="Y24" i="15"/>
  <c r="AM24" i="15"/>
  <c r="Z24" i="15"/>
  <c r="AN24" i="15"/>
  <c r="AA24" i="15"/>
  <c r="AO24" i="15"/>
  <c r="P24" i="15"/>
  <c r="AD24" i="15"/>
  <c r="AA20" i="15"/>
  <c r="AO20" i="15"/>
  <c r="P14" i="15"/>
  <c r="AD14" i="15"/>
  <c r="Q14" i="15"/>
  <c r="AE14" i="15"/>
  <c r="R14" i="15"/>
  <c r="AF14" i="15"/>
  <c r="S14" i="15"/>
  <c r="AG14" i="15"/>
  <c r="T14" i="15"/>
  <c r="AH14" i="15"/>
  <c r="U14" i="15"/>
  <c r="AI14" i="15"/>
  <c r="V14" i="15"/>
  <c r="AJ14" i="15"/>
  <c r="W14" i="15"/>
  <c r="AK14" i="15"/>
  <c r="X14" i="15"/>
  <c r="AL14" i="15"/>
  <c r="Y14" i="15"/>
  <c r="AM14" i="15"/>
  <c r="Z14" i="15"/>
  <c r="AN14" i="15"/>
  <c r="AA14" i="15"/>
  <c r="AO14" i="15"/>
  <c r="P15" i="15"/>
  <c r="AD15" i="15"/>
  <c r="Q15" i="15"/>
  <c r="AE15" i="15"/>
  <c r="R15" i="15"/>
  <c r="AF15" i="15"/>
  <c r="S15" i="15"/>
  <c r="AG15" i="15"/>
  <c r="T15" i="15"/>
  <c r="AH15" i="15"/>
  <c r="U15" i="15"/>
  <c r="AI15" i="15"/>
  <c r="V15" i="15"/>
  <c r="AJ15" i="15"/>
  <c r="W15" i="15"/>
  <c r="AK15" i="15"/>
  <c r="X15" i="15"/>
  <c r="AL15" i="15"/>
  <c r="Y15" i="15"/>
  <c r="AM15" i="15"/>
  <c r="Z15" i="15"/>
  <c r="AN15" i="15"/>
  <c r="AA15" i="15"/>
  <c r="AO15" i="15"/>
  <c r="P16" i="15"/>
  <c r="AD16" i="15"/>
  <c r="Q16" i="15"/>
  <c r="AE16" i="15"/>
  <c r="S16" i="15"/>
  <c r="AG16" i="15"/>
  <c r="T16" i="15"/>
  <c r="AH16" i="15"/>
  <c r="U16" i="15"/>
  <c r="AI16" i="15"/>
  <c r="V16" i="15"/>
  <c r="AJ16" i="15"/>
  <c r="W16" i="15"/>
  <c r="AK16" i="15"/>
  <c r="X16" i="15"/>
  <c r="AL16" i="15"/>
  <c r="Y16" i="15"/>
  <c r="AM16" i="15"/>
  <c r="Z16" i="15"/>
  <c r="AN16" i="15"/>
  <c r="AA16" i="15"/>
  <c r="AO16" i="15"/>
  <c r="P17" i="15"/>
  <c r="AD17" i="15"/>
  <c r="Q17" i="15"/>
  <c r="AE17" i="15"/>
  <c r="R17" i="15"/>
  <c r="AF17" i="15"/>
  <c r="S17" i="15"/>
  <c r="AG17" i="15"/>
  <c r="T17" i="15"/>
  <c r="AH17" i="15"/>
  <c r="U17" i="15"/>
  <c r="AI17" i="15"/>
  <c r="V17" i="15"/>
  <c r="AJ17" i="15"/>
  <c r="W17" i="15"/>
  <c r="AK17" i="15"/>
  <c r="X17" i="15"/>
  <c r="AL17" i="15"/>
  <c r="Z17" i="15"/>
  <c r="AN17" i="15"/>
  <c r="AA17" i="15"/>
  <c r="AO17" i="15"/>
  <c r="P18" i="15"/>
  <c r="AD18" i="15"/>
  <c r="Q18" i="15"/>
  <c r="AE18" i="15"/>
  <c r="R18" i="15"/>
  <c r="AF18" i="15"/>
  <c r="S18" i="15"/>
  <c r="AG18" i="15"/>
  <c r="T18" i="15"/>
  <c r="AH18" i="15"/>
  <c r="U18" i="15"/>
  <c r="AI18" i="15"/>
  <c r="V18" i="15"/>
  <c r="AJ18" i="15"/>
  <c r="W18" i="15"/>
  <c r="AK18" i="15"/>
  <c r="X18" i="15"/>
  <c r="AL18" i="15"/>
  <c r="Y18" i="15"/>
  <c r="AM18" i="15"/>
  <c r="Z18" i="15"/>
  <c r="AN18" i="15"/>
  <c r="AA18" i="15"/>
  <c r="AO18" i="15"/>
  <c r="P19" i="15"/>
  <c r="AD19" i="15"/>
  <c r="Q19" i="15"/>
  <c r="AE19" i="15"/>
  <c r="R19" i="15"/>
  <c r="AF19" i="15"/>
  <c r="S19" i="15"/>
  <c r="AG19" i="15"/>
  <c r="T19" i="15"/>
  <c r="AH19" i="15"/>
  <c r="U19" i="15"/>
  <c r="AI19" i="15"/>
  <c r="V19" i="15"/>
  <c r="AJ19" i="15"/>
  <c r="W19" i="15"/>
  <c r="AK19" i="15"/>
  <c r="X19" i="15"/>
  <c r="AL19" i="15"/>
  <c r="Y19" i="15"/>
  <c r="AM19" i="15"/>
  <c r="Z19" i="15"/>
  <c r="AN19" i="15"/>
  <c r="AA19" i="15"/>
  <c r="AO19" i="15"/>
  <c r="P20" i="15"/>
  <c r="AD20" i="15"/>
  <c r="Q20" i="15"/>
  <c r="AE20" i="15"/>
  <c r="R20" i="15"/>
  <c r="AF20" i="15"/>
  <c r="S20" i="15"/>
  <c r="AG20" i="15"/>
  <c r="T20" i="15"/>
  <c r="AH20" i="15"/>
  <c r="U20" i="15"/>
  <c r="AI20" i="15"/>
  <c r="V20" i="15"/>
  <c r="AJ20" i="15"/>
  <c r="W20" i="15"/>
  <c r="AK20" i="15"/>
  <c r="X20" i="15"/>
  <c r="AL20" i="15"/>
  <c r="Y20" i="15"/>
  <c r="AM20" i="15"/>
  <c r="Z20" i="15"/>
  <c r="AN20" i="15"/>
  <c r="Q13" i="15"/>
  <c r="AE13" i="15"/>
  <c r="R13" i="15"/>
  <c r="AF13" i="15"/>
  <c r="S13" i="15"/>
  <c r="AG13" i="15"/>
  <c r="T13" i="15"/>
  <c r="AH13" i="15"/>
  <c r="U13" i="15"/>
  <c r="AI13" i="15"/>
  <c r="V13" i="15"/>
  <c r="AJ13" i="15"/>
  <c r="W13" i="15"/>
  <c r="AK13" i="15"/>
  <c r="X13" i="15"/>
  <c r="AL13" i="15"/>
  <c r="Y13" i="15"/>
  <c r="AM13" i="15"/>
  <c r="Z13" i="15"/>
  <c r="AN13" i="15"/>
  <c r="AA13" i="15"/>
  <c r="AO13" i="15"/>
  <c r="AD13" i="15"/>
  <c r="P3" i="15"/>
  <c r="AD3" i="15"/>
  <c r="Q3" i="15"/>
  <c r="AE3" i="15"/>
  <c r="R3" i="15"/>
  <c r="AF3" i="15"/>
  <c r="P4" i="15"/>
  <c r="AD4" i="15"/>
  <c r="Q4" i="15"/>
  <c r="AE4" i="15"/>
  <c r="R4" i="15"/>
  <c r="AF4" i="15"/>
  <c r="P5" i="15"/>
  <c r="AD5" i="15"/>
  <c r="Q5" i="15"/>
  <c r="AE5" i="15"/>
  <c r="R5" i="15"/>
  <c r="AF5" i="15"/>
  <c r="P6" i="15"/>
  <c r="AD6" i="15"/>
  <c r="Q6" i="15"/>
  <c r="AE6" i="15"/>
  <c r="R6" i="15"/>
  <c r="AF6" i="15"/>
  <c r="P7" i="15"/>
  <c r="AD7" i="15"/>
  <c r="Q7" i="15"/>
  <c r="AE7" i="15"/>
  <c r="R7" i="15"/>
  <c r="AF7" i="15"/>
  <c r="P8" i="15"/>
  <c r="AD8" i="15"/>
  <c r="Q8" i="15"/>
  <c r="AE8" i="15"/>
  <c r="R8" i="15"/>
  <c r="AF8" i="15"/>
  <c r="P9" i="15"/>
  <c r="AD9" i="15"/>
  <c r="Q9" i="15"/>
  <c r="AE9" i="15"/>
  <c r="R9" i="15"/>
  <c r="AF9" i="15"/>
  <c r="Q2" i="15"/>
  <c r="AE2" i="15"/>
  <c r="R2" i="15"/>
  <c r="AF2" i="15"/>
  <c r="P2" i="15"/>
  <c r="AD2" i="15"/>
  <c r="AC8" i="15"/>
  <c r="O8" i="15"/>
  <c r="A8" i="15"/>
  <c r="D54" i="16"/>
  <c r="D55" i="16"/>
  <c r="D56" i="16"/>
</calcChain>
</file>

<file path=xl/sharedStrings.xml><?xml version="1.0" encoding="utf-8"?>
<sst xmlns="http://schemas.openxmlformats.org/spreadsheetml/2006/main" count="1674" uniqueCount="317">
  <si>
    <t>Primer sequence</t>
  </si>
  <si>
    <t>Primer name</t>
  </si>
  <si>
    <t>Well position</t>
  </si>
  <si>
    <t>Plate</t>
  </si>
  <si>
    <t>A01</t>
  </si>
  <si>
    <t>B01</t>
  </si>
  <si>
    <t>C01</t>
  </si>
  <si>
    <t>D01</t>
  </si>
  <si>
    <t>E01</t>
  </si>
  <si>
    <t>F01</t>
  </si>
  <si>
    <t>G01</t>
  </si>
  <si>
    <t>H01</t>
  </si>
  <si>
    <t>A02</t>
  </si>
  <si>
    <t>B02</t>
  </si>
  <si>
    <t>C02</t>
  </si>
  <si>
    <t>D02</t>
  </si>
  <si>
    <t>E02</t>
  </si>
  <si>
    <t>F02</t>
  </si>
  <si>
    <t>G02</t>
  </si>
  <si>
    <t>H02</t>
  </si>
  <si>
    <t>F1_MetaIndex</t>
  </si>
  <si>
    <t>F2_MetaIndex</t>
  </si>
  <si>
    <t>F3_MetaIndex</t>
  </si>
  <si>
    <t>F4_MetaIndex</t>
  </si>
  <si>
    <t>F5_MetaIndex</t>
  </si>
  <si>
    <t>F6_MetaIndex</t>
  </si>
  <si>
    <t>F7_MetaIndex</t>
  </si>
  <si>
    <t>F8_MetaIndex</t>
  </si>
  <si>
    <t>F9_MetaIndex</t>
  </si>
  <si>
    <t>F10_MetaIndex</t>
  </si>
  <si>
    <t>F11_MetaIndex</t>
  </si>
  <si>
    <t>F12_MetaIndex</t>
  </si>
  <si>
    <t>F13_MetaIndex</t>
  </si>
  <si>
    <t>F14_MetaIndex</t>
  </si>
  <si>
    <t>F15_MetaIndex</t>
  </si>
  <si>
    <t>F16_MetaIndex</t>
  </si>
  <si>
    <t>B03</t>
  </si>
  <si>
    <t>B04</t>
  </si>
  <si>
    <t>B05</t>
  </si>
  <si>
    <t>B06</t>
  </si>
  <si>
    <t>B07</t>
  </si>
  <si>
    <t>B08</t>
  </si>
  <si>
    <t>B09</t>
  </si>
  <si>
    <t>B10</t>
  </si>
  <si>
    <t>B11</t>
  </si>
  <si>
    <t>B12</t>
  </si>
  <si>
    <t>C03</t>
  </si>
  <si>
    <t>C04</t>
  </si>
  <si>
    <t>C05</t>
  </si>
  <si>
    <t>C06</t>
  </si>
  <si>
    <t>C07</t>
  </si>
  <si>
    <t>C08</t>
  </si>
  <si>
    <t>C09</t>
  </si>
  <si>
    <t>C10</t>
  </si>
  <si>
    <t>C11</t>
  </si>
  <si>
    <t>C12</t>
  </si>
  <si>
    <t>R13_MetaIndex</t>
  </si>
  <si>
    <t>R14_MetaIndex</t>
  </si>
  <si>
    <t>R15_MetaIndex</t>
  </si>
  <si>
    <t>R16_MetaIndex</t>
  </si>
  <si>
    <t>R17_MetaIndex</t>
  </si>
  <si>
    <t>R18_MetaIndex</t>
  </si>
  <si>
    <t>R19_MetaIndex</t>
  </si>
  <si>
    <t>R20_MetaIndex</t>
  </si>
  <si>
    <t>R21_MetaIndex</t>
  </si>
  <si>
    <t>R22_MetaIndex</t>
  </si>
  <si>
    <t>R23_MetaIndex</t>
  </si>
  <si>
    <t>R24_MetaIndex</t>
  </si>
  <si>
    <t>R1_MetaIndex</t>
  </si>
  <si>
    <t>R2_MetaIndex</t>
  </si>
  <si>
    <t>R3_MetaIndex</t>
  </si>
  <si>
    <t>R4_MetaIndex</t>
  </si>
  <si>
    <t>R5_MetaIndex</t>
  </si>
  <si>
    <t>R6_MetaIndex</t>
  </si>
  <si>
    <t>R7_MetaIndex</t>
  </si>
  <si>
    <t>R8_MetaIndex</t>
  </si>
  <si>
    <t>R25_MetaIndex</t>
  </si>
  <si>
    <t>R10_MetaIndex</t>
  </si>
  <si>
    <t>R11_MetaIndex</t>
  </si>
  <si>
    <t>R12_MetaIndex</t>
  </si>
  <si>
    <t>Index in sample sheet</t>
  </si>
  <si>
    <t>TruSeq i5</t>
  </si>
  <si>
    <t>D501</t>
  </si>
  <si>
    <t>D502</t>
  </si>
  <si>
    <t>D503</t>
  </si>
  <si>
    <t>D504</t>
  </si>
  <si>
    <t>D505</t>
  </si>
  <si>
    <t>D506</t>
  </si>
  <si>
    <t>D507</t>
  </si>
  <si>
    <t>D508</t>
  </si>
  <si>
    <t>TruSeq Amplicon</t>
  </si>
  <si>
    <t>A501</t>
  </si>
  <si>
    <t>Nextera i5</t>
  </si>
  <si>
    <t>N501</t>
  </si>
  <si>
    <t>N502</t>
  </si>
  <si>
    <t>N503</t>
  </si>
  <si>
    <t>N504</t>
  </si>
  <si>
    <t>N505</t>
  </si>
  <si>
    <t>N506</t>
  </si>
  <si>
    <t>N507</t>
  </si>
  <si>
    <t>Index set origin</t>
  </si>
  <si>
    <t>Index name</t>
  </si>
  <si>
    <t xml:space="preserve">TATAGCCT </t>
  </si>
  <si>
    <t xml:space="preserve">ATAGAGGC </t>
  </si>
  <si>
    <t xml:space="preserve">CCTATCCT </t>
  </si>
  <si>
    <t xml:space="preserve">GGCTCTGA </t>
  </si>
  <si>
    <t xml:space="preserve">AGGCGAAG </t>
  </si>
  <si>
    <t xml:space="preserve">TAATCTTA </t>
  </si>
  <si>
    <t xml:space="preserve">CAGGACGT </t>
  </si>
  <si>
    <t xml:space="preserve">GTACTGAC </t>
  </si>
  <si>
    <t>TGAACCTT</t>
  </si>
  <si>
    <t>TAGATCGC</t>
  </si>
  <si>
    <t>CTCTCTAT</t>
  </si>
  <si>
    <t>TATCCTCT</t>
  </si>
  <si>
    <t>AGAGTAGA</t>
  </si>
  <si>
    <t>GTAAGGAG</t>
  </si>
  <si>
    <t>ACTGCATA</t>
  </si>
  <si>
    <t>AAGGAGTA</t>
  </si>
  <si>
    <t>Nextera i7</t>
  </si>
  <si>
    <t>N701</t>
  </si>
  <si>
    <t>N702</t>
  </si>
  <si>
    <t>N703</t>
  </si>
  <si>
    <t>N704</t>
  </si>
  <si>
    <t>N705</t>
  </si>
  <si>
    <t>N706</t>
  </si>
  <si>
    <t>N707</t>
  </si>
  <si>
    <t>N708</t>
  </si>
  <si>
    <t>N710</t>
  </si>
  <si>
    <t>N711</t>
  </si>
  <si>
    <t>N712</t>
  </si>
  <si>
    <t>A701</t>
  </si>
  <si>
    <t>TruSeq i7</t>
  </si>
  <si>
    <t>D701</t>
  </si>
  <si>
    <t>D702</t>
  </si>
  <si>
    <t>D703</t>
  </si>
  <si>
    <t>D704</t>
  </si>
  <si>
    <t>D705</t>
  </si>
  <si>
    <t>D706</t>
  </si>
  <si>
    <t>D707</t>
  </si>
  <si>
    <t>D708</t>
  </si>
  <si>
    <t>D709</t>
  </si>
  <si>
    <t>D710</t>
  </si>
  <si>
    <t>D711</t>
  </si>
  <si>
    <t>D712</t>
  </si>
  <si>
    <t>ATCACGAC</t>
  </si>
  <si>
    <t>ATTACTCG</t>
  </si>
  <si>
    <t>TCCGGAGA</t>
  </si>
  <si>
    <t>CGCTCATT</t>
  </si>
  <si>
    <t>GAGATTCC</t>
  </si>
  <si>
    <t>ATTCAGAA</t>
  </si>
  <si>
    <t>GAATTCGT</t>
  </si>
  <si>
    <t>CTGAAGCT</t>
  </si>
  <si>
    <t>TAATGCGC</t>
  </si>
  <si>
    <t>CGGCTATG</t>
  </si>
  <si>
    <t>TCCGCGAA</t>
  </si>
  <si>
    <t>TCTCGCGC</t>
  </si>
  <si>
    <t>TAAGGCGA</t>
  </si>
  <si>
    <t>CGTACTAG</t>
  </si>
  <si>
    <t>AGGCAGAA</t>
  </si>
  <si>
    <t>TCCTGAGC</t>
  </si>
  <si>
    <t>GGACTCCT</t>
  </si>
  <si>
    <t>TAGGCATG</t>
  </si>
  <si>
    <t>CTCTCTAC</t>
  </si>
  <si>
    <t>CAGAGAGG</t>
  </si>
  <si>
    <t>AGCGATAG</t>
  </si>
  <si>
    <t>CGAGGCTG</t>
  </si>
  <si>
    <t>AAGAGGCA</t>
  </si>
  <si>
    <t>GTAGAGGA</t>
  </si>
  <si>
    <t>Index scheme</t>
  </si>
  <si>
    <t>B</t>
  </si>
  <si>
    <t>C</t>
  </si>
  <si>
    <t>AATGATACGGCGACCACCGAGATCTACACTATAGCCTTCGTCGGCAGCGTC</t>
  </si>
  <si>
    <t>AATGATACGGCGACCACCGAGATCTACACATAGAGGCTCGTCGGCAGCGTC</t>
  </si>
  <si>
    <t>AATGATACGGCGACCACCGAGATCTACACCCTATCCTTCGTCGGCAGCGTC</t>
  </si>
  <si>
    <t>AATGATACGGCGACCACCGAGATCTACACGGCTCTGATCGTCGGCAGCGTC</t>
  </si>
  <si>
    <t>AATGATACGGCGACCACCGAGATCTACACAGGCGAAGTCGTCGGCAGCGTC</t>
  </si>
  <si>
    <t>AATGATACGGCGACCACCGAGATCTACACTAATCTTATCGTCGGCAGCGTC</t>
  </si>
  <si>
    <t>AATGATACGGCGACCACCGAGATCTACACCAGGACGTTCGTCGGCAGCGTC</t>
  </si>
  <si>
    <t>AATGATACGGCGACCACCGAGATCTACACGTACTGACTCGTCGGCAGCGTC</t>
  </si>
  <si>
    <t>AATGATACGGCGACCACCGAGATCTACACTGAACCTTTCGTCGGCAGCGTC</t>
  </si>
  <si>
    <t>AATGATACGGCGACCACCGAGATCTACACTAGATCGCTCGTCGGCAGCGTC</t>
  </si>
  <si>
    <t>AATGATACGGCGACCACCGAGATCTACACCTCTCTATTCGTCGGCAGCGTC</t>
  </si>
  <si>
    <t>AATGATACGGCGACCACCGAGATCTACACTATCCTCTTCGTCGGCAGCGTC</t>
  </si>
  <si>
    <t>AATGATACGGCGACCACCGAGATCTACACAGAGTAGATCGTCGGCAGCGTC</t>
  </si>
  <si>
    <t>AATGATACGGCGACCACCGAGATCTACACGTAAGGAGTCGTCGGCAGCGTC</t>
  </si>
  <si>
    <t>AATGATACGGCGACCACCGAGATCTACACACTGCATATCGTCGGCAGCGTC</t>
  </si>
  <si>
    <t>AATGATACGGCGACCACCGAGATCTACACAAGGAGTATCGTCGGCAGCGTC</t>
  </si>
  <si>
    <t>CAAGCAGAAGACGGCATACGAGATGTCGTGATGTCTCGTGGGCTCGG</t>
  </si>
  <si>
    <t>CAAGCAGAAGACGGCATACGAGATCGAGTAATGTCTCGTGGGCTCGG</t>
  </si>
  <si>
    <t>CAAGCAGAAGACGGCATACGAGATTCTCCGGAGTCTCGTGGGCTCGG</t>
  </si>
  <si>
    <t>CAAGCAGAAGACGGCATACGAGATAATGAGCGGTCTCGTGGGCTCGG</t>
  </si>
  <si>
    <t>CAAGCAGAAGACGGCATACGAGATGGAATCTCGTCTCGTGGGCTCGG</t>
  </si>
  <si>
    <t>CAAGCAGAAGACGGCATACGAGATTTCTGAATGTCTCGTGGGCTCGG</t>
  </si>
  <si>
    <t>CAAGCAGAAGACGGCATACGAGATACGAATTCGTCTCGTGGGCTCGG</t>
  </si>
  <si>
    <t>CAAGCAGAAGACGGCATACGAGATAGCTTCAGGTCTCGTGGGCTCGG</t>
  </si>
  <si>
    <t>CAAGCAGAAGACGGCATACGAGATGCGCATTAGTCTCGTGGGCTCGG</t>
  </si>
  <si>
    <t>CAAGCAGAAGACGGCATACGAGATCATAGCCGGTCTCGTGGGCTCGG</t>
  </si>
  <si>
    <t>CAAGCAGAAGACGGCATACGAGATTTCGCGGAGTCTCGTGGGCTCGG</t>
  </si>
  <si>
    <t>CAAGCAGAAGACGGCATACGAGATGCGCGAGAGTCTCGTGGGCTCGG</t>
  </si>
  <si>
    <t>CAAGCAGAAGACGGCATACGAGATTCGCCTTAGTCTCGTGGGCTCGG</t>
  </si>
  <si>
    <t>CAAGCAGAAGACGGCATACGAGATCTAGTACGGTCTCGTGGGCTCGG</t>
  </si>
  <si>
    <t>CAAGCAGAAGACGGCATACGAGATTTCTGCCTGTCTCGTGGGCTCGG</t>
  </si>
  <si>
    <t>CAAGCAGAAGACGGCATACGAGATGCTCAGGAGTCTCGTGGGCTCGG</t>
  </si>
  <si>
    <t>CAAGCAGAAGACGGCATACGAGATAGGAGTCCGTCTCGTGGGCTCGG</t>
  </si>
  <si>
    <t>CAAGCAGAAGACGGCATACGAGATCATGCCTAGTCTCGTGGGCTCGG</t>
  </si>
  <si>
    <t>CAAGCAGAAGACGGCATACGAGATGTAGAGAGGTCTCGTGGGCTCGG</t>
  </si>
  <si>
    <t>CAAGCAGAAGACGGCATACGAGATCCTCTCTGGTCTCGTGGGCTCGG</t>
  </si>
  <si>
    <t>CAAGCAGAAGACGGCATACGAGATCTATCGCTGTCTCGTGGGCTCGG</t>
  </si>
  <si>
    <t>CAAGCAGAAGACGGCATACGAGATCAGCCTCGGTCTCGTGGGCTCGG</t>
  </si>
  <si>
    <t>CAAGCAGAAGACGGCATACGAGATTGCCTCTTGTCTCGTGGGCTCGG</t>
  </si>
  <si>
    <t>CAAGCAGAAGACGGCATACGAGATTCCTCTACGTCTCGTGGGCTCGG</t>
  </si>
  <si>
    <t>Plate1</t>
  </si>
  <si>
    <t>Plate2</t>
  </si>
  <si>
    <t>Plate3</t>
  </si>
  <si>
    <t>Plate4</t>
  </si>
  <si>
    <t>A</t>
  </si>
  <si>
    <t>D</t>
  </si>
  <si>
    <t>E</t>
  </si>
  <si>
    <t>F</t>
  </si>
  <si>
    <t>G</t>
  </si>
  <si>
    <t>H</t>
  </si>
  <si>
    <t>Name</t>
  </si>
  <si>
    <t>PrimerSeq</t>
  </si>
  <si>
    <t>IndexName</t>
  </si>
  <si>
    <t>IndexSeq</t>
  </si>
  <si>
    <t>Blanked</t>
  </si>
  <si>
    <t>&lt;&gt;</t>
  </si>
  <si>
    <t>Blanked-&gt;</t>
  </si>
  <si>
    <t>ng/uL-&gt;</t>
  </si>
  <si>
    <t>Formula:</t>
  </si>
  <si>
    <t>slope:</t>
  </si>
  <si>
    <t>b:</t>
  </si>
  <si>
    <t>NTC conc:</t>
  </si>
  <si>
    <t>Section 1. Review Cq values for DNA Standards</t>
  </si>
  <si>
    <t>- Enter the appropriate information into the fields highlighted in green.</t>
  </si>
  <si>
    <t>- Move  "outliers" to column G (so these are no longer is used in calculations). Delete the formula in the corresponding row in column I.</t>
  </si>
  <si>
    <t xml:space="preserve">- The average Cq value for each DNA Standard should be ~3.3 cycles later than the DNA Standard that is 10-fold more concentrated (between 3.2 and 3.45 is very good  </t>
  </si>
  <si>
    <t xml:space="preserve">   and 3.1 - 3.6 is acceptable).</t>
  </si>
  <si>
    <t>- If the spacing between any two standards is less than 3.1 cycles and more than 3.6 cycles, those data points (and any library samples falling between those</t>
  </si>
  <si>
    <t xml:space="preserve">  data points) are not highly reliable.</t>
  </si>
  <si>
    <t>Well</t>
  </si>
  <si>
    <t>Std #</t>
  </si>
  <si>
    <t>Conc (pM)</t>
  </si>
  <si>
    <t>Cq</t>
  </si>
  <si>
    <t>Outliers</t>
  </si>
  <si>
    <t>Av Cq</t>
  </si>
  <si>
    <t>Difference</t>
  </si>
  <si>
    <t>Delta Cq</t>
  </si>
  <si>
    <t>-</t>
  </si>
  <si>
    <t>NTC</t>
  </si>
  <si>
    <t>Section 2. Generate and review the standard curve</t>
  </si>
  <si>
    <t>- Type the value for the intercept from the graph to the right into cell D57.</t>
  </si>
  <si>
    <t xml:space="preserve">- Type the value for the slope from the graph to the right into cell D59. </t>
  </si>
  <si>
    <r>
      <rPr>
        <b/>
        <sz val="11"/>
        <color indexed="10"/>
        <rFont val="Lato"/>
        <family val="2"/>
      </rPr>
      <t xml:space="preserve">Note: </t>
    </r>
    <r>
      <rPr>
        <sz val="11"/>
        <color indexed="10"/>
        <rFont val="Lato"/>
        <family val="2"/>
      </rPr>
      <t>if the standard curve equation does not update, click on the line, right click and select</t>
    </r>
  </si>
  <si>
    <r>
      <rPr>
        <b/>
        <sz val="11"/>
        <color indexed="10"/>
        <rFont val="Lato"/>
        <family val="2"/>
      </rPr>
      <t>Format Trendline</t>
    </r>
    <r>
      <rPr>
        <sz val="11"/>
        <color indexed="10"/>
        <rFont val="Lato"/>
        <family val="2"/>
      </rPr>
      <t xml:space="preserve">. (Untick and) tick the boxes for "Display </t>
    </r>
    <r>
      <rPr>
        <b/>
        <sz val="11"/>
        <color indexed="10"/>
        <rFont val="Lato"/>
        <family val="2"/>
      </rPr>
      <t xml:space="preserve">Equation </t>
    </r>
    <r>
      <rPr>
        <sz val="11"/>
        <color indexed="10"/>
        <rFont val="Lato"/>
        <family val="2"/>
      </rPr>
      <t xml:space="preserve">and </t>
    </r>
    <r>
      <rPr>
        <b/>
        <sz val="11"/>
        <color indexed="10"/>
        <rFont val="Lato"/>
        <family val="2"/>
      </rPr>
      <t xml:space="preserve">R-squared </t>
    </r>
    <r>
      <rPr>
        <sz val="11"/>
        <color indexed="10"/>
        <rFont val="Lato"/>
        <family val="2"/>
      </rPr>
      <t>value on chart"</t>
    </r>
  </si>
  <si>
    <t>DNA Standard</t>
  </si>
  <si>
    <t>Conc in pM</t>
  </si>
  <si>
    <t>Log conc</t>
  </si>
  <si>
    <t>Average Cq</t>
  </si>
  <si>
    <t>Should be 
between 
3.1 and 3.6</t>
  </si>
  <si>
    <t>Efficiency:</t>
  </si>
  <si>
    <t>(Calculated)</t>
  </si>
  <si>
    <t>Should be between 90 and 110%</t>
  </si>
  <si>
    <t>Slope:</t>
  </si>
  <si>
    <t>Value must be the same as on the graph</t>
  </si>
  <si>
    <t>R-squared:</t>
  </si>
  <si>
    <t>Should be between 0.99 and 1.00</t>
  </si>
  <si>
    <t>Intercept:</t>
  </si>
  <si>
    <t>(Type the intercept value from the graph in cell D57)</t>
  </si>
  <si>
    <t>If slope =</t>
  </si>
  <si>
    <t>(Type the slope value from the graph in cell D59)</t>
  </si>
  <si>
    <t>then efficiency =</t>
  </si>
  <si>
    <t>Value must be the same as in cell D54</t>
  </si>
  <si>
    <t>Note: it is important to type the appropriate values from the straight line equation into the two green blocks,</t>
  </si>
  <si>
    <t>as the table in Section 3 uses these two values to calculate the concentration of the library samples.</t>
  </si>
  <si>
    <t>Section 3. Calculate and review library concentrations</t>
  </si>
  <si>
    <t xml:space="preserve">- Sort the data for your library samples by grouping the Cq values for different dilutions of the same sample together. Enter the appropriate information into the fields highlighted in green (Columns C - G). </t>
  </si>
  <si>
    <t>- Move the outliers  to Column H, so these are no longer is used in calculations. If you move a Cq value (outlier) from column F to H, you have to delete the formula in column J of that row.</t>
  </si>
  <si>
    <t>If the average Cq value for a library &lt; than the average Cq value for Std 1, or &gt; than the average Cq value for Std 6, the data from that dilution may not be used in calculations (i.e. you may not extrapolate). If only one dilution of each library was assayed, the library has to</t>
  </si>
  <si>
    <t>requantified using a more appropriate dilution.</t>
  </si>
  <si>
    <t>Library #</t>
  </si>
  <si>
    <t>Sample name</t>
  </si>
  <si>
    <t>Dilution</t>
  </si>
  <si>
    <t>Average fragment length (bp)</t>
  </si>
  <si>
    <t>Outliers/
outside curve</t>
  </si>
  <si>
    <t>log
(concentration)</t>
  </si>
  <si>
    <t>Average concentration (pM)</t>
  </si>
  <si>
    <t>Size-adjusted concentration (pM)</t>
  </si>
  <si>
    <r>
      <t>Concentration  of undiluted library (</t>
    </r>
    <r>
      <rPr>
        <b/>
        <sz val="11"/>
        <color indexed="10"/>
        <rFont val="Lato"/>
        <family val="2"/>
      </rPr>
      <t>pM</t>
    </r>
    <r>
      <rPr>
        <b/>
        <sz val="11"/>
        <color indexed="23"/>
        <rFont val="Lato"/>
        <family val="2"/>
      </rPr>
      <t>)</t>
    </r>
  </si>
  <si>
    <r>
      <t>Concentration  of undiluted library (</t>
    </r>
    <r>
      <rPr>
        <b/>
        <sz val="11"/>
        <color indexed="10"/>
        <rFont val="Lato"/>
        <family val="2"/>
      </rPr>
      <t>nM</t>
    </r>
    <r>
      <rPr>
        <b/>
        <sz val="11"/>
        <color indexed="23"/>
        <rFont val="Lato"/>
        <family val="2"/>
      </rPr>
      <t>)</t>
    </r>
  </si>
  <si>
    <r>
      <t>Concentration of undiluted library (</t>
    </r>
    <r>
      <rPr>
        <b/>
        <sz val="11"/>
        <color indexed="10"/>
        <rFont val="Lato"/>
        <family val="2"/>
      </rPr>
      <t>ng/</t>
    </r>
    <r>
      <rPr>
        <b/>
        <sz val="11"/>
        <color indexed="10"/>
        <rFont val="Calibri"/>
        <family val="2"/>
      </rPr>
      <t>µ</t>
    </r>
    <r>
      <rPr>
        <b/>
        <sz val="11"/>
        <color indexed="10"/>
        <rFont val="Lato"/>
        <family val="2"/>
      </rPr>
      <t>L</t>
    </r>
    <r>
      <rPr>
        <b/>
        <sz val="11"/>
        <color indexed="11"/>
        <rFont val="Lato"/>
        <family val="2"/>
      </rPr>
      <t>)</t>
    </r>
  </si>
  <si>
    <t>Amp Efficiency</t>
  </si>
  <si>
    <t>QuBit concentration</t>
  </si>
  <si>
    <t>qPCR Concentration</t>
  </si>
  <si>
    <t>Nanodrop concentration</t>
  </si>
  <si>
    <t>Result:</t>
  </si>
  <si>
    <t>ng/ul</t>
  </si>
  <si>
    <t>^^^^^^^LOOK HERE^^^^^^</t>
  </si>
  <si>
    <t>TATAGCCT</t>
  </si>
  <si>
    <t>ATAGAGGC</t>
  </si>
  <si>
    <t>CCTATCCT</t>
  </si>
  <si>
    <t>GGCTCTGA</t>
  </si>
  <si>
    <t>AGGCGAAG</t>
  </si>
  <si>
    <t>TAATCTTA</t>
  </si>
  <si>
    <t>CAGGACGT</t>
  </si>
  <si>
    <t>GTACTGAC</t>
  </si>
  <si>
    <t>Origin</t>
  </si>
  <si>
    <t>Row</t>
  </si>
  <si>
    <t>Instructions</t>
  </si>
  <si>
    <t>Standard Curve</t>
  </si>
  <si>
    <t>After completing qPCR/QuBit/Nanodrop, enter values in LibraryNorm to get the final concentration of your sequencing library.</t>
  </si>
  <si>
    <t>After completing Pico Green quantification, enter your values in PicoGreen to get quantification (Optional but reccomended for now)</t>
  </si>
  <si>
    <t>To create your sample sheet for sequencing, run MakeSampleSheet.R. Set the parameters at the top of the script to be relevant to your run. Take resulting projectname_samplesheet.csv file.</t>
  </si>
  <si>
    <t>Be sure to manually fill out any spot that is highlighted</t>
  </si>
  <si>
    <t>DO NOT MODIFY ANY OF THE OTHER LOCKED SHEETS</t>
  </si>
  <si>
    <t>After Completion of Run, download your demultiplexed reads from Basespace and store a copy in biggut.ucsf.edu:/labshare/Sequencing_Runs/ along with a copy of this template, your sample sheet, and any relevant metadata.</t>
  </si>
  <si>
    <r>
      <t xml:space="preserve">Use Sheets Plate1-4 to create your sample layouts for DNA extraction. These will carry forward and determine the barcode combination for your samples. </t>
    </r>
    <r>
      <rPr>
        <b/>
        <sz val="12"/>
        <color rgb="FFFF0000"/>
        <rFont val="Helvetica"/>
        <family val="2"/>
      </rPr>
      <t>When creating sample names, use only letters, numbers and underscores. NO PERIODS period. Do not start sample names with a number. Ideally start with an identifier of the study. Do not repeat sample names. If you have replicates, tack on an extra identifier. For example: PGP2_Elen_Mouse1_Time0_rep1. For best use of pipeline, put NTC_PLATEX (PCR NTCs), EXTCON_PLATEX (extraction blanks), EXTSTD (extraction standards), and DNASTD_PLATEX (DNA standards) as sample names for these controls.</t>
    </r>
  </si>
</sst>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41" formatCode="_(* #,##0_);_(* \(#,##0\);_(* &quot;-&quot;_);_(@_)"/>
    <numFmt numFmtId="43" formatCode="_(* #,##0.00_);_(* \(#,##0.00\);_(* &quot;-&quot;??_);_(@_)"/>
    <numFmt numFmtId="164" formatCode="0.E+00"/>
    <numFmt numFmtId="165" formatCode="0.0"/>
    <numFmt numFmtId="166" formatCode="0.0E+00"/>
    <numFmt numFmtId="167" formatCode="0.0000"/>
    <numFmt numFmtId="168" formatCode="0.000"/>
    <numFmt numFmtId="169" formatCode="0.0\ &quot;nM&quot;"/>
  </numFmts>
  <fonts count="55" x14ac:knownFonts="1">
    <font>
      <sz val="12"/>
      <color theme="1"/>
      <name val="Calibri"/>
      <family val="2"/>
      <scheme val="minor"/>
    </font>
    <font>
      <sz val="12"/>
      <color theme="1"/>
      <name val="Calibri"/>
      <family val="2"/>
      <scheme val="minor"/>
    </font>
    <font>
      <sz val="10"/>
      <color theme="1"/>
      <name val="Arial"/>
      <family val="2"/>
    </font>
    <font>
      <sz val="10"/>
      <color indexed="8"/>
      <name val="Arial"/>
      <family val="2"/>
    </font>
    <font>
      <u/>
      <sz val="12"/>
      <color theme="10"/>
      <name val="Calibri"/>
      <family val="2"/>
      <charset val="134"/>
      <scheme val="minor"/>
    </font>
    <font>
      <u/>
      <sz val="12"/>
      <color theme="11"/>
      <name val="Calibri"/>
      <family val="2"/>
      <charset val="134"/>
      <scheme val="minor"/>
    </font>
    <font>
      <sz val="12"/>
      <color rgb="FF000000"/>
      <name val="Calibri"/>
      <family val="2"/>
      <scheme val="minor"/>
    </font>
    <font>
      <sz val="10"/>
      <color theme="1"/>
      <name val="Courier"/>
      <family val="1"/>
    </font>
    <font>
      <sz val="10"/>
      <color rgb="FF000000"/>
      <name val="Arial"/>
      <family val="2"/>
    </font>
    <font>
      <b/>
      <sz val="10"/>
      <color theme="1"/>
      <name val="Arial"/>
      <family val="2"/>
    </font>
    <font>
      <sz val="8"/>
      <name val="Calibri"/>
      <family val="2"/>
      <charset val="134"/>
      <scheme val="minor"/>
    </font>
    <font>
      <b/>
      <sz val="10"/>
      <color rgb="FF000000"/>
      <name val="Arial"/>
      <family val="2"/>
    </font>
    <font>
      <sz val="6"/>
      <color theme="1"/>
      <name val="Calibri"/>
      <family val="2"/>
    </font>
    <font>
      <b/>
      <sz val="6"/>
      <color theme="1"/>
      <name val="Calibri"/>
      <family val="2"/>
    </font>
    <font>
      <sz val="6"/>
      <color theme="1"/>
      <name val="Calibri"/>
      <family val="2"/>
      <scheme val="minor"/>
    </font>
    <font>
      <b/>
      <sz val="18"/>
      <color theme="1"/>
      <name val="Calibri"/>
      <family val="2"/>
      <scheme val="minor"/>
    </font>
    <font>
      <sz val="18"/>
      <color theme="1"/>
      <name val="Calibri"/>
      <family val="2"/>
      <scheme val="minor"/>
    </font>
    <font>
      <sz val="11"/>
      <color indexed="10"/>
      <name val="Lato"/>
      <family val="2"/>
    </font>
    <font>
      <b/>
      <sz val="16"/>
      <name val="Lato"/>
      <family val="2"/>
    </font>
    <font>
      <sz val="16"/>
      <name val="Lato"/>
      <family val="2"/>
    </font>
    <font>
      <sz val="11"/>
      <name val="Lato"/>
      <family val="2"/>
    </font>
    <font>
      <sz val="11"/>
      <color rgb="FF0070C0"/>
      <name val="Lato"/>
      <family val="2"/>
    </font>
    <font>
      <sz val="11"/>
      <color theme="1"/>
      <name val="lato"/>
      <family val="2"/>
    </font>
    <font>
      <b/>
      <sz val="9"/>
      <color rgb="FF000000"/>
      <name val="Lato"/>
      <family val="2"/>
    </font>
    <font>
      <b/>
      <sz val="11"/>
      <name val="Lato"/>
      <family val="2"/>
    </font>
    <font>
      <sz val="9"/>
      <color rgb="FF000000"/>
      <name val="Lato"/>
      <family val="2"/>
    </font>
    <font>
      <b/>
      <sz val="11"/>
      <color indexed="8"/>
      <name val="Lato"/>
      <family val="2"/>
    </font>
    <font>
      <b/>
      <sz val="11"/>
      <color rgb="FF73CD2D"/>
      <name val="Lato"/>
      <family val="2"/>
    </font>
    <font>
      <b/>
      <sz val="11"/>
      <color theme="0" tint="-0.499984740745262"/>
      <name val="Lato"/>
      <family val="2"/>
    </font>
    <font>
      <sz val="11"/>
      <color rgb="FF73CD2D"/>
      <name val="Lato"/>
      <family val="2"/>
    </font>
    <font>
      <sz val="11"/>
      <color theme="0" tint="-0.499984740745262"/>
      <name val="Lato"/>
      <family val="2"/>
    </font>
    <font>
      <sz val="9"/>
      <color theme="1"/>
      <name val="Lato"/>
      <family val="2"/>
    </font>
    <font>
      <sz val="11"/>
      <color rgb="FFFF0000"/>
      <name val="lato"/>
      <family val="2"/>
    </font>
    <font>
      <b/>
      <sz val="11"/>
      <color indexed="10"/>
      <name val="Lato"/>
      <family val="2"/>
    </font>
    <font>
      <sz val="9"/>
      <color theme="0" tint="-0.499984740745262"/>
      <name val="Lato"/>
      <family val="2"/>
    </font>
    <font>
      <sz val="11"/>
      <color indexed="8"/>
      <name val="Arial"/>
      <family val="2"/>
      <charset val="204"/>
    </font>
    <font>
      <sz val="11"/>
      <color indexed="8"/>
      <name val="Lato"/>
      <family val="2"/>
    </font>
    <font>
      <b/>
      <sz val="11"/>
      <color indexed="17"/>
      <name val="Lato"/>
      <family val="2"/>
    </font>
    <font>
      <sz val="10"/>
      <color rgb="FF0070C0"/>
      <name val="Lato"/>
      <family val="2"/>
    </font>
    <font>
      <b/>
      <sz val="11"/>
      <color rgb="FFFF0000"/>
      <name val="Lato"/>
      <family val="2"/>
    </font>
    <font>
      <sz val="11"/>
      <color rgb="FF72CD2D"/>
      <name val="Lato"/>
      <family val="2"/>
    </font>
    <font>
      <b/>
      <sz val="11"/>
      <color theme="1"/>
      <name val="lato"/>
      <family val="2"/>
    </font>
    <font>
      <b/>
      <sz val="11"/>
      <color indexed="23"/>
      <name val="Lato"/>
      <family val="2"/>
    </font>
    <font>
      <b/>
      <sz val="11"/>
      <color indexed="10"/>
      <name val="Calibri"/>
      <family val="2"/>
    </font>
    <font>
      <b/>
      <sz val="11"/>
      <color indexed="11"/>
      <name val="Lato"/>
      <family val="2"/>
    </font>
    <font>
      <sz val="11"/>
      <color theme="1"/>
      <name val="Calibri"/>
      <family val="2"/>
      <scheme val="minor"/>
    </font>
    <font>
      <sz val="11"/>
      <color theme="9" tint="0.79998168889431442"/>
      <name val="Lato"/>
    </font>
    <font>
      <sz val="70"/>
      <color indexed="10"/>
      <name val="Lato"/>
    </font>
    <font>
      <b/>
      <sz val="70"/>
      <color theme="1"/>
      <name val="Lato"/>
    </font>
    <font>
      <sz val="12"/>
      <color theme="1"/>
      <name val="Helvetica"/>
      <family val="2"/>
    </font>
    <font>
      <b/>
      <sz val="26"/>
      <color rgb="FFFF0000"/>
      <name val="Helvetica"/>
      <family val="2"/>
    </font>
    <font>
      <b/>
      <sz val="12"/>
      <color rgb="FFFF0000"/>
      <name val="Helvetica"/>
      <family val="2"/>
    </font>
    <font>
      <b/>
      <sz val="18"/>
      <name val="Lato"/>
    </font>
    <font>
      <sz val="12"/>
      <color rgb="FFFF0000"/>
      <name val="Helvetica"/>
      <family val="2"/>
    </font>
    <font>
      <b/>
      <sz val="12"/>
      <color theme="1"/>
      <name val="Calibri"/>
      <family val="2"/>
      <scheme val="minor"/>
    </font>
  </fonts>
  <fills count="9">
    <fill>
      <patternFill patternType="none"/>
    </fill>
    <fill>
      <patternFill patternType="gray125"/>
    </fill>
    <fill>
      <patternFill patternType="solid">
        <fgColor theme="0" tint="-0.14999847407452621"/>
        <bgColor indexed="64"/>
      </patternFill>
    </fill>
    <fill>
      <patternFill patternType="solid">
        <fgColor rgb="FFD9D9D9"/>
        <bgColor rgb="FF000000"/>
      </patternFill>
    </fill>
    <fill>
      <patternFill patternType="solid">
        <fgColor theme="0" tint="-0.499984740745262"/>
        <bgColor indexed="64"/>
      </patternFill>
    </fill>
    <fill>
      <patternFill patternType="solid">
        <fgColor theme="6" tint="0.79998168889431442"/>
        <bgColor indexed="64"/>
      </patternFill>
    </fill>
    <fill>
      <patternFill patternType="solid">
        <fgColor theme="6" tint="0.59996337778862885"/>
        <bgColor indexed="64"/>
      </patternFill>
    </fill>
    <fill>
      <patternFill patternType="solid">
        <fgColor rgb="FF72CD2D"/>
        <bgColor indexed="64"/>
      </patternFill>
    </fill>
    <fill>
      <patternFill patternType="solid">
        <fgColor rgb="FFFFFF00"/>
        <bgColor indexed="64"/>
      </patternFill>
    </fill>
  </fills>
  <borders count="79">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thin">
        <color auto="1"/>
      </left>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right style="thin">
        <color auto="1"/>
      </right>
      <top/>
      <bottom/>
      <diagonal/>
    </border>
    <border>
      <left/>
      <right style="thin">
        <color auto="1"/>
      </right>
      <top style="medium">
        <color auto="1"/>
      </top>
      <bottom style="medium">
        <color auto="1"/>
      </bottom>
      <diagonal/>
    </border>
    <border>
      <left/>
      <right style="medium">
        <color auto="1"/>
      </right>
      <top style="medium">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thin">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style="medium">
        <color auto="1"/>
      </top>
      <bottom style="thin">
        <color auto="1"/>
      </bottom>
      <diagonal/>
    </border>
    <border>
      <left style="medium">
        <color auto="1"/>
      </left>
      <right style="thin">
        <color auto="1"/>
      </right>
      <top style="medium">
        <color auto="1"/>
      </top>
      <bottom style="double">
        <color auto="1"/>
      </bottom>
      <diagonal/>
    </border>
    <border>
      <left style="thin">
        <color auto="1"/>
      </left>
      <right style="thin">
        <color auto="1"/>
      </right>
      <top style="medium">
        <color auto="1"/>
      </top>
      <bottom style="double">
        <color auto="1"/>
      </bottom>
      <diagonal/>
    </border>
    <border>
      <left/>
      <right style="medium">
        <color auto="1"/>
      </right>
      <top style="medium">
        <color auto="1"/>
      </top>
      <bottom style="double">
        <color auto="1"/>
      </bottom>
      <diagonal/>
    </border>
    <border>
      <left style="medium">
        <color auto="1"/>
      </left>
      <right style="thin">
        <color auto="1"/>
      </right>
      <top/>
      <bottom style="thin">
        <color theme="6" tint="-0.24994659260841701"/>
      </bottom>
      <diagonal/>
    </border>
    <border>
      <left style="thin">
        <color auto="1"/>
      </left>
      <right style="thin">
        <color auto="1"/>
      </right>
      <top/>
      <bottom/>
      <diagonal/>
    </border>
    <border>
      <left style="thin">
        <color auto="1"/>
      </left>
      <right style="thin">
        <color auto="1"/>
      </right>
      <top style="thin">
        <color theme="6" tint="-0.24994659260841701"/>
      </top>
      <bottom style="thin">
        <color theme="6" tint="-0.24994659260841701"/>
      </bottom>
      <diagonal/>
    </border>
    <border>
      <left/>
      <right style="medium">
        <color auto="1"/>
      </right>
      <top/>
      <bottom/>
      <diagonal/>
    </border>
    <border>
      <left style="medium">
        <color auto="1"/>
      </left>
      <right style="thin">
        <color auto="1"/>
      </right>
      <top style="thin">
        <color theme="6" tint="-0.24994659260841701"/>
      </top>
      <bottom style="thin">
        <color theme="6" tint="-0.24994659260841701"/>
      </bottom>
      <diagonal/>
    </border>
    <border>
      <left style="medium">
        <color auto="1"/>
      </left>
      <right style="thin">
        <color auto="1"/>
      </right>
      <top style="thin">
        <color theme="6" tint="-0.24994659260841701"/>
      </top>
      <bottom style="thin">
        <color auto="1"/>
      </bottom>
      <diagonal/>
    </border>
    <border>
      <left style="thin">
        <color auto="1"/>
      </left>
      <right style="thin">
        <color auto="1"/>
      </right>
      <top style="thin">
        <color theme="6" tint="-0.24994659260841701"/>
      </top>
      <bottom style="thin">
        <color auto="1"/>
      </bottom>
      <diagonal/>
    </border>
    <border>
      <left style="thin">
        <color auto="1"/>
      </left>
      <right style="thin">
        <color auto="1"/>
      </right>
      <top/>
      <bottom style="thin">
        <color theme="6" tint="-0.24994659260841701"/>
      </bottom>
      <diagonal/>
    </border>
    <border>
      <left style="medium">
        <color auto="1"/>
      </left>
      <right style="thin">
        <color auto="1"/>
      </right>
      <top style="thin">
        <color theme="6" tint="-0.24994659260841701"/>
      </top>
      <bottom style="medium">
        <color auto="1"/>
      </bottom>
      <diagonal/>
    </border>
    <border>
      <left style="thin">
        <color auto="1"/>
      </left>
      <right style="thin">
        <color auto="1"/>
      </right>
      <top/>
      <bottom style="medium">
        <color auto="1"/>
      </bottom>
      <diagonal/>
    </border>
    <border>
      <left style="thin">
        <color auto="1"/>
      </left>
      <right style="thin">
        <color auto="1"/>
      </right>
      <top style="thin">
        <color theme="6" tint="-0.24994659260841701"/>
      </top>
      <bottom style="medium">
        <color auto="1"/>
      </bottom>
      <diagonal/>
    </border>
    <border>
      <left/>
      <right style="medium">
        <color auto="1"/>
      </right>
      <top/>
      <bottom style="medium">
        <color auto="1"/>
      </bottom>
      <diagonal/>
    </border>
    <border>
      <left style="medium">
        <color auto="1"/>
      </left>
      <right/>
      <top style="medium">
        <color auto="1"/>
      </top>
      <bottom/>
      <diagonal/>
    </border>
    <border>
      <left/>
      <right/>
      <top style="medium">
        <color auto="1"/>
      </top>
      <bottom/>
      <diagonal/>
    </border>
    <border>
      <left/>
      <right style="thin">
        <color auto="1"/>
      </right>
      <top style="medium">
        <color auto="1"/>
      </top>
      <bottom/>
      <diagonal/>
    </border>
    <border>
      <left/>
      <right style="medium">
        <color auto="1"/>
      </right>
      <top style="medium">
        <color auto="1"/>
      </top>
      <bottom/>
      <diagonal/>
    </border>
    <border>
      <left style="medium">
        <color auto="1"/>
      </left>
      <right/>
      <top/>
      <bottom style="double">
        <color auto="1"/>
      </bottom>
      <diagonal/>
    </border>
    <border>
      <left/>
      <right/>
      <top/>
      <bottom style="double">
        <color auto="1"/>
      </bottom>
      <diagonal/>
    </border>
    <border>
      <left/>
      <right style="thin">
        <color auto="1"/>
      </right>
      <top/>
      <bottom style="double">
        <color auto="1"/>
      </bottom>
      <diagonal/>
    </border>
    <border>
      <left style="medium">
        <color auto="1"/>
      </left>
      <right/>
      <top/>
      <bottom/>
      <diagonal/>
    </border>
    <border>
      <left style="thin">
        <color auto="1"/>
      </left>
      <right style="medium">
        <color auto="1"/>
      </right>
      <top/>
      <bottom/>
      <diagonal/>
    </border>
    <border>
      <left style="medium">
        <color auto="1"/>
      </left>
      <right/>
      <top/>
      <bottom style="thin">
        <color auto="1"/>
      </bottom>
      <diagonal/>
    </border>
    <border>
      <left style="thin">
        <color theme="6" tint="-0.24994659260841701"/>
      </left>
      <right style="thin">
        <color theme="6" tint="-0.24994659260841701"/>
      </right>
      <top style="thin">
        <color theme="6" tint="-0.24994659260841701"/>
      </top>
      <bottom style="thin">
        <color theme="6" tint="-0.24994659260841701"/>
      </bottom>
      <diagonal/>
    </border>
    <border>
      <left style="medium">
        <color auto="1"/>
      </left>
      <right/>
      <top/>
      <bottom style="medium">
        <color auto="1"/>
      </bottom>
      <diagonal/>
    </border>
    <border>
      <left/>
      <right/>
      <top/>
      <bottom style="medium">
        <color auto="1"/>
      </bottom>
      <diagonal/>
    </border>
    <border>
      <left/>
      <right/>
      <top style="medium">
        <color auto="1"/>
      </top>
      <bottom style="double">
        <color auto="1"/>
      </bottom>
      <diagonal/>
    </border>
    <border>
      <left style="medium">
        <color auto="1"/>
      </left>
      <right style="medium">
        <color auto="1"/>
      </right>
      <top style="medium">
        <color auto="1"/>
      </top>
      <bottom style="double">
        <color auto="1"/>
      </bottom>
      <diagonal/>
    </border>
    <border>
      <left style="thin">
        <color auto="1"/>
      </left>
      <right style="medium">
        <color auto="1"/>
      </right>
      <top style="medium">
        <color auto="1"/>
      </top>
      <bottom style="double">
        <color auto="1"/>
      </bottom>
      <diagonal/>
    </border>
    <border>
      <left/>
      <right style="thin">
        <color auto="1"/>
      </right>
      <top style="medium">
        <color auto="1"/>
      </top>
      <bottom style="double">
        <color auto="1"/>
      </bottom>
      <diagonal/>
    </border>
    <border>
      <left style="thin">
        <color auto="1"/>
      </left>
      <right/>
      <top style="medium">
        <color auto="1"/>
      </top>
      <bottom style="double">
        <color auto="1"/>
      </bottom>
      <diagonal/>
    </border>
    <border>
      <left style="medium">
        <color auto="1"/>
      </left>
      <right style="thin">
        <color auto="1"/>
      </right>
      <top style="double">
        <color auto="1"/>
      </top>
      <bottom/>
      <diagonal/>
    </border>
    <border>
      <left style="thin">
        <color auto="1"/>
      </left>
      <right style="thin">
        <color auto="1"/>
      </right>
      <top style="double">
        <color auto="1"/>
      </top>
      <bottom/>
      <diagonal/>
    </border>
    <border>
      <left/>
      <right style="thin">
        <color auto="1"/>
      </right>
      <top style="double">
        <color auto="1"/>
      </top>
      <bottom/>
      <diagonal/>
    </border>
    <border>
      <left style="medium">
        <color auto="1"/>
      </left>
      <right style="medium">
        <color auto="1"/>
      </right>
      <top/>
      <bottom style="thin">
        <color auto="1"/>
      </bottom>
      <diagonal/>
    </border>
    <border>
      <left style="thin">
        <color auto="1"/>
      </left>
      <right style="medium">
        <color auto="1"/>
      </right>
      <top/>
      <bottom style="thin">
        <color auto="1"/>
      </bottom>
      <diagonal/>
    </border>
    <border>
      <left style="thin">
        <color auto="1"/>
      </left>
      <right style="medium">
        <color auto="1"/>
      </right>
      <top style="double">
        <color auto="1"/>
      </top>
      <bottom/>
      <diagonal/>
    </border>
    <border>
      <left style="medium">
        <color auto="1"/>
      </left>
      <right style="medium">
        <color auto="1"/>
      </right>
      <top style="double">
        <color auto="1"/>
      </top>
      <bottom/>
      <diagonal/>
    </border>
    <border>
      <left style="medium">
        <color auto="1"/>
      </left>
      <right style="medium">
        <color auto="1"/>
      </right>
      <top/>
      <bottom/>
      <diagonal/>
    </border>
    <border>
      <left style="medium">
        <color auto="1"/>
      </left>
      <right style="thin">
        <color auto="1"/>
      </right>
      <top/>
      <bottom/>
      <diagonal/>
    </border>
    <border>
      <left style="medium">
        <color auto="1"/>
      </left>
      <right style="medium">
        <color auto="1"/>
      </right>
      <top style="thin">
        <color auto="1"/>
      </top>
      <bottom style="thin">
        <color auto="1"/>
      </bottom>
      <diagonal/>
    </border>
    <border>
      <left style="medium">
        <color auto="1"/>
      </left>
      <right style="thin">
        <color auto="1"/>
      </right>
      <top/>
      <bottom style="medium">
        <color auto="1"/>
      </bottom>
      <diagonal/>
    </border>
    <border>
      <left/>
      <right style="thin">
        <color auto="1"/>
      </right>
      <top/>
      <bottom style="medium">
        <color auto="1"/>
      </bottom>
      <diagonal/>
    </border>
    <border>
      <left style="medium">
        <color auto="1"/>
      </left>
      <right style="medium">
        <color auto="1"/>
      </right>
      <top style="thin">
        <color auto="1"/>
      </top>
      <bottom/>
      <diagonal/>
    </border>
    <border>
      <left style="thin">
        <color auto="1"/>
      </left>
      <right style="medium">
        <color auto="1"/>
      </right>
      <top/>
      <bottom style="medium">
        <color auto="1"/>
      </bottom>
      <diagonal/>
    </border>
    <border>
      <left style="medium">
        <color auto="1"/>
      </left>
      <right style="medium">
        <color auto="1"/>
      </right>
      <top/>
      <bottom style="medium">
        <color auto="1"/>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medium">
        <color auto="1"/>
      </left>
      <right style="medium">
        <color auto="1"/>
      </right>
      <top style="medium">
        <color auto="1"/>
      </top>
      <bottom style="thin">
        <color auto="1"/>
      </bottom>
      <diagonal/>
    </border>
    <border>
      <left style="thin">
        <color auto="1"/>
      </left>
      <right style="medium">
        <color auto="1"/>
      </right>
      <top style="medium">
        <color auto="1"/>
      </top>
      <bottom/>
      <diagonal/>
    </border>
    <border>
      <left style="medium">
        <color auto="1"/>
      </left>
      <right style="medium">
        <color auto="1"/>
      </right>
      <top style="medium">
        <color auto="1"/>
      </top>
      <bottom/>
      <diagonal/>
    </border>
    <border>
      <left style="thin">
        <color auto="1"/>
      </left>
      <right style="medium">
        <color auto="1"/>
      </right>
      <top style="thin">
        <color auto="1"/>
      </top>
      <bottom/>
      <diagonal/>
    </border>
    <border>
      <left style="medium">
        <color auto="1"/>
      </left>
      <right style="medium">
        <color auto="1"/>
      </right>
      <top style="thin">
        <color auto="1"/>
      </top>
      <bottom style="medium">
        <color auto="1"/>
      </bottom>
      <diagonal/>
    </border>
  </borders>
  <cellStyleXfs count="166">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41" fontId="1" fillId="0" borderId="0" applyFont="0" applyFill="0" applyBorder="0" applyAlignment="0" applyProtection="0"/>
    <xf numFmtId="0" fontId="35" fillId="0" borderId="0">
      <alignment vertical="center"/>
    </xf>
    <xf numFmtId="43" fontId="45" fillId="0" borderId="0" applyFon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316">
    <xf numFmtId="0" fontId="0" fillId="0" borderId="0" xfId="0"/>
    <xf numFmtId="0" fontId="7" fillId="0" borderId="0" xfId="0" applyFont="1"/>
    <xf numFmtId="0" fontId="0" fillId="0" borderId="0" xfId="0" applyAlignment="1">
      <alignment horizontal="left"/>
    </xf>
    <xf numFmtId="0" fontId="0" fillId="0" borderId="0" xfId="0" applyAlignment="1">
      <alignment horizontal="center"/>
    </xf>
    <xf numFmtId="0" fontId="6" fillId="0" borderId="0" xfId="0" applyFont="1" applyAlignment="1">
      <alignment horizontal="center"/>
    </xf>
    <xf numFmtId="0" fontId="2" fillId="0" borderId="1" xfId="0" applyFont="1" applyBorder="1" applyAlignment="1">
      <alignment horizontal="center"/>
    </xf>
    <xf numFmtId="0" fontId="3" fillId="0" borderId="1" xfId="0" applyFont="1" applyBorder="1" applyAlignment="1" applyProtection="1">
      <alignment horizontal="left" vertical="top" readingOrder="1"/>
      <protection locked="0"/>
    </xf>
    <xf numFmtId="0" fontId="8" fillId="0" borderId="1" xfId="0" applyFont="1" applyBorder="1" applyAlignment="1">
      <alignment horizontal="center"/>
    </xf>
    <xf numFmtId="0" fontId="2" fillId="0" borderId="1" xfId="0" applyFont="1" applyFill="1" applyBorder="1" applyAlignment="1">
      <alignment horizontal="center"/>
    </xf>
    <xf numFmtId="0" fontId="3" fillId="0" borderId="1" xfId="0" applyFont="1" applyBorder="1" applyAlignment="1" applyProtection="1">
      <alignment horizontal="center" vertical="top" wrapText="1" readingOrder="1"/>
      <protection locked="0"/>
    </xf>
    <xf numFmtId="0" fontId="3" fillId="0" borderId="1" xfId="0" applyFont="1" applyBorder="1" applyAlignment="1" applyProtection="1">
      <alignment horizontal="left" vertical="top" wrapText="1" readingOrder="1"/>
      <protection locked="0"/>
    </xf>
    <xf numFmtId="0" fontId="2" fillId="0" borderId="2" xfId="0" applyFont="1" applyBorder="1" applyAlignment="1">
      <alignment horizontal="center"/>
    </xf>
    <xf numFmtId="0" fontId="3" fillId="0" borderId="2" xfId="0" applyFont="1" applyBorder="1" applyAlignment="1" applyProtection="1">
      <alignment horizontal="left" vertical="top" readingOrder="1"/>
      <protection locked="0"/>
    </xf>
    <xf numFmtId="0" fontId="9" fillId="2" borderId="3" xfId="0" applyFont="1" applyFill="1" applyBorder="1" applyAlignment="1">
      <alignment horizontal="center"/>
    </xf>
    <xf numFmtId="0" fontId="9" fillId="2" borderId="4" xfId="0" applyFont="1" applyFill="1" applyBorder="1" applyAlignment="1">
      <alignment horizontal="center"/>
    </xf>
    <xf numFmtId="0" fontId="9" fillId="2" borderId="5" xfId="0" applyFont="1" applyFill="1" applyBorder="1" applyAlignment="1">
      <alignment horizontal="center"/>
    </xf>
    <xf numFmtId="0" fontId="2" fillId="0" borderId="0" xfId="0" applyFont="1" applyBorder="1" applyAlignment="1">
      <alignment horizontal="center"/>
    </xf>
    <xf numFmtId="0" fontId="0" fillId="0" borderId="0" xfId="0" applyBorder="1"/>
    <xf numFmtId="0" fontId="2" fillId="0" borderId="0" xfId="0" applyFont="1" applyFill="1"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0" fillId="0" borderId="11" xfId="0" applyBorder="1" applyAlignment="1">
      <alignment horizontal="center"/>
    </xf>
    <xf numFmtId="0" fontId="0" fillId="0" borderId="12" xfId="0" applyBorder="1" applyAlignment="1">
      <alignment horizontal="center"/>
    </xf>
    <xf numFmtId="0" fontId="2" fillId="0" borderId="7" xfId="0" applyFont="1" applyBorder="1" applyAlignment="1">
      <alignment horizontal="center"/>
    </xf>
    <xf numFmtId="0" fontId="0" fillId="0" borderId="8" xfId="0" applyBorder="1"/>
    <xf numFmtId="0" fontId="0" fillId="0" borderId="9" xfId="0" applyBorder="1"/>
    <xf numFmtId="0" fontId="2" fillId="0" borderId="6" xfId="0" applyFont="1" applyBorder="1" applyAlignment="1">
      <alignment horizontal="center"/>
    </xf>
    <xf numFmtId="0" fontId="0" fillId="0" borderId="13" xfId="0" applyBorder="1"/>
    <xf numFmtId="0" fontId="2" fillId="0" borderId="10" xfId="0" applyFont="1" applyBorder="1" applyAlignment="1">
      <alignment horizontal="center"/>
    </xf>
    <xf numFmtId="0" fontId="2" fillId="0" borderId="11" xfId="0" applyFont="1" applyBorder="1" applyAlignment="1">
      <alignment horizontal="center"/>
    </xf>
    <xf numFmtId="0" fontId="0" fillId="0" borderId="11" xfId="0" applyBorder="1"/>
    <xf numFmtId="0" fontId="0" fillId="0" borderId="12" xfId="0" applyBorder="1"/>
    <xf numFmtId="0" fontId="2" fillId="0" borderId="9" xfId="0" applyFont="1" applyBorder="1" applyAlignment="1">
      <alignment horizontal="center"/>
    </xf>
    <xf numFmtId="0" fontId="2" fillId="0" borderId="13" xfId="0" applyFont="1" applyBorder="1" applyAlignment="1">
      <alignment horizontal="center"/>
    </xf>
    <xf numFmtId="0" fontId="2" fillId="0" borderId="12" xfId="0" applyFont="1" applyBorder="1" applyAlignment="1">
      <alignment horizontal="center"/>
    </xf>
    <xf numFmtId="0" fontId="0" fillId="0" borderId="7" xfId="0" applyBorder="1"/>
    <xf numFmtId="0" fontId="0" fillId="0" borderId="6" xfId="0" applyBorder="1"/>
    <xf numFmtId="0" fontId="0" fillId="0" borderId="10" xfId="0" applyBorder="1"/>
    <xf numFmtId="0" fontId="8" fillId="0" borderId="12" xfId="0" applyFont="1" applyBorder="1" applyAlignment="1">
      <alignment horizontal="center"/>
    </xf>
    <xf numFmtId="0" fontId="11" fillId="3" borderId="3" xfId="0" applyFont="1" applyFill="1" applyBorder="1" applyAlignment="1">
      <alignment horizontal="center"/>
    </xf>
    <xf numFmtId="0" fontId="11" fillId="3" borderId="14" xfId="0" applyFont="1" applyFill="1" applyBorder="1" applyAlignment="1">
      <alignment horizontal="center"/>
    </xf>
    <xf numFmtId="0" fontId="11" fillId="3" borderId="15" xfId="0" applyFont="1" applyFill="1" applyBorder="1" applyAlignment="1">
      <alignment horizontal="center"/>
    </xf>
    <xf numFmtId="0" fontId="8" fillId="0" borderId="2" xfId="0" applyFont="1" applyBorder="1" applyAlignment="1">
      <alignment horizontal="center"/>
    </xf>
    <xf numFmtId="0" fontId="8" fillId="0" borderId="12" xfId="0" applyFont="1" applyBorder="1" applyAlignment="1" applyProtection="1">
      <alignment horizontal="left" vertical="top"/>
      <protection locked="0"/>
    </xf>
    <xf numFmtId="0" fontId="8" fillId="0" borderId="2" xfId="0" applyFont="1" applyBorder="1" applyAlignment="1" applyProtection="1">
      <alignment horizontal="center" vertical="top" wrapText="1"/>
      <protection locked="0"/>
    </xf>
    <xf numFmtId="0" fontId="8" fillId="0" borderId="12" xfId="0" applyFont="1" applyBorder="1" applyAlignment="1" applyProtection="1">
      <alignment horizontal="left" vertical="top" wrapText="1"/>
      <protection locked="0"/>
    </xf>
    <xf numFmtId="0" fontId="12" fillId="0" borderId="0" xfId="0" applyFont="1" applyAlignment="1">
      <alignment horizontal="center"/>
    </xf>
    <xf numFmtId="0" fontId="0" fillId="0" borderId="0" xfId="0" applyBorder="1" applyAlignment="1">
      <alignment vertical="center"/>
    </xf>
    <xf numFmtId="0" fontId="0" fillId="0" borderId="0" xfId="0" applyBorder="1" applyAlignment="1">
      <alignment horizontal="right" vertical="center"/>
    </xf>
    <xf numFmtId="0" fontId="12" fillId="0" borderId="0" xfId="0" applyFont="1" applyBorder="1" applyAlignment="1">
      <alignment horizontal="center" vertical="center"/>
    </xf>
    <xf numFmtId="2" fontId="12" fillId="0" borderId="0" xfId="0" applyNumberFormat="1" applyFont="1" applyBorder="1" applyAlignment="1">
      <alignment horizontal="center" vertical="center"/>
    </xf>
    <xf numFmtId="2" fontId="12" fillId="0" borderId="0" xfId="0" applyNumberFormat="1" applyFont="1" applyBorder="1" applyAlignment="1">
      <alignment horizontal="right" vertical="center"/>
    </xf>
    <xf numFmtId="0" fontId="13" fillId="0" borderId="0" xfId="0" applyFont="1" applyFill="1" applyBorder="1" applyAlignment="1">
      <alignment horizontal="center" vertical="center"/>
    </xf>
    <xf numFmtId="164" fontId="12" fillId="0" borderId="0" xfId="0" applyNumberFormat="1" applyFont="1" applyBorder="1" applyAlignment="1">
      <alignment horizontal="right" vertical="center"/>
    </xf>
    <xf numFmtId="0" fontId="14" fillId="0" borderId="0" xfId="0" applyFont="1" applyBorder="1" applyAlignment="1">
      <alignment vertical="center"/>
    </xf>
    <xf numFmtId="0" fontId="15" fillId="0" borderId="0" xfId="0" applyFont="1" applyFill="1" applyBorder="1" applyAlignment="1">
      <alignment horizontal="right" vertical="center"/>
    </xf>
    <xf numFmtId="2" fontId="12" fillId="0" borderId="0" xfId="0" applyNumberFormat="1" applyFont="1" applyBorder="1" applyAlignment="1">
      <alignment horizontal="left" vertical="center"/>
    </xf>
    <xf numFmtId="0" fontId="15" fillId="0" borderId="0" xfId="0" applyFont="1" applyBorder="1" applyAlignment="1">
      <alignment horizontal="right" vertical="center"/>
    </xf>
    <xf numFmtId="0" fontId="12" fillId="0" borderId="0" xfId="0" applyFont="1" applyBorder="1" applyAlignment="1">
      <alignment horizontal="right"/>
    </xf>
    <xf numFmtId="2" fontId="12" fillId="0" borderId="0" xfId="0" applyNumberFormat="1" applyFont="1" applyBorder="1" applyAlignment="1">
      <alignment horizontal="right"/>
    </xf>
    <xf numFmtId="0" fontId="14" fillId="0" borderId="16" xfId="0" applyFont="1" applyBorder="1" applyAlignment="1">
      <alignment horizontal="center" vertical="center" shrinkToFit="1"/>
    </xf>
    <xf numFmtId="0" fontId="14" fillId="0" borderId="17" xfId="0" applyFont="1" applyBorder="1" applyAlignment="1">
      <alignment horizontal="center" vertical="center" shrinkToFit="1"/>
    </xf>
    <xf numFmtId="0" fontId="14" fillId="0" borderId="1" xfId="0" applyFont="1" applyBorder="1" applyAlignment="1">
      <alignment horizontal="center" vertical="center" shrinkToFit="1"/>
    </xf>
    <xf numFmtId="0" fontId="14" fillId="0" borderId="18" xfId="0" applyFont="1" applyBorder="1" applyAlignment="1">
      <alignment horizontal="center" vertical="center" shrinkToFit="1"/>
    </xf>
    <xf numFmtId="0" fontId="15" fillId="0" borderId="0" xfId="0" applyFont="1"/>
    <xf numFmtId="0" fontId="14" fillId="0" borderId="19" xfId="0" applyFont="1" applyBorder="1" applyAlignment="1">
      <alignment horizontal="center" vertical="center" shrinkToFit="1"/>
    </xf>
    <xf numFmtId="0" fontId="14" fillId="0" borderId="20" xfId="0" applyFont="1" applyBorder="1" applyAlignment="1">
      <alignment horizontal="center" vertical="center" shrinkToFit="1"/>
    </xf>
    <xf numFmtId="0" fontId="14" fillId="0" borderId="21" xfId="0" applyFont="1" applyBorder="1" applyAlignment="1">
      <alignment horizontal="center" vertical="center" shrinkToFit="1"/>
    </xf>
    <xf numFmtId="0" fontId="14" fillId="0" borderId="22" xfId="0" applyFont="1" applyBorder="1" applyAlignment="1">
      <alignment horizontal="center" vertical="center" shrinkToFit="1"/>
    </xf>
    <xf numFmtId="0" fontId="14" fillId="0" borderId="23" xfId="0" applyFont="1" applyBorder="1" applyAlignment="1">
      <alignment horizontal="center" vertical="center" shrinkToFit="1"/>
    </xf>
    <xf numFmtId="0" fontId="15" fillId="0" borderId="0" xfId="0" applyFont="1" applyBorder="1"/>
    <xf numFmtId="0" fontId="16" fillId="0" borderId="0" xfId="0" applyFont="1"/>
    <xf numFmtId="0" fontId="0" fillId="4" borderId="0" xfId="0" applyFill="1"/>
    <xf numFmtId="165" fontId="0" fillId="0" borderId="0" xfId="0" applyNumberFormat="1"/>
    <xf numFmtId="0" fontId="17" fillId="0" borderId="0" xfId="0" applyFont="1" applyAlignment="1">
      <alignment vertical="center"/>
    </xf>
    <xf numFmtId="0" fontId="17" fillId="0" borderId="0" xfId="0" applyFont="1" applyAlignment="1">
      <alignment horizontal="center" vertical="center"/>
    </xf>
    <xf numFmtId="0" fontId="17" fillId="5" borderId="0" xfId="0" applyFont="1" applyFill="1" applyAlignment="1">
      <alignment vertical="center"/>
    </xf>
    <xf numFmtId="0" fontId="17" fillId="0" borderId="0" xfId="0" applyFont="1" applyFill="1" applyAlignment="1">
      <alignment vertical="center"/>
    </xf>
    <xf numFmtId="0" fontId="18" fillId="5" borderId="0" xfId="0" applyFont="1" applyFill="1" applyAlignment="1">
      <alignment horizontal="left" vertical="center"/>
    </xf>
    <xf numFmtId="0" fontId="19" fillId="5" borderId="0" xfId="0" applyFont="1" applyFill="1" applyAlignment="1">
      <alignment horizontal="center" vertical="center"/>
    </xf>
    <xf numFmtId="0" fontId="19" fillId="5" borderId="0" xfId="0" applyFont="1" applyFill="1" applyAlignment="1">
      <alignment vertical="center"/>
    </xf>
    <xf numFmtId="0" fontId="20" fillId="5" borderId="0" xfId="0" applyFont="1" applyFill="1" applyAlignment="1">
      <alignment vertical="center"/>
    </xf>
    <xf numFmtId="0" fontId="20" fillId="0" borderId="0" xfId="0" applyFont="1" applyFill="1" applyAlignment="1">
      <alignment vertical="center"/>
    </xf>
    <xf numFmtId="0" fontId="21" fillId="5" borderId="0" xfId="0" quotePrefix="1" applyFont="1" applyFill="1" applyAlignment="1">
      <alignment horizontal="left" vertical="center"/>
    </xf>
    <xf numFmtId="0" fontId="20" fillId="5" borderId="0" xfId="0" applyFont="1" applyFill="1" applyAlignment="1">
      <alignment horizontal="center" vertical="center"/>
    </xf>
    <xf numFmtId="0" fontId="20" fillId="5" borderId="0" xfId="0" quotePrefix="1" applyFont="1" applyFill="1" applyAlignment="1">
      <alignment horizontal="left" vertical="center"/>
    </xf>
    <xf numFmtId="0" fontId="20" fillId="5" borderId="0" xfId="0" quotePrefix="1" applyFont="1" applyFill="1" applyAlignment="1">
      <alignment horizontal="center" vertical="center"/>
    </xf>
    <xf numFmtId="0" fontId="22" fillId="0" borderId="0" xfId="0" applyFont="1" applyAlignment="1">
      <alignment vertical="center"/>
    </xf>
    <xf numFmtId="0" fontId="20" fillId="5" borderId="0" xfId="0" applyFont="1" applyFill="1" applyAlignment="1">
      <alignment horizontal="left" vertical="center"/>
    </xf>
    <xf numFmtId="0" fontId="23" fillId="0" borderId="0" xfId="0" applyFont="1" applyAlignment="1">
      <alignment horizontal="right" vertical="center"/>
    </xf>
    <xf numFmtId="0" fontId="24" fillId="5" borderId="0" xfId="0" quotePrefix="1" applyFont="1" applyFill="1" applyAlignment="1">
      <alignment horizontal="left" vertical="center"/>
    </xf>
    <xf numFmtId="0" fontId="25" fillId="0" borderId="0" xfId="0" applyFont="1" applyAlignment="1">
      <alignment horizontal="right" vertical="center"/>
    </xf>
    <xf numFmtId="0" fontId="22" fillId="5" borderId="0" xfId="0" applyFont="1" applyFill="1" applyAlignment="1">
      <alignment vertical="center"/>
    </xf>
    <xf numFmtId="0" fontId="24" fillId="5" borderId="0" xfId="0" applyFont="1" applyFill="1" applyAlignment="1">
      <alignment horizontal="left" vertical="center"/>
    </xf>
    <xf numFmtId="0" fontId="17" fillId="5" borderId="0" xfId="0" applyFont="1" applyFill="1" applyAlignment="1">
      <alignment horizontal="center" vertical="center"/>
    </xf>
    <xf numFmtId="0" fontId="26" fillId="0" borderId="24" xfId="0" applyFont="1" applyFill="1" applyBorder="1" applyAlignment="1">
      <alignment horizontal="center" vertical="center"/>
    </xf>
    <xf numFmtId="0" fontId="26" fillId="0" borderId="25" xfId="0" applyFont="1" applyFill="1" applyBorder="1" applyAlignment="1">
      <alignment horizontal="center" vertical="center"/>
    </xf>
    <xf numFmtId="0" fontId="27" fillId="0" borderId="25" xfId="0" applyFont="1" applyFill="1" applyBorder="1" applyAlignment="1">
      <alignment horizontal="center" vertical="center"/>
    </xf>
    <xf numFmtId="0" fontId="27" fillId="0" borderId="25" xfId="0" applyFont="1" applyFill="1" applyBorder="1" applyAlignment="1">
      <alignment horizontal="center" vertical="center" wrapText="1"/>
    </xf>
    <xf numFmtId="0" fontId="28" fillId="0" borderId="26" xfId="0" applyFont="1" applyFill="1" applyBorder="1" applyAlignment="1">
      <alignment horizontal="center" vertical="center"/>
    </xf>
    <xf numFmtId="0" fontId="22" fillId="6" borderId="27" xfId="0" applyFont="1" applyFill="1" applyBorder="1" applyAlignment="1">
      <alignment horizontal="center" vertical="center"/>
    </xf>
    <xf numFmtId="0" fontId="22" fillId="0" borderId="28" xfId="0" applyFont="1" applyFill="1" applyBorder="1" applyAlignment="1">
      <alignment horizontal="center" vertical="center"/>
    </xf>
    <xf numFmtId="2" fontId="22" fillId="6" borderId="29" xfId="0" applyNumberFormat="1" applyFont="1" applyFill="1" applyBorder="1" applyAlignment="1">
      <alignment horizontal="center" vertical="center"/>
    </xf>
    <xf numFmtId="2" fontId="22" fillId="0" borderId="28" xfId="0" applyNumberFormat="1" applyFont="1" applyFill="1" applyBorder="1" applyAlignment="1">
      <alignment horizontal="center" vertical="center"/>
    </xf>
    <xf numFmtId="2" fontId="29" fillId="0" borderId="28" xfId="0" applyNumberFormat="1" applyFont="1" applyFill="1" applyBorder="1" applyAlignment="1">
      <alignment horizontal="center" vertical="center"/>
    </xf>
    <xf numFmtId="0" fontId="30" fillId="0" borderId="30" xfId="0" quotePrefix="1" applyFont="1" applyFill="1" applyBorder="1" applyAlignment="1">
      <alignment horizontal="center" vertical="center"/>
    </xf>
    <xf numFmtId="0" fontId="31" fillId="0" borderId="0" xfId="0" applyFont="1" applyAlignment="1">
      <alignment horizontal="right" vertical="center"/>
    </xf>
    <xf numFmtId="0" fontId="22" fillId="6" borderId="31" xfId="0" applyFont="1" applyFill="1" applyBorder="1" applyAlignment="1">
      <alignment horizontal="center" vertical="center"/>
    </xf>
    <xf numFmtId="0" fontId="29" fillId="0" borderId="28" xfId="0" applyFont="1" applyFill="1" applyBorder="1" applyAlignment="1">
      <alignment vertical="center"/>
    </xf>
    <xf numFmtId="0" fontId="30" fillId="0" borderId="30" xfId="0" applyFont="1" applyFill="1" applyBorder="1" applyAlignment="1">
      <alignment vertical="center"/>
    </xf>
    <xf numFmtId="0" fontId="22" fillId="6" borderId="32" xfId="0" applyFont="1" applyFill="1" applyBorder="1" applyAlignment="1">
      <alignment horizontal="center" vertical="center"/>
    </xf>
    <xf numFmtId="0" fontId="22" fillId="0" borderId="2" xfId="0" applyFont="1" applyFill="1" applyBorder="1" applyAlignment="1">
      <alignment horizontal="center" vertical="center"/>
    </xf>
    <xf numFmtId="2" fontId="22" fillId="0" borderId="2" xfId="0" applyNumberFormat="1" applyFont="1" applyFill="1" applyBorder="1" applyAlignment="1">
      <alignment horizontal="center" vertical="center"/>
    </xf>
    <xf numFmtId="0" fontId="29" fillId="0" borderId="2" xfId="0" applyFont="1" applyFill="1" applyBorder="1" applyAlignment="1">
      <alignment vertical="center"/>
    </xf>
    <xf numFmtId="2" fontId="29" fillId="0" borderId="2" xfId="0" applyNumberFormat="1" applyFont="1" applyFill="1" applyBorder="1" applyAlignment="1">
      <alignment horizontal="center" vertical="center"/>
    </xf>
    <xf numFmtId="2" fontId="22" fillId="6" borderId="34" xfId="0" applyNumberFormat="1" applyFont="1" applyFill="1" applyBorder="1" applyAlignment="1">
      <alignment horizontal="center" vertical="center"/>
    </xf>
    <xf numFmtId="0" fontId="0" fillId="0" borderId="0" xfId="0" applyFont="1" applyAlignment="1">
      <alignment horizontal="center"/>
    </xf>
    <xf numFmtId="0" fontId="30" fillId="0" borderId="30" xfId="0" applyFont="1" applyFill="1" applyBorder="1" applyAlignment="1">
      <alignment horizontal="center" vertical="center"/>
    </xf>
    <xf numFmtId="0" fontId="22" fillId="0" borderId="28" xfId="0" quotePrefix="1" applyFont="1" applyFill="1" applyBorder="1" applyAlignment="1">
      <alignment horizontal="center" vertical="center"/>
    </xf>
    <xf numFmtId="0" fontId="22" fillId="6" borderId="35" xfId="0" applyFont="1" applyFill="1" applyBorder="1" applyAlignment="1">
      <alignment horizontal="center" vertical="center"/>
    </xf>
    <xf numFmtId="0" fontId="22" fillId="0" borderId="36" xfId="0" applyFont="1" applyFill="1" applyBorder="1" applyAlignment="1">
      <alignment horizontal="center" vertical="center"/>
    </xf>
    <xf numFmtId="0" fontId="22" fillId="0" borderId="36" xfId="0" quotePrefix="1" applyFont="1" applyFill="1" applyBorder="1" applyAlignment="1">
      <alignment horizontal="center" vertical="center"/>
    </xf>
    <xf numFmtId="2" fontId="22" fillId="6" borderId="37" xfId="0" applyNumberFormat="1" applyFont="1" applyFill="1" applyBorder="1" applyAlignment="1">
      <alignment horizontal="center" vertical="center"/>
    </xf>
    <xf numFmtId="2" fontId="22" fillId="0" borderId="36" xfId="0" applyNumberFormat="1" applyFont="1" applyFill="1" applyBorder="1" applyAlignment="1">
      <alignment horizontal="center" vertical="center"/>
    </xf>
    <xf numFmtId="0" fontId="29" fillId="0" borderId="36" xfId="0" applyFont="1" applyFill="1" applyBorder="1" applyAlignment="1">
      <alignment vertical="center"/>
    </xf>
    <xf numFmtId="2" fontId="29" fillId="0" borderId="36" xfId="0" applyNumberFormat="1" applyFont="1" applyFill="1" applyBorder="1" applyAlignment="1">
      <alignment horizontal="center" vertical="center"/>
    </xf>
    <xf numFmtId="0" fontId="30" fillId="0" borderId="38" xfId="0" applyFont="1" applyFill="1" applyBorder="1" applyAlignment="1">
      <alignment horizontal="center" vertical="center"/>
    </xf>
    <xf numFmtId="2" fontId="22" fillId="5" borderId="0" xfId="0" applyNumberFormat="1" applyFont="1" applyFill="1" applyAlignment="1">
      <alignment vertical="center"/>
    </xf>
    <xf numFmtId="0" fontId="22" fillId="5" borderId="0" xfId="0" applyFont="1" applyFill="1" applyBorder="1" applyAlignment="1">
      <alignment horizontal="center" vertical="center"/>
    </xf>
    <xf numFmtId="0" fontId="22" fillId="0" borderId="0" xfId="0" applyFont="1" applyFill="1" applyBorder="1" applyAlignment="1">
      <alignment horizontal="center" vertical="center"/>
    </xf>
    <xf numFmtId="2" fontId="22" fillId="0" borderId="0" xfId="0" applyNumberFormat="1" applyFont="1" applyAlignment="1">
      <alignment vertical="center"/>
    </xf>
    <xf numFmtId="0" fontId="32" fillId="5" borderId="0" xfId="0" applyFont="1" applyFill="1" applyAlignment="1">
      <alignment horizontal="left" vertical="center"/>
    </xf>
    <xf numFmtId="0" fontId="32" fillId="0" borderId="0" xfId="0" applyFont="1" applyFill="1" applyAlignment="1">
      <alignment horizontal="left" vertical="center"/>
    </xf>
    <xf numFmtId="0" fontId="22" fillId="0" borderId="39" xfId="0" applyFont="1" applyBorder="1" applyAlignment="1">
      <alignment vertical="center"/>
    </xf>
    <xf numFmtId="0" fontId="22" fillId="0" borderId="40" xfId="0" applyFont="1" applyBorder="1" applyAlignment="1">
      <alignment vertical="center"/>
    </xf>
    <xf numFmtId="0" fontId="30" fillId="0" borderId="40" xfId="0" applyFont="1" applyBorder="1" applyAlignment="1">
      <alignment horizontal="center" vertical="center"/>
    </xf>
    <xf numFmtId="0" fontId="34" fillId="0" borderId="41" xfId="0" applyFont="1" applyBorder="1" applyAlignment="1">
      <alignment horizontal="center" vertical="center"/>
    </xf>
    <xf numFmtId="0" fontId="30" fillId="0" borderId="42" xfId="0" applyFont="1" applyBorder="1" applyAlignment="1">
      <alignment vertical="center"/>
    </xf>
    <xf numFmtId="0" fontId="26" fillId="0" borderId="43" xfId="118" applyFont="1" applyBorder="1" applyAlignment="1">
      <alignment horizontal="center" vertical="center"/>
    </xf>
    <xf numFmtId="166" fontId="36" fillId="0" borderId="44" xfId="117" applyNumberFormat="1" applyFont="1" applyBorder="1" applyAlignment="1">
      <alignment horizontal="center" vertical="center"/>
    </xf>
    <xf numFmtId="0" fontId="28" fillId="0" borderId="44" xfId="0" applyFont="1" applyBorder="1" applyAlignment="1">
      <alignment horizontal="center" vertical="center"/>
    </xf>
    <xf numFmtId="0" fontId="27" fillId="0" borderId="44" xfId="118" applyFont="1" applyBorder="1" applyAlignment="1">
      <alignment horizontal="center" vertical="center"/>
    </xf>
    <xf numFmtId="0" fontId="20" fillId="0" borderId="45" xfId="118" applyFont="1" applyBorder="1" applyAlignment="1">
      <alignment horizontal="center" vertical="center"/>
    </xf>
    <xf numFmtId="0" fontId="20" fillId="0" borderId="30" xfId="118" applyFont="1" applyBorder="1" applyAlignment="1">
      <alignment horizontal="center" vertical="center"/>
    </xf>
    <xf numFmtId="0" fontId="26" fillId="0" borderId="46" xfId="0" applyFont="1" applyBorder="1" applyAlignment="1">
      <alignment horizontal="center" vertical="center"/>
    </xf>
    <xf numFmtId="167" fontId="36" fillId="0" borderId="0" xfId="117" applyNumberFormat="1" applyFont="1" applyBorder="1" applyAlignment="1">
      <alignment horizontal="center" vertical="center"/>
    </xf>
    <xf numFmtId="2" fontId="28" fillId="0" borderId="0" xfId="0" applyNumberFormat="1" applyFont="1" applyBorder="1" applyAlignment="1">
      <alignment horizontal="center" vertical="center"/>
    </xf>
    <xf numFmtId="2" fontId="27" fillId="0" borderId="0" xfId="0" applyNumberFormat="1" applyFont="1" applyFill="1" applyBorder="1" applyAlignment="1">
      <alignment horizontal="center" vertical="center"/>
    </xf>
    <xf numFmtId="2" fontId="37" fillId="0" borderId="13" xfId="0" quotePrefix="1" applyNumberFormat="1" applyFont="1" applyFill="1" applyBorder="1" applyAlignment="1">
      <alignment horizontal="center" vertical="center"/>
    </xf>
    <xf numFmtId="2" fontId="37" fillId="0" borderId="30" xfId="0" applyNumberFormat="1" applyFont="1" applyFill="1" applyBorder="1" applyAlignment="1">
      <alignment horizontal="center" vertical="center"/>
    </xf>
    <xf numFmtId="2" fontId="27" fillId="0" borderId="0" xfId="0" applyNumberFormat="1" applyFont="1" applyBorder="1" applyAlignment="1">
      <alignment horizontal="center" vertical="center"/>
    </xf>
    <xf numFmtId="2" fontId="20" fillId="0" borderId="13" xfId="0" applyNumberFormat="1" applyFont="1" applyFill="1" applyBorder="1" applyAlignment="1">
      <alignment horizontal="center" vertical="center"/>
    </xf>
    <xf numFmtId="0" fontId="26" fillId="0" borderId="48" xfId="0" applyFont="1" applyBorder="1" applyAlignment="1">
      <alignment horizontal="center" vertical="center"/>
    </xf>
    <xf numFmtId="167" fontId="36" fillId="0" borderId="11" xfId="117" applyNumberFormat="1" applyFont="1" applyBorder="1" applyAlignment="1">
      <alignment horizontal="center" vertical="center"/>
    </xf>
    <xf numFmtId="2" fontId="28" fillId="0" borderId="11" xfId="0" applyNumberFormat="1" applyFont="1" applyBorder="1" applyAlignment="1">
      <alignment horizontal="center" vertical="center"/>
    </xf>
    <xf numFmtId="2" fontId="27" fillId="0" borderId="11" xfId="0" applyNumberFormat="1" applyFont="1" applyBorder="1" applyAlignment="1">
      <alignment horizontal="center" vertical="center"/>
    </xf>
    <xf numFmtId="2" fontId="20" fillId="0" borderId="12" xfId="0" applyNumberFormat="1" applyFont="1" applyFill="1" applyBorder="1" applyAlignment="1">
      <alignment horizontal="center" vertical="center"/>
    </xf>
    <xf numFmtId="0" fontId="27" fillId="0" borderId="46" xfId="0" applyFont="1" applyBorder="1" applyAlignment="1">
      <alignment horizontal="left" vertical="center"/>
    </xf>
    <xf numFmtId="9" fontId="27" fillId="0" borderId="0" xfId="0" applyNumberFormat="1" applyFont="1" applyBorder="1" applyAlignment="1">
      <alignment vertical="center"/>
    </xf>
    <xf numFmtId="0" fontId="20" fillId="0" borderId="0" xfId="0" applyFont="1" applyBorder="1" applyAlignment="1">
      <alignment vertical="center"/>
    </xf>
    <xf numFmtId="0" fontId="38" fillId="0" borderId="0" xfId="0" applyFont="1" applyBorder="1" applyAlignment="1">
      <alignment horizontal="left" vertical="center"/>
    </xf>
    <xf numFmtId="0" fontId="22" fillId="0" borderId="0" xfId="0" applyFont="1" applyBorder="1" applyAlignment="1">
      <alignment vertical="center"/>
    </xf>
    <xf numFmtId="0" fontId="22" fillId="0" borderId="30" xfId="0" applyFont="1" applyBorder="1" applyAlignment="1">
      <alignment vertical="center"/>
    </xf>
    <xf numFmtId="0" fontId="27" fillId="0" borderId="46" xfId="0" applyFont="1" applyFill="1" applyBorder="1" applyAlignment="1">
      <alignment horizontal="left" vertical="center"/>
    </xf>
    <xf numFmtId="167" fontId="27" fillId="0" borderId="0" xfId="0" applyNumberFormat="1" applyFont="1" applyBorder="1" applyAlignment="1">
      <alignment vertical="center"/>
    </xf>
    <xf numFmtId="0" fontId="39" fillId="0" borderId="0" xfId="0" applyFont="1" applyBorder="1" applyAlignment="1">
      <alignment vertical="center"/>
    </xf>
    <xf numFmtId="0" fontId="22" fillId="0" borderId="0" xfId="0" applyFont="1" applyBorder="1" applyAlignment="1">
      <alignment horizontal="center" vertical="center"/>
    </xf>
    <xf numFmtId="2" fontId="40" fillId="0" borderId="0" xfId="0" applyNumberFormat="1" applyFont="1" applyBorder="1" applyAlignment="1">
      <alignment vertical="center"/>
    </xf>
    <xf numFmtId="0" fontId="22" fillId="0" borderId="46" xfId="0" applyFont="1" applyBorder="1" applyAlignment="1">
      <alignment vertical="center"/>
    </xf>
    <xf numFmtId="0" fontId="41" fillId="7" borderId="46" xfId="0" applyFont="1" applyFill="1" applyBorder="1" applyAlignment="1">
      <alignment horizontal="left" vertical="center"/>
    </xf>
    <xf numFmtId="0" fontId="22" fillId="7" borderId="0" xfId="0" applyFont="1" applyFill="1" applyBorder="1" applyAlignment="1">
      <alignment vertical="center"/>
    </xf>
    <xf numFmtId="0" fontId="22" fillId="7" borderId="0" xfId="0" applyFont="1" applyFill="1" applyBorder="1" applyAlignment="1">
      <alignment horizontal="center" vertical="center"/>
    </xf>
    <xf numFmtId="0" fontId="22" fillId="7" borderId="30" xfId="0" applyFont="1" applyFill="1" applyBorder="1" applyAlignment="1">
      <alignment vertical="center"/>
    </xf>
    <xf numFmtId="0" fontId="41" fillId="7" borderId="50" xfId="0" applyFont="1" applyFill="1" applyBorder="1" applyAlignment="1">
      <alignment horizontal="left" vertical="center"/>
    </xf>
    <xf numFmtId="0" fontId="22" fillId="7" borderId="51" xfId="0" applyFont="1" applyFill="1" applyBorder="1" applyAlignment="1">
      <alignment vertical="center"/>
    </xf>
    <xf numFmtId="0" fontId="22" fillId="7" borderId="51" xfId="0" applyFont="1" applyFill="1" applyBorder="1" applyAlignment="1">
      <alignment horizontal="center" vertical="center"/>
    </xf>
    <xf numFmtId="0" fontId="22" fillId="7" borderId="38" xfId="0" applyFont="1" applyFill="1" applyBorder="1" applyAlignment="1">
      <alignment vertical="center"/>
    </xf>
    <xf numFmtId="0" fontId="32" fillId="5" borderId="0" xfId="0" applyFont="1" applyFill="1" applyAlignment="1">
      <alignment horizontal="center" vertical="center"/>
    </xf>
    <xf numFmtId="0" fontId="32" fillId="5" borderId="0" xfId="0" applyFont="1" applyFill="1" applyAlignment="1">
      <alignment vertical="center"/>
    </xf>
    <xf numFmtId="0" fontId="21" fillId="5" borderId="0" xfId="0" applyFont="1" applyFill="1" applyAlignment="1">
      <alignment horizontal="left" vertical="center"/>
    </xf>
    <xf numFmtId="0" fontId="22" fillId="5" borderId="0" xfId="0" applyFont="1" applyFill="1" applyAlignment="1">
      <alignment horizontal="center" vertical="center"/>
    </xf>
    <xf numFmtId="0" fontId="21" fillId="5" borderId="0" xfId="0" applyFont="1" applyFill="1" applyAlignment="1">
      <alignment vertical="center"/>
    </xf>
    <xf numFmtId="0" fontId="21" fillId="5" borderId="0" xfId="0" applyFont="1" applyFill="1" applyAlignment="1">
      <alignment horizontal="center" vertical="center"/>
    </xf>
    <xf numFmtId="0" fontId="33" fillId="5" borderId="0" xfId="0" applyFont="1" applyFill="1" applyAlignment="1">
      <alignment horizontal="left" vertical="center"/>
    </xf>
    <xf numFmtId="0" fontId="26" fillId="6" borderId="24" xfId="0" applyFont="1" applyFill="1" applyBorder="1" applyAlignment="1">
      <alignment horizontal="center" vertical="center"/>
    </xf>
    <xf numFmtId="0" fontId="26" fillId="6" borderId="25" xfId="0" applyFont="1" applyFill="1" applyBorder="1" applyAlignment="1">
      <alignment horizontal="center" vertical="center"/>
    </xf>
    <xf numFmtId="0" fontId="24" fillId="6" borderId="25" xfId="0" applyFont="1" applyFill="1" applyBorder="1" applyAlignment="1">
      <alignment horizontal="center" vertical="center"/>
    </xf>
    <xf numFmtId="0" fontId="26" fillId="6" borderId="52" xfId="0" applyFont="1" applyFill="1" applyBorder="1" applyAlignment="1">
      <alignment horizontal="center" vertical="center" wrapText="1"/>
    </xf>
    <xf numFmtId="0" fontId="26" fillId="2" borderId="53" xfId="0" applyFont="1" applyFill="1" applyBorder="1" applyAlignment="1">
      <alignment horizontal="center" vertical="center" wrapText="1"/>
    </xf>
    <xf numFmtId="0" fontId="26" fillId="0" borderId="54" xfId="0" applyFont="1" applyFill="1" applyBorder="1" applyAlignment="1">
      <alignment horizontal="center" vertical="center"/>
    </xf>
    <xf numFmtId="0" fontId="27" fillId="0" borderId="55" xfId="0" applyFont="1" applyFill="1" applyBorder="1" applyAlignment="1">
      <alignment horizontal="center" vertical="center" wrapText="1"/>
    </xf>
    <xf numFmtId="0" fontId="26" fillId="0" borderId="56" xfId="0" applyFont="1" applyFill="1" applyBorder="1" applyAlignment="1">
      <alignment horizontal="center" vertical="center" wrapText="1"/>
    </xf>
    <xf numFmtId="0" fontId="24" fillId="5" borderId="53" xfId="0" applyFont="1" applyFill="1" applyBorder="1" applyAlignment="1">
      <alignment horizontal="center" vertical="center" wrapText="1"/>
    </xf>
    <xf numFmtId="0" fontId="28" fillId="0" borderId="24" xfId="0" applyFont="1" applyFill="1" applyBorder="1" applyAlignment="1">
      <alignment horizontal="center" vertical="center" wrapText="1"/>
    </xf>
    <xf numFmtId="0" fontId="28" fillId="0" borderId="55" xfId="0" applyFont="1" applyFill="1" applyBorder="1" applyAlignment="1">
      <alignment horizontal="center" vertical="center" wrapText="1"/>
    </xf>
    <xf numFmtId="0" fontId="27" fillId="0" borderId="53" xfId="0" applyFont="1" applyFill="1" applyBorder="1" applyAlignment="1">
      <alignment horizontal="center" vertical="center" wrapText="1"/>
    </xf>
    <xf numFmtId="0" fontId="20" fillId="6" borderId="2" xfId="0" applyFont="1" applyFill="1" applyBorder="1" applyAlignment="1">
      <alignment horizontal="center" vertical="center" wrapText="1"/>
    </xf>
    <xf numFmtId="2" fontId="20" fillId="2" borderId="60" xfId="0" applyNumberFormat="1" applyFont="1" applyFill="1" applyBorder="1" applyAlignment="1">
      <alignment horizontal="center" vertical="center"/>
    </xf>
    <xf numFmtId="2" fontId="20" fillId="0" borderId="61" xfId="0" applyNumberFormat="1" applyFont="1" applyFill="1" applyBorder="1" applyAlignment="1">
      <alignment horizontal="center" vertical="center"/>
    </xf>
    <xf numFmtId="0" fontId="20" fillId="6" borderId="1" xfId="0" applyFont="1" applyFill="1" applyBorder="1" applyAlignment="1">
      <alignment horizontal="center" vertical="center" wrapText="1"/>
    </xf>
    <xf numFmtId="2" fontId="20" fillId="2" borderId="66" xfId="0" applyNumberFormat="1" applyFont="1" applyFill="1" applyBorder="1" applyAlignment="1">
      <alignment horizontal="center" vertical="center"/>
    </xf>
    <xf numFmtId="2" fontId="20" fillId="2" borderId="69" xfId="0" applyNumberFormat="1" applyFont="1" applyFill="1" applyBorder="1" applyAlignment="1">
      <alignment horizontal="center" vertical="center"/>
    </xf>
    <xf numFmtId="2" fontId="20" fillId="0" borderId="47" xfId="0" applyNumberFormat="1" applyFont="1" applyFill="1" applyBorder="1" applyAlignment="1">
      <alignment horizontal="center" vertical="center"/>
    </xf>
    <xf numFmtId="2" fontId="20" fillId="2" borderId="74" xfId="0" applyNumberFormat="1" applyFont="1" applyFill="1" applyBorder="1" applyAlignment="1">
      <alignment horizontal="center" vertical="center"/>
    </xf>
    <xf numFmtId="2" fontId="20" fillId="0" borderId="21" xfId="0" applyNumberFormat="1" applyFont="1" applyFill="1" applyBorder="1" applyAlignment="1">
      <alignment horizontal="center" vertical="center"/>
    </xf>
    <xf numFmtId="2" fontId="20" fillId="0" borderId="19" xfId="0" applyNumberFormat="1" applyFont="1" applyFill="1" applyBorder="1" applyAlignment="1">
      <alignment horizontal="center" vertical="center"/>
    </xf>
    <xf numFmtId="2" fontId="20" fillId="0" borderId="77" xfId="0" applyNumberFormat="1" applyFont="1" applyFill="1" applyBorder="1" applyAlignment="1">
      <alignment horizontal="center" vertical="center"/>
    </xf>
    <xf numFmtId="0" fontId="0" fillId="2" borderId="78" xfId="0" applyFill="1" applyBorder="1"/>
    <xf numFmtId="0" fontId="20" fillId="6" borderId="2" xfId="0" applyFont="1" applyFill="1" applyBorder="1" applyAlignment="1">
      <alignment vertical="center" wrapText="1"/>
    </xf>
    <xf numFmtId="0" fontId="20" fillId="6" borderId="1" xfId="0" applyFont="1" applyFill="1" applyBorder="1" applyAlignment="1">
      <alignment vertical="center" wrapText="1"/>
    </xf>
    <xf numFmtId="0" fontId="20" fillId="6" borderId="17" xfId="0" applyFont="1" applyFill="1" applyBorder="1" applyAlignment="1">
      <alignment vertical="center" wrapText="1"/>
    </xf>
    <xf numFmtId="2" fontId="20" fillId="6" borderId="2" xfId="0" applyNumberFormat="1" applyFont="1" applyFill="1" applyBorder="1" applyAlignment="1">
      <alignment horizontal="center" vertical="center"/>
    </xf>
    <xf numFmtId="2" fontId="20" fillId="6" borderId="1" xfId="0" applyNumberFormat="1" applyFont="1" applyFill="1" applyBorder="1" applyAlignment="1">
      <alignment horizontal="center" vertical="center"/>
    </xf>
    <xf numFmtId="2" fontId="20" fillId="6" borderId="17" xfId="0" applyNumberFormat="1" applyFont="1" applyFill="1" applyBorder="1" applyAlignment="1">
      <alignment horizontal="center" vertical="center"/>
    </xf>
    <xf numFmtId="2" fontId="20" fillId="6" borderId="22" xfId="0" applyNumberFormat="1" applyFont="1" applyFill="1" applyBorder="1" applyAlignment="1">
      <alignment horizontal="center" vertical="center"/>
    </xf>
    <xf numFmtId="2" fontId="20" fillId="2" borderId="78" xfId="0" applyNumberFormat="1" applyFont="1" applyFill="1" applyBorder="1" applyAlignment="1">
      <alignment horizontal="center" vertical="center"/>
    </xf>
    <xf numFmtId="2" fontId="20" fillId="0" borderId="16" xfId="0" applyNumberFormat="1" applyFont="1" applyFill="1" applyBorder="1" applyAlignment="1">
      <alignment horizontal="center" vertical="center"/>
    </xf>
    <xf numFmtId="0" fontId="22" fillId="5" borderId="40" xfId="0" applyFont="1" applyFill="1" applyBorder="1" applyAlignment="1">
      <alignment vertical="center"/>
    </xf>
    <xf numFmtId="0" fontId="46" fillId="0" borderId="0" xfId="0" applyFont="1" applyFill="1" applyAlignment="1">
      <alignment vertical="center"/>
    </xf>
    <xf numFmtId="0" fontId="17" fillId="0" borderId="0" xfId="0" applyFont="1" applyFill="1" applyAlignment="1">
      <alignment horizontal="center" vertical="center"/>
    </xf>
    <xf numFmtId="0" fontId="22" fillId="0" borderId="0" xfId="0" applyFont="1" applyFill="1" applyAlignment="1">
      <alignment vertical="center"/>
    </xf>
    <xf numFmtId="2" fontId="17" fillId="0" borderId="0" xfId="0" applyNumberFormat="1" applyFont="1" applyFill="1" applyAlignment="1">
      <alignment vertical="center"/>
    </xf>
    <xf numFmtId="9" fontId="17" fillId="0" borderId="0" xfId="0" applyNumberFormat="1" applyFont="1" applyFill="1" applyAlignment="1">
      <alignment vertical="center"/>
    </xf>
    <xf numFmtId="2" fontId="22" fillId="8" borderId="29" xfId="0" applyNumberFormat="1" applyFont="1" applyFill="1" applyBorder="1" applyAlignment="1">
      <alignment horizontal="center" vertical="center"/>
    </xf>
    <xf numFmtId="2" fontId="22" fillId="8" borderId="33" xfId="0" applyNumberFormat="1" applyFont="1" applyFill="1" applyBorder="1" applyAlignment="1">
      <alignment horizontal="center" vertical="center"/>
    </xf>
    <xf numFmtId="2" fontId="22" fillId="8" borderId="34" xfId="0" applyNumberFormat="1" applyFont="1" applyFill="1" applyBorder="1" applyAlignment="1">
      <alignment horizontal="center" vertical="center"/>
    </xf>
    <xf numFmtId="168" fontId="39" fillId="8" borderId="49" xfId="0" applyNumberFormat="1" applyFont="1" applyFill="1" applyBorder="1" applyAlignment="1">
      <alignment vertical="center"/>
    </xf>
    <xf numFmtId="167" fontId="39" fillId="8" borderId="49" xfId="0" applyNumberFormat="1" applyFont="1" applyFill="1" applyBorder="1" applyAlignment="1">
      <alignment vertical="center"/>
    </xf>
    <xf numFmtId="0" fontId="20" fillId="8" borderId="2" xfId="0" applyFont="1" applyFill="1" applyBorder="1" applyAlignment="1">
      <alignment horizontal="center" vertical="center" wrapText="1"/>
    </xf>
    <xf numFmtId="0" fontId="20" fillId="8" borderId="1" xfId="0" applyFont="1" applyFill="1" applyBorder="1" applyAlignment="1">
      <alignment horizontal="center" vertical="center" wrapText="1"/>
    </xf>
    <xf numFmtId="0" fontId="20" fillId="8" borderId="17" xfId="0" applyFont="1" applyFill="1" applyBorder="1" applyAlignment="1">
      <alignment horizontal="center" vertical="center" wrapText="1"/>
    </xf>
    <xf numFmtId="0" fontId="17" fillId="8" borderId="0" xfId="0" applyFont="1" applyFill="1" applyAlignment="1">
      <alignment vertical="center"/>
    </xf>
    <xf numFmtId="0" fontId="33" fillId="0" borderId="0" xfId="0" applyFont="1" applyAlignment="1">
      <alignment horizontal="center" vertical="center"/>
    </xf>
    <xf numFmtId="0" fontId="49" fillId="0" borderId="0" xfId="0" applyFont="1"/>
    <xf numFmtId="0" fontId="50" fillId="0" borderId="0" xfId="0" applyFont="1"/>
    <xf numFmtId="0" fontId="49" fillId="0" borderId="0" xfId="0" applyFont="1" applyAlignment="1">
      <alignment wrapText="1"/>
    </xf>
    <xf numFmtId="0" fontId="49" fillId="0" borderId="0" xfId="0" applyFont="1" applyAlignment="1">
      <alignment vertical="top" wrapText="1"/>
    </xf>
    <xf numFmtId="0" fontId="51" fillId="0" borderId="0" xfId="0" applyFont="1" applyAlignment="1">
      <alignment vertical="top" wrapText="1"/>
    </xf>
    <xf numFmtId="0" fontId="52" fillId="8" borderId="0" xfId="0" applyFont="1" applyFill="1" applyAlignment="1">
      <alignment vertical="center"/>
    </xf>
    <xf numFmtId="0" fontId="53" fillId="0" borderId="0" xfId="0" applyFont="1" applyAlignment="1">
      <alignment vertical="top" wrapText="1"/>
    </xf>
    <xf numFmtId="0" fontId="54" fillId="0" borderId="0" xfId="0" applyFont="1" applyBorder="1"/>
    <xf numFmtId="0" fontId="51" fillId="0" borderId="0" xfId="0" applyFont="1" applyAlignment="1">
      <alignment horizontal="left" vertical="top" wrapText="1"/>
    </xf>
    <xf numFmtId="0" fontId="51" fillId="0" borderId="0" xfId="0" applyFont="1" applyAlignment="1">
      <alignment horizontal="right" vertical="top" wrapText="1"/>
    </xf>
    <xf numFmtId="2" fontId="27" fillId="0" borderId="59" xfId="0" applyNumberFormat="1" applyFont="1" applyFill="1" applyBorder="1" applyAlignment="1">
      <alignment horizontal="center" vertical="center"/>
    </xf>
    <xf numFmtId="2" fontId="27" fillId="0" borderId="13" xfId="0" applyNumberFormat="1" applyFont="1" applyFill="1" applyBorder="1" applyAlignment="1">
      <alignment horizontal="center" vertical="center"/>
    </xf>
    <xf numFmtId="2" fontId="27" fillId="0" borderId="68" xfId="0" applyNumberFormat="1" applyFont="1" applyFill="1" applyBorder="1" applyAlignment="1">
      <alignment horizontal="center" vertical="center"/>
    </xf>
    <xf numFmtId="2" fontId="22" fillId="0" borderId="62" xfId="0" applyNumberFormat="1" applyFont="1" applyFill="1" applyBorder="1" applyAlignment="1">
      <alignment horizontal="center" vertical="center"/>
    </xf>
    <xf numFmtId="2" fontId="22" fillId="0" borderId="47" xfId="0" applyNumberFormat="1" applyFont="1" applyFill="1" applyBorder="1" applyAlignment="1">
      <alignment horizontal="center" vertical="center"/>
    </xf>
    <xf numFmtId="2" fontId="22" fillId="0" borderId="70" xfId="0" applyNumberFormat="1" applyFont="1" applyFill="1" applyBorder="1" applyAlignment="1">
      <alignment horizontal="center" vertical="center"/>
    </xf>
    <xf numFmtId="2" fontId="20" fillId="5" borderId="63" xfId="0" applyNumberFormat="1" applyFont="1" applyFill="1" applyBorder="1" applyAlignment="1">
      <alignment horizontal="center" vertical="center"/>
    </xf>
    <xf numFmtId="2" fontId="20" fillId="5" borderId="64" xfId="0" applyNumberFormat="1" applyFont="1" applyFill="1" applyBorder="1" applyAlignment="1">
      <alignment horizontal="center" vertical="center"/>
    </xf>
    <xf numFmtId="2" fontId="20" fillId="5" borderId="71" xfId="0" applyNumberFormat="1" applyFont="1" applyFill="1" applyBorder="1" applyAlignment="1">
      <alignment horizontal="center" vertical="center"/>
    </xf>
    <xf numFmtId="3" fontId="30" fillId="0" borderId="57" xfId="119" applyNumberFormat="1" applyFont="1" applyFill="1" applyBorder="1" applyAlignment="1">
      <alignment horizontal="center" vertical="center"/>
    </xf>
    <xf numFmtId="3" fontId="30" fillId="0" borderId="65" xfId="119" applyNumberFormat="1" applyFont="1" applyFill="1" applyBorder="1" applyAlignment="1">
      <alignment horizontal="center" vertical="center"/>
    </xf>
    <xf numFmtId="3" fontId="30" fillId="0" borderId="67" xfId="119" applyNumberFormat="1" applyFont="1" applyFill="1" applyBorder="1" applyAlignment="1">
      <alignment horizontal="center" vertical="center"/>
    </xf>
    <xf numFmtId="2" fontId="30" fillId="0" borderId="62" xfId="0" applyNumberFormat="1" applyFont="1" applyFill="1" applyBorder="1" applyAlignment="1">
      <alignment horizontal="center" vertical="center"/>
    </xf>
    <xf numFmtId="2" fontId="30" fillId="0" borderId="47" xfId="0" applyNumberFormat="1" applyFont="1" applyFill="1" applyBorder="1" applyAlignment="1">
      <alignment horizontal="center" vertical="center"/>
    </xf>
    <xf numFmtId="2" fontId="30" fillId="0" borderId="70" xfId="0" applyNumberFormat="1" applyFont="1" applyFill="1" applyBorder="1" applyAlignment="1">
      <alignment horizontal="center" vertical="center"/>
    </xf>
    <xf numFmtId="2" fontId="29" fillId="0" borderId="64" xfId="0" applyNumberFormat="1" applyFont="1" applyBorder="1" applyAlignment="1">
      <alignment horizontal="center" vertical="center"/>
    </xf>
    <xf numFmtId="2" fontId="29" fillId="0" borderId="71" xfId="0" applyNumberFormat="1" applyFont="1" applyBorder="1" applyAlignment="1">
      <alignment horizontal="center" vertical="center"/>
    </xf>
    <xf numFmtId="0" fontId="38" fillId="0" borderId="47" xfId="0" applyFont="1" applyBorder="1" applyAlignment="1">
      <alignment horizontal="center" vertical="center" wrapText="1"/>
    </xf>
    <xf numFmtId="0" fontId="24" fillId="6" borderId="57" xfId="0" applyFont="1" applyFill="1" applyBorder="1" applyAlignment="1">
      <alignment horizontal="center" vertical="center" wrapText="1"/>
    </xf>
    <xf numFmtId="0" fontId="24" fillId="6" borderId="65" xfId="0" applyFont="1" applyFill="1" applyBorder="1" applyAlignment="1">
      <alignment horizontal="center" vertical="center" wrapText="1"/>
    </xf>
    <xf numFmtId="0" fontId="24" fillId="6" borderId="67" xfId="0" applyFont="1" applyFill="1" applyBorder="1" applyAlignment="1">
      <alignment horizontal="center" vertical="center" wrapText="1"/>
    </xf>
    <xf numFmtId="0" fontId="20" fillId="6" borderId="58" xfId="0" applyFont="1" applyFill="1" applyBorder="1" applyAlignment="1">
      <alignment horizontal="center" vertical="center" wrapText="1"/>
    </xf>
    <xf numFmtId="0" fontId="20" fillId="6" borderId="28" xfId="0" applyFont="1" applyFill="1" applyBorder="1" applyAlignment="1">
      <alignment horizontal="center" vertical="center" wrapText="1"/>
    </xf>
    <xf numFmtId="0" fontId="20" fillId="6" borderId="36" xfId="0" applyFont="1" applyFill="1" applyBorder="1" applyAlignment="1">
      <alignment horizontal="center" vertical="center" wrapText="1"/>
    </xf>
    <xf numFmtId="3" fontId="20" fillId="8" borderId="58" xfId="0" applyNumberFormat="1" applyFont="1" applyFill="1" applyBorder="1" applyAlignment="1">
      <alignment horizontal="center" vertical="center" wrapText="1"/>
    </xf>
    <xf numFmtId="3" fontId="20" fillId="8" borderId="28" xfId="0" applyNumberFormat="1" applyFont="1" applyFill="1" applyBorder="1" applyAlignment="1">
      <alignment horizontal="center" vertical="center" wrapText="1"/>
    </xf>
    <xf numFmtId="3" fontId="20" fillId="8" borderId="36" xfId="0" applyNumberFormat="1" applyFont="1" applyFill="1" applyBorder="1" applyAlignment="1">
      <alignment horizontal="center" vertical="center" wrapText="1"/>
    </xf>
    <xf numFmtId="0" fontId="20" fillId="8" borderId="62" xfId="0" applyFont="1" applyFill="1" applyBorder="1" applyAlignment="1">
      <alignment horizontal="center" vertical="center"/>
    </xf>
    <xf numFmtId="0" fontId="20" fillId="8" borderId="47" xfId="0" applyFont="1" applyFill="1" applyBorder="1" applyAlignment="1">
      <alignment horizontal="center" vertical="center"/>
    </xf>
    <xf numFmtId="0" fontId="20" fillId="8" borderId="70" xfId="0" applyFont="1" applyFill="1" applyBorder="1" applyAlignment="1">
      <alignment horizontal="center" vertical="center"/>
    </xf>
    <xf numFmtId="2" fontId="20" fillId="0" borderId="57" xfId="0" applyNumberFormat="1" applyFont="1" applyFill="1" applyBorder="1" applyAlignment="1">
      <alignment horizontal="center" vertical="center"/>
    </xf>
    <xf numFmtId="2" fontId="20" fillId="0" borderId="65" xfId="0" applyNumberFormat="1" applyFont="1" applyFill="1" applyBorder="1" applyAlignment="1">
      <alignment horizontal="center" vertical="center"/>
    </xf>
    <xf numFmtId="2" fontId="20" fillId="0" borderId="67" xfId="0" applyNumberFormat="1" applyFont="1" applyFill="1" applyBorder="1" applyAlignment="1">
      <alignment horizontal="center" vertical="center"/>
    </xf>
    <xf numFmtId="2" fontId="30" fillId="0" borderId="30" xfId="0" applyNumberFormat="1" applyFont="1" applyFill="1" applyBorder="1" applyAlignment="1">
      <alignment horizontal="center" vertical="center"/>
    </xf>
    <xf numFmtId="0" fontId="30" fillId="0" borderId="30" xfId="0" applyFont="1" applyBorder="1" applyAlignment="1">
      <alignment vertical="center"/>
    </xf>
    <xf numFmtId="2" fontId="27" fillId="0" borderId="41" xfId="0" applyNumberFormat="1" applyFont="1" applyFill="1" applyBorder="1" applyAlignment="1">
      <alignment horizontal="center" vertical="center"/>
    </xf>
    <xf numFmtId="2" fontId="22" fillId="0" borderId="75" xfId="0" applyNumberFormat="1" applyFont="1" applyFill="1" applyBorder="1" applyAlignment="1">
      <alignment horizontal="center" vertical="center"/>
    </xf>
    <xf numFmtId="2" fontId="20" fillId="5" borderId="76" xfId="0" applyNumberFormat="1" applyFont="1" applyFill="1" applyBorder="1" applyAlignment="1">
      <alignment horizontal="center" vertical="center"/>
    </xf>
    <xf numFmtId="3" fontId="30" fillId="0" borderId="72" xfId="119" applyNumberFormat="1" applyFont="1" applyFill="1" applyBorder="1" applyAlignment="1">
      <alignment horizontal="center" vertical="center"/>
    </xf>
    <xf numFmtId="2" fontId="30" fillId="0" borderId="75" xfId="0" applyNumberFormat="1" applyFont="1" applyFill="1" applyBorder="1" applyAlignment="1">
      <alignment horizontal="center" vertical="center"/>
    </xf>
    <xf numFmtId="2" fontId="29" fillId="0" borderId="76" xfId="0" applyNumberFormat="1" applyFont="1" applyBorder="1" applyAlignment="1">
      <alignment horizontal="center" vertical="center"/>
    </xf>
    <xf numFmtId="0" fontId="24" fillId="6" borderId="72" xfId="0" applyFont="1" applyFill="1" applyBorder="1" applyAlignment="1">
      <alignment horizontal="center" vertical="center" wrapText="1"/>
    </xf>
    <xf numFmtId="0" fontId="20" fillId="6" borderId="73" xfId="0" applyFont="1" applyFill="1" applyBorder="1" applyAlignment="1">
      <alignment horizontal="center" vertical="center" wrapText="1"/>
    </xf>
    <xf numFmtId="3" fontId="20" fillId="8" borderId="73" xfId="0" applyNumberFormat="1" applyFont="1" applyFill="1" applyBorder="1" applyAlignment="1">
      <alignment horizontal="center" vertical="center" wrapText="1"/>
    </xf>
    <xf numFmtId="0" fontId="20" fillId="8" borderId="75" xfId="0" applyFont="1" applyFill="1" applyBorder="1" applyAlignment="1">
      <alignment horizontal="center" vertical="center"/>
    </xf>
    <xf numFmtId="2" fontId="20" fillId="0" borderId="72" xfId="0" applyNumberFormat="1" applyFont="1" applyFill="1" applyBorder="1" applyAlignment="1">
      <alignment horizontal="center" vertical="center"/>
    </xf>
    <xf numFmtId="0" fontId="20" fillId="6" borderId="41" xfId="0" applyFont="1" applyFill="1" applyBorder="1" applyAlignment="1">
      <alignment horizontal="center" vertical="center" wrapText="1"/>
    </xf>
    <xf numFmtId="0" fontId="20" fillId="6" borderId="13" xfId="0" applyFont="1" applyFill="1" applyBorder="1" applyAlignment="1">
      <alignment horizontal="center" vertical="center" wrapText="1"/>
    </xf>
    <xf numFmtId="0" fontId="20" fillId="6" borderId="68" xfId="0" applyFont="1" applyFill="1" applyBorder="1" applyAlignment="1">
      <alignment horizontal="center" vertical="center" wrapText="1"/>
    </xf>
    <xf numFmtId="0" fontId="20" fillId="6" borderId="41" xfId="0" applyFont="1" applyFill="1" applyBorder="1" applyAlignment="1">
      <alignment horizontal="center" vertical="center"/>
    </xf>
    <xf numFmtId="0" fontId="20" fillId="6" borderId="13" xfId="0" applyFont="1" applyFill="1" applyBorder="1" applyAlignment="1">
      <alignment horizontal="center" vertical="center"/>
    </xf>
    <xf numFmtId="0" fontId="20" fillId="6" borderId="68" xfId="0" applyFont="1" applyFill="1" applyBorder="1" applyAlignment="1">
      <alignment horizontal="center" vertical="center"/>
    </xf>
    <xf numFmtId="0" fontId="20" fillId="6" borderId="75" xfId="0" applyFont="1" applyFill="1" applyBorder="1" applyAlignment="1">
      <alignment horizontal="center" vertical="center"/>
    </xf>
    <xf numFmtId="0" fontId="20" fillId="6" borderId="47" xfId="0" applyFont="1" applyFill="1" applyBorder="1" applyAlignment="1">
      <alignment horizontal="center" vertical="center"/>
    </xf>
    <xf numFmtId="0" fontId="20" fillId="6" borderId="70" xfId="0" applyFont="1" applyFill="1" applyBorder="1" applyAlignment="1">
      <alignment horizontal="center" vertical="center"/>
    </xf>
    <xf numFmtId="169" fontId="48" fillId="0" borderId="39" xfId="0" applyNumberFormat="1" applyFont="1" applyFill="1" applyBorder="1" applyAlignment="1">
      <alignment horizontal="center" vertical="center"/>
    </xf>
    <xf numFmtId="169" fontId="48" fillId="0" borderId="40" xfId="0" applyNumberFormat="1" applyFont="1" applyFill="1" applyBorder="1" applyAlignment="1">
      <alignment horizontal="center" vertical="center"/>
    </xf>
    <xf numFmtId="169" fontId="48" fillId="0" borderId="46" xfId="0" applyNumberFormat="1" applyFont="1" applyFill="1" applyBorder="1" applyAlignment="1">
      <alignment horizontal="center" vertical="center"/>
    </xf>
    <xf numFmtId="169" fontId="48" fillId="0" borderId="0" xfId="0" applyNumberFormat="1" applyFont="1" applyFill="1" applyBorder="1" applyAlignment="1">
      <alignment horizontal="center" vertical="center"/>
    </xf>
    <xf numFmtId="169" fontId="48" fillId="0" borderId="50" xfId="0" applyNumberFormat="1" applyFont="1" applyFill="1" applyBorder="1" applyAlignment="1">
      <alignment horizontal="center" vertical="center"/>
    </xf>
    <xf numFmtId="169" fontId="48" fillId="0" borderId="51" xfId="0" applyNumberFormat="1" applyFont="1" applyFill="1" applyBorder="1" applyAlignment="1">
      <alignment horizontal="center" vertical="center"/>
    </xf>
    <xf numFmtId="0" fontId="47" fillId="0" borderId="39" xfId="0" applyFont="1" applyBorder="1" applyAlignment="1">
      <alignment horizontal="center" vertical="center"/>
    </xf>
    <xf numFmtId="0" fontId="47" fillId="0" borderId="40" xfId="0" applyFont="1" applyBorder="1" applyAlignment="1">
      <alignment horizontal="center" vertical="center"/>
    </xf>
    <xf numFmtId="0" fontId="47" fillId="0" borderId="42" xfId="0" applyFont="1" applyBorder="1" applyAlignment="1">
      <alignment horizontal="center" vertical="center"/>
    </xf>
    <xf numFmtId="0" fontId="47" fillId="0" borderId="46" xfId="0" applyFont="1" applyBorder="1" applyAlignment="1">
      <alignment horizontal="center" vertical="center"/>
    </xf>
    <xf numFmtId="0" fontId="47" fillId="0" borderId="0" xfId="0" applyFont="1" applyBorder="1" applyAlignment="1">
      <alignment horizontal="center" vertical="center"/>
    </xf>
    <xf numFmtId="0" fontId="47" fillId="0" borderId="30" xfId="0" applyFont="1" applyBorder="1" applyAlignment="1">
      <alignment horizontal="center" vertical="center"/>
    </xf>
    <xf numFmtId="0" fontId="47" fillId="0" borderId="50" xfId="0" applyFont="1" applyBorder="1" applyAlignment="1">
      <alignment horizontal="center" vertical="center"/>
    </xf>
    <xf numFmtId="0" fontId="47" fillId="0" borderId="51" xfId="0" applyFont="1" applyBorder="1" applyAlignment="1">
      <alignment horizontal="center" vertical="center"/>
    </xf>
    <xf numFmtId="0" fontId="47" fillId="0" borderId="38" xfId="0" applyFont="1" applyBorder="1" applyAlignment="1">
      <alignment horizontal="center" vertical="center"/>
    </xf>
    <xf numFmtId="0" fontId="41" fillId="0" borderId="0" xfId="0" applyFont="1" applyFill="1" applyBorder="1" applyAlignment="1">
      <alignment horizontal="center" vertical="center"/>
    </xf>
  </cellXfs>
  <cellStyles count="166">
    <cellStyle name="Comma [0]" xfId="117" builtinId="6"/>
    <cellStyle name="Comma 2" xfId="11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7" builtinId="9" hidden="1"/>
    <cellStyle name="Followed Hyperlink" xfId="139" builtinId="9" hidden="1"/>
    <cellStyle name="Followed Hyperlink" xfId="141" builtinId="9" hidden="1"/>
    <cellStyle name="Followed Hyperlink" xfId="143" builtinId="9" hidden="1"/>
    <cellStyle name="Followed Hyperlink" xfId="145" builtinId="9" hidden="1"/>
    <cellStyle name="Followed Hyperlink" xfId="147" builtinId="9" hidden="1"/>
    <cellStyle name="Followed Hyperlink" xfId="149" builtinId="9" hidden="1"/>
    <cellStyle name="Followed Hyperlink" xfId="151" builtinId="9" hidden="1"/>
    <cellStyle name="Followed Hyperlink" xfId="153" builtinId="9" hidden="1"/>
    <cellStyle name="Followed Hyperlink" xfId="155" builtinId="9" hidden="1"/>
    <cellStyle name="Followed Hyperlink" xfId="157" builtinId="9" hidden="1"/>
    <cellStyle name="Followed Hyperlink" xfId="159" builtinId="9" hidden="1"/>
    <cellStyle name="Followed Hyperlink" xfId="161" builtinId="9" hidden="1"/>
    <cellStyle name="Followed Hyperlink" xfId="163" builtinId="9" hidden="1"/>
    <cellStyle name="Followed Hyperlink" xfId="165"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20" builtinId="8" hidden="1"/>
    <cellStyle name="Hyperlink" xfId="122" builtinId="8" hidden="1"/>
    <cellStyle name="Hyperlink" xfId="124" builtinId="8" hidden="1"/>
    <cellStyle name="Hyperlink" xfId="126" builtinId="8" hidden="1"/>
    <cellStyle name="Hyperlink" xfId="128" builtinId="8" hidden="1"/>
    <cellStyle name="Hyperlink" xfId="130" builtinId="8" hidden="1"/>
    <cellStyle name="Hyperlink" xfId="132" builtinId="8" hidden="1"/>
    <cellStyle name="Hyperlink" xfId="134" builtinId="8" hidden="1"/>
    <cellStyle name="Hyperlink" xfId="136" builtinId="8" hidden="1"/>
    <cellStyle name="Hyperlink" xfId="138" builtinId="8" hidden="1"/>
    <cellStyle name="Hyperlink" xfId="140" builtinId="8" hidden="1"/>
    <cellStyle name="Hyperlink" xfId="142" builtinId="8" hidden="1"/>
    <cellStyle name="Hyperlink" xfId="144" builtinId="8" hidden="1"/>
    <cellStyle name="Hyperlink" xfId="146" builtinId="8" hidden="1"/>
    <cellStyle name="Hyperlink" xfId="148" builtinId="8" hidden="1"/>
    <cellStyle name="Hyperlink" xfId="150" builtinId="8" hidden="1"/>
    <cellStyle name="Hyperlink" xfId="152" builtinId="8" hidden="1"/>
    <cellStyle name="Hyperlink" xfId="154" builtinId="8" hidden="1"/>
    <cellStyle name="Hyperlink" xfId="156" builtinId="8" hidden="1"/>
    <cellStyle name="Hyperlink" xfId="158" builtinId="8" hidden="1"/>
    <cellStyle name="Hyperlink" xfId="160" builtinId="8" hidden="1"/>
    <cellStyle name="Hyperlink" xfId="162" builtinId="8" hidden="1"/>
    <cellStyle name="Hyperlink" xfId="164" builtinId="8" hidden="1"/>
    <cellStyle name="Normal" xfId="0" builtinId="0"/>
    <cellStyle name="標準 2" xfId="118"/>
  </cellStyles>
  <dxfs count="9">
    <dxf>
      <font>
        <color rgb="FF006100"/>
      </font>
      <fill>
        <patternFill>
          <bgColor rgb="FFC6EFCE"/>
        </patternFill>
      </fill>
    </dxf>
    <dxf>
      <font>
        <color rgb="FF9C0006"/>
      </font>
      <fill>
        <patternFill>
          <bgColor rgb="FFFFC7CE"/>
        </patternFill>
      </fill>
    </dxf>
    <dxf>
      <fill>
        <patternFill>
          <bgColor rgb="FFFFCCCC"/>
        </patternFill>
      </fill>
    </dxf>
    <dxf>
      <fill>
        <patternFill>
          <bgColor rgb="FFFFCCCC"/>
        </patternFill>
      </fill>
    </dxf>
    <dxf>
      <font>
        <color rgb="FF9C0006"/>
      </font>
      <fill>
        <patternFill>
          <bgColor rgb="FFFFC7CE"/>
        </patternFill>
      </fill>
    </dxf>
    <dxf>
      <font>
        <color rgb="FF9C0006"/>
      </font>
      <fill>
        <patternFill patternType="solid">
          <fgColor indexed="64"/>
          <bgColor theme="0" tint="-0.14999847407452621"/>
        </patternFill>
      </fill>
    </dxf>
    <dxf>
      <font>
        <color rgb="FF9C0006"/>
      </font>
      <fill>
        <patternFill patternType="solid">
          <fgColor indexed="64"/>
          <bgColor theme="0" tint="-0.14999847407452621"/>
        </patternFill>
      </fill>
    </dxf>
    <dxf>
      <font>
        <color rgb="FF9C0006"/>
      </font>
      <fill>
        <patternFill patternType="solid">
          <fgColor indexed="64"/>
          <bgColor theme="0" tint="-0.14999847407452621"/>
        </patternFill>
      </fill>
    </dxf>
    <dxf>
      <font>
        <color rgb="FF9C0006"/>
      </font>
      <fill>
        <patternFill patternType="solid">
          <fgColor indexed="64"/>
          <bgColor theme="0" tint="-0.14999847407452621"/>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20" Type="http://schemas.openxmlformats.org/officeDocument/2006/relationships/sharedStrings" Target="sharedStrings.xml"/><Relationship Id="rId21" Type="http://schemas.openxmlformats.org/officeDocument/2006/relationships/calcChain" Target="calcChain.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theme" Target="theme/theme1.xml"/><Relationship Id="rId19" Type="http://schemas.openxmlformats.org/officeDocument/2006/relationships/styles" Target="styles.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8675537185412"/>
          <c:y val="0.0497925311203319"/>
          <c:w val="0.86138423741988"/>
          <c:h val="0.799317114113781"/>
        </c:manualLayout>
      </c:layout>
      <c:scatterChart>
        <c:scatterStyle val="lineMarker"/>
        <c:varyColors val="0"/>
        <c:ser>
          <c:idx val="1"/>
          <c:order val="0"/>
          <c:spPr>
            <a:ln w="28575">
              <a:noFill/>
            </a:ln>
          </c:spPr>
          <c:marker>
            <c:symbol val="circle"/>
            <c:size val="10"/>
            <c:spPr>
              <a:solidFill>
                <a:srgbClr val="9BBB59"/>
              </a:solidFill>
              <a:ln w="9525">
                <a:noFill/>
              </a:ln>
            </c:spPr>
          </c:marker>
          <c:trendline>
            <c:spPr>
              <a:ln w="3175">
                <a:solidFill>
                  <a:srgbClr val="969696"/>
                </a:solidFill>
                <a:prstDash val="solid"/>
              </a:ln>
            </c:spPr>
            <c:trendlineType val="linear"/>
            <c:dispRSqr val="1"/>
            <c:dispEq val="1"/>
            <c:trendlineLbl>
              <c:layout>
                <c:manualLayout>
                  <c:x val="0.0963321622099963"/>
                  <c:y val="-0.483422909937866"/>
                </c:manualLayout>
              </c:layout>
              <c:numFmt formatCode="General" sourceLinked="0"/>
              <c:spPr>
                <a:solidFill>
                  <a:srgbClr val="FFFFFF"/>
                </a:solidFill>
                <a:ln w="25400">
                  <a:noFill/>
                </a:ln>
              </c:spPr>
              <c:txPr>
                <a:bodyPr/>
                <a:lstStyle/>
                <a:p>
                  <a:pPr>
                    <a:defRPr sz="1800"/>
                  </a:pPr>
                  <a:endParaRPr lang="en-US"/>
                </a:p>
              </c:txPr>
            </c:trendlineLbl>
          </c:trendline>
          <c:xVal>
            <c:numRef>
              <c:f>LibraryNorm!$E$48:$E$53</c:f>
              <c:numCache>
                <c:formatCode>0.00</c:formatCode>
                <c:ptCount val="6"/>
                <c:pt idx="0">
                  <c:v>1.301029995663981</c:v>
                </c:pt>
                <c:pt idx="1">
                  <c:v>0.301029995663981</c:v>
                </c:pt>
                <c:pt idx="2">
                  <c:v>-0.698970004336019</c:v>
                </c:pt>
                <c:pt idx="3">
                  <c:v>-1.698970004336019</c:v>
                </c:pt>
                <c:pt idx="4">
                  <c:v>-2.698970004336019</c:v>
                </c:pt>
                <c:pt idx="5">
                  <c:v>-3.698970004336019</c:v>
                </c:pt>
              </c:numCache>
            </c:numRef>
          </c:xVal>
          <c:yVal>
            <c:numRef>
              <c:f>LibraryNorm!$F$48:$F$53</c:f>
              <c:numCache>
                <c:formatCode>0.00</c:formatCode>
                <c:ptCount val="6"/>
                <c:pt idx="0">
                  <c:v>0.0</c:v>
                </c:pt>
                <c:pt idx="1">
                  <c:v>0.0</c:v>
                </c:pt>
                <c:pt idx="2">
                  <c:v>0.0</c:v>
                </c:pt>
                <c:pt idx="3">
                  <c:v>0.0</c:v>
                </c:pt>
                <c:pt idx="4">
                  <c:v>0.0</c:v>
                </c:pt>
                <c:pt idx="5">
                  <c:v>0.0</c:v>
                </c:pt>
              </c:numCache>
            </c:numRef>
          </c:yVal>
          <c:smooth val="0"/>
        </c:ser>
        <c:dLbls>
          <c:showLegendKey val="0"/>
          <c:showVal val="0"/>
          <c:showCatName val="0"/>
          <c:showSerName val="0"/>
          <c:showPercent val="0"/>
          <c:showBubbleSize val="0"/>
        </c:dLbls>
        <c:axId val="-1913574208"/>
        <c:axId val="-1913570816"/>
      </c:scatterChart>
      <c:valAx>
        <c:axId val="-1913574208"/>
        <c:scaling>
          <c:orientation val="minMax"/>
        </c:scaling>
        <c:delete val="0"/>
        <c:axPos val="b"/>
        <c:majorGridlines>
          <c:spPr>
            <a:ln w="3175">
              <a:solidFill>
                <a:srgbClr val="969696"/>
              </a:solidFill>
              <a:prstDash val="lgDash"/>
            </a:ln>
          </c:spPr>
        </c:majorGridlines>
        <c:title>
          <c:tx>
            <c:rich>
              <a:bodyPr/>
              <a:lstStyle/>
              <a:p>
                <a:pPr>
                  <a:defRPr sz="1100" b="1" i="0" u="none" strike="noStrike" baseline="0">
                    <a:solidFill>
                      <a:srgbClr val="000000"/>
                    </a:solidFill>
                    <a:latin typeface="Calibri"/>
                    <a:ea typeface="Calibri"/>
                    <a:cs typeface="Calibri"/>
                  </a:defRPr>
                </a:pPr>
                <a:r>
                  <a:rPr lang="en-US" sz="1400"/>
                  <a:t>log (Conc in pM)</a:t>
                </a:r>
              </a:p>
            </c:rich>
          </c:tx>
          <c:overlay val="0"/>
          <c:spPr>
            <a:noFill/>
            <a:ln w="25400">
              <a:noFill/>
            </a:ln>
          </c:spPr>
        </c:title>
        <c:numFmt formatCode="0.00" sourceLinked="1"/>
        <c:majorTickMark val="out"/>
        <c:minorTickMark val="none"/>
        <c:tickLblPos val="low"/>
        <c:spPr>
          <a:ln w="3175">
            <a:solidFill>
              <a:srgbClr val="808080"/>
            </a:solidFill>
            <a:prstDash val="solid"/>
          </a:ln>
        </c:spPr>
        <c:txPr>
          <a:bodyPr rot="0" vert="horz"/>
          <a:lstStyle/>
          <a:p>
            <a:pPr>
              <a:defRPr sz="1000" b="0" i="0" u="none" strike="noStrike" baseline="0">
                <a:solidFill>
                  <a:srgbClr val="000000"/>
                </a:solidFill>
                <a:latin typeface="Calibri"/>
                <a:ea typeface="Calibri"/>
                <a:cs typeface="Calibri"/>
              </a:defRPr>
            </a:pPr>
            <a:endParaRPr lang="en-US"/>
          </a:p>
        </c:txPr>
        <c:crossAx val="-1913570816"/>
        <c:crosses val="autoZero"/>
        <c:crossBetween val="midCat"/>
      </c:valAx>
      <c:valAx>
        <c:axId val="-1913570816"/>
        <c:scaling>
          <c:orientation val="minMax"/>
        </c:scaling>
        <c:delete val="0"/>
        <c:axPos val="l"/>
        <c:majorGridlines>
          <c:spPr>
            <a:ln w="3175">
              <a:solidFill>
                <a:srgbClr val="808080"/>
              </a:solidFill>
              <a:prstDash val="lgDash"/>
            </a:ln>
          </c:spPr>
        </c:majorGridlines>
        <c:title>
          <c:tx>
            <c:rich>
              <a:bodyPr/>
              <a:lstStyle/>
              <a:p>
                <a:pPr>
                  <a:defRPr sz="1100" b="1" i="0" u="none" strike="noStrike" baseline="0">
                    <a:solidFill>
                      <a:srgbClr val="000000"/>
                    </a:solidFill>
                    <a:latin typeface="Calibri"/>
                    <a:ea typeface="Calibri"/>
                    <a:cs typeface="Calibri"/>
                  </a:defRPr>
                </a:pPr>
                <a:r>
                  <a:rPr lang="en-US" sz="1400"/>
                  <a:t>Average Cq</a:t>
                </a:r>
              </a:p>
            </c:rich>
          </c:tx>
          <c:overlay val="0"/>
          <c:spPr>
            <a:noFill/>
            <a:ln w="25400">
              <a:noFill/>
            </a:ln>
          </c:spPr>
        </c:title>
        <c:numFmt formatCode="0.00" sourceLinked="1"/>
        <c:majorTickMark val="out"/>
        <c:minorTickMark val="none"/>
        <c:tickLblPos val="low"/>
        <c:spPr>
          <a:ln w="3175">
            <a:solidFill>
              <a:srgbClr val="808080"/>
            </a:solidFill>
            <a:prstDash val="solid"/>
          </a:ln>
        </c:spPr>
        <c:txPr>
          <a:bodyPr rot="0" vert="horz"/>
          <a:lstStyle/>
          <a:p>
            <a:pPr>
              <a:defRPr sz="1000" b="0" i="0" u="none" strike="noStrike" baseline="0">
                <a:solidFill>
                  <a:srgbClr val="000000"/>
                </a:solidFill>
                <a:latin typeface="Calibri"/>
                <a:ea typeface="Calibri"/>
                <a:cs typeface="Calibri"/>
              </a:defRPr>
            </a:pPr>
            <a:endParaRPr lang="en-US"/>
          </a:p>
        </c:txPr>
        <c:crossAx val="-1913574208"/>
        <c:crosses val="autoZero"/>
        <c:crossBetween val="midCat"/>
      </c:valAx>
      <c:spPr>
        <a:solidFill>
          <a:srgbClr val="FFFFFF"/>
        </a:solidFill>
        <a:ln w="25400">
          <a:solidFill>
            <a:srgbClr val="808080"/>
          </a:solidFill>
          <a:prstDash val="solid"/>
        </a:ln>
      </c:spPr>
    </c:plotArea>
    <c:plotVisOnly val="1"/>
    <c:dispBlanksAs val="gap"/>
    <c:showDLblsOverMax val="0"/>
  </c:chart>
  <c:spPr>
    <a:solidFill>
      <a:srgbClr val="FFFFFF"/>
    </a:solidFill>
    <a:ln w="3175">
      <a:solidFill>
        <a:srgbClr val="808080"/>
      </a:solidFill>
      <a:prstDash val="solid"/>
    </a:ln>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9</xdr:col>
      <xdr:colOff>914400</xdr:colOff>
      <xdr:row>44</xdr:row>
      <xdr:rowOff>165100</xdr:rowOff>
    </xdr:from>
    <xdr:to>
      <xdr:col>15</xdr:col>
      <xdr:colOff>558800</xdr:colOff>
      <xdr:row>64</xdr:row>
      <xdr:rowOff>12700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B23"/>
  <sheetViews>
    <sheetView workbookViewId="0">
      <selection activeCell="B6" sqref="B6"/>
    </sheetView>
  </sheetViews>
  <sheetFormatPr baseColWidth="10" defaultRowHeight="16" x14ac:dyDescent="0.2"/>
  <cols>
    <col min="1" max="1" width="10.83203125" style="235"/>
    <col min="2" max="2" width="93" style="235" customWidth="1"/>
  </cols>
  <sheetData>
    <row r="1" spans="1:2" ht="33" x14ac:dyDescent="0.35">
      <c r="A1" s="236" t="s">
        <v>308</v>
      </c>
    </row>
    <row r="2" spans="1:2" ht="82" customHeight="1" x14ac:dyDescent="0.2">
      <c r="A2" s="239">
        <v>1</v>
      </c>
      <c r="B2" s="238" t="s">
        <v>316</v>
      </c>
    </row>
    <row r="3" spans="1:2" ht="82" customHeight="1" x14ac:dyDescent="0.2">
      <c r="A3" s="239">
        <v>2</v>
      </c>
      <c r="B3" s="238" t="s">
        <v>311</v>
      </c>
    </row>
    <row r="4" spans="1:2" ht="82" customHeight="1" x14ac:dyDescent="0.2">
      <c r="A4" s="239">
        <v>3</v>
      </c>
      <c r="B4" s="238" t="s">
        <v>310</v>
      </c>
    </row>
    <row r="5" spans="1:2" ht="82" customHeight="1" x14ac:dyDescent="0.2">
      <c r="A5" s="239">
        <v>4</v>
      </c>
      <c r="B5" s="238" t="s">
        <v>312</v>
      </c>
    </row>
    <row r="6" spans="1:2" ht="70" customHeight="1" x14ac:dyDescent="0.2">
      <c r="A6" s="241">
        <v>5</v>
      </c>
      <c r="B6" s="239" t="s">
        <v>314</v>
      </c>
    </row>
    <row r="7" spans="1:2" ht="68" customHeight="1" x14ac:dyDescent="0.2">
      <c r="A7" s="244">
        <v>6</v>
      </c>
      <c r="B7" s="243" t="s">
        <v>315</v>
      </c>
    </row>
    <row r="8" spans="1:2" x14ac:dyDescent="0.2">
      <c r="A8" s="237"/>
      <c r="B8" s="237"/>
    </row>
    <row r="9" spans="1:2" x14ac:dyDescent="0.2">
      <c r="A9" s="237"/>
      <c r="B9" s="237"/>
    </row>
    <row r="10" spans="1:2" x14ac:dyDescent="0.2">
      <c r="A10" s="237"/>
      <c r="B10" s="237"/>
    </row>
    <row r="11" spans="1:2" x14ac:dyDescent="0.2">
      <c r="A11" s="237"/>
      <c r="B11" s="237"/>
    </row>
    <row r="12" spans="1:2" x14ac:dyDescent="0.2">
      <c r="A12" s="237"/>
      <c r="B12" s="237"/>
    </row>
    <row r="13" spans="1:2" x14ac:dyDescent="0.2">
      <c r="A13" s="237"/>
      <c r="B13" s="237"/>
    </row>
    <row r="14" spans="1:2" x14ac:dyDescent="0.2">
      <c r="A14" s="237"/>
      <c r="B14" s="237"/>
    </row>
    <row r="15" spans="1:2" x14ac:dyDescent="0.2">
      <c r="A15" s="237"/>
      <c r="B15" s="237"/>
    </row>
    <row r="16" spans="1:2" x14ac:dyDescent="0.2">
      <c r="A16" s="237"/>
      <c r="B16" s="237"/>
    </row>
    <row r="17" spans="1:2" x14ac:dyDescent="0.2">
      <c r="A17" s="237"/>
      <c r="B17" s="237"/>
    </row>
    <row r="18" spans="1:2" x14ac:dyDescent="0.2">
      <c r="A18" s="237"/>
      <c r="B18" s="237"/>
    </row>
    <row r="19" spans="1:2" x14ac:dyDescent="0.2">
      <c r="A19" s="237"/>
      <c r="B19" s="237"/>
    </row>
    <row r="20" spans="1:2" x14ac:dyDescent="0.2">
      <c r="A20" s="237"/>
      <c r="B20" s="237"/>
    </row>
    <row r="21" spans="1:2" x14ac:dyDescent="0.2">
      <c r="A21" s="237"/>
      <c r="B21" s="237"/>
    </row>
    <row r="22" spans="1:2" x14ac:dyDescent="0.2">
      <c r="A22" s="237"/>
      <c r="B22" s="237"/>
    </row>
    <row r="23" spans="1:2" x14ac:dyDescent="0.2">
      <c r="A23" s="237"/>
      <c r="B23" s="237"/>
    </row>
  </sheetData>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enableFormatConditionsCalculation="0"/>
  <dimension ref="A1:M9"/>
  <sheetViews>
    <sheetView workbookViewId="0">
      <selection activeCell="B2" sqref="B2:M9"/>
    </sheetView>
  </sheetViews>
  <sheetFormatPr baseColWidth="10" defaultRowHeight="16" x14ac:dyDescent="0.2"/>
  <cols>
    <col min="2" max="13" width="15.1640625" customWidth="1"/>
  </cols>
  <sheetData>
    <row r="1" spans="1:13" x14ac:dyDescent="0.2">
      <c r="A1" t="s">
        <v>307</v>
      </c>
      <c r="B1">
        <v>1</v>
      </c>
      <c r="C1">
        <v>2</v>
      </c>
      <c r="D1">
        <v>3</v>
      </c>
      <c r="E1">
        <v>4</v>
      </c>
      <c r="F1">
        <v>5</v>
      </c>
      <c r="G1">
        <v>6</v>
      </c>
      <c r="H1">
        <v>7</v>
      </c>
      <c r="I1">
        <v>8</v>
      </c>
      <c r="J1">
        <v>9</v>
      </c>
      <c r="K1">
        <v>10</v>
      </c>
      <c r="L1">
        <v>11</v>
      </c>
      <c r="M1">
        <v>12</v>
      </c>
    </row>
    <row r="2" spans="1:13" x14ac:dyDescent="0.2">
      <c r="A2" t="s">
        <v>215</v>
      </c>
      <c r="B2" s="34" t="s">
        <v>91</v>
      </c>
      <c r="C2" s="34" t="s">
        <v>91</v>
      </c>
      <c r="D2" s="34" t="s">
        <v>91</v>
      </c>
      <c r="E2" s="34" t="s">
        <v>91</v>
      </c>
      <c r="F2" s="34" t="s">
        <v>91</v>
      </c>
      <c r="G2" s="34" t="s">
        <v>91</v>
      </c>
      <c r="H2" s="34" t="s">
        <v>91</v>
      </c>
      <c r="I2" s="34" t="s">
        <v>91</v>
      </c>
      <c r="J2" s="34" t="s">
        <v>91</v>
      </c>
      <c r="K2" s="34" t="s">
        <v>91</v>
      </c>
      <c r="L2" s="34" t="s">
        <v>91</v>
      </c>
      <c r="M2" s="34" t="s">
        <v>91</v>
      </c>
    </row>
    <row r="3" spans="1:13" x14ac:dyDescent="0.2">
      <c r="A3" t="s">
        <v>169</v>
      </c>
      <c r="B3" s="35" t="s">
        <v>93</v>
      </c>
      <c r="C3" s="35" t="s">
        <v>93</v>
      </c>
      <c r="D3" s="35" t="s">
        <v>93</v>
      </c>
      <c r="E3" s="35" t="s">
        <v>93</v>
      </c>
      <c r="F3" s="35" t="s">
        <v>93</v>
      </c>
      <c r="G3" s="35" t="s">
        <v>93</v>
      </c>
      <c r="H3" s="35" t="s">
        <v>93</v>
      </c>
      <c r="I3" s="35" t="s">
        <v>93</v>
      </c>
      <c r="J3" s="35" t="s">
        <v>93</v>
      </c>
      <c r="K3" s="35" t="s">
        <v>93</v>
      </c>
      <c r="L3" s="35" t="s">
        <v>93</v>
      </c>
      <c r="M3" s="35" t="s">
        <v>93</v>
      </c>
    </row>
    <row r="4" spans="1:13" x14ac:dyDescent="0.2">
      <c r="A4" t="s">
        <v>170</v>
      </c>
      <c r="B4" s="35" t="s">
        <v>94</v>
      </c>
      <c r="C4" s="35" t="s">
        <v>94</v>
      </c>
      <c r="D4" s="35" t="s">
        <v>94</v>
      </c>
      <c r="E4" s="35" t="s">
        <v>94</v>
      </c>
      <c r="F4" s="35" t="s">
        <v>94</v>
      </c>
      <c r="G4" s="35" t="s">
        <v>94</v>
      </c>
      <c r="H4" s="35" t="s">
        <v>94</v>
      </c>
      <c r="I4" s="35" t="s">
        <v>94</v>
      </c>
      <c r="J4" s="35" t="s">
        <v>94</v>
      </c>
      <c r="K4" s="35" t="s">
        <v>94</v>
      </c>
      <c r="L4" s="35" t="s">
        <v>94</v>
      </c>
      <c r="M4" s="35" t="s">
        <v>94</v>
      </c>
    </row>
    <row r="5" spans="1:13" x14ac:dyDescent="0.2">
      <c r="A5" t="s">
        <v>216</v>
      </c>
      <c r="B5" s="35" t="s">
        <v>95</v>
      </c>
      <c r="C5" s="35" t="s">
        <v>95</v>
      </c>
      <c r="D5" s="35" t="s">
        <v>95</v>
      </c>
      <c r="E5" s="35" t="s">
        <v>95</v>
      </c>
      <c r="F5" s="35" t="s">
        <v>95</v>
      </c>
      <c r="G5" s="35" t="s">
        <v>95</v>
      </c>
      <c r="H5" s="35" t="s">
        <v>95</v>
      </c>
      <c r="I5" s="35" t="s">
        <v>95</v>
      </c>
      <c r="J5" s="35" t="s">
        <v>95</v>
      </c>
      <c r="K5" s="35" t="s">
        <v>95</v>
      </c>
      <c r="L5" s="35" t="s">
        <v>95</v>
      </c>
      <c r="M5" s="35" t="s">
        <v>95</v>
      </c>
    </row>
    <row r="6" spans="1:13" x14ac:dyDescent="0.2">
      <c r="A6" t="s">
        <v>217</v>
      </c>
      <c r="B6" s="35" t="s">
        <v>96</v>
      </c>
      <c r="C6" s="35" t="s">
        <v>96</v>
      </c>
      <c r="D6" s="35" t="s">
        <v>96</v>
      </c>
      <c r="E6" s="35" t="s">
        <v>96</v>
      </c>
      <c r="F6" s="35" t="s">
        <v>96</v>
      </c>
      <c r="G6" s="35" t="s">
        <v>96</v>
      </c>
      <c r="H6" s="35" t="s">
        <v>96</v>
      </c>
      <c r="I6" s="35" t="s">
        <v>96</v>
      </c>
      <c r="J6" s="35" t="s">
        <v>96</v>
      </c>
      <c r="K6" s="35" t="s">
        <v>96</v>
      </c>
      <c r="L6" s="35" t="s">
        <v>96</v>
      </c>
      <c r="M6" s="35" t="s">
        <v>96</v>
      </c>
    </row>
    <row r="7" spans="1:13" x14ac:dyDescent="0.2">
      <c r="A7" t="s">
        <v>218</v>
      </c>
      <c r="B7" s="35" t="s">
        <v>97</v>
      </c>
      <c r="C7" s="35" t="s">
        <v>97</v>
      </c>
      <c r="D7" s="35" t="s">
        <v>97</v>
      </c>
      <c r="E7" s="35" t="s">
        <v>97</v>
      </c>
      <c r="F7" s="35" t="s">
        <v>97</v>
      </c>
      <c r="G7" s="35" t="s">
        <v>97</v>
      </c>
      <c r="H7" s="35" t="s">
        <v>97</v>
      </c>
      <c r="I7" s="35" t="s">
        <v>97</v>
      </c>
      <c r="J7" s="35" t="s">
        <v>97</v>
      </c>
      <c r="K7" s="35" t="s">
        <v>97</v>
      </c>
      <c r="L7" s="35" t="s">
        <v>97</v>
      </c>
      <c r="M7" s="35" t="s">
        <v>97</v>
      </c>
    </row>
    <row r="8" spans="1:13" x14ac:dyDescent="0.2">
      <c r="A8" t="s">
        <v>219</v>
      </c>
      <c r="B8" s="35" t="s">
        <v>98</v>
      </c>
      <c r="C8" s="35" t="s">
        <v>98</v>
      </c>
      <c r="D8" s="35" t="s">
        <v>98</v>
      </c>
      <c r="E8" s="35" t="s">
        <v>98</v>
      </c>
      <c r="F8" s="35" t="s">
        <v>98</v>
      </c>
      <c r="G8" s="35" t="s">
        <v>98</v>
      </c>
      <c r="H8" s="35" t="s">
        <v>98</v>
      </c>
      <c r="I8" s="35" t="s">
        <v>98</v>
      </c>
      <c r="J8" s="35" t="s">
        <v>98</v>
      </c>
      <c r="K8" s="35" t="s">
        <v>98</v>
      </c>
      <c r="L8" s="35" t="s">
        <v>98</v>
      </c>
      <c r="M8" s="35" t="s">
        <v>98</v>
      </c>
    </row>
    <row r="9" spans="1:13" x14ac:dyDescent="0.2">
      <c r="A9" t="s">
        <v>220</v>
      </c>
      <c r="B9" s="36" t="s">
        <v>88</v>
      </c>
      <c r="C9" s="36" t="s">
        <v>88</v>
      </c>
      <c r="D9" s="36" t="s">
        <v>88</v>
      </c>
      <c r="E9" s="36" t="s">
        <v>88</v>
      </c>
      <c r="F9" s="36" t="s">
        <v>88</v>
      </c>
      <c r="G9" s="36" t="s">
        <v>88</v>
      </c>
      <c r="H9" s="36" t="s">
        <v>88</v>
      </c>
      <c r="I9" s="36" t="s">
        <v>88</v>
      </c>
      <c r="J9" s="36" t="s">
        <v>88</v>
      </c>
      <c r="K9" s="36" t="s">
        <v>88</v>
      </c>
      <c r="L9" s="36" t="s">
        <v>88</v>
      </c>
      <c r="M9" s="36" t="s">
        <v>88</v>
      </c>
    </row>
  </sheetData>
  <sheetProtection sheet="1" objects="1" scenarios="1"/>
  <pageMargins left="0.75" right="0.75" top="1" bottom="1" header="0.5" footer="0.5"/>
  <pageSetup orientation="portrait" horizontalDpi="4294967292" verticalDpi="429496729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enableFormatConditionsCalculation="0"/>
  <dimension ref="A1:M9"/>
  <sheetViews>
    <sheetView workbookViewId="0">
      <selection activeCell="B2" sqref="B2:M9"/>
    </sheetView>
  </sheetViews>
  <sheetFormatPr baseColWidth="10" defaultRowHeight="16" x14ac:dyDescent="0.2"/>
  <cols>
    <col min="2" max="13" width="15.1640625" customWidth="1"/>
  </cols>
  <sheetData>
    <row r="1" spans="1:13" x14ac:dyDescent="0.2">
      <c r="A1" t="s">
        <v>307</v>
      </c>
      <c r="B1">
        <v>1</v>
      </c>
      <c r="C1">
        <v>2</v>
      </c>
      <c r="D1">
        <v>3</v>
      </c>
      <c r="E1">
        <v>4</v>
      </c>
      <c r="F1">
        <v>5</v>
      </c>
      <c r="G1">
        <v>6</v>
      </c>
      <c r="H1">
        <v>7</v>
      </c>
      <c r="I1">
        <v>8</v>
      </c>
      <c r="J1">
        <v>9</v>
      </c>
      <c r="K1">
        <v>10</v>
      </c>
      <c r="L1">
        <v>11</v>
      </c>
      <c r="M1">
        <v>12</v>
      </c>
    </row>
    <row r="2" spans="1:13" x14ac:dyDescent="0.2">
      <c r="A2" t="s">
        <v>215</v>
      </c>
      <c r="B2" s="34" t="s">
        <v>82</v>
      </c>
      <c r="C2" s="34" t="s">
        <v>82</v>
      </c>
      <c r="D2" s="34" t="s">
        <v>82</v>
      </c>
      <c r="E2" s="34" t="s">
        <v>82</v>
      </c>
      <c r="F2" s="34" t="s">
        <v>82</v>
      </c>
      <c r="G2" s="34" t="s">
        <v>82</v>
      </c>
      <c r="H2" s="34" t="s">
        <v>82</v>
      </c>
      <c r="I2" s="34" t="s">
        <v>82</v>
      </c>
      <c r="J2" s="34" t="s">
        <v>82</v>
      </c>
      <c r="K2" s="34" t="s">
        <v>82</v>
      </c>
      <c r="L2" s="34" t="s">
        <v>82</v>
      </c>
      <c r="M2" s="34" t="s">
        <v>82</v>
      </c>
    </row>
    <row r="3" spans="1:13" x14ac:dyDescent="0.2">
      <c r="A3" t="s">
        <v>169</v>
      </c>
      <c r="B3" s="35" t="s">
        <v>83</v>
      </c>
      <c r="C3" s="35" t="s">
        <v>83</v>
      </c>
      <c r="D3" s="35" t="s">
        <v>83</v>
      </c>
      <c r="E3" s="35" t="s">
        <v>83</v>
      </c>
      <c r="F3" s="35" t="s">
        <v>83</v>
      </c>
      <c r="G3" s="35" t="s">
        <v>83</v>
      </c>
      <c r="H3" s="35" t="s">
        <v>83</v>
      </c>
      <c r="I3" s="35" t="s">
        <v>83</v>
      </c>
      <c r="J3" s="35" t="s">
        <v>83</v>
      </c>
      <c r="K3" s="35" t="s">
        <v>83</v>
      </c>
      <c r="L3" s="35" t="s">
        <v>83</v>
      </c>
      <c r="M3" s="35" t="s">
        <v>83</v>
      </c>
    </row>
    <row r="4" spans="1:13" x14ac:dyDescent="0.2">
      <c r="A4" t="s">
        <v>170</v>
      </c>
      <c r="B4" s="35" t="s">
        <v>84</v>
      </c>
      <c r="C4" s="35" t="s">
        <v>84</v>
      </c>
      <c r="D4" s="35" t="s">
        <v>84</v>
      </c>
      <c r="E4" s="35" t="s">
        <v>84</v>
      </c>
      <c r="F4" s="35" t="s">
        <v>84</v>
      </c>
      <c r="G4" s="35" t="s">
        <v>84</v>
      </c>
      <c r="H4" s="35" t="s">
        <v>84</v>
      </c>
      <c r="I4" s="35" t="s">
        <v>84</v>
      </c>
      <c r="J4" s="35" t="s">
        <v>84</v>
      </c>
      <c r="K4" s="35" t="s">
        <v>84</v>
      </c>
      <c r="L4" s="35" t="s">
        <v>84</v>
      </c>
      <c r="M4" s="35" t="s">
        <v>84</v>
      </c>
    </row>
    <row r="5" spans="1:13" x14ac:dyDescent="0.2">
      <c r="A5" t="s">
        <v>216</v>
      </c>
      <c r="B5" s="35" t="s">
        <v>85</v>
      </c>
      <c r="C5" s="35" t="s">
        <v>85</v>
      </c>
      <c r="D5" s="35" t="s">
        <v>85</v>
      </c>
      <c r="E5" s="35" t="s">
        <v>85</v>
      </c>
      <c r="F5" s="35" t="s">
        <v>85</v>
      </c>
      <c r="G5" s="35" t="s">
        <v>85</v>
      </c>
      <c r="H5" s="35" t="s">
        <v>85</v>
      </c>
      <c r="I5" s="35" t="s">
        <v>85</v>
      </c>
      <c r="J5" s="35" t="s">
        <v>85</v>
      </c>
      <c r="K5" s="35" t="s">
        <v>85</v>
      </c>
      <c r="L5" s="35" t="s">
        <v>85</v>
      </c>
      <c r="M5" s="35" t="s">
        <v>85</v>
      </c>
    </row>
    <row r="6" spans="1:13" x14ac:dyDescent="0.2">
      <c r="A6" t="s">
        <v>217</v>
      </c>
      <c r="B6" s="35" t="s">
        <v>86</v>
      </c>
      <c r="C6" s="35" t="s">
        <v>86</v>
      </c>
      <c r="D6" s="35" t="s">
        <v>86</v>
      </c>
      <c r="E6" s="35" t="s">
        <v>86</v>
      </c>
      <c r="F6" s="35" t="s">
        <v>86</v>
      </c>
      <c r="G6" s="35" t="s">
        <v>86</v>
      </c>
      <c r="H6" s="35" t="s">
        <v>86</v>
      </c>
      <c r="I6" s="35" t="s">
        <v>86</v>
      </c>
      <c r="J6" s="35" t="s">
        <v>86</v>
      </c>
      <c r="K6" s="35" t="s">
        <v>86</v>
      </c>
      <c r="L6" s="35" t="s">
        <v>86</v>
      </c>
      <c r="M6" s="35" t="s">
        <v>86</v>
      </c>
    </row>
    <row r="7" spans="1:13" x14ac:dyDescent="0.2">
      <c r="A7" t="s">
        <v>218</v>
      </c>
      <c r="B7" s="35" t="s">
        <v>87</v>
      </c>
      <c r="C7" s="35" t="s">
        <v>87</v>
      </c>
      <c r="D7" s="35" t="s">
        <v>87</v>
      </c>
      <c r="E7" s="35" t="s">
        <v>87</v>
      </c>
      <c r="F7" s="35" t="s">
        <v>87</v>
      </c>
      <c r="G7" s="35" t="s">
        <v>87</v>
      </c>
      <c r="H7" s="35" t="s">
        <v>87</v>
      </c>
      <c r="I7" s="35" t="s">
        <v>87</v>
      </c>
      <c r="J7" s="35" t="s">
        <v>87</v>
      </c>
      <c r="K7" s="35" t="s">
        <v>87</v>
      </c>
      <c r="L7" s="35" t="s">
        <v>87</v>
      </c>
      <c r="M7" s="35" t="s">
        <v>87</v>
      </c>
    </row>
    <row r="8" spans="1:13" x14ac:dyDescent="0.2">
      <c r="A8" t="s">
        <v>219</v>
      </c>
      <c r="B8" s="35" t="s">
        <v>99</v>
      </c>
      <c r="C8" s="35" t="s">
        <v>99</v>
      </c>
      <c r="D8" s="35" t="s">
        <v>99</v>
      </c>
      <c r="E8" s="35" t="s">
        <v>99</v>
      </c>
      <c r="F8" s="35" t="s">
        <v>99</v>
      </c>
      <c r="G8" s="35" t="s">
        <v>99</v>
      </c>
      <c r="H8" s="35" t="s">
        <v>99</v>
      </c>
      <c r="I8" s="35" t="s">
        <v>99</v>
      </c>
      <c r="J8" s="35" t="s">
        <v>99</v>
      </c>
      <c r="K8" s="35" t="s">
        <v>99</v>
      </c>
      <c r="L8" s="35" t="s">
        <v>99</v>
      </c>
      <c r="M8" s="35" t="s">
        <v>99</v>
      </c>
    </row>
    <row r="9" spans="1:13" x14ac:dyDescent="0.2">
      <c r="A9" t="s">
        <v>220</v>
      </c>
      <c r="B9" s="36" t="s">
        <v>89</v>
      </c>
      <c r="C9" s="36" t="s">
        <v>89</v>
      </c>
      <c r="D9" s="36" t="s">
        <v>89</v>
      </c>
      <c r="E9" s="36" t="s">
        <v>89</v>
      </c>
      <c r="F9" s="36" t="s">
        <v>89</v>
      </c>
      <c r="G9" s="36" t="s">
        <v>89</v>
      </c>
      <c r="H9" s="36" t="s">
        <v>89</v>
      </c>
      <c r="I9" s="36" t="s">
        <v>89</v>
      </c>
      <c r="J9" s="36" t="s">
        <v>89</v>
      </c>
      <c r="K9" s="36" t="s">
        <v>89</v>
      </c>
      <c r="L9" s="36" t="s">
        <v>89</v>
      </c>
      <c r="M9" s="36" t="s">
        <v>89</v>
      </c>
    </row>
  </sheetData>
  <sheetProtection sheet="1" objects="1" scenarios="1"/>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enableFormatConditionsCalculation="0"/>
  <dimension ref="A1:M9"/>
  <sheetViews>
    <sheetView tabSelected="1" workbookViewId="0">
      <selection activeCell="J23" sqref="J23"/>
    </sheetView>
  </sheetViews>
  <sheetFormatPr baseColWidth="10" defaultRowHeight="16" x14ac:dyDescent="0.2"/>
  <cols>
    <col min="2" max="13" width="15.1640625" customWidth="1"/>
  </cols>
  <sheetData>
    <row r="1" spans="1:13" x14ac:dyDescent="0.2">
      <c r="A1" t="s">
        <v>307</v>
      </c>
      <c r="B1">
        <v>1</v>
      </c>
      <c r="C1">
        <v>2</v>
      </c>
      <c r="D1">
        <v>3</v>
      </c>
      <c r="E1">
        <v>4</v>
      </c>
      <c r="F1">
        <v>5</v>
      </c>
      <c r="G1">
        <v>6</v>
      </c>
      <c r="H1">
        <v>7</v>
      </c>
      <c r="I1">
        <v>8</v>
      </c>
      <c r="J1">
        <v>9</v>
      </c>
      <c r="K1">
        <v>10</v>
      </c>
      <c r="L1">
        <v>11</v>
      </c>
      <c r="M1">
        <v>12</v>
      </c>
    </row>
    <row r="2" spans="1:13" x14ac:dyDescent="0.2">
      <c r="A2" t="s">
        <v>215</v>
      </c>
      <c r="B2" s="34" t="s">
        <v>91</v>
      </c>
      <c r="C2" s="34" t="s">
        <v>91</v>
      </c>
      <c r="D2" s="34" t="s">
        <v>91</v>
      </c>
      <c r="E2" s="34" t="s">
        <v>91</v>
      </c>
      <c r="F2" s="34" t="s">
        <v>91</v>
      </c>
      <c r="G2" s="34" t="s">
        <v>91</v>
      </c>
      <c r="H2" s="34" t="s">
        <v>91</v>
      </c>
      <c r="I2" s="34" t="s">
        <v>91</v>
      </c>
      <c r="J2" s="34" t="s">
        <v>91</v>
      </c>
      <c r="K2" s="34" t="s">
        <v>91</v>
      </c>
      <c r="L2" s="34" t="s">
        <v>91</v>
      </c>
      <c r="M2" s="34" t="s">
        <v>91</v>
      </c>
    </row>
    <row r="3" spans="1:13" x14ac:dyDescent="0.2">
      <c r="A3" t="s">
        <v>169</v>
      </c>
      <c r="B3" s="35" t="s">
        <v>93</v>
      </c>
      <c r="C3" s="35" t="s">
        <v>93</v>
      </c>
      <c r="D3" s="35" t="s">
        <v>93</v>
      </c>
      <c r="E3" s="35" t="s">
        <v>93</v>
      </c>
      <c r="F3" s="35" t="s">
        <v>93</v>
      </c>
      <c r="G3" s="35" t="s">
        <v>93</v>
      </c>
      <c r="H3" s="35" t="s">
        <v>93</v>
      </c>
      <c r="I3" s="35" t="s">
        <v>93</v>
      </c>
      <c r="J3" s="35" t="s">
        <v>93</v>
      </c>
      <c r="K3" s="35" t="s">
        <v>93</v>
      </c>
      <c r="L3" s="35" t="s">
        <v>93</v>
      </c>
      <c r="M3" s="35" t="s">
        <v>93</v>
      </c>
    </row>
    <row r="4" spans="1:13" x14ac:dyDescent="0.2">
      <c r="A4" t="s">
        <v>170</v>
      </c>
      <c r="B4" s="35" t="s">
        <v>94</v>
      </c>
      <c r="C4" s="35" t="s">
        <v>94</v>
      </c>
      <c r="D4" s="35" t="s">
        <v>94</v>
      </c>
      <c r="E4" s="35" t="s">
        <v>94</v>
      </c>
      <c r="F4" s="35" t="s">
        <v>94</v>
      </c>
      <c r="G4" s="35" t="s">
        <v>94</v>
      </c>
      <c r="H4" s="35" t="s">
        <v>94</v>
      </c>
      <c r="I4" s="35" t="s">
        <v>94</v>
      </c>
      <c r="J4" s="35" t="s">
        <v>94</v>
      </c>
      <c r="K4" s="35" t="s">
        <v>94</v>
      </c>
      <c r="L4" s="35" t="s">
        <v>94</v>
      </c>
      <c r="M4" s="35" t="s">
        <v>94</v>
      </c>
    </row>
    <row r="5" spans="1:13" x14ac:dyDescent="0.2">
      <c r="A5" t="s">
        <v>216</v>
      </c>
      <c r="B5" s="35" t="s">
        <v>95</v>
      </c>
      <c r="C5" s="35" t="s">
        <v>95</v>
      </c>
      <c r="D5" s="35" t="s">
        <v>95</v>
      </c>
      <c r="E5" s="35" t="s">
        <v>95</v>
      </c>
      <c r="F5" s="35" t="s">
        <v>95</v>
      </c>
      <c r="G5" s="35" t="s">
        <v>95</v>
      </c>
      <c r="H5" s="35" t="s">
        <v>95</v>
      </c>
      <c r="I5" s="35" t="s">
        <v>95</v>
      </c>
      <c r="J5" s="35" t="s">
        <v>95</v>
      </c>
      <c r="K5" s="35" t="s">
        <v>95</v>
      </c>
      <c r="L5" s="35" t="s">
        <v>95</v>
      </c>
      <c r="M5" s="35" t="s">
        <v>95</v>
      </c>
    </row>
    <row r="6" spans="1:13" x14ac:dyDescent="0.2">
      <c r="A6" t="s">
        <v>217</v>
      </c>
      <c r="B6" s="35" t="s">
        <v>96</v>
      </c>
      <c r="C6" s="35" t="s">
        <v>96</v>
      </c>
      <c r="D6" s="35" t="s">
        <v>96</v>
      </c>
      <c r="E6" s="35" t="s">
        <v>96</v>
      </c>
      <c r="F6" s="35" t="s">
        <v>96</v>
      </c>
      <c r="G6" s="35" t="s">
        <v>96</v>
      </c>
      <c r="H6" s="35" t="s">
        <v>96</v>
      </c>
      <c r="I6" s="35" t="s">
        <v>96</v>
      </c>
      <c r="J6" s="35" t="s">
        <v>96</v>
      </c>
      <c r="K6" s="35" t="s">
        <v>96</v>
      </c>
      <c r="L6" s="35" t="s">
        <v>96</v>
      </c>
      <c r="M6" s="35" t="s">
        <v>96</v>
      </c>
    </row>
    <row r="7" spans="1:13" x14ac:dyDescent="0.2">
      <c r="A7" t="s">
        <v>218</v>
      </c>
      <c r="B7" s="35" t="s">
        <v>97</v>
      </c>
      <c r="C7" s="35" t="s">
        <v>97</v>
      </c>
      <c r="D7" s="35" t="s">
        <v>97</v>
      </c>
      <c r="E7" s="35" t="s">
        <v>97</v>
      </c>
      <c r="F7" s="35" t="s">
        <v>97</v>
      </c>
      <c r="G7" s="35" t="s">
        <v>97</v>
      </c>
      <c r="H7" s="35" t="s">
        <v>97</v>
      </c>
      <c r="I7" s="35" t="s">
        <v>97</v>
      </c>
      <c r="J7" s="35" t="s">
        <v>97</v>
      </c>
      <c r="K7" s="35" t="s">
        <v>97</v>
      </c>
      <c r="L7" s="35" t="s">
        <v>97</v>
      </c>
      <c r="M7" s="35" t="s">
        <v>97</v>
      </c>
    </row>
    <row r="8" spans="1:13" x14ac:dyDescent="0.2">
      <c r="A8" t="s">
        <v>219</v>
      </c>
      <c r="B8" s="35" t="s">
        <v>98</v>
      </c>
      <c r="C8" s="35" t="s">
        <v>98</v>
      </c>
      <c r="D8" s="35" t="s">
        <v>98</v>
      </c>
      <c r="E8" s="35" t="s">
        <v>98</v>
      </c>
      <c r="F8" s="35" t="s">
        <v>98</v>
      </c>
      <c r="G8" s="35" t="s">
        <v>98</v>
      </c>
      <c r="H8" s="35" t="s">
        <v>98</v>
      </c>
      <c r="I8" s="35" t="s">
        <v>98</v>
      </c>
      <c r="J8" s="35" t="s">
        <v>98</v>
      </c>
      <c r="K8" s="35" t="s">
        <v>98</v>
      </c>
      <c r="L8" s="35" t="s">
        <v>98</v>
      </c>
      <c r="M8" s="35" t="s">
        <v>98</v>
      </c>
    </row>
    <row r="9" spans="1:13" x14ac:dyDescent="0.2">
      <c r="A9" t="s">
        <v>220</v>
      </c>
      <c r="B9" s="36" t="s">
        <v>88</v>
      </c>
      <c r="C9" s="36" t="s">
        <v>88</v>
      </c>
      <c r="D9" s="36" t="s">
        <v>88</v>
      </c>
      <c r="E9" s="36" t="s">
        <v>88</v>
      </c>
      <c r="F9" s="36" t="s">
        <v>88</v>
      </c>
      <c r="G9" s="36" t="s">
        <v>88</v>
      </c>
      <c r="H9" s="36" t="s">
        <v>88</v>
      </c>
      <c r="I9" s="36" t="s">
        <v>88</v>
      </c>
      <c r="J9" s="36" t="s">
        <v>88</v>
      </c>
      <c r="K9" s="36" t="s">
        <v>88</v>
      </c>
      <c r="L9" s="36" t="s">
        <v>88</v>
      </c>
      <c r="M9" s="36" t="s">
        <v>88</v>
      </c>
    </row>
  </sheetData>
  <sheetProtection sheet="1" objects="1" scenarios="1"/>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enableFormatConditionsCalculation="0"/>
  <dimension ref="A1:M9"/>
  <sheetViews>
    <sheetView workbookViewId="0">
      <selection activeCell="D5" sqref="D5"/>
    </sheetView>
  </sheetViews>
  <sheetFormatPr baseColWidth="10" defaultRowHeight="16" x14ac:dyDescent="0.2"/>
  <cols>
    <col min="2" max="13" width="15.1640625" customWidth="1"/>
  </cols>
  <sheetData>
    <row r="1" spans="1:13" x14ac:dyDescent="0.2">
      <c r="A1" t="s">
        <v>307</v>
      </c>
      <c r="B1">
        <v>1</v>
      </c>
      <c r="C1">
        <v>2</v>
      </c>
      <c r="D1">
        <v>3</v>
      </c>
      <c r="E1">
        <v>4</v>
      </c>
      <c r="F1">
        <v>5</v>
      </c>
      <c r="G1">
        <v>6</v>
      </c>
      <c r="H1">
        <v>7</v>
      </c>
      <c r="I1">
        <v>8</v>
      </c>
      <c r="J1">
        <v>9</v>
      </c>
      <c r="K1">
        <v>10</v>
      </c>
      <c r="L1">
        <v>11</v>
      </c>
      <c r="M1">
        <v>12</v>
      </c>
    </row>
    <row r="2" spans="1:13" x14ac:dyDescent="0.2">
      <c r="A2" t="s">
        <v>215</v>
      </c>
      <c r="B2" s="22" t="s">
        <v>119</v>
      </c>
      <c r="C2" s="23" t="s">
        <v>120</v>
      </c>
      <c r="D2" s="23" t="s">
        <v>121</v>
      </c>
      <c r="E2" s="23" t="s">
        <v>122</v>
      </c>
      <c r="F2" s="23" t="s">
        <v>123</v>
      </c>
      <c r="G2" s="23" t="s">
        <v>124</v>
      </c>
      <c r="H2" s="23" t="s">
        <v>125</v>
      </c>
      <c r="I2" s="23" t="s">
        <v>126</v>
      </c>
      <c r="J2" s="23" t="s">
        <v>143</v>
      </c>
      <c r="K2" s="23" t="s">
        <v>127</v>
      </c>
      <c r="L2" s="23" t="s">
        <v>128</v>
      </c>
      <c r="M2" s="24" t="s">
        <v>129</v>
      </c>
    </row>
    <row r="3" spans="1:13" x14ac:dyDescent="0.2">
      <c r="A3" t="s">
        <v>169</v>
      </c>
      <c r="B3" s="22" t="s">
        <v>119</v>
      </c>
      <c r="C3" s="23" t="s">
        <v>120</v>
      </c>
      <c r="D3" s="23" t="s">
        <v>121</v>
      </c>
      <c r="E3" s="23" t="s">
        <v>122</v>
      </c>
      <c r="F3" s="23" t="s">
        <v>123</v>
      </c>
      <c r="G3" s="23" t="s">
        <v>124</v>
      </c>
      <c r="H3" s="23" t="s">
        <v>125</v>
      </c>
      <c r="I3" s="23" t="s">
        <v>126</v>
      </c>
      <c r="J3" s="23" t="s">
        <v>143</v>
      </c>
      <c r="K3" s="23" t="s">
        <v>127</v>
      </c>
      <c r="L3" s="23" t="s">
        <v>128</v>
      </c>
      <c r="M3" s="24" t="s">
        <v>129</v>
      </c>
    </row>
    <row r="4" spans="1:13" x14ac:dyDescent="0.2">
      <c r="A4" t="s">
        <v>170</v>
      </c>
      <c r="B4" s="22" t="s">
        <v>119</v>
      </c>
      <c r="C4" s="23" t="s">
        <v>120</v>
      </c>
      <c r="D4" s="23" t="s">
        <v>121</v>
      </c>
      <c r="E4" s="23" t="s">
        <v>122</v>
      </c>
      <c r="F4" s="23" t="s">
        <v>123</v>
      </c>
      <c r="G4" s="23" t="s">
        <v>124</v>
      </c>
      <c r="H4" s="23" t="s">
        <v>125</v>
      </c>
      <c r="I4" s="23" t="s">
        <v>126</v>
      </c>
      <c r="J4" s="23" t="s">
        <v>143</v>
      </c>
      <c r="K4" s="23" t="s">
        <v>127</v>
      </c>
      <c r="L4" s="23" t="s">
        <v>128</v>
      </c>
      <c r="M4" s="24" t="s">
        <v>129</v>
      </c>
    </row>
    <row r="5" spans="1:13" x14ac:dyDescent="0.2">
      <c r="A5" t="s">
        <v>216</v>
      </c>
      <c r="B5" s="22" t="s">
        <v>119</v>
      </c>
      <c r="C5" s="23" t="s">
        <v>120</v>
      </c>
      <c r="D5" s="23" t="s">
        <v>121</v>
      </c>
      <c r="E5" s="23" t="s">
        <v>122</v>
      </c>
      <c r="F5" s="23" t="s">
        <v>123</v>
      </c>
      <c r="G5" s="23" t="s">
        <v>124</v>
      </c>
      <c r="H5" s="23" t="s">
        <v>125</v>
      </c>
      <c r="I5" s="23" t="s">
        <v>126</v>
      </c>
      <c r="J5" s="23" t="s">
        <v>143</v>
      </c>
      <c r="K5" s="23" t="s">
        <v>127</v>
      </c>
      <c r="L5" s="23" t="s">
        <v>128</v>
      </c>
      <c r="M5" s="24" t="s">
        <v>129</v>
      </c>
    </row>
    <row r="6" spans="1:13" x14ac:dyDescent="0.2">
      <c r="A6" t="s">
        <v>217</v>
      </c>
      <c r="B6" s="22" t="s">
        <v>119</v>
      </c>
      <c r="C6" s="23" t="s">
        <v>120</v>
      </c>
      <c r="D6" s="23" t="s">
        <v>121</v>
      </c>
      <c r="E6" s="23" t="s">
        <v>122</v>
      </c>
      <c r="F6" s="23" t="s">
        <v>123</v>
      </c>
      <c r="G6" s="23" t="s">
        <v>124</v>
      </c>
      <c r="H6" s="23" t="s">
        <v>125</v>
      </c>
      <c r="I6" s="23" t="s">
        <v>126</v>
      </c>
      <c r="J6" s="23" t="s">
        <v>143</v>
      </c>
      <c r="K6" s="23" t="s">
        <v>127</v>
      </c>
      <c r="L6" s="23" t="s">
        <v>128</v>
      </c>
      <c r="M6" s="24" t="s">
        <v>129</v>
      </c>
    </row>
    <row r="7" spans="1:13" x14ac:dyDescent="0.2">
      <c r="A7" t="s">
        <v>218</v>
      </c>
      <c r="B7" s="22" t="s">
        <v>119</v>
      </c>
      <c r="C7" s="23" t="s">
        <v>120</v>
      </c>
      <c r="D7" s="23" t="s">
        <v>121</v>
      </c>
      <c r="E7" s="23" t="s">
        <v>122</v>
      </c>
      <c r="F7" s="23" t="s">
        <v>123</v>
      </c>
      <c r="G7" s="23" t="s">
        <v>124</v>
      </c>
      <c r="H7" s="23" t="s">
        <v>125</v>
      </c>
      <c r="I7" s="23" t="s">
        <v>126</v>
      </c>
      <c r="J7" s="23" t="s">
        <v>143</v>
      </c>
      <c r="K7" s="23" t="s">
        <v>127</v>
      </c>
      <c r="L7" s="23" t="s">
        <v>128</v>
      </c>
      <c r="M7" s="24" t="s">
        <v>129</v>
      </c>
    </row>
    <row r="8" spans="1:13" x14ac:dyDescent="0.2">
      <c r="A8" t="s">
        <v>219</v>
      </c>
      <c r="B8" s="22" t="s">
        <v>119</v>
      </c>
      <c r="C8" s="23" t="s">
        <v>120</v>
      </c>
      <c r="D8" s="23" t="s">
        <v>121</v>
      </c>
      <c r="E8" s="23" t="s">
        <v>122</v>
      </c>
      <c r="F8" s="23" t="s">
        <v>123</v>
      </c>
      <c r="G8" s="23" t="s">
        <v>124</v>
      </c>
      <c r="H8" s="23" t="s">
        <v>125</v>
      </c>
      <c r="I8" s="23" t="s">
        <v>126</v>
      </c>
      <c r="J8" s="23" t="s">
        <v>143</v>
      </c>
      <c r="K8" s="23" t="s">
        <v>127</v>
      </c>
      <c r="L8" s="23" t="s">
        <v>128</v>
      </c>
      <c r="M8" s="24" t="s">
        <v>129</v>
      </c>
    </row>
    <row r="9" spans="1:13" x14ac:dyDescent="0.2">
      <c r="A9" t="s">
        <v>220</v>
      </c>
      <c r="B9" s="22" t="s">
        <v>119</v>
      </c>
      <c r="C9" s="23" t="s">
        <v>120</v>
      </c>
      <c r="D9" s="23" t="s">
        <v>121</v>
      </c>
      <c r="E9" s="23" t="s">
        <v>122</v>
      </c>
      <c r="F9" s="23" t="s">
        <v>123</v>
      </c>
      <c r="G9" s="23" t="s">
        <v>124</v>
      </c>
      <c r="H9" s="23" t="s">
        <v>125</v>
      </c>
      <c r="I9" s="23" t="s">
        <v>126</v>
      </c>
      <c r="J9" s="23" t="s">
        <v>143</v>
      </c>
      <c r="K9" s="23" t="s">
        <v>127</v>
      </c>
      <c r="L9" s="23" t="s">
        <v>128</v>
      </c>
      <c r="M9" s="24" t="s">
        <v>129</v>
      </c>
    </row>
  </sheetData>
  <sheetProtection sheet="1" objects="1" scenarios="1"/>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enableFormatConditionsCalculation="0"/>
  <dimension ref="A1:M9"/>
  <sheetViews>
    <sheetView workbookViewId="0">
      <selection activeCell="L14" sqref="L14"/>
    </sheetView>
  </sheetViews>
  <sheetFormatPr baseColWidth="10" defaultRowHeight="16" x14ac:dyDescent="0.2"/>
  <cols>
    <col min="2" max="13" width="15.1640625" customWidth="1"/>
  </cols>
  <sheetData>
    <row r="1" spans="1:13" x14ac:dyDescent="0.2">
      <c r="A1" t="s">
        <v>307</v>
      </c>
      <c r="B1">
        <v>1</v>
      </c>
      <c r="C1">
        <v>2</v>
      </c>
      <c r="D1">
        <v>3</v>
      </c>
      <c r="E1">
        <v>4</v>
      </c>
      <c r="F1">
        <v>5</v>
      </c>
      <c r="G1">
        <v>6</v>
      </c>
      <c r="H1">
        <v>7</v>
      </c>
      <c r="I1">
        <v>8</v>
      </c>
      <c r="J1">
        <v>9</v>
      </c>
      <c r="K1">
        <v>10</v>
      </c>
      <c r="L1">
        <v>11</v>
      </c>
      <c r="M1">
        <v>12</v>
      </c>
    </row>
    <row r="2" spans="1:13" x14ac:dyDescent="0.2">
      <c r="A2" t="s">
        <v>215</v>
      </c>
      <c r="B2" s="22" t="s">
        <v>119</v>
      </c>
      <c r="C2" s="23" t="s">
        <v>120</v>
      </c>
      <c r="D2" s="23" t="s">
        <v>121</v>
      </c>
      <c r="E2" s="23" t="s">
        <v>122</v>
      </c>
      <c r="F2" s="23" t="s">
        <v>123</v>
      </c>
      <c r="G2" s="23" t="s">
        <v>124</v>
      </c>
      <c r="H2" s="23" t="s">
        <v>125</v>
      </c>
      <c r="I2" s="23" t="s">
        <v>126</v>
      </c>
      <c r="J2" s="23" t="s">
        <v>143</v>
      </c>
      <c r="K2" s="23" t="s">
        <v>127</v>
      </c>
      <c r="L2" s="23" t="s">
        <v>128</v>
      </c>
      <c r="M2" s="24" t="s">
        <v>129</v>
      </c>
    </row>
    <row r="3" spans="1:13" x14ac:dyDescent="0.2">
      <c r="A3" t="s">
        <v>169</v>
      </c>
      <c r="B3" s="22" t="s">
        <v>119</v>
      </c>
      <c r="C3" s="23" t="s">
        <v>120</v>
      </c>
      <c r="D3" s="23" t="s">
        <v>121</v>
      </c>
      <c r="E3" s="23" t="s">
        <v>122</v>
      </c>
      <c r="F3" s="23" t="s">
        <v>123</v>
      </c>
      <c r="G3" s="23" t="s">
        <v>124</v>
      </c>
      <c r="H3" s="23" t="s">
        <v>125</v>
      </c>
      <c r="I3" s="23" t="s">
        <v>126</v>
      </c>
      <c r="J3" s="23" t="s">
        <v>143</v>
      </c>
      <c r="K3" s="23" t="s">
        <v>127</v>
      </c>
      <c r="L3" s="23" t="s">
        <v>128</v>
      </c>
      <c r="M3" s="24" t="s">
        <v>129</v>
      </c>
    </row>
    <row r="4" spans="1:13" x14ac:dyDescent="0.2">
      <c r="A4" t="s">
        <v>170</v>
      </c>
      <c r="B4" s="22" t="s">
        <v>119</v>
      </c>
      <c r="C4" s="23" t="s">
        <v>120</v>
      </c>
      <c r="D4" s="23" t="s">
        <v>121</v>
      </c>
      <c r="E4" s="23" t="s">
        <v>122</v>
      </c>
      <c r="F4" s="23" t="s">
        <v>123</v>
      </c>
      <c r="G4" s="23" t="s">
        <v>124</v>
      </c>
      <c r="H4" s="23" t="s">
        <v>125</v>
      </c>
      <c r="I4" s="23" t="s">
        <v>126</v>
      </c>
      <c r="J4" s="23" t="s">
        <v>143</v>
      </c>
      <c r="K4" s="23" t="s">
        <v>127</v>
      </c>
      <c r="L4" s="23" t="s">
        <v>128</v>
      </c>
      <c r="M4" s="24" t="s">
        <v>129</v>
      </c>
    </row>
    <row r="5" spans="1:13" x14ac:dyDescent="0.2">
      <c r="A5" t="s">
        <v>216</v>
      </c>
      <c r="B5" s="22" t="s">
        <v>119</v>
      </c>
      <c r="C5" s="23" t="s">
        <v>120</v>
      </c>
      <c r="D5" s="23" t="s">
        <v>121</v>
      </c>
      <c r="E5" s="23" t="s">
        <v>122</v>
      </c>
      <c r="F5" s="23" t="s">
        <v>123</v>
      </c>
      <c r="G5" s="23" t="s">
        <v>124</v>
      </c>
      <c r="H5" s="23" t="s">
        <v>125</v>
      </c>
      <c r="I5" s="23" t="s">
        <v>126</v>
      </c>
      <c r="J5" s="23" t="s">
        <v>143</v>
      </c>
      <c r="K5" s="23" t="s">
        <v>127</v>
      </c>
      <c r="L5" s="23" t="s">
        <v>128</v>
      </c>
      <c r="M5" s="24" t="s">
        <v>129</v>
      </c>
    </row>
    <row r="6" spans="1:13" x14ac:dyDescent="0.2">
      <c r="A6" t="s">
        <v>217</v>
      </c>
      <c r="B6" s="22" t="s">
        <v>119</v>
      </c>
      <c r="C6" s="23" t="s">
        <v>120</v>
      </c>
      <c r="D6" s="23" t="s">
        <v>121</v>
      </c>
      <c r="E6" s="23" t="s">
        <v>122</v>
      </c>
      <c r="F6" s="23" t="s">
        <v>123</v>
      </c>
      <c r="G6" s="23" t="s">
        <v>124</v>
      </c>
      <c r="H6" s="23" t="s">
        <v>125</v>
      </c>
      <c r="I6" s="23" t="s">
        <v>126</v>
      </c>
      <c r="J6" s="23" t="s">
        <v>143</v>
      </c>
      <c r="K6" s="23" t="s">
        <v>127</v>
      </c>
      <c r="L6" s="23" t="s">
        <v>128</v>
      </c>
      <c r="M6" s="24" t="s">
        <v>129</v>
      </c>
    </row>
    <row r="7" spans="1:13" x14ac:dyDescent="0.2">
      <c r="A7" t="s">
        <v>218</v>
      </c>
      <c r="B7" s="22" t="s">
        <v>119</v>
      </c>
      <c r="C7" s="23" t="s">
        <v>120</v>
      </c>
      <c r="D7" s="23" t="s">
        <v>121</v>
      </c>
      <c r="E7" s="23" t="s">
        <v>122</v>
      </c>
      <c r="F7" s="23" t="s">
        <v>123</v>
      </c>
      <c r="G7" s="23" t="s">
        <v>124</v>
      </c>
      <c r="H7" s="23" t="s">
        <v>125</v>
      </c>
      <c r="I7" s="23" t="s">
        <v>126</v>
      </c>
      <c r="J7" s="23" t="s">
        <v>143</v>
      </c>
      <c r="K7" s="23" t="s">
        <v>127</v>
      </c>
      <c r="L7" s="23" t="s">
        <v>128</v>
      </c>
      <c r="M7" s="24" t="s">
        <v>129</v>
      </c>
    </row>
    <row r="8" spans="1:13" x14ac:dyDescent="0.2">
      <c r="A8" t="s">
        <v>219</v>
      </c>
      <c r="B8" s="22" t="s">
        <v>119</v>
      </c>
      <c r="C8" s="23" t="s">
        <v>120</v>
      </c>
      <c r="D8" s="23" t="s">
        <v>121</v>
      </c>
      <c r="E8" s="23" t="s">
        <v>122</v>
      </c>
      <c r="F8" s="23" t="s">
        <v>123</v>
      </c>
      <c r="G8" s="23" t="s">
        <v>124</v>
      </c>
      <c r="H8" s="23" t="s">
        <v>125</v>
      </c>
      <c r="I8" s="23" t="s">
        <v>126</v>
      </c>
      <c r="J8" s="23" t="s">
        <v>143</v>
      </c>
      <c r="K8" s="23" t="s">
        <v>127</v>
      </c>
      <c r="L8" s="23" t="s">
        <v>128</v>
      </c>
      <c r="M8" s="24" t="s">
        <v>129</v>
      </c>
    </row>
    <row r="9" spans="1:13" x14ac:dyDescent="0.2">
      <c r="A9" t="s">
        <v>220</v>
      </c>
      <c r="B9" s="22" t="s">
        <v>119</v>
      </c>
      <c r="C9" s="23" t="s">
        <v>120</v>
      </c>
      <c r="D9" s="23" t="s">
        <v>121</v>
      </c>
      <c r="E9" s="23" t="s">
        <v>122</v>
      </c>
      <c r="F9" s="23" t="s">
        <v>123</v>
      </c>
      <c r="G9" s="23" t="s">
        <v>124</v>
      </c>
      <c r="H9" s="23" t="s">
        <v>125</v>
      </c>
      <c r="I9" s="23" t="s">
        <v>126</v>
      </c>
      <c r="J9" s="23" t="s">
        <v>143</v>
      </c>
      <c r="K9" s="23" t="s">
        <v>127</v>
      </c>
      <c r="L9" s="23" t="s">
        <v>128</v>
      </c>
      <c r="M9" s="24" t="s">
        <v>129</v>
      </c>
    </row>
  </sheetData>
  <sheetProtection sheet="1" objects="1" scenarios="1"/>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enableFormatConditionsCalculation="0"/>
  <dimension ref="A1:M9"/>
  <sheetViews>
    <sheetView workbookViewId="0">
      <selection activeCell="A2" sqref="A2"/>
    </sheetView>
  </sheetViews>
  <sheetFormatPr baseColWidth="10" defaultRowHeight="16" x14ac:dyDescent="0.2"/>
  <cols>
    <col min="2" max="13" width="15.1640625" customWidth="1"/>
  </cols>
  <sheetData>
    <row r="1" spans="1:13" x14ac:dyDescent="0.2">
      <c r="A1" t="s">
        <v>307</v>
      </c>
      <c r="B1">
        <v>1</v>
      </c>
      <c r="C1">
        <v>2</v>
      </c>
      <c r="D1">
        <v>3</v>
      </c>
      <c r="E1">
        <v>4</v>
      </c>
      <c r="F1">
        <v>5</v>
      </c>
      <c r="G1">
        <v>6</v>
      </c>
      <c r="H1">
        <v>7</v>
      </c>
      <c r="I1">
        <v>8</v>
      </c>
      <c r="J1">
        <v>9</v>
      </c>
      <c r="K1">
        <v>10</v>
      </c>
      <c r="L1">
        <v>11</v>
      </c>
      <c r="M1">
        <v>12</v>
      </c>
    </row>
    <row r="2" spans="1:13" x14ac:dyDescent="0.2">
      <c r="A2" t="s">
        <v>215</v>
      </c>
      <c r="B2" s="30" t="s">
        <v>130</v>
      </c>
      <c r="C2" s="31" t="s">
        <v>132</v>
      </c>
      <c r="D2" s="31" t="s">
        <v>133</v>
      </c>
      <c r="E2" s="31" t="s">
        <v>134</v>
      </c>
      <c r="F2" s="31" t="s">
        <v>135</v>
      </c>
      <c r="G2" s="31" t="s">
        <v>136</v>
      </c>
      <c r="H2" s="31" t="s">
        <v>137</v>
      </c>
      <c r="I2" s="31" t="s">
        <v>138</v>
      </c>
      <c r="J2" s="31" t="s">
        <v>139</v>
      </c>
      <c r="K2" s="31" t="s">
        <v>140</v>
      </c>
      <c r="L2" s="31" t="s">
        <v>141</v>
      </c>
      <c r="M2" s="36" t="s">
        <v>142</v>
      </c>
    </row>
    <row r="3" spans="1:13" x14ac:dyDescent="0.2">
      <c r="A3" t="s">
        <v>169</v>
      </c>
      <c r="B3" s="30" t="s">
        <v>130</v>
      </c>
      <c r="C3" s="31" t="s">
        <v>132</v>
      </c>
      <c r="D3" s="31" t="s">
        <v>133</v>
      </c>
      <c r="E3" s="31" t="s">
        <v>134</v>
      </c>
      <c r="F3" s="31" t="s">
        <v>135</v>
      </c>
      <c r="G3" s="31" t="s">
        <v>136</v>
      </c>
      <c r="H3" s="31" t="s">
        <v>137</v>
      </c>
      <c r="I3" s="31" t="s">
        <v>138</v>
      </c>
      <c r="J3" s="31" t="s">
        <v>139</v>
      </c>
      <c r="K3" s="31" t="s">
        <v>140</v>
      </c>
      <c r="L3" s="31" t="s">
        <v>141</v>
      </c>
      <c r="M3" s="36" t="s">
        <v>142</v>
      </c>
    </row>
    <row r="4" spans="1:13" x14ac:dyDescent="0.2">
      <c r="A4" t="s">
        <v>170</v>
      </c>
      <c r="B4" s="30" t="s">
        <v>130</v>
      </c>
      <c r="C4" s="31" t="s">
        <v>132</v>
      </c>
      <c r="D4" s="31" t="s">
        <v>133</v>
      </c>
      <c r="E4" s="31" t="s">
        <v>134</v>
      </c>
      <c r="F4" s="31" t="s">
        <v>135</v>
      </c>
      <c r="G4" s="31" t="s">
        <v>136</v>
      </c>
      <c r="H4" s="31" t="s">
        <v>137</v>
      </c>
      <c r="I4" s="31" t="s">
        <v>138</v>
      </c>
      <c r="J4" s="31" t="s">
        <v>139</v>
      </c>
      <c r="K4" s="31" t="s">
        <v>140</v>
      </c>
      <c r="L4" s="31" t="s">
        <v>141</v>
      </c>
      <c r="M4" s="36" t="s">
        <v>142</v>
      </c>
    </row>
    <row r="5" spans="1:13" x14ac:dyDescent="0.2">
      <c r="A5" t="s">
        <v>216</v>
      </c>
      <c r="B5" s="30" t="s">
        <v>130</v>
      </c>
      <c r="C5" s="31" t="s">
        <v>132</v>
      </c>
      <c r="D5" s="31" t="s">
        <v>133</v>
      </c>
      <c r="E5" s="31" t="s">
        <v>134</v>
      </c>
      <c r="F5" s="31" t="s">
        <v>135</v>
      </c>
      <c r="G5" s="31" t="s">
        <v>136</v>
      </c>
      <c r="H5" s="31" t="s">
        <v>137</v>
      </c>
      <c r="I5" s="31" t="s">
        <v>138</v>
      </c>
      <c r="J5" s="31" t="s">
        <v>139</v>
      </c>
      <c r="K5" s="31" t="s">
        <v>140</v>
      </c>
      <c r="L5" s="31" t="s">
        <v>141</v>
      </c>
      <c r="M5" s="36" t="s">
        <v>142</v>
      </c>
    </row>
    <row r="6" spans="1:13" x14ac:dyDescent="0.2">
      <c r="A6" t="s">
        <v>217</v>
      </c>
      <c r="B6" s="30" t="s">
        <v>130</v>
      </c>
      <c r="C6" s="31" t="s">
        <v>132</v>
      </c>
      <c r="D6" s="31" t="s">
        <v>133</v>
      </c>
      <c r="E6" s="31" t="s">
        <v>134</v>
      </c>
      <c r="F6" s="31" t="s">
        <v>135</v>
      </c>
      <c r="G6" s="31" t="s">
        <v>136</v>
      </c>
      <c r="H6" s="31" t="s">
        <v>137</v>
      </c>
      <c r="I6" s="31" t="s">
        <v>138</v>
      </c>
      <c r="J6" s="31" t="s">
        <v>139</v>
      </c>
      <c r="K6" s="31" t="s">
        <v>140</v>
      </c>
      <c r="L6" s="31" t="s">
        <v>141</v>
      </c>
      <c r="M6" s="36" t="s">
        <v>142</v>
      </c>
    </row>
    <row r="7" spans="1:13" x14ac:dyDescent="0.2">
      <c r="A7" t="s">
        <v>218</v>
      </c>
      <c r="B7" s="30" t="s">
        <v>130</v>
      </c>
      <c r="C7" s="31" t="s">
        <v>132</v>
      </c>
      <c r="D7" s="31" t="s">
        <v>133</v>
      </c>
      <c r="E7" s="31" t="s">
        <v>134</v>
      </c>
      <c r="F7" s="31" t="s">
        <v>135</v>
      </c>
      <c r="G7" s="31" t="s">
        <v>136</v>
      </c>
      <c r="H7" s="31" t="s">
        <v>137</v>
      </c>
      <c r="I7" s="31" t="s">
        <v>138</v>
      </c>
      <c r="J7" s="31" t="s">
        <v>139</v>
      </c>
      <c r="K7" s="31" t="s">
        <v>140</v>
      </c>
      <c r="L7" s="31" t="s">
        <v>141</v>
      </c>
      <c r="M7" s="36" t="s">
        <v>142</v>
      </c>
    </row>
    <row r="8" spans="1:13" x14ac:dyDescent="0.2">
      <c r="A8" t="s">
        <v>219</v>
      </c>
      <c r="B8" s="30" t="s">
        <v>130</v>
      </c>
      <c r="C8" s="31" t="s">
        <v>132</v>
      </c>
      <c r="D8" s="31" t="s">
        <v>133</v>
      </c>
      <c r="E8" s="31" t="s">
        <v>134</v>
      </c>
      <c r="F8" s="31" t="s">
        <v>135</v>
      </c>
      <c r="G8" s="31" t="s">
        <v>136</v>
      </c>
      <c r="H8" s="31" t="s">
        <v>137</v>
      </c>
      <c r="I8" s="31" t="s">
        <v>138</v>
      </c>
      <c r="J8" s="31" t="s">
        <v>139</v>
      </c>
      <c r="K8" s="31" t="s">
        <v>140</v>
      </c>
      <c r="L8" s="31" t="s">
        <v>141</v>
      </c>
      <c r="M8" s="36" t="s">
        <v>142</v>
      </c>
    </row>
    <row r="9" spans="1:13" x14ac:dyDescent="0.2">
      <c r="A9" t="s">
        <v>220</v>
      </c>
      <c r="B9" s="30" t="s">
        <v>130</v>
      </c>
      <c r="C9" s="31" t="s">
        <v>132</v>
      </c>
      <c r="D9" s="31" t="s">
        <v>133</v>
      </c>
      <c r="E9" s="31" t="s">
        <v>134</v>
      </c>
      <c r="F9" s="31" t="s">
        <v>135</v>
      </c>
      <c r="G9" s="31" t="s">
        <v>136</v>
      </c>
      <c r="H9" s="31" t="s">
        <v>137</v>
      </c>
      <c r="I9" s="31" t="s">
        <v>138</v>
      </c>
      <c r="J9" s="31" t="s">
        <v>139</v>
      </c>
      <c r="K9" s="31" t="s">
        <v>140</v>
      </c>
      <c r="L9" s="31" t="s">
        <v>141</v>
      </c>
      <c r="M9" s="36" t="s">
        <v>142</v>
      </c>
    </row>
  </sheetData>
  <sheetProtection sheet="1" objects="1" scenarios="1"/>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enableFormatConditionsCalculation="0"/>
  <dimension ref="A1:M9"/>
  <sheetViews>
    <sheetView workbookViewId="0">
      <selection activeCell="G7" sqref="G7"/>
    </sheetView>
  </sheetViews>
  <sheetFormatPr baseColWidth="10" defaultRowHeight="16" x14ac:dyDescent="0.2"/>
  <cols>
    <col min="2" max="13" width="15.1640625" customWidth="1"/>
  </cols>
  <sheetData>
    <row r="1" spans="1:13" x14ac:dyDescent="0.2">
      <c r="A1" t="s">
        <v>307</v>
      </c>
      <c r="B1">
        <v>1</v>
      </c>
      <c r="C1">
        <v>2</v>
      </c>
      <c r="D1">
        <v>3</v>
      </c>
      <c r="E1">
        <v>4</v>
      </c>
      <c r="F1">
        <v>5</v>
      </c>
      <c r="G1">
        <v>6</v>
      </c>
      <c r="H1">
        <v>7</v>
      </c>
      <c r="I1">
        <v>8</v>
      </c>
      <c r="J1">
        <v>9</v>
      </c>
      <c r="K1">
        <v>10</v>
      </c>
      <c r="L1">
        <v>11</v>
      </c>
      <c r="M1">
        <v>12</v>
      </c>
    </row>
    <row r="2" spans="1:13" x14ac:dyDescent="0.2">
      <c r="A2" t="s">
        <v>215</v>
      </c>
      <c r="B2" s="30" t="s">
        <v>130</v>
      </c>
      <c r="C2" s="31" t="s">
        <v>132</v>
      </c>
      <c r="D2" s="31" t="s">
        <v>133</v>
      </c>
      <c r="E2" s="31" t="s">
        <v>134</v>
      </c>
      <c r="F2" s="31" t="s">
        <v>135</v>
      </c>
      <c r="G2" s="31" t="s">
        <v>136</v>
      </c>
      <c r="H2" s="31" t="s">
        <v>137</v>
      </c>
      <c r="I2" s="31" t="s">
        <v>138</v>
      </c>
      <c r="J2" s="31" t="s">
        <v>139</v>
      </c>
      <c r="K2" s="31" t="s">
        <v>140</v>
      </c>
      <c r="L2" s="31" t="s">
        <v>141</v>
      </c>
      <c r="M2" s="36" t="s">
        <v>142</v>
      </c>
    </row>
    <row r="3" spans="1:13" x14ac:dyDescent="0.2">
      <c r="A3" t="s">
        <v>169</v>
      </c>
      <c r="B3" s="30" t="s">
        <v>130</v>
      </c>
      <c r="C3" s="31" t="s">
        <v>132</v>
      </c>
      <c r="D3" s="31" t="s">
        <v>133</v>
      </c>
      <c r="E3" s="31" t="s">
        <v>134</v>
      </c>
      <c r="F3" s="31" t="s">
        <v>135</v>
      </c>
      <c r="G3" s="31" t="s">
        <v>136</v>
      </c>
      <c r="H3" s="31" t="s">
        <v>137</v>
      </c>
      <c r="I3" s="31" t="s">
        <v>138</v>
      </c>
      <c r="J3" s="31" t="s">
        <v>139</v>
      </c>
      <c r="K3" s="31" t="s">
        <v>140</v>
      </c>
      <c r="L3" s="31" t="s">
        <v>141</v>
      </c>
      <c r="M3" s="36" t="s">
        <v>142</v>
      </c>
    </row>
    <row r="4" spans="1:13" x14ac:dyDescent="0.2">
      <c r="A4" t="s">
        <v>170</v>
      </c>
      <c r="B4" s="30" t="s">
        <v>130</v>
      </c>
      <c r="C4" s="31" t="s">
        <v>132</v>
      </c>
      <c r="D4" s="31" t="s">
        <v>133</v>
      </c>
      <c r="E4" s="31" t="s">
        <v>134</v>
      </c>
      <c r="F4" s="31" t="s">
        <v>135</v>
      </c>
      <c r="G4" s="31" t="s">
        <v>136</v>
      </c>
      <c r="H4" s="31" t="s">
        <v>137</v>
      </c>
      <c r="I4" s="31" t="s">
        <v>138</v>
      </c>
      <c r="J4" s="31" t="s">
        <v>139</v>
      </c>
      <c r="K4" s="31" t="s">
        <v>140</v>
      </c>
      <c r="L4" s="31" t="s">
        <v>141</v>
      </c>
      <c r="M4" s="36" t="s">
        <v>142</v>
      </c>
    </row>
    <row r="5" spans="1:13" x14ac:dyDescent="0.2">
      <c r="A5" t="s">
        <v>216</v>
      </c>
      <c r="B5" s="30" t="s">
        <v>130</v>
      </c>
      <c r="C5" s="31" t="s">
        <v>132</v>
      </c>
      <c r="D5" s="31" t="s">
        <v>133</v>
      </c>
      <c r="E5" s="31" t="s">
        <v>134</v>
      </c>
      <c r="F5" s="31" t="s">
        <v>135</v>
      </c>
      <c r="G5" s="31" t="s">
        <v>136</v>
      </c>
      <c r="H5" s="31" t="s">
        <v>137</v>
      </c>
      <c r="I5" s="31" t="s">
        <v>138</v>
      </c>
      <c r="J5" s="31" t="s">
        <v>139</v>
      </c>
      <c r="K5" s="31" t="s">
        <v>140</v>
      </c>
      <c r="L5" s="31" t="s">
        <v>141</v>
      </c>
      <c r="M5" s="36" t="s">
        <v>142</v>
      </c>
    </row>
    <row r="6" spans="1:13" x14ac:dyDescent="0.2">
      <c r="A6" t="s">
        <v>217</v>
      </c>
      <c r="B6" s="30" t="s">
        <v>130</v>
      </c>
      <c r="C6" s="31" t="s">
        <v>132</v>
      </c>
      <c r="D6" s="31" t="s">
        <v>133</v>
      </c>
      <c r="E6" s="31" t="s">
        <v>134</v>
      </c>
      <c r="F6" s="31" t="s">
        <v>135</v>
      </c>
      <c r="G6" s="31" t="s">
        <v>136</v>
      </c>
      <c r="H6" s="31" t="s">
        <v>137</v>
      </c>
      <c r="I6" s="31" t="s">
        <v>138</v>
      </c>
      <c r="J6" s="31" t="s">
        <v>139</v>
      </c>
      <c r="K6" s="31" t="s">
        <v>140</v>
      </c>
      <c r="L6" s="31" t="s">
        <v>141</v>
      </c>
      <c r="M6" s="36" t="s">
        <v>142</v>
      </c>
    </row>
    <row r="7" spans="1:13" x14ac:dyDescent="0.2">
      <c r="A7" t="s">
        <v>218</v>
      </c>
      <c r="B7" s="30" t="s">
        <v>130</v>
      </c>
      <c r="C7" s="31" t="s">
        <v>132</v>
      </c>
      <c r="D7" s="31" t="s">
        <v>133</v>
      </c>
      <c r="E7" s="31" t="s">
        <v>134</v>
      </c>
      <c r="F7" s="31" t="s">
        <v>135</v>
      </c>
      <c r="G7" s="31" t="s">
        <v>136</v>
      </c>
      <c r="H7" s="31" t="s">
        <v>137</v>
      </c>
      <c r="I7" s="31" t="s">
        <v>138</v>
      </c>
      <c r="J7" s="31" t="s">
        <v>139</v>
      </c>
      <c r="K7" s="31" t="s">
        <v>140</v>
      </c>
      <c r="L7" s="31" t="s">
        <v>141</v>
      </c>
      <c r="M7" s="36" t="s">
        <v>142</v>
      </c>
    </row>
    <row r="8" spans="1:13" x14ac:dyDescent="0.2">
      <c r="A8" t="s">
        <v>219</v>
      </c>
      <c r="B8" s="30" t="s">
        <v>130</v>
      </c>
      <c r="C8" s="31" t="s">
        <v>132</v>
      </c>
      <c r="D8" s="31" t="s">
        <v>133</v>
      </c>
      <c r="E8" s="31" t="s">
        <v>134</v>
      </c>
      <c r="F8" s="31" t="s">
        <v>135</v>
      </c>
      <c r="G8" s="31" t="s">
        <v>136</v>
      </c>
      <c r="H8" s="31" t="s">
        <v>137</v>
      </c>
      <c r="I8" s="31" t="s">
        <v>138</v>
      </c>
      <c r="J8" s="31" t="s">
        <v>139</v>
      </c>
      <c r="K8" s="31" t="s">
        <v>140</v>
      </c>
      <c r="L8" s="31" t="s">
        <v>141</v>
      </c>
      <c r="M8" s="36" t="s">
        <v>142</v>
      </c>
    </row>
    <row r="9" spans="1:13" x14ac:dyDescent="0.2">
      <c r="A9" t="s">
        <v>220</v>
      </c>
      <c r="B9" s="30" t="s">
        <v>130</v>
      </c>
      <c r="C9" s="31" t="s">
        <v>132</v>
      </c>
      <c r="D9" s="31" t="s">
        <v>133</v>
      </c>
      <c r="E9" s="31" t="s">
        <v>134</v>
      </c>
      <c r="F9" s="31" t="s">
        <v>135</v>
      </c>
      <c r="G9" s="31" t="s">
        <v>136</v>
      </c>
      <c r="H9" s="31" t="s">
        <v>137</v>
      </c>
      <c r="I9" s="31" t="s">
        <v>138</v>
      </c>
      <c r="J9" s="31" t="s">
        <v>139</v>
      </c>
      <c r="K9" s="31" t="s">
        <v>140</v>
      </c>
      <c r="L9" s="31" t="s">
        <v>141</v>
      </c>
      <c r="M9" s="36" t="s">
        <v>142</v>
      </c>
    </row>
  </sheetData>
  <sheetProtection sheet="1" objects="1" scenarios="1"/>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enableFormatConditionsCalculation="0">
    <pageSetUpPr fitToPage="1"/>
  </sheetPr>
  <dimension ref="A1:X60"/>
  <sheetViews>
    <sheetView topLeftCell="G1" workbookViewId="0">
      <selection activeCell="I56" sqref="I56"/>
    </sheetView>
  </sheetViews>
  <sheetFormatPr baseColWidth="10" defaultRowHeight="16" x14ac:dyDescent="0.2"/>
  <cols>
    <col min="1" max="1" width="14" style="3" customWidth="1"/>
    <col min="2" max="2" width="62.33203125" style="2" customWidth="1"/>
    <col min="3" max="3" width="11" style="3" customWidth="1"/>
    <col min="4" max="4" width="5.5" style="3" customWidth="1"/>
    <col min="5" max="5" width="12" style="3" customWidth="1"/>
    <col min="6" max="6" width="14.33203125" style="3" customWidth="1"/>
    <col min="7" max="7" width="10" style="3" customWidth="1"/>
    <col min="8" max="8" width="18.1640625" style="3" customWidth="1"/>
    <col min="11" max="11" width="12.33203125" customWidth="1"/>
    <col min="12" max="12" width="6.6640625" customWidth="1"/>
    <col min="13" max="24" width="15.5" customWidth="1"/>
  </cols>
  <sheetData>
    <row r="1" spans="1:24" ht="17" thickBot="1" x14ac:dyDescent="0.25">
      <c r="A1" s="13" t="s">
        <v>1</v>
      </c>
      <c r="B1" s="14" t="s">
        <v>0</v>
      </c>
      <c r="C1" s="14" t="s">
        <v>2</v>
      </c>
      <c r="D1" s="14" t="s">
        <v>3</v>
      </c>
      <c r="E1" s="14" t="s">
        <v>168</v>
      </c>
      <c r="F1" s="14" t="s">
        <v>100</v>
      </c>
      <c r="G1" s="14" t="s">
        <v>101</v>
      </c>
      <c r="H1" s="15" t="s">
        <v>80</v>
      </c>
    </row>
    <row r="2" spans="1:24" x14ac:dyDescent="0.2">
      <c r="A2" s="11" t="s">
        <v>20</v>
      </c>
      <c r="B2" s="12" t="s">
        <v>171</v>
      </c>
      <c r="C2" s="11" t="s">
        <v>4</v>
      </c>
      <c r="D2" s="11">
        <v>1</v>
      </c>
      <c r="E2" s="11">
        <v>1</v>
      </c>
      <c r="F2" s="11" t="s">
        <v>81</v>
      </c>
      <c r="G2" s="11" t="s">
        <v>82</v>
      </c>
      <c r="H2" s="11" t="s">
        <v>102</v>
      </c>
      <c r="J2" s="17"/>
      <c r="K2" s="17"/>
      <c r="L2" s="17"/>
      <c r="M2" s="19" t="s">
        <v>68</v>
      </c>
      <c r="N2" s="20" t="s">
        <v>69</v>
      </c>
      <c r="O2" s="20" t="s">
        <v>70</v>
      </c>
      <c r="P2" s="20" t="s">
        <v>71</v>
      </c>
      <c r="Q2" s="20" t="s">
        <v>72</v>
      </c>
      <c r="R2" s="20" t="s">
        <v>73</v>
      </c>
      <c r="S2" s="20" t="s">
        <v>74</v>
      </c>
      <c r="T2" s="20" t="s">
        <v>75</v>
      </c>
      <c r="U2" s="20" t="s">
        <v>76</v>
      </c>
      <c r="V2" s="20" t="s">
        <v>77</v>
      </c>
      <c r="W2" s="20" t="s">
        <v>78</v>
      </c>
      <c r="X2" s="21" t="s">
        <v>79</v>
      </c>
    </row>
    <row r="3" spans="1:24" x14ac:dyDescent="0.2">
      <c r="A3" s="5" t="s">
        <v>21</v>
      </c>
      <c r="B3" s="6" t="s">
        <v>172</v>
      </c>
      <c r="C3" s="5" t="s">
        <v>5</v>
      </c>
      <c r="D3" s="5">
        <v>1</v>
      </c>
      <c r="E3" s="5">
        <v>1</v>
      </c>
      <c r="F3" s="5" t="s">
        <v>81</v>
      </c>
      <c r="G3" s="5" t="s">
        <v>83</v>
      </c>
      <c r="H3" s="5" t="s">
        <v>103</v>
      </c>
      <c r="J3" s="17"/>
      <c r="K3" s="17"/>
      <c r="L3" s="17"/>
      <c r="M3" s="22" t="s">
        <v>119</v>
      </c>
      <c r="N3" s="23" t="s">
        <v>120</v>
      </c>
      <c r="O3" s="23" t="s">
        <v>121</v>
      </c>
      <c r="P3" s="23" t="s">
        <v>122</v>
      </c>
      <c r="Q3" s="23" t="s">
        <v>123</v>
      </c>
      <c r="R3" s="23" t="s">
        <v>124</v>
      </c>
      <c r="S3" s="23" t="s">
        <v>125</v>
      </c>
      <c r="T3" s="23" t="s">
        <v>126</v>
      </c>
      <c r="U3" s="23" t="s">
        <v>143</v>
      </c>
      <c r="V3" s="23" t="s">
        <v>127</v>
      </c>
      <c r="W3" s="23" t="s">
        <v>128</v>
      </c>
      <c r="X3" s="24" t="s">
        <v>129</v>
      </c>
    </row>
    <row r="4" spans="1:24" x14ac:dyDescent="0.2">
      <c r="A4" s="5" t="s">
        <v>22</v>
      </c>
      <c r="B4" s="6" t="s">
        <v>173</v>
      </c>
      <c r="C4" s="5" t="s">
        <v>6</v>
      </c>
      <c r="D4" s="5">
        <v>1</v>
      </c>
      <c r="E4" s="5">
        <v>1</v>
      </c>
      <c r="F4" s="5" t="s">
        <v>81</v>
      </c>
      <c r="G4" s="5" t="s">
        <v>84</v>
      </c>
      <c r="H4" s="5" t="s">
        <v>104</v>
      </c>
      <c r="J4" s="18" t="s">
        <v>211</v>
      </c>
      <c r="K4" s="25" t="s">
        <v>20</v>
      </c>
      <c r="L4" s="34" t="s">
        <v>82</v>
      </c>
      <c r="M4" s="26"/>
      <c r="N4" s="26"/>
      <c r="O4" s="26"/>
      <c r="P4" s="26"/>
      <c r="Q4" s="26"/>
      <c r="R4" s="26"/>
      <c r="S4" s="26"/>
      <c r="T4" s="26"/>
      <c r="U4" s="26"/>
      <c r="V4" s="26"/>
      <c r="W4" s="26"/>
      <c r="X4" s="27"/>
    </row>
    <row r="5" spans="1:24" x14ac:dyDescent="0.2">
      <c r="A5" s="5" t="s">
        <v>23</v>
      </c>
      <c r="B5" s="6" t="s">
        <v>174</v>
      </c>
      <c r="C5" s="5" t="s">
        <v>7</v>
      </c>
      <c r="D5" s="5">
        <v>1</v>
      </c>
      <c r="E5" s="5">
        <v>1</v>
      </c>
      <c r="F5" s="5" t="s">
        <v>81</v>
      </c>
      <c r="G5" s="5" t="s">
        <v>85</v>
      </c>
      <c r="H5" s="5" t="s">
        <v>105</v>
      </c>
      <c r="J5" s="17"/>
      <c r="K5" s="28" t="s">
        <v>21</v>
      </c>
      <c r="L5" s="35" t="s">
        <v>83</v>
      </c>
      <c r="M5" s="17"/>
      <c r="N5" s="17"/>
      <c r="O5" s="17"/>
      <c r="P5" s="17"/>
      <c r="Q5" s="17"/>
      <c r="R5" s="17"/>
      <c r="S5" s="17"/>
      <c r="T5" s="17"/>
      <c r="U5" s="17"/>
      <c r="V5" s="17"/>
      <c r="W5" s="17"/>
      <c r="X5" s="29"/>
    </row>
    <row r="6" spans="1:24" x14ac:dyDescent="0.2">
      <c r="A6" s="5" t="s">
        <v>24</v>
      </c>
      <c r="B6" s="6" t="s">
        <v>175</v>
      </c>
      <c r="C6" s="5" t="s">
        <v>8</v>
      </c>
      <c r="D6" s="5">
        <v>1</v>
      </c>
      <c r="E6" s="5">
        <v>1</v>
      </c>
      <c r="F6" s="5" t="s">
        <v>81</v>
      </c>
      <c r="G6" s="5" t="s">
        <v>86</v>
      </c>
      <c r="H6" s="5" t="s">
        <v>106</v>
      </c>
      <c r="J6" s="17"/>
      <c r="K6" s="28" t="s">
        <v>22</v>
      </c>
      <c r="L6" s="35" t="s">
        <v>84</v>
      </c>
      <c r="M6" s="17"/>
      <c r="N6" s="17"/>
      <c r="O6" s="17"/>
      <c r="P6" s="17"/>
      <c r="Q6" s="17"/>
      <c r="R6" s="17"/>
      <c r="S6" s="17"/>
      <c r="T6" s="17"/>
      <c r="U6" s="17"/>
      <c r="V6" s="17"/>
      <c r="W6" s="17"/>
      <c r="X6" s="29"/>
    </row>
    <row r="7" spans="1:24" x14ac:dyDescent="0.2">
      <c r="A7" s="5" t="s">
        <v>25</v>
      </c>
      <c r="B7" s="6" t="s">
        <v>176</v>
      </c>
      <c r="C7" s="5" t="s">
        <v>9</v>
      </c>
      <c r="D7" s="5">
        <v>1</v>
      </c>
      <c r="E7" s="5">
        <v>1</v>
      </c>
      <c r="F7" s="5" t="s">
        <v>81</v>
      </c>
      <c r="G7" s="5" t="s">
        <v>87</v>
      </c>
      <c r="H7" s="5" t="s">
        <v>107</v>
      </c>
      <c r="J7" s="17"/>
      <c r="K7" s="28" t="s">
        <v>23</v>
      </c>
      <c r="L7" s="35" t="s">
        <v>85</v>
      </c>
      <c r="M7" s="17"/>
      <c r="N7" s="17"/>
      <c r="O7" s="17"/>
      <c r="P7" s="17"/>
      <c r="Q7" s="17"/>
      <c r="R7" s="17"/>
      <c r="S7" s="17"/>
      <c r="T7" s="17"/>
      <c r="U7" s="17"/>
      <c r="V7" s="17"/>
      <c r="W7" s="17"/>
      <c r="X7" s="29"/>
    </row>
    <row r="8" spans="1:24" x14ac:dyDescent="0.2">
      <c r="A8" s="5" t="s">
        <v>26</v>
      </c>
      <c r="B8" s="6" t="s">
        <v>177</v>
      </c>
      <c r="C8" s="5" t="s">
        <v>10</v>
      </c>
      <c r="D8" s="5">
        <v>1</v>
      </c>
      <c r="E8" s="5">
        <v>1</v>
      </c>
      <c r="F8" s="5" t="s">
        <v>81</v>
      </c>
      <c r="G8" s="5" t="s">
        <v>88</v>
      </c>
      <c r="H8" s="5" t="s">
        <v>108</v>
      </c>
      <c r="J8" s="17"/>
      <c r="K8" s="28" t="s">
        <v>24</v>
      </c>
      <c r="L8" s="35" t="s">
        <v>86</v>
      </c>
      <c r="M8" s="17"/>
      <c r="N8" s="17"/>
      <c r="O8" s="17"/>
      <c r="P8" s="17"/>
      <c r="Q8" s="17"/>
      <c r="R8" s="17"/>
      <c r="S8" s="17"/>
      <c r="T8" s="17"/>
      <c r="U8" s="17"/>
      <c r="V8" s="17"/>
      <c r="W8" s="17"/>
      <c r="X8" s="29"/>
    </row>
    <row r="9" spans="1:24" x14ac:dyDescent="0.2">
      <c r="A9" s="5" t="s">
        <v>27</v>
      </c>
      <c r="B9" s="6" t="s">
        <v>178</v>
      </c>
      <c r="C9" s="5" t="s">
        <v>11</v>
      </c>
      <c r="D9" s="5">
        <v>1</v>
      </c>
      <c r="E9" s="5">
        <v>1</v>
      </c>
      <c r="F9" s="5" t="s">
        <v>81</v>
      </c>
      <c r="G9" s="5" t="s">
        <v>89</v>
      </c>
      <c r="H9" s="5" t="s">
        <v>109</v>
      </c>
      <c r="J9" s="17"/>
      <c r="K9" s="28" t="s">
        <v>25</v>
      </c>
      <c r="L9" s="35" t="s">
        <v>87</v>
      </c>
      <c r="M9" s="17"/>
      <c r="N9" s="17"/>
      <c r="O9" s="17"/>
      <c r="P9" s="17"/>
      <c r="Q9" s="17"/>
      <c r="R9" s="17"/>
      <c r="S9" s="17"/>
      <c r="T9" s="17"/>
      <c r="U9" s="17"/>
      <c r="V9" s="17"/>
      <c r="W9" s="17"/>
      <c r="X9" s="29"/>
    </row>
    <row r="10" spans="1:24" x14ac:dyDescent="0.2">
      <c r="A10" s="5" t="s">
        <v>28</v>
      </c>
      <c r="B10" s="6" t="s">
        <v>179</v>
      </c>
      <c r="C10" s="5" t="s">
        <v>12</v>
      </c>
      <c r="D10" s="5">
        <v>1</v>
      </c>
      <c r="E10" s="5">
        <v>2</v>
      </c>
      <c r="F10" s="5" t="s">
        <v>90</v>
      </c>
      <c r="G10" s="5" t="s">
        <v>91</v>
      </c>
      <c r="H10" s="5" t="s">
        <v>110</v>
      </c>
      <c r="J10" s="17"/>
      <c r="K10" s="30" t="s">
        <v>35</v>
      </c>
      <c r="L10" s="36" t="s">
        <v>99</v>
      </c>
      <c r="M10" s="17"/>
      <c r="N10" s="17"/>
      <c r="O10" s="17"/>
      <c r="P10" s="17"/>
      <c r="Q10" s="17"/>
      <c r="R10" s="17"/>
      <c r="S10" s="17"/>
      <c r="T10" s="17"/>
      <c r="U10" s="17"/>
      <c r="V10" s="17"/>
      <c r="W10" s="17"/>
      <c r="X10" s="29"/>
    </row>
    <row r="11" spans="1:24" x14ac:dyDescent="0.2">
      <c r="A11" s="5" t="s">
        <v>29</v>
      </c>
      <c r="B11" s="6" t="s">
        <v>180</v>
      </c>
      <c r="C11" s="5" t="s">
        <v>13</v>
      </c>
      <c r="D11" s="5">
        <v>1</v>
      </c>
      <c r="E11" s="5">
        <v>2</v>
      </c>
      <c r="F11" s="5" t="s">
        <v>92</v>
      </c>
      <c r="G11" s="5" t="s">
        <v>93</v>
      </c>
      <c r="H11" s="5" t="s">
        <v>111</v>
      </c>
      <c r="J11" s="17"/>
      <c r="K11" s="30" t="s">
        <v>27</v>
      </c>
      <c r="L11" s="36" t="s">
        <v>89</v>
      </c>
      <c r="M11" s="32"/>
      <c r="N11" s="32"/>
      <c r="O11" s="32"/>
      <c r="P11" s="32"/>
      <c r="Q11" s="32"/>
      <c r="R11" s="32"/>
      <c r="S11" s="32"/>
      <c r="T11" s="32"/>
      <c r="U11" s="32"/>
      <c r="V11" s="32"/>
      <c r="W11" s="32"/>
      <c r="X11" s="33"/>
    </row>
    <row r="12" spans="1:24" x14ac:dyDescent="0.2">
      <c r="A12" s="5" t="s">
        <v>30</v>
      </c>
      <c r="B12" s="6" t="s">
        <v>181</v>
      </c>
      <c r="C12" s="5" t="s">
        <v>14</v>
      </c>
      <c r="D12" s="5">
        <v>1</v>
      </c>
      <c r="E12" s="5">
        <v>2</v>
      </c>
      <c r="F12" s="5" t="s">
        <v>92</v>
      </c>
      <c r="G12" s="5" t="s">
        <v>94</v>
      </c>
      <c r="H12" s="5" t="s">
        <v>112</v>
      </c>
      <c r="J12" s="17"/>
      <c r="K12" s="16"/>
      <c r="L12" s="16"/>
      <c r="M12" s="17"/>
      <c r="N12" s="17"/>
      <c r="O12" s="17"/>
      <c r="P12" s="17"/>
      <c r="Q12" s="17"/>
      <c r="R12" s="17"/>
      <c r="S12" s="17"/>
      <c r="T12" s="17"/>
      <c r="U12" s="17"/>
      <c r="V12" s="17"/>
      <c r="W12" s="17"/>
      <c r="X12" s="17"/>
    </row>
    <row r="13" spans="1:24" x14ac:dyDescent="0.2">
      <c r="A13" s="5" t="s">
        <v>31</v>
      </c>
      <c r="B13" s="6" t="s">
        <v>182</v>
      </c>
      <c r="C13" s="5" t="s">
        <v>15</v>
      </c>
      <c r="D13" s="5">
        <v>1</v>
      </c>
      <c r="E13" s="5">
        <v>2</v>
      </c>
      <c r="F13" s="5" t="s">
        <v>92</v>
      </c>
      <c r="G13" s="5" t="s">
        <v>95</v>
      </c>
      <c r="H13" s="5" t="s">
        <v>113</v>
      </c>
      <c r="J13" s="17"/>
      <c r="K13" s="16"/>
      <c r="L13" s="16"/>
      <c r="M13" s="19" t="s">
        <v>68</v>
      </c>
      <c r="N13" s="20" t="s">
        <v>69</v>
      </c>
      <c r="O13" s="20" t="s">
        <v>70</v>
      </c>
      <c r="P13" s="20" t="s">
        <v>71</v>
      </c>
      <c r="Q13" s="20" t="s">
        <v>72</v>
      </c>
      <c r="R13" s="20" t="s">
        <v>73</v>
      </c>
      <c r="S13" s="20" t="s">
        <v>74</v>
      </c>
      <c r="T13" s="20" t="s">
        <v>75</v>
      </c>
      <c r="U13" s="20" t="s">
        <v>76</v>
      </c>
      <c r="V13" s="20" t="s">
        <v>77</v>
      </c>
      <c r="W13" s="20" t="s">
        <v>78</v>
      </c>
      <c r="X13" s="21" t="s">
        <v>79</v>
      </c>
    </row>
    <row r="14" spans="1:24" x14ac:dyDescent="0.2">
      <c r="A14" s="5" t="s">
        <v>32</v>
      </c>
      <c r="B14" s="6" t="s">
        <v>183</v>
      </c>
      <c r="C14" s="5" t="s">
        <v>16</v>
      </c>
      <c r="D14" s="5">
        <v>1</v>
      </c>
      <c r="E14" s="5">
        <v>2</v>
      </c>
      <c r="F14" s="7" t="s">
        <v>92</v>
      </c>
      <c r="G14" s="5" t="s">
        <v>96</v>
      </c>
      <c r="H14" s="5" t="s">
        <v>114</v>
      </c>
      <c r="J14" s="17"/>
      <c r="K14" s="17"/>
      <c r="L14" s="17"/>
      <c r="M14" s="22" t="s">
        <v>119</v>
      </c>
      <c r="N14" s="23" t="s">
        <v>120</v>
      </c>
      <c r="O14" s="23" t="s">
        <v>121</v>
      </c>
      <c r="P14" s="23" t="s">
        <v>122</v>
      </c>
      <c r="Q14" s="23" t="s">
        <v>123</v>
      </c>
      <c r="R14" s="23" t="s">
        <v>124</v>
      </c>
      <c r="S14" s="23" t="s">
        <v>125</v>
      </c>
      <c r="T14" s="23" t="s">
        <v>126</v>
      </c>
      <c r="U14" s="23" t="s">
        <v>143</v>
      </c>
      <c r="V14" s="23" t="s">
        <v>127</v>
      </c>
      <c r="W14" s="23" t="s">
        <v>128</v>
      </c>
      <c r="X14" s="24" t="s">
        <v>129</v>
      </c>
    </row>
    <row r="15" spans="1:24" x14ac:dyDescent="0.2">
      <c r="A15" s="5" t="s">
        <v>33</v>
      </c>
      <c r="B15" s="6" t="s">
        <v>184</v>
      </c>
      <c r="C15" s="5" t="s">
        <v>17</v>
      </c>
      <c r="D15" s="5">
        <v>1</v>
      </c>
      <c r="E15" s="5">
        <v>2</v>
      </c>
      <c r="F15" s="7" t="s">
        <v>92</v>
      </c>
      <c r="G15" s="5" t="s">
        <v>97</v>
      </c>
      <c r="H15" s="5" t="s">
        <v>115</v>
      </c>
      <c r="J15" s="18" t="s">
        <v>212</v>
      </c>
      <c r="K15" s="25" t="s">
        <v>28</v>
      </c>
      <c r="L15" s="34" t="s">
        <v>91</v>
      </c>
      <c r="M15" s="37"/>
      <c r="N15" s="26"/>
      <c r="O15" s="26"/>
      <c r="P15" s="26"/>
      <c r="Q15" s="26"/>
      <c r="R15" s="26"/>
      <c r="S15" s="26"/>
      <c r="T15" s="26"/>
      <c r="U15" s="26"/>
      <c r="V15" s="26"/>
      <c r="W15" s="26"/>
      <c r="X15" s="27"/>
    </row>
    <row r="16" spans="1:24" x14ac:dyDescent="0.2">
      <c r="A16" s="5" t="s">
        <v>34</v>
      </c>
      <c r="B16" s="6" t="s">
        <v>185</v>
      </c>
      <c r="C16" s="5" t="s">
        <v>18</v>
      </c>
      <c r="D16" s="5">
        <v>1</v>
      </c>
      <c r="E16" s="5">
        <v>2</v>
      </c>
      <c r="F16" s="7" t="s">
        <v>92</v>
      </c>
      <c r="G16" s="5" t="s">
        <v>98</v>
      </c>
      <c r="H16" s="5" t="s">
        <v>116</v>
      </c>
      <c r="J16" s="17"/>
      <c r="K16" s="28" t="s">
        <v>29</v>
      </c>
      <c r="L16" s="35" t="s">
        <v>93</v>
      </c>
      <c r="M16" s="38"/>
      <c r="N16" s="17"/>
      <c r="O16" s="17"/>
      <c r="P16" s="17"/>
      <c r="Q16" s="17"/>
      <c r="R16" s="17"/>
      <c r="S16" s="17"/>
      <c r="T16" s="17"/>
      <c r="U16" s="17"/>
      <c r="V16" s="17"/>
      <c r="W16" s="17"/>
      <c r="X16" s="29"/>
    </row>
    <row r="17" spans="1:24" x14ac:dyDescent="0.2">
      <c r="A17" s="5" t="s">
        <v>35</v>
      </c>
      <c r="B17" s="6" t="s">
        <v>186</v>
      </c>
      <c r="C17" s="8" t="s">
        <v>19</v>
      </c>
      <c r="D17" s="5">
        <v>1</v>
      </c>
      <c r="E17" s="5">
        <v>2</v>
      </c>
      <c r="F17" s="7" t="s">
        <v>92</v>
      </c>
      <c r="G17" s="5" t="s">
        <v>99</v>
      </c>
      <c r="H17" s="5" t="s">
        <v>117</v>
      </c>
      <c r="J17" s="17"/>
      <c r="K17" s="28" t="s">
        <v>30</v>
      </c>
      <c r="L17" s="35" t="s">
        <v>94</v>
      </c>
      <c r="M17" s="38"/>
      <c r="N17" s="17"/>
      <c r="O17" s="17"/>
      <c r="P17" s="17"/>
      <c r="Q17" s="17"/>
      <c r="R17" s="17"/>
      <c r="S17" s="17"/>
      <c r="T17" s="17"/>
      <c r="U17" s="17"/>
      <c r="V17" s="17"/>
      <c r="W17" s="17"/>
      <c r="X17" s="29"/>
    </row>
    <row r="18" spans="1:24" x14ac:dyDescent="0.2">
      <c r="A18" s="9" t="s">
        <v>56</v>
      </c>
      <c r="B18" s="10" t="s">
        <v>187</v>
      </c>
      <c r="C18" s="5" t="s">
        <v>5</v>
      </c>
      <c r="D18" s="8">
        <v>2</v>
      </c>
      <c r="E18" s="8" t="s">
        <v>169</v>
      </c>
      <c r="F18" s="7" t="s">
        <v>90</v>
      </c>
      <c r="G18" s="5" t="s">
        <v>130</v>
      </c>
      <c r="H18" s="5" t="s">
        <v>144</v>
      </c>
      <c r="I18" s="1"/>
      <c r="J18" s="17"/>
      <c r="K18" s="28" t="s">
        <v>31</v>
      </c>
      <c r="L18" s="35" t="s">
        <v>95</v>
      </c>
      <c r="M18" s="38"/>
      <c r="N18" s="17"/>
      <c r="O18" s="17"/>
      <c r="P18" s="17"/>
      <c r="Q18" s="17"/>
      <c r="R18" s="17"/>
      <c r="S18" s="17"/>
      <c r="T18" s="17"/>
      <c r="U18" s="17"/>
      <c r="V18" s="17"/>
      <c r="W18" s="17"/>
      <c r="X18" s="29"/>
    </row>
    <row r="19" spans="1:24" x14ac:dyDescent="0.2">
      <c r="A19" s="9" t="s">
        <v>57</v>
      </c>
      <c r="B19" s="10" t="s">
        <v>188</v>
      </c>
      <c r="C19" s="5" t="s">
        <v>13</v>
      </c>
      <c r="D19" s="8">
        <v>2</v>
      </c>
      <c r="E19" s="8" t="s">
        <v>169</v>
      </c>
      <c r="F19" s="5" t="s">
        <v>131</v>
      </c>
      <c r="G19" s="5" t="s">
        <v>132</v>
      </c>
      <c r="H19" s="5" t="s">
        <v>145</v>
      </c>
      <c r="I19" s="1"/>
      <c r="J19" s="17"/>
      <c r="K19" s="28" t="s">
        <v>32</v>
      </c>
      <c r="L19" s="35" t="s">
        <v>96</v>
      </c>
      <c r="M19" s="38"/>
      <c r="N19" s="17"/>
      <c r="O19" s="17"/>
      <c r="P19" s="17"/>
      <c r="Q19" s="17"/>
      <c r="R19" s="17"/>
      <c r="S19" s="17"/>
      <c r="T19" s="17"/>
      <c r="U19" s="17"/>
      <c r="V19" s="17"/>
      <c r="W19" s="17"/>
      <c r="X19" s="29"/>
    </row>
    <row r="20" spans="1:24" x14ac:dyDescent="0.2">
      <c r="A20" s="9" t="s">
        <v>58</v>
      </c>
      <c r="B20" s="10" t="s">
        <v>189</v>
      </c>
      <c r="C20" s="5" t="s">
        <v>36</v>
      </c>
      <c r="D20" s="8">
        <v>2</v>
      </c>
      <c r="E20" s="8" t="s">
        <v>169</v>
      </c>
      <c r="F20" s="5" t="s">
        <v>131</v>
      </c>
      <c r="G20" s="5" t="s">
        <v>133</v>
      </c>
      <c r="H20" s="5" t="s">
        <v>146</v>
      </c>
      <c r="I20" s="1"/>
      <c r="J20" s="17"/>
      <c r="K20" s="28" t="s">
        <v>33</v>
      </c>
      <c r="L20" s="35" t="s">
        <v>97</v>
      </c>
      <c r="M20" s="38"/>
      <c r="N20" s="17"/>
      <c r="O20" s="17"/>
      <c r="P20" s="17"/>
      <c r="Q20" s="17"/>
      <c r="R20" s="17"/>
      <c r="S20" s="17"/>
      <c r="T20" s="17"/>
      <c r="U20" s="17"/>
      <c r="V20" s="17"/>
      <c r="W20" s="17"/>
      <c r="X20" s="29"/>
    </row>
    <row r="21" spans="1:24" x14ac:dyDescent="0.2">
      <c r="A21" s="9" t="s">
        <v>59</v>
      </c>
      <c r="B21" s="10" t="s">
        <v>190</v>
      </c>
      <c r="C21" s="5" t="s">
        <v>37</v>
      </c>
      <c r="D21" s="8">
        <v>2</v>
      </c>
      <c r="E21" s="8" t="s">
        <v>169</v>
      </c>
      <c r="F21" s="5" t="s">
        <v>131</v>
      </c>
      <c r="G21" s="5" t="s">
        <v>134</v>
      </c>
      <c r="H21" s="5" t="s">
        <v>147</v>
      </c>
      <c r="I21" s="1"/>
      <c r="J21" s="17"/>
      <c r="K21" s="28" t="s">
        <v>34</v>
      </c>
      <c r="L21" s="35" t="s">
        <v>98</v>
      </c>
      <c r="M21" s="38"/>
      <c r="N21" s="17"/>
      <c r="O21" s="17"/>
      <c r="P21" s="17"/>
      <c r="Q21" s="17"/>
      <c r="R21" s="17"/>
      <c r="S21" s="17"/>
      <c r="T21" s="17"/>
      <c r="U21" s="17"/>
      <c r="V21" s="17"/>
      <c r="W21" s="17"/>
      <c r="X21" s="29"/>
    </row>
    <row r="22" spans="1:24" x14ac:dyDescent="0.2">
      <c r="A22" s="9" t="s">
        <v>60</v>
      </c>
      <c r="B22" s="10" t="s">
        <v>191</v>
      </c>
      <c r="C22" s="5" t="s">
        <v>38</v>
      </c>
      <c r="D22" s="8">
        <v>2</v>
      </c>
      <c r="E22" s="8" t="s">
        <v>169</v>
      </c>
      <c r="F22" s="5" t="s">
        <v>131</v>
      </c>
      <c r="G22" s="5" t="s">
        <v>135</v>
      </c>
      <c r="H22" s="5" t="s">
        <v>148</v>
      </c>
      <c r="I22" s="1"/>
      <c r="J22" s="17"/>
      <c r="K22" s="28" t="s">
        <v>26</v>
      </c>
      <c r="L22" s="35" t="s">
        <v>88</v>
      </c>
      <c r="M22" s="39"/>
      <c r="N22" s="32"/>
      <c r="O22" s="32"/>
      <c r="P22" s="32"/>
      <c r="Q22" s="32"/>
      <c r="R22" s="32"/>
      <c r="S22" s="32"/>
      <c r="T22" s="32"/>
      <c r="U22" s="32"/>
      <c r="V22" s="32"/>
      <c r="W22" s="32"/>
      <c r="X22" s="33"/>
    </row>
    <row r="23" spans="1:24" x14ac:dyDescent="0.2">
      <c r="A23" s="9" t="s">
        <v>61</v>
      </c>
      <c r="B23" s="10" t="s">
        <v>192</v>
      </c>
      <c r="C23" s="5" t="s">
        <v>39</v>
      </c>
      <c r="D23" s="8">
        <v>2</v>
      </c>
      <c r="E23" s="8" t="s">
        <v>169</v>
      </c>
      <c r="F23" s="5" t="s">
        <v>131</v>
      </c>
      <c r="G23" s="5" t="s">
        <v>136</v>
      </c>
      <c r="H23" s="5" t="s">
        <v>149</v>
      </c>
      <c r="I23" s="1"/>
      <c r="J23" s="17"/>
      <c r="K23" s="16"/>
      <c r="L23" s="16"/>
      <c r="M23" s="17"/>
      <c r="N23" s="17"/>
      <c r="O23" s="17"/>
      <c r="P23" s="17"/>
      <c r="Q23" s="17"/>
      <c r="R23" s="17"/>
      <c r="S23" s="17"/>
      <c r="T23" s="17"/>
      <c r="U23" s="17"/>
      <c r="V23" s="17"/>
      <c r="W23" s="17"/>
      <c r="X23" s="17"/>
    </row>
    <row r="24" spans="1:24" x14ac:dyDescent="0.2">
      <c r="A24" s="9" t="s">
        <v>62</v>
      </c>
      <c r="B24" s="10" t="s">
        <v>193</v>
      </c>
      <c r="C24" s="5" t="s">
        <v>40</v>
      </c>
      <c r="D24" s="8">
        <v>2</v>
      </c>
      <c r="E24" s="8" t="s">
        <v>169</v>
      </c>
      <c r="F24" s="5" t="s">
        <v>131</v>
      </c>
      <c r="G24" s="5" t="s">
        <v>137</v>
      </c>
      <c r="H24" s="5" t="s">
        <v>150</v>
      </c>
      <c r="I24" s="1"/>
      <c r="J24" s="17"/>
      <c r="K24" s="16"/>
      <c r="L24" s="16"/>
      <c r="M24" s="19" t="s">
        <v>56</v>
      </c>
      <c r="N24" s="20" t="s">
        <v>57</v>
      </c>
      <c r="O24" s="20" t="s">
        <v>58</v>
      </c>
      <c r="P24" s="20" t="s">
        <v>59</v>
      </c>
      <c r="Q24" s="20" t="s">
        <v>60</v>
      </c>
      <c r="R24" s="20" t="s">
        <v>61</v>
      </c>
      <c r="S24" s="20" t="s">
        <v>62</v>
      </c>
      <c r="T24" s="20" t="s">
        <v>63</v>
      </c>
      <c r="U24" s="20" t="s">
        <v>64</v>
      </c>
      <c r="V24" s="20" t="s">
        <v>65</v>
      </c>
      <c r="W24" s="20" t="s">
        <v>66</v>
      </c>
      <c r="X24" s="21" t="s">
        <v>67</v>
      </c>
    </row>
    <row r="25" spans="1:24" x14ac:dyDescent="0.2">
      <c r="A25" s="9" t="s">
        <v>63</v>
      </c>
      <c r="B25" s="10" t="s">
        <v>194</v>
      </c>
      <c r="C25" s="5" t="s">
        <v>41</v>
      </c>
      <c r="D25" s="8">
        <v>2</v>
      </c>
      <c r="E25" s="8" t="s">
        <v>169</v>
      </c>
      <c r="F25" s="5" t="s">
        <v>131</v>
      </c>
      <c r="G25" s="5" t="s">
        <v>138</v>
      </c>
      <c r="H25" s="5" t="s">
        <v>151</v>
      </c>
      <c r="I25" s="1"/>
      <c r="J25" s="17"/>
      <c r="K25" s="17"/>
      <c r="L25" s="17"/>
      <c r="M25" s="30" t="s">
        <v>130</v>
      </c>
      <c r="N25" s="31" t="s">
        <v>132</v>
      </c>
      <c r="O25" s="31" t="s">
        <v>133</v>
      </c>
      <c r="P25" s="31" t="s">
        <v>134</v>
      </c>
      <c r="Q25" s="31" t="s">
        <v>135</v>
      </c>
      <c r="R25" s="31" t="s">
        <v>136</v>
      </c>
      <c r="S25" s="31" t="s">
        <v>137</v>
      </c>
      <c r="T25" s="31" t="s">
        <v>138</v>
      </c>
      <c r="U25" s="31" t="s">
        <v>139</v>
      </c>
      <c r="V25" s="31" t="s">
        <v>140</v>
      </c>
      <c r="W25" s="31" t="s">
        <v>141</v>
      </c>
      <c r="X25" s="36" t="s">
        <v>142</v>
      </c>
    </row>
    <row r="26" spans="1:24" x14ac:dyDescent="0.2">
      <c r="A26" s="9" t="s">
        <v>64</v>
      </c>
      <c r="B26" s="10" t="s">
        <v>195</v>
      </c>
      <c r="C26" s="5" t="s">
        <v>42</v>
      </c>
      <c r="D26" s="8">
        <v>2</v>
      </c>
      <c r="E26" s="8" t="s">
        <v>169</v>
      </c>
      <c r="F26" s="5" t="s">
        <v>131</v>
      </c>
      <c r="G26" s="5" t="s">
        <v>139</v>
      </c>
      <c r="H26" s="5" t="s">
        <v>152</v>
      </c>
      <c r="I26" s="1"/>
      <c r="J26" s="18" t="s">
        <v>213</v>
      </c>
      <c r="K26" s="25" t="s">
        <v>20</v>
      </c>
      <c r="L26" s="34" t="s">
        <v>82</v>
      </c>
      <c r="M26" s="37"/>
      <c r="N26" s="26"/>
      <c r="O26" s="26"/>
      <c r="P26" s="26"/>
      <c r="Q26" s="26"/>
      <c r="R26" s="26"/>
      <c r="S26" s="26"/>
      <c r="T26" s="26"/>
      <c r="U26" s="26"/>
      <c r="V26" s="26"/>
      <c r="W26" s="26"/>
      <c r="X26" s="27"/>
    </row>
    <row r="27" spans="1:24" x14ac:dyDescent="0.2">
      <c r="A27" s="9" t="s">
        <v>65</v>
      </c>
      <c r="B27" s="10" t="s">
        <v>196</v>
      </c>
      <c r="C27" s="5" t="s">
        <v>43</v>
      </c>
      <c r="D27" s="8">
        <v>2</v>
      </c>
      <c r="E27" s="8" t="s">
        <v>169</v>
      </c>
      <c r="F27" s="5" t="s">
        <v>131</v>
      </c>
      <c r="G27" s="5" t="s">
        <v>140</v>
      </c>
      <c r="H27" s="5" t="s">
        <v>153</v>
      </c>
      <c r="I27" s="1"/>
      <c r="J27" s="17"/>
      <c r="K27" s="28" t="s">
        <v>21</v>
      </c>
      <c r="L27" s="35" t="s">
        <v>83</v>
      </c>
      <c r="M27" s="38"/>
      <c r="N27" s="17"/>
      <c r="O27" s="17"/>
      <c r="P27" s="17"/>
      <c r="Q27" s="17"/>
      <c r="R27" s="17"/>
      <c r="S27" s="17"/>
      <c r="T27" s="17"/>
      <c r="U27" s="17"/>
      <c r="V27" s="17"/>
      <c r="W27" s="17"/>
      <c r="X27" s="29"/>
    </row>
    <row r="28" spans="1:24" x14ac:dyDescent="0.2">
      <c r="A28" s="9" t="s">
        <v>66</v>
      </c>
      <c r="B28" s="10" t="s">
        <v>197</v>
      </c>
      <c r="C28" s="5" t="s">
        <v>44</v>
      </c>
      <c r="D28" s="8">
        <v>2</v>
      </c>
      <c r="E28" s="8" t="s">
        <v>169</v>
      </c>
      <c r="F28" s="5" t="s">
        <v>131</v>
      </c>
      <c r="G28" s="5" t="s">
        <v>141</v>
      </c>
      <c r="H28" s="5" t="s">
        <v>154</v>
      </c>
      <c r="I28" s="1"/>
      <c r="J28" s="17"/>
      <c r="K28" s="28" t="s">
        <v>22</v>
      </c>
      <c r="L28" s="35" t="s">
        <v>84</v>
      </c>
      <c r="M28" s="38"/>
      <c r="N28" s="17"/>
      <c r="O28" s="17"/>
      <c r="P28" s="17"/>
      <c r="Q28" s="17"/>
      <c r="R28" s="17"/>
      <c r="S28" s="17"/>
      <c r="T28" s="17"/>
      <c r="U28" s="17"/>
      <c r="V28" s="17"/>
      <c r="W28" s="17"/>
      <c r="X28" s="29"/>
    </row>
    <row r="29" spans="1:24" x14ac:dyDescent="0.2">
      <c r="A29" s="9" t="s">
        <v>67</v>
      </c>
      <c r="B29" s="10" t="s">
        <v>198</v>
      </c>
      <c r="C29" s="5" t="s">
        <v>45</v>
      </c>
      <c r="D29" s="8">
        <v>2</v>
      </c>
      <c r="E29" s="8" t="s">
        <v>169</v>
      </c>
      <c r="F29" s="5" t="s">
        <v>131</v>
      </c>
      <c r="G29" s="5" t="s">
        <v>142</v>
      </c>
      <c r="H29" s="5" t="s">
        <v>155</v>
      </c>
      <c r="I29" s="1"/>
      <c r="J29" s="17"/>
      <c r="K29" s="28" t="s">
        <v>23</v>
      </c>
      <c r="L29" s="35" t="s">
        <v>85</v>
      </c>
      <c r="M29" s="38"/>
      <c r="N29" s="17"/>
      <c r="O29" s="17"/>
      <c r="P29" s="17"/>
      <c r="Q29" s="17"/>
      <c r="R29" s="17"/>
      <c r="S29" s="17"/>
      <c r="T29" s="17"/>
      <c r="U29" s="17"/>
      <c r="V29" s="17"/>
      <c r="W29" s="17"/>
      <c r="X29" s="29"/>
    </row>
    <row r="30" spans="1:24" x14ac:dyDescent="0.2">
      <c r="A30" s="9" t="s">
        <v>68</v>
      </c>
      <c r="B30" s="10" t="s">
        <v>199</v>
      </c>
      <c r="C30" s="5" t="s">
        <v>6</v>
      </c>
      <c r="D30" s="8">
        <v>2</v>
      </c>
      <c r="E30" s="8" t="s">
        <v>170</v>
      </c>
      <c r="F30" s="5" t="s">
        <v>118</v>
      </c>
      <c r="G30" s="5" t="s">
        <v>119</v>
      </c>
      <c r="H30" s="5" t="s">
        <v>156</v>
      </c>
      <c r="I30" s="1"/>
      <c r="J30" s="17"/>
      <c r="K30" s="28" t="s">
        <v>24</v>
      </c>
      <c r="L30" s="35" t="s">
        <v>86</v>
      </c>
      <c r="M30" s="38"/>
      <c r="N30" s="17"/>
      <c r="O30" s="17"/>
      <c r="P30" s="17"/>
      <c r="Q30" s="17"/>
      <c r="R30" s="17"/>
      <c r="S30" s="17"/>
      <c r="T30" s="17"/>
      <c r="U30" s="17"/>
      <c r="V30" s="17"/>
      <c r="W30" s="17"/>
      <c r="X30" s="29"/>
    </row>
    <row r="31" spans="1:24" x14ac:dyDescent="0.2">
      <c r="A31" s="9" t="s">
        <v>69</v>
      </c>
      <c r="B31" s="10" t="s">
        <v>200</v>
      </c>
      <c r="C31" s="5" t="s">
        <v>14</v>
      </c>
      <c r="D31" s="8">
        <v>2</v>
      </c>
      <c r="E31" s="8" t="s">
        <v>170</v>
      </c>
      <c r="F31" s="5" t="s">
        <v>118</v>
      </c>
      <c r="G31" s="5" t="s">
        <v>120</v>
      </c>
      <c r="H31" s="5" t="s">
        <v>157</v>
      </c>
      <c r="I31" s="1"/>
      <c r="J31" s="17"/>
      <c r="K31" s="28" t="s">
        <v>25</v>
      </c>
      <c r="L31" s="35" t="s">
        <v>87</v>
      </c>
      <c r="M31" s="38"/>
      <c r="N31" s="17"/>
      <c r="O31" s="17"/>
      <c r="P31" s="17"/>
      <c r="Q31" s="17"/>
      <c r="R31" s="17"/>
      <c r="S31" s="17"/>
      <c r="T31" s="17"/>
      <c r="U31" s="17"/>
      <c r="V31" s="17"/>
      <c r="W31" s="17"/>
      <c r="X31" s="29"/>
    </row>
    <row r="32" spans="1:24" x14ac:dyDescent="0.2">
      <c r="A32" s="9" t="s">
        <v>70</v>
      </c>
      <c r="B32" s="10" t="s">
        <v>201</v>
      </c>
      <c r="C32" s="5" t="s">
        <v>46</v>
      </c>
      <c r="D32" s="8">
        <v>2</v>
      </c>
      <c r="E32" s="8" t="s">
        <v>170</v>
      </c>
      <c r="F32" s="5" t="s">
        <v>118</v>
      </c>
      <c r="G32" s="5" t="s">
        <v>121</v>
      </c>
      <c r="H32" s="5" t="s">
        <v>158</v>
      </c>
      <c r="I32" s="1"/>
      <c r="J32" s="17"/>
      <c r="K32" s="30" t="s">
        <v>35</v>
      </c>
      <c r="L32" s="36" t="s">
        <v>99</v>
      </c>
      <c r="M32" s="38"/>
      <c r="N32" s="17"/>
      <c r="O32" s="17"/>
      <c r="P32" s="17"/>
      <c r="Q32" s="17"/>
      <c r="R32" s="17"/>
      <c r="S32" s="17"/>
      <c r="T32" s="17"/>
      <c r="U32" s="17"/>
      <c r="V32" s="17"/>
      <c r="W32" s="17"/>
      <c r="X32" s="29"/>
    </row>
    <row r="33" spans="1:24" x14ac:dyDescent="0.2">
      <c r="A33" s="9" t="s">
        <v>71</v>
      </c>
      <c r="B33" s="10" t="s">
        <v>202</v>
      </c>
      <c r="C33" s="5" t="s">
        <v>47</v>
      </c>
      <c r="D33" s="8">
        <v>2</v>
      </c>
      <c r="E33" s="8" t="s">
        <v>170</v>
      </c>
      <c r="F33" s="5" t="s">
        <v>118</v>
      </c>
      <c r="G33" s="5" t="s">
        <v>122</v>
      </c>
      <c r="H33" s="5" t="s">
        <v>159</v>
      </c>
      <c r="I33" s="1"/>
      <c r="J33" s="17"/>
      <c r="K33" s="30" t="s">
        <v>27</v>
      </c>
      <c r="L33" s="36" t="s">
        <v>89</v>
      </c>
      <c r="M33" s="39"/>
      <c r="N33" s="32"/>
      <c r="O33" s="32"/>
      <c r="P33" s="32"/>
      <c r="Q33" s="32"/>
      <c r="R33" s="32"/>
      <c r="S33" s="32"/>
      <c r="T33" s="32"/>
      <c r="U33" s="32"/>
      <c r="V33" s="32"/>
      <c r="W33" s="32"/>
      <c r="X33" s="33"/>
    </row>
    <row r="34" spans="1:24" x14ac:dyDescent="0.2">
      <c r="A34" s="9" t="s">
        <v>72</v>
      </c>
      <c r="B34" s="10" t="s">
        <v>203</v>
      </c>
      <c r="C34" s="5" t="s">
        <v>48</v>
      </c>
      <c r="D34" s="8">
        <v>2</v>
      </c>
      <c r="E34" s="8" t="s">
        <v>170</v>
      </c>
      <c r="F34" s="5" t="s">
        <v>118</v>
      </c>
      <c r="G34" s="5" t="s">
        <v>123</v>
      </c>
      <c r="H34" s="5" t="s">
        <v>160</v>
      </c>
      <c r="I34" s="1"/>
      <c r="J34" s="17"/>
      <c r="K34" s="16"/>
      <c r="L34" s="16"/>
      <c r="M34" s="17"/>
      <c r="N34" s="17"/>
      <c r="O34" s="17"/>
      <c r="P34" s="17"/>
      <c r="Q34" s="17"/>
      <c r="R34" s="17"/>
      <c r="S34" s="17"/>
      <c r="T34" s="17"/>
      <c r="U34" s="17"/>
      <c r="V34" s="17"/>
      <c r="W34" s="17"/>
      <c r="X34" s="17"/>
    </row>
    <row r="35" spans="1:24" x14ac:dyDescent="0.2">
      <c r="A35" s="9" t="s">
        <v>73</v>
      </c>
      <c r="B35" s="10" t="s">
        <v>204</v>
      </c>
      <c r="C35" s="5" t="s">
        <v>49</v>
      </c>
      <c r="D35" s="8">
        <v>2</v>
      </c>
      <c r="E35" s="8" t="s">
        <v>170</v>
      </c>
      <c r="F35" s="5" t="s">
        <v>118</v>
      </c>
      <c r="G35" s="5" t="s">
        <v>124</v>
      </c>
      <c r="H35" s="5" t="s">
        <v>161</v>
      </c>
      <c r="I35" s="1"/>
      <c r="J35" s="17"/>
      <c r="K35" s="16"/>
      <c r="L35" s="16"/>
      <c r="M35" s="17"/>
      <c r="N35" s="17"/>
      <c r="O35" s="17"/>
      <c r="P35" s="17"/>
      <c r="Q35" s="17"/>
      <c r="R35" s="17"/>
      <c r="S35" s="17"/>
      <c r="T35" s="17"/>
      <c r="U35" s="17"/>
      <c r="V35" s="17"/>
      <c r="W35" s="17"/>
      <c r="X35" s="17"/>
    </row>
    <row r="36" spans="1:24" x14ac:dyDescent="0.2">
      <c r="A36" s="9" t="s">
        <v>74</v>
      </c>
      <c r="B36" s="10" t="s">
        <v>205</v>
      </c>
      <c r="C36" s="5" t="s">
        <v>50</v>
      </c>
      <c r="D36" s="8">
        <v>2</v>
      </c>
      <c r="E36" s="8" t="s">
        <v>170</v>
      </c>
      <c r="F36" s="5" t="s">
        <v>118</v>
      </c>
      <c r="G36" s="5" t="s">
        <v>125</v>
      </c>
      <c r="H36" s="5" t="s">
        <v>162</v>
      </c>
      <c r="I36" s="1"/>
      <c r="J36" s="17"/>
      <c r="K36" s="16"/>
      <c r="L36" s="16"/>
      <c r="M36" s="19" t="s">
        <v>56</v>
      </c>
      <c r="N36" s="20" t="s">
        <v>57</v>
      </c>
      <c r="O36" s="20" t="s">
        <v>58</v>
      </c>
      <c r="P36" s="20" t="s">
        <v>59</v>
      </c>
      <c r="Q36" s="20" t="s">
        <v>60</v>
      </c>
      <c r="R36" s="20" t="s">
        <v>61</v>
      </c>
      <c r="S36" s="20" t="s">
        <v>62</v>
      </c>
      <c r="T36" s="20" t="s">
        <v>63</v>
      </c>
      <c r="U36" s="20" t="s">
        <v>64</v>
      </c>
      <c r="V36" s="20" t="s">
        <v>65</v>
      </c>
      <c r="W36" s="20" t="s">
        <v>66</v>
      </c>
      <c r="X36" s="21" t="s">
        <v>67</v>
      </c>
    </row>
    <row r="37" spans="1:24" x14ac:dyDescent="0.2">
      <c r="A37" s="9" t="s">
        <v>75</v>
      </c>
      <c r="B37" s="10" t="s">
        <v>206</v>
      </c>
      <c r="C37" s="5" t="s">
        <v>51</v>
      </c>
      <c r="D37" s="8">
        <v>2</v>
      </c>
      <c r="E37" s="8" t="s">
        <v>170</v>
      </c>
      <c r="F37" s="5" t="s">
        <v>118</v>
      </c>
      <c r="G37" s="5" t="s">
        <v>126</v>
      </c>
      <c r="H37" s="5" t="s">
        <v>163</v>
      </c>
      <c r="I37" s="1"/>
      <c r="J37" s="18" t="s">
        <v>214</v>
      </c>
      <c r="K37" s="17"/>
      <c r="L37" s="17"/>
      <c r="M37" s="30" t="s">
        <v>130</v>
      </c>
      <c r="N37" s="31" t="s">
        <v>132</v>
      </c>
      <c r="O37" s="31" t="s">
        <v>133</v>
      </c>
      <c r="P37" s="31" t="s">
        <v>134</v>
      </c>
      <c r="Q37" s="31" t="s">
        <v>135</v>
      </c>
      <c r="R37" s="31" t="s">
        <v>136</v>
      </c>
      <c r="S37" s="31" t="s">
        <v>137</v>
      </c>
      <c r="T37" s="31" t="s">
        <v>138</v>
      </c>
      <c r="U37" s="31" t="s">
        <v>139</v>
      </c>
      <c r="V37" s="31" t="s">
        <v>140</v>
      </c>
      <c r="W37" s="31" t="s">
        <v>141</v>
      </c>
      <c r="X37" s="36" t="s">
        <v>142</v>
      </c>
    </row>
    <row r="38" spans="1:24" x14ac:dyDescent="0.2">
      <c r="A38" s="9" t="s">
        <v>76</v>
      </c>
      <c r="B38" s="10" t="s">
        <v>207</v>
      </c>
      <c r="C38" s="5" t="s">
        <v>52</v>
      </c>
      <c r="D38" s="8">
        <v>2</v>
      </c>
      <c r="E38" s="8" t="s">
        <v>170</v>
      </c>
      <c r="F38" s="5" t="s">
        <v>131</v>
      </c>
      <c r="G38" s="5" t="s">
        <v>143</v>
      </c>
      <c r="H38" s="5" t="s">
        <v>164</v>
      </c>
      <c r="I38" s="1"/>
      <c r="J38" s="17"/>
      <c r="K38" s="25" t="s">
        <v>28</v>
      </c>
      <c r="L38" s="34" t="s">
        <v>91</v>
      </c>
      <c r="M38" s="37"/>
      <c r="N38" s="26"/>
      <c r="O38" s="26"/>
      <c r="P38" s="26"/>
      <c r="Q38" s="26"/>
      <c r="R38" s="26"/>
      <c r="S38" s="26"/>
      <c r="T38" s="26"/>
      <c r="U38" s="26"/>
      <c r="V38" s="26"/>
      <c r="W38" s="26"/>
      <c r="X38" s="27"/>
    </row>
    <row r="39" spans="1:24" x14ac:dyDescent="0.2">
      <c r="A39" s="9" t="s">
        <v>77</v>
      </c>
      <c r="B39" s="10" t="s">
        <v>208</v>
      </c>
      <c r="C39" s="5" t="s">
        <v>53</v>
      </c>
      <c r="D39" s="8">
        <v>2</v>
      </c>
      <c r="E39" s="8" t="s">
        <v>170</v>
      </c>
      <c r="F39" s="5" t="s">
        <v>118</v>
      </c>
      <c r="G39" s="5" t="s">
        <v>127</v>
      </c>
      <c r="H39" s="5" t="s">
        <v>165</v>
      </c>
      <c r="I39" s="1"/>
      <c r="J39" s="17"/>
      <c r="K39" s="28" t="s">
        <v>29</v>
      </c>
      <c r="L39" s="35" t="s">
        <v>93</v>
      </c>
      <c r="M39" s="38"/>
      <c r="N39" s="17"/>
      <c r="O39" s="17"/>
      <c r="P39" s="17"/>
      <c r="Q39" s="17"/>
      <c r="R39" s="17"/>
      <c r="S39" s="17"/>
      <c r="T39" s="17"/>
      <c r="U39" s="17"/>
      <c r="V39" s="17"/>
      <c r="W39" s="17"/>
      <c r="X39" s="29"/>
    </row>
    <row r="40" spans="1:24" x14ac:dyDescent="0.2">
      <c r="A40" s="9" t="s">
        <v>78</v>
      </c>
      <c r="B40" s="10" t="s">
        <v>209</v>
      </c>
      <c r="C40" s="5" t="s">
        <v>54</v>
      </c>
      <c r="D40" s="8">
        <v>2</v>
      </c>
      <c r="E40" s="8" t="s">
        <v>170</v>
      </c>
      <c r="F40" s="5" t="s">
        <v>118</v>
      </c>
      <c r="G40" s="5" t="s">
        <v>128</v>
      </c>
      <c r="H40" s="5" t="s">
        <v>166</v>
      </c>
      <c r="I40" s="1"/>
      <c r="J40" s="17"/>
      <c r="K40" s="28" t="s">
        <v>30</v>
      </c>
      <c r="L40" s="35" t="s">
        <v>94</v>
      </c>
      <c r="M40" s="38"/>
      <c r="N40" s="17"/>
      <c r="O40" s="17"/>
      <c r="P40" s="17"/>
      <c r="Q40" s="17"/>
      <c r="R40" s="17"/>
      <c r="S40" s="17"/>
      <c r="T40" s="17"/>
      <c r="U40" s="17"/>
      <c r="V40" s="17"/>
      <c r="W40" s="17"/>
      <c r="X40" s="29"/>
    </row>
    <row r="41" spans="1:24" x14ac:dyDescent="0.2">
      <c r="A41" s="9" t="s">
        <v>79</v>
      </c>
      <c r="B41" s="10" t="s">
        <v>210</v>
      </c>
      <c r="C41" s="5" t="s">
        <v>55</v>
      </c>
      <c r="D41" s="8">
        <v>2</v>
      </c>
      <c r="E41" s="8" t="s">
        <v>170</v>
      </c>
      <c r="F41" s="5" t="s">
        <v>118</v>
      </c>
      <c r="G41" s="5" t="s">
        <v>129</v>
      </c>
      <c r="H41" s="5" t="s">
        <v>167</v>
      </c>
      <c r="I41" s="1"/>
      <c r="J41" s="17"/>
      <c r="K41" s="28" t="s">
        <v>31</v>
      </c>
      <c r="L41" s="35" t="s">
        <v>95</v>
      </c>
      <c r="M41" s="38"/>
      <c r="N41" s="17"/>
      <c r="O41" s="17"/>
      <c r="P41" s="17"/>
      <c r="Q41" s="17"/>
      <c r="R41" s="17"/>
      <c r="S41" s="17"/>
      <c r="T41" s="17"/>
      <c r="U41" s="17"/>
      <c r="V41" s="17"/>
      <c r="W41" s="17"/>
      <c r="X41" s="29"/>
    </row>
    <row r="42" spans="1:24" x14ac:dyDescent="0.2">
      <c r="J42" s="17"/>
      <c r="K42" s="28" t="s">
        <v>32</v>
      </c>
      <c r="L42" s="35" t="s">
        <v>96</v>
      </c>
      <c r="M42" s="38"/>
      <c r="N42" s="17"/>
      <c r="O42" s="17"/>
      <c r="P42" s="17"/>
      <c r="Q42" s="17"/>
      <c r="R42" s="17"/>
      <c r="S42" s="17"/>
      <c r="T42" s="17"/>
      <c r="U42" s="17"/>
      <c r="V42" s="17"/>
      <c r="W42" s="17"/>
      <c r="X42" s="29"/>
    </row>
    <row r="43" spans="1:24" x14ac:dyDescent="0.2">
      <c r="F43" s="4"/>
      <c r="J43" s="17"/>
      <c r="K43" s="28" t="s">
        <v>33</v>
      </c>
      <c r="L43" s="35" t="s">
        <v>97</v>
      </c>
      <c r="M43" s="38"/>
      <c r="N43" s="17"/>
      <c r="O43" s="17"/>
      <c r="P43" s="17"/>
      <c r="Q43" s="17"/>
      <c r="R43" s="17"/>
      <c r="S43" s="17"/>
      <c r="T43" s="17"/>
      <c r="U43" s="17"/>
      <c r="V43" s="17"/>
      <c r="W43" s="17"/>
      <c r="X43" s="29"/>
    </row>
    <row r="44" spans="1:24" x14ac:dyDescent="0.2">
      <c r="J44" s="17"/>
      <c r="K44" s="28" t="s">
        <v>34</v>
      </c>
      <c r="L44" s="35" t="s">
        <v>98</v>
      </c>
      <c r="M44" s="38"/>
      <c r="N44" s="17"/>
      <c r="O44" s="17"/>
      <c r="P44" s="17"/>
      <c r="Q44" s="17"/>
      <c r="R44" s="17"/>
      <c r="S44" s="17"/>
      <c r="T44" s="17"/>
      <c r="U44" s="17"/>
      <c r="V44" s="17"/>
      <c r="W44" s="17"/>
      <c r="X44" s="29"/>
    </row>
    <row r="45" spans="1:24" x14ac:dyDescent="0.2">
      <c r="J45" s="17"/>
      <c r="K45" s="28" t="s">
        <v>26</v>
      </c>
      <c r="L45" s="35" t="s">
        <v>88</v>
      </c>
      <c r="M45" s="39"/>
      <c r="N45" s="32"/>
      <c r="O45" s="32"/>
      <c r="P45" s="32"/>
      <c r="Q45" s="32"/>
      <c r="R45" s="32"/>
      <c r="S45" s="32"/>
      <c r="T45" s="32"/>
      <c r="U45" s="32"/>
      <c r="V45" s="32"/>
      <c r="W45" s="32"/>
      <c r="X45" s="33"/>
    </row>
    <row r="49" spans="9:10" x14ac:dyDescent="0.2">
      <c r="I49" s="16"/>
      <c r="J49" s="17"/>
    </row>
    <row r="50" spans="9:10" x14ac:dyDescent="0.2">
      <c r="I50" s="16"/>
      <c r="J50" s="17"/>
    </row>
    <row r="51" spans="9:10" x14ac:dyDescent="0.2">
      <c r="I51" s="16"/>
      <c r="J51" s="242"/>
    </row>
    <row r="52" spans="9:10" x14ac:dyDescent="0.2">
      <c r="I52" s="16"/>
      <c r="J52" s="17"/>
    </row>
    <row r="53" spans="9:10" x14ac:dyDescent="0.2">
      <c r="I53" s="16"/>
      <c r="J53" s="17"/>
    </row>
    <row r="54" spans="9:10" x14ac:dyDescent="0.2">
      <c r="I54" s="16"/>
      <c r="J54" s="17"/>
    </row>
    <row r="55" spans="9:10" x14ac:dyDescent="0.2">
      <c r="I55" s="16"/>
      <c r="J55" s="17"/>
    </row>
    <row r="56" spans="9:10" x14ac:dyDescent="0.2">
      <c r="I56" s="16"/>
      <c r="J56" s="17"/>
    </row>
    <row r="57" spans="9:10" x14ac:dyDescent="0.2">
      <c r="I57" s="16"/>
      <c r="J57" s="17"/>
    </row>
    <row r="58" spans="9:10" x14ac:dyDescent="0.2">
      <c r="I58" s="16"/>
      <c r="J58" s="17"/>
    </row>
    <row r="59" spans="9:10" x14ac:dyDescent="0.2">
      <c r="I59" s="16"/>
      <c r="J59" s="17"/>
    </row>
    <row r="60" spans="9:10" x14ac:dyDescent="0.2">
      <c r="I60" s="16"/>
      <c r="J60" s="17"/>
    </row>
  </sheetData>
  <sheetProtection sheet="1" objects="1" scenarios="1"/>
  <phoneticPr fontId="10" type="noConversion"/>
  <pageMargins left="0.75" right="0.75" top="1" bottom="1" header="0.5" footer="0.5"/>
  <pageSetup scale="30" orientation="landscape"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dimension ref="A1:Y14"/>
  <sheetViews>
    <sheetView view="pageLayout" zoomScale="200" workbookViewId="0">
      <selection activeCell="B2" sqref="B2:M9"/>
    </sheetView>
  </sheetViews>
  <sheetFormatPr baseColWidth="10" defaultRowHeight="16" x14ac:dyDescent="0.2"/>
  <cols>
    <col min="1" max="13" width="8.6640625" customWidth="1"/>
    <col min="14" max="24" width="4.6640625" customWidth="1"/>
  </cols>
  <sheetData>
    <row r="1" spans="1:25" ht="50" customHeight="1" thickBot="1" x14ac:dyDescent="0.35">
      <c r="A1" s="73" t="s">
        <v>307</v>
      </c>
      <c r="B1" s="66">
        <v>1</v>
      </c>
      <c r="C1" s="66">
        <v>2</v>
      </c>
      <c r="D1" s="66">
        <v>3</v>
      </c>
      <c r="E1" s="66">
        <v>4</v>
      </c>
      <c r="F1" s="66">
        <v>5</v>
      </c>
      <c r="G1" s="66">
        <v>6</v>
      </c>
      <c r="H1" s="66">
        <v>7</v>
      </c>
      <c r="I1" s="66">
        <v>8</v>
      </c>
      <c r="J1" s="66">
        <v>9</v>
      </c>
      <c r="K1" s="66">
        <v>10</v>
      </c>
      <c r="L1" s="66">
        <v>11</v>
      </c>
      <c r="M1" s="66">
        <v>12</v>
      </c>
      <c r="N1" s="72"/>
      <c r="O1" s="72"/>
      <c r="P1" s="72"/>
      <c r="Q1" s="72"/>
      <c r="R1" s="72"/>
      <c r="S1" s="72"/>
      <c r="T1" s="72"/>
      <c r="U1" s="72"/>
      <c r="V1" s="72"/>
      <c r="W1" s="72"/>
      <c r="X1" s="72"/>
      <c r="Y1" s="17"/>
    </row>
    <row r="2" spans="1:25" ht="50" customHeight="1" x14ac:dyDescent="0.3">
      <c r="A2" s="66" t="s">
        <v>215</v>
      </c>
      <c r="B2" s="71"/>
      <c r="C2" s="70"/>
      <c r="D2" s="70"/>
      <c r="E2" s="70"/>
      <c r="F2" s="70"/>
      <c r="G2" s="70"/>
      <c r="H2" s="70"/>
      <c r="I2" s="70"/>
      <c r="J2" s="70"/>
      <c r="K2" s="70"/>
      <c r="L2" s="70"/>
      <c r="M2" s="69"/>
      <c r="N2" s="61"/>
      <c r="O2" s="61"/>
      <c r="P2" s="61"/>
      <c r="Q2" s="61"/>
      <c r="R2" s="61"/>
      <c r="S2" s="61"/>
      <c r="T2" s="61"/>
      <c r="U2" s="60"/>
      <c r="V2" s="60"/>
      <c r="W2" s="60"/>
      <c r="X2" s="60"/>
      <c r="Y2" s="17"/>
    </row>
    <row r="3" spans="1:25" ht="50" customHeight="1" x14ac:dyDescent="0.3">
      <c r="A3" s="66" t="s">
        <v>169</v>
      </c>
      <c r="B3" s="68"/>
      <c r="C3" s="64"/>
      <c r="D3" s="64"/>
      <c r="E3" s="64"/>
      <c r="F3" s="64"/>
      <c r="G3" s="64"/>
      <c r="H3" s="64"/>
      <c r="I3" s="64"/>
      <c r="J3" s="64"/>
      <c r="K3" s="64"/>
      <c r="L3" s="64"/>
      <c r="M3" s="67"/>
      <c r="N3" s="61"/>
      <c r="O3" s="61"/>
      <c r="P3" s="61"/>
      <c r="Q3" s="61"/>
      <c r="R3" s="61"/>
      <c r="S3" s="61"/>
      <c r="T3" s="61"/>
      <c r="U3" s="60"/>
      <c r="V3" s="60"/>
      <c r="W3" s="60"/>
      <c r="X3" s="60"/>
      <c r="Y3" s="17"/>
    </row>
    <row r="4" spans="1:25" ht="50" customHeight="1" x14ac:dyDescent="0.3">
      <c r="A4" s="66" t="s">
        <v>170</v>
      </c>
      <c r="B4" s="68"/>
      <c r="C4" s="64"/>
      <c r="D4" s="64"/>
      <c r="E4" s="64"/>
      <c r="F4" s="64"/>
      <c r="G4" s="64"/>
      <c r="H4" s="64"/>
      <c r="I4" s="64"/>
      <c r="J4" s="64"/>
      <c r="K4" s="64"/>
      <c r="L4" s="64"/>
      <c r="M4" s="67"/>
      <c r="N4" s="61"/>
      <c r="O4" s="61"/>
      <c r="P4" s="61"/>
      <c r="Q4" s="61"/>
      <c r="R4" s="61"/>
      <c r="S4" s="61"/>
      <c r="T4" s="61"/>
      <c r="U4" s="60"/>
      <c r="V4" s="60"/>
      <c r="W4" s="60"/>
      <c r="X4" s="60"/>
      <c r="Y4" s="17"/>
    </row>
    <row r="5" spans="1:25" ht="50" customHeight="1" x14ac:dyDescent="0.3">
      <c r="A5" s="66" t="s">
        <v>216</v>
      </c>
      <c r="B5" s="68"/>
      <c r="C5" s="64"/>
      <c r="D5" s="64"/>
      <c r="E5" s="64"/>
      <c r="F5" s="64"/>
      <c r="G5" s="64"/>
      <c r="H5" s="64"/>
      <c r="I5" s="64"/>
      <c r="J5" s="64"/>
      <c r="K5" s="64"/>
      <c r="L5" s="64"/>
      <c r="M5" s="67"/>
      <c r="N5" s="61"/>
      <c r="O5" s="61"/>
      <c r="P5" s="61"/>
      <c r="Q5" s="61"/>
      <c r="R5" s="61"/>
      <c r="S5" s="61"/>
      <c r="T5" s="61"/>
      <c r="U5" s="60"/>
      <c r="V5" s="60"/>
      <c r="W5" s="60"/>
      <c r="X5" s="60"/>
      <c r="Y5" s="17"/>
    </row>
    <row r="6" spans="1:25" ht="50" customHeight="1" x14ac:dyDescent="0.3">
      <c r="A6" s="66" t="s">
        <v>217</v>
      </c>
      <c r="B6" s="68"/>
      <c r="C6" s="64"/>
      <c r="D6" s="64"/>
      <c r="E6" s="64"/>
      <c r="F6" s="64"/>
      <c r="G6" s="64"/>
      <c r="H6" s="64"/>
      <c r="I6" s="64"/>
      <c r="J6" s="64"/>
      <c r="K6" s="64"/>
      <c r="L6" s="64"/>
      <c r="M6" s="67"/>
      <c r="N6" s="61"/>
      <c r="O6" s="61"/>
      <c r="P6" s="61"/>
      <c r="Q6" s="61"/>
      <c r="R6" s="61"/>
      <c r="S6" s="61"/>
      <c r="T6" s="61"/>
      <c r="U6" s="60"/>
      <c r="V6" s="60"/>
      <c r="W6" s="60"/>
      <c r="X6" s="60"/>
      <c r="Y6" s="17"/>
    </row>
    <row r="7" spans="1:25" ht="50" customHeight="1" x14ac:dyDescent="0.3">
      <c r="A7" s="66" t="s">
        <v>218</v>
      </c>
      <c r="B7" s="68"/>
      <c r="C7" s="64"/>
      <c r="D7" s="64"/>
      <c r="E7" s="64"/>
      <c r="F7" s="64"/>
      <c r="G7" s="64"/>
      <c r="H7" s="64"/>
      <c r="I7" s="64"/>
      <c r="J7" s="64"/>
      <c r="K7" s="64"/>
      <c r="L7" s="64"/>
      <c r="M7" s="67"/>
      <c r="N7" s="61"/>
      <c r="O7" s="61"/>
      <c r="P7" s="61"/>
      <c r="Q7" s="61"/>
      <c r="R7" s="61"/>
      <c r="S7" s="61"/>
      <c r="T7" s="61"/>
      <c r="U7" s="60"/>
      <c r="V7" s="60"/>
      <c r="W7" s="60"/>
      <c r="X7" s="60"/>
      <c r="Y7" s="17"/>
    </row>
    <row r="8" spans="1:25" ht="50" customHeight="1" thickBot="1" x14ac:dyDescent="0.35">
      <c r="A8" s="66" t="s">
        <v>219</v>
      </c>
      <c r="B8" s="68"/>
      <c r="C8" s="64"/>
      <c r="D8" s="64"/>
      <c r="E8" s="64"/>
      <c r="F8" s="64"/>
      <c r="G8" s="64"/>
      <c r="H8" s="64"/>
      <c r="I8" s="64"/>
      <c r="J8" s="64"/>
      <c r="K8" s="63"/>
      <c r="L8" s="64"/>
      <c r="M8" s="67"/>
      <c r="N8" s="61"/>
      <c r="O8" s="61"/>
      <c r="P8" s="61"/>
      <c r="Q8" s="61"/>
      <c r="R8" s="61"/>
      <c r="S8" s="61"/>
      <c r="T8" s="61"/>
      <c r="U8" s="60"/>
      <c r="V8" s="60"/>
      <c r="W8" s="60"/>
      <c r="X8" s="60"/>
      <c r="Y8" s="17"/>
    </row>
    <row r="9" spans="1:25" ht="50" customHeight="1" thickBot="1" x14ac:dyDescent="0.35">
      <c r="A9" s="66" t="s">
        <v>220</v>
      </c>
      <c r="B9" s="65"/>
      <c r="C9" s="63"/>
      <c r="D9" s="63"/>
      <c r="E9" s="63"/>
      <c r="F9" s="63"/>
      <c r="G9" s="63"/>
      <c r="H9" s="63"/>
      <c r="I9" s="63"/>
      <c r="J9" s="63"/>
      <c r="K9" s="64"/>
      <c r="L9" s="63"/>
      <c r="M9" s="62"/>
      <c r="N9" s="61"/>
      <c r="O9" s="61"/>
      <c r="P9" s="61"/>
      <c r="Q9" s="61"/>
      <c r="R9" s="61"/>
      <c r="S9" s="61"/>
      <c r="T9" s="61"/>
      <c r="U9" s="60"/>
      <c r="V9" s="60"/>
      <c r="W9" s="60"/>
      <c r="X9" s="60"/>
      <c r="Y9" s="17"/>
    </row>
    <row r="10" spans="1:25" ht="8" customHeight="1" x14ac:dyDescent="0.2">
      <c r="A10" s="48"/>
      <c r="B10" s="48"/>
      <c r="C10" s="48"/>
      <c r="D10" s="48"/>
    </row>
    <row r="11" spans="1:25" ht="8" customHeight="1" x14ac:dyDescent="0.2"/>
    <row r="12" spans="1:25" ht="8" customHeight="1" x14ac:dyDescent="0.2"/>
    <row r="13" spans="1:25" ht="8" customHeight="1" x14ac:dyDescent="0.2"/>
    <row r="14" spans="1:25" ht="8" customHeight="1" x14ac:dyDescent="0.2"/>
  </sheetData>
  <phoneticPr fontId="10" type="noConversion"/>
  <conditionalFormatting sqref="B2:M9">
    <cfRule type="containsBlanks" dxfId="8" priority="1">
      <formula>LEN(TRIM(B2))=0</formula>
    </cfRule>
  </conditionalFormatting>
  <pageMargins left="0.59" right="0.59" top="0.59" bottom="0.59" header="0.3611111111111111" footer="0"/>
  <pageSetup orientation="landscape" horizontalDpi="4294967292" verticalDpi="4294967292"/>
  <headerFooter>
    <oddHeader>&amp;C16S Extraction Plate 1 of 4_x000D_</oddHeader>
  </headerFooter>
  <extLst>
    <ext xmlns:mx="http://schemas.microsoft.com/office/mac/excel/2008/main" uri="{64002731-A6B0-56B0-2670-7721B7C09600}">
      <mx:PLV Mode="1" OnePage="0" WScale="10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dimension ref="A1:Z23"/>
  <sheetViews>
    <sheetView view="pageLayout" zoomScale="200" workbookViewId="0">
      <selection activeCell="H7" sqref="H7"/>
    </sheetView>
  </sheetViews>
  <sheetFormatPr baseColWidth="10" defaultRowHeight="16" x14ac:dyDescent="0.2"/>
  <cols>
    <col min="1" max="13" width="8.6640625" customWidth="1"/>
    <col min="14" max="25" width="4.6640625" customWidth="1"/>
  </cols>
  <sheetData>
    <row r="1" spans="1:26" ht="50" customHeight="1" thickBot="1" x14ac:dyDescent="0.35">
      <c r="A1" s="73" t="s">
        <v>307</v>
      </c>
      <c r="B1" s="66">
        <v>1</v>
      </c>
      <c r="C1" s="66">
        <v>2</v>
      </c>
      <c r="D1" s="66">
        <v>3</v>
      </c>
      <c r="E1" s="66">
        <v>4</v>
      </c>
      <c r="F1" s="66">
        <v>5</v>
      </c>
      <c r="G1" s="66">
        <v>6</v>
      </c>
      <c r="H1" s="66">
        <v>7</v>
      </c>
      <c r="I1" s="66">
        <v>8</v>
      </c>
      <c r="J1" s="66">
        <v>9</v>
      </c>
      <c r="K1" s="66">
        <v>10</v>
      </c>
      <c r="L1" s="66">
        <v>11</v>
      </c>
      <c r="M1" s="66">
        <v>12</v>
      </c>
      <c r="N1" s="72"/>
      <c r="O1" s="72"/>
      <c r="P1" s="72"/>
      <c r="Q1" s="72"/>
      <c r="R1" s="72"/>
      <c r="S1" s="72"/>
      <c r="T1" s="72"/>
      <c r="U1" s="72"/>
      <c r="V1" s="72"/>
      <c r="W1" s="72"/>
      <c r="X1" s="72"/>
      <c r="Y1" s="72"/>
      <c r="Z1" s="17"/>
    </row>
    <row r="2" spans="1:26" ht="50" customHeight="1" x14ac:dyDescent="0.3">
      <c r="A2" s="66" t="s">
        <v>215</v>
      </c>
      <c r="B2" s="71"/>
      <c r="C2" s="70"/>
      <c r="D2" s="70"/>
      <c r="E2" s="70"/>
      <c r="F2" s="70"/>
      <c r="G2" s="70"/>
      <c r="H2" s="70"/>
      <c r="I2" s="70"/>
      <c r="J2" s="70"/>
      <c r="K2" s="70"/>
      <c r="L2" s="70"/>
      <c r="M2" s="69"/>
      <c r="N2" s="61"/>
      <c r="O2" s="61"/>
      <c r="P2" s="61"/>
      <c r="Q2" s="61"/>
      <c r="R2" s="61"/>
      <c r="S2" s="61"/>
      <c r="T2" s="61"/>
      <c r="U2" s="61"/>
      <c r="V2" s="60"/>
      <c r="W2" s="60"/>
      <c r="X2" s="60"/>
      <c r="Y2" s="60"/>
      <c r="Z2" s="17"/>
    </row>
    <row r="3" spans="1:26" ht="50" customHeight="1" x14ac:dyDescent="0.3">
      <c r="A3" s="66" t="s">
        <v>169</v>
      </c>
      <c r="B3" s="68"/>
      <c r="C3" s="64"/>
      <c r="D3" s="64"/>
      <c r="E3" s="64"/>
      <c r="F3" s="64"/>
      <c r="G3" s="64"/>
      <c r="H3" s="64"/>
      <c r="I3" s="64"/>
      <c r="J3" s="64"/>
      <c r="K3" s="64"/>
      <c r="L3" s="64"/>
      <c r="M3" s="67"/>
      <c r="N3" s="61"/>
      <c r="O3" s="61"/>
      <c r="P3" s="61"/>
      <c r="Q3" s="61"/>
      <c r="R3" s="61"/>
      <c r="S3" s="61"/>
      <c r="T3" s="61"/>
      <c r="U3" s="61"/>
      <c r="V3" s="60"/>
      <c r="W3" s="60"/>
      <c r="X3" s="60"/>
      <c r="Y3" s="60"/>
      <c r="Z3" s="17"/>
    </row>
    <row r="4" spans="1:26" ht="50" customHeight="1" x14ac:dyDescent="0.3">
      <c r="A4" s="66" t="s">
        <v>170</v>
      </c>
      <c r="B4" s="68"/>
      <c r="C4" s="64"/>
      <c r="D4" s="64"/>
      <c r="E4" s="64"/>
      <c r="F4" s="64"/>
      <c r="G4" s="64"/>
      <c r="H4" s="64"/>
      <c r="I4" s="64"/>
      <c r="J4" s="64"/>
      <c r="K4" s="64"/>
      <c r="L4" s="64"/>
      <c r="M4" s="67"/>
      <c r="N4" s="61"/>
      <c r="O4" s="61"/>
      <c r="P4" s="61"/>
      <c r="Q4" s="61"/>
      <c r="R4" s="61"/>
      <c r="S4" s="61"/>
      <c r="T4" s="61"/>
      <c r="U4" s="61"/>
      <c r="V4" s="60"/>
      <c r="W4" s="60"/>
      <c r="X4" s="60"/>
      <c r="Y4" s="60"/>
      <c r="Z4" s="17"/>
    </row>
    <row r="5" spans="1:26" ht="50" customHeight="1" x14ac:dyDescent="0.3">
      <c r="A5" s="66" t="s">
        <v>216</v>
      </c>
      <c r="B5" s="68"/>
      <c r="C5" s="64"/>
      <c r="D5" s="64"/>
      <c r="E5" s="64"/>
      <c r="F5" s="64"/>
      <c r="G5" s="64"/>
      <c r="H5" s="64"/>
      <c r="I5" s="64"/>
      <c r="J5" s="64"/>
      <c r="K5" s="64"/>
      <c r="L5" s="64"/>
      <c r="M5" s="67"/>
      <c r="N5" s="61"/>
      <c r="O5" s="61"/>
      <c r="P5" s="61"/>
      <c r="Q5" s="61"/>
      <c r="R5" s="61"/>
      <c r="S5" s="61"/>
      <c r="T5" s="61"/>
      <c r="U5" s="61"/>
      <c r="V5" s="60"/>
      <c r="W5" s="60"/>
      <c r="X5" s="60"/>
      <c r="Y5" s="60"/>
      <c r="Z5" s="17"/>
    </row>
    <row r="6" spans="1:26" ht="50" customHeight="1" x14ac:dyDescent="0.3">
      <c r="A6" s="66" t="s">
        <v>217</v>
      </c>
      <c r="B6" s="68"/>
      <c r="C6" s="64"/>
      <c r="D6" s="64"/>
      <c r="E6" s="64"/>
      <c r="F6" s="64"/>
      <c r="G6" s="64"/>
      <c r="H6" s="64"/>
      <c r="I6" s="64"/>
      <c r="J6" s="64"/>
      <c r="K6" s="64"/>
      <c r="L6" s="64"/>
      <c r="M6" s="67"/>
      <c r="N6" s="61"/>
      <c r="O6" s="61"/>
      <c r="P6" s="61"/>
      <c r="Q6" s="61"/>
      <c r="R6" s="61"/>
      <c r="S6" s="61"/>
      <c r="T6" s="61"/>
      <c r="U6" s="61"/>
      <c r="V6" s="60"/>
      <c r="W6" s="60"/>
      <c r="X6" s="60"/>
      <c r="Y6" s="60"/>
      <c r="Z6" s="17"/>
    </row>
    <row r="7" spans="1:26" ht="50" customHeight="1" x14ac:dyDescent="0.3">
      <c r="A7" s="66" t="s">
        <v>218</v>
      </c>
      <c r="B7" s="68"/>
      <c r="C7" s="64"/>
      <c r="D7" s="64"/>
      <c r="E7" s="64"/>
      <c r="F7" s="64"/>
      <c r="G7" s="64"/>
      <c r="H7" s="64"/>
      <c r="I7" s="64"/>
      <c r="J7" s="64"/>
      <c r="K7" s="64"/>
      <c r="L7" s="64"/>
      <c r="M7" s="67"/>
      <c r="N7" s="61"/>
      <c r="O7" s="61"/>
      <c r="P7" s="61"/>
      <c r="Q7" s="61"/>
      <c r="R7" s="61"/>
      <c r="S7" s="61"/>
      <c r="T7" s="61"/>
      <c r="U7" s="61"/>
      <c r="V7" s="60"/>
      <c r="W7" s="60"/>
      <c r="X7" s="60"/>
      <c r="Y7" s="60"/>
      <c r="Z7" s="17"/>
    </row>
    <row r="8" spans="1:26" ht="50" customHeight="1" thickBot="1" x14ac:dyDescent="0.35">
      <c r="A8" s="66" t="s">
        <v>219</v>
      </c>
      <c r="B8" s="68"/>
      <c r="C8" s="64"/>
      <c r="D8" s="64"/>
      <c r="E8" s="64"/>
      <c r="F8" s="64"/>
      <c r="G8" s="64"/>
      <c r="H8" s="64"/>
      <c r="I8" s="64"/>
      <c r="J8" s="64"/>
      <c r="K8" s="63"/>
      <c r="L8" s="64"/>
      <c r="M8" s="67"/>
      <c r="N8" s="61"/>
      <c r="O8" s="61"/>
      <c r="P8" s="61"/>
      <c r="Q8" s="61"/>
      <c r="R8" s="61"/>
      <c r="S8" s="61"/>
      <c r="T8" s="61"/>
      <c r="U8" s="61"/>
      <c r="V8" s="60"/>
      <c r="W8" s="60"/>
      <c r="X8" s="60"/>
      <c r="Y8" s="60"/>
      <c r="Z8" s="17"/>
    </row>
    <row r="9" spans="1:26" ht="50" customHeight="1" thickBot="1" x14ac:dyDescent="0.35">
      <c r="A9" s="66" t="s">
        <v>220</v>
      </c>
      <c r="B9" s="65"/>
      <c r="C9" s="63"/>
      <c r="D9" s="63"/>
      <c r="E9" s="63"/>
      <c r="F9" s="63"/>
      <c r="G9" s="63"/>
      <c r="H9" s="63"/>
      <c r="I9" s="63"/>
      <c r="J9" s="63"/>
      <c r="K9" s="64"/>
      <c r="L9" s="63"/>
      <c r="M9" s="62"/>
      <c r="N9" s="61"/>
      <c r="O9" s="61"/>
      <c r="P9" s="61"/>
      <c r="Q9" s="61"/>
      <c r="R9" s="61"/>
      <c r="S9" s="61"/>
      <c r="T9" s="61"/>
      <c r="U9" s="61"/>
      <c r="V9" s="60"/>
      <c r="W9" s="60"/>
      <c r="X9" s="60"/>
      <c r="Y9" s="60"/>
      <c r="Z9" s="17"/>
    </row>
    <row r="10" spans="1:26" s="49" customFormat="1" ht="8" customHeight="1" x14ac:dyDescent="0.2">
      <c r="A10" s="59"/>
      <c r="B10" s="58"/>
      <c r="C10" s="53"/>
      <c r="D10" s="53"/>
      <c r="E10" s="53"/>
      <c r="F10" s="53"/>
      <c r="G10" s="53"/>
      <c r="H10" s="53"/>
      <c r="I10" s="53"/>
      <c r="J10" s="53"/>
      <c r="K10" s="53"/>
      <c r="L10" s="53"/>
      <c r="M10" s="53"/>
      <c r="N10" s="53"/>
      <c r="O10" s="53"/>
      <c r="P10" s="53"/>
      <c r="Q10" s="53"/>
      <c r="R10" s="53"/>
      <c r="S10" s="53"/>
      <c r="T10" s="53"/>
      <c r="U10" s="53"/>
      <c r="V10" s="53"/>
      <c r="W10" s="53"/>
      <c r="X10" s="53"/>
      <c r="Y10" s="53"/>
    </row>
    <row r="11" spans="1:26" s="49" customFormat="1" ht="8" customHeight="1" x14ac:dyDescent="0.2">
      <c r="A11" s="57"/>
      <c r="B11" s="58"/>
      <c r="C11" s="53"/>
      <c r="D11" s="53"/>
      <c r="E11" s="53"/>
      <c r="F11" s="53"/>
      <c r="G11" s="53"/>
      <c r="H11" s="53"/>
      <c r="I11" s="53"/>
      <c r="J11" s="53"/>
      <c r="N11" s="53"/>
      <c r="O11" s="53"/>
      <c r="P11" s="53"/>
      <c r="Q11" s="53"/>
      <c r="R11" s="53"/>
      <c r="S11" s="53"/>
      <c r="T11" s="53"/>
      <c r="U11" s="53"/>
      <c r="V11" s="53"/>
      <c r="W11" s="53"/>
      <c r="X11" s="53"/>
      <c r="Y11" s="53"/>
    </row>
    <row r="12" spans="1:26" s="49" customFormat="1" ht="8" customHeight="1" x14ac:dyDescent="0.2">
      <c r="A12" s="57"/>
      <c r="B12" s="58"/>
      <c r="C12" s="53"/>
      <c r="D12" s="53"/>
      <c r="E12" s="53"/>
      <c r="F12" s="53"/>
      <c r="G12" s="53"/>
      <c r="H12" s="53"/>
      <c r="I12" s="53"/>
      <c r="J12" s="53"/>
      <c r="N12" s="53"/>
      <c r="O12" s="53"/>
      <c r="P12" s="53"/>
      <c r="Q12" s="53"/>
      <c r="R12" s="53"/>
      <c r="S12" s="53"/>
      <c r="T12" s="53"/>
      <c r="U12" s="53"/>
      <c r="V12" s="53"/>
      <c r="W12" s="53"/>
      <c r="X12" s="53"/>
      <c r="Y12" s="53"/>
    </row>
    <row r="13" spans="1:26" s="49" customFormat="1" ht="8" customHeight="1" x14ac:dyDescent="0.2">
      <c r="A13" s="57"/>
      <c r="D13" s="53"/>
      <c r="E13" s="53"/>
      <c r="F13" s="53"/>
      <c r="G13" s="53"/>
      <c r="H13" s="53"/>
      <c r="I13" s="53"/>
      <c r="J13" s="53"/>
      <c r="N13" s="53"/>
      <c r="O13" s="53"/>
      <c r="P13" s="53"/>
      <c r="Q13" s="53"/>
      <c r="R13" s="53"/>
      <c r="S13" s="53"/>
      <c r="T13" s="53"/>
      <c r="U13" s="53"/>
      <c r="V13" s="53"/>
      <c r="W13" s="53"/>
      <c r="X13" s="53"/>
      <c r="Y13" s="53"/>
    </row>
    <row r="14" spans="1:26" s="49" customFormat="1" ht="8" customHeight="1" x14ac:dyDescent="0.2">
      <c r="A14" s="54"/>
      <c r="B14" s="51"/>
      <c r="C14" s="51"/>
      <c r="D14" s="52"/>
      <c r="E14" s="53"/>
      <c r="F14" s="53"/>
      <c r="G14" s="53"/>
      <c r="H14" s="53"/>
      <c r="I14" s="53"/>
      <c r="J14" s="53"/>
      <c r="N14" s="53"/>
      <c r="O14" s="53"/>
      <c r="P14" s="53"/>
      <c r="Q14" s="53"/>
      <c r="R14" s="53"/>
      <c r="S14" s="53"/>
      <c r="T14" s="53"/>
      <c r="U14" s="53"/>
      <c r="V14" s="53"/>
      <c r="W14" s="53"/>
      <c r="X14" s="53"/>
      <c r="Y14" s="53"/>
    </row>
    <row r="15" spans="1:26" s="49" customFormat="1" ht="8" customHeight="1" x14ac:dyDescent="0.2">
      <c r="A15" s="54"/>
      <c r="B15" s="52"/>
      <c r="C15" s="52"/>
      <c r="D15" s="52"/>
      <c r="E15" s="53"/>
      <c r="F15" s="53"/>
      <c r="G15" s="53"/>
      <c r="H15" s="53"/>
      <c r="I15" s="53"/>
      <c r="J15" s="53"/>
      <c r="K15" s="53"/>
      <c r="L15" s="53"/>
      <c r="M15" s="53"/>
      <c r="N15" s="53"/>
      <c r="O15" s="53"/>
      <c r="P15" s="53"/>
      <c r="Q15" s="53"/>
      <c r="R15" s="53"/>
      <c r="S15" s="53"/>
      <c r="T15" s="53"/>
      <c r="U15" s="53"/>
      <c r="V15" s="53"/>
      <c r="W15" s="53"/>
      <c r="X15" s="53"/>
      <c r="Y15" s="53"/>
    </row>
    <row r="16" spans="1:26" s="49" customFormat="1" ht="8" customHeight="1" x14ac:dyDescent="0.2">
      <c r="A16" s="54"/>
      <c r="B16" s="52"/>
      <c r="C16" s="52"/>
      <c r="D16" s="52"/>
      <c r="E16" s="53"/>
      <c r="F16" s="56"/>
      <c r="G16" s="55"/>
      <c r="H16" s="55"/>
      <c r="I16" s="55"/>
      <c r="J16" s="55"/>
      <c r="K16" s="55"/>
      <c r="L16" s="53"/>
      <c r="M16" s="53"/>
      <c r="N16" s="53"/>
      <c r="O16" s="53"/>
      <c r="P16" s="53"/>
      <c r="Q16" s="53"/>
      <c r="R16" s="53"/>
      <c r="S16" s="53"/>
      <c r="T16" s="53"/>
      <c r="U16" s="53"/>
      <c r="V16" s="53"/>
      <c r="W16" s="53"/>
      <c r="X16" s="53"/>
      <c r="Y16" s="53"/>
    </row>
    <row r="17" spans="1:25" s="49" customFormat="1" ht="8" customHeight="1" x14ac:dyDescent="0.2">
      <c r="A17" s="54"/>
      <c r="B17" s="52"/>
      <c r="C17" s="52"/>
      <c r="D17" s="51"/>
      <c r="E17" s="53"/>
      <c r="F17" s="53"/>
      <c r="G17" s="53"/>
      <c r="H17" s="53"/>
      <c r="I17" s="53"/>
      <c r="J17" s="53"/>
      <c r="K17" s="53"/>
      <c r="L17" s="53"/>
      <c r="M17" s="53"/>
      <c r="N17" s="53"/>
      <c r="O17" s="53"/>
      <c r="P17" s="53"/>
      <c r="Q17" s="53"/>
      <c r="R17" s="53"/>
      <c r="S17" s="53"/>
      <c r="T17" s="53"/>
      <c r="U17" s="53"/>
      <c r="V17" s="53"/>
      <c r="W17" s="53"/>
      <c r="X17" s="53"/>
      <c r="Y17" s="53"/>
    </row>
    <row r="18" spans="1:25" s="49" customFormat="1" ht="8" customHeight="1" x14ac:dyDescent="0.2">
      <c r="A18" s="51"/>
      <c r="B18" s="52"/>
      <c r="C18" s="51"/>
      <c r="E18" s="50"/>
      <c r="F18" s="50"/>
      <c r="G18" s="50"/>
      <c r="H18" s="50"/>
      <c r="I18" s="50"/>
      <c r="J18" s="50"/>
      <c r="K18" s="50"/>
      <c r="L18" s="50"/>
    </row>
    <row r="19" spans="1:25" ht="8" customHeight="1" x14ac:dyDescent="0.2">
      <c r="A19" s="48"/>
      <c r="B19" s="48"/>
      <c r="C19" s="48"/>
      <c r="D19" s="48"/>
    </row>
    <row r="20" spans="1:25" ht="8" customHeight="1" x14ac:dyDescent="0.2"/>
    <row r="21" spans="1:25" ht="8" customHeight="1" x14ac:dyDescent="0.2"/>
    <row r="22" spans="1:25" ht="8" customHeight="1" x14ac:dyDescent="0.2"/>
    <row r="23" spans="1:25" ht="8" customHeight="1" x14ac:dyDescent="0.2"/>
  </sheetData>
  <phoneticPr fontId="10" type="noConversion"/>
  <conditionalFormatting sqref="B2:M9">
    <cfRule type="containsBlanks" dxfId="7" priority="1">
      <formula>LEN(TRIM(B2))=0</formula>
    </cfRule>
  </conditionalFormatting>
  <pageMargins left="0.59" right="0.59" top="0.59" bottom="0.59" header="0.3611111111111111" footer="0"/>
  <pageSetup orientation="landscape" horizontalDpi="4294967292" verticalDpi="4294967292"/>
  <headerFooter>
    <oddHeader>&amp;C16S Extraction Plate 2 of 4_x000D_</oddHeader>
  </headerFooter>
  <extLst>
    <ext xmlns:mx="http://schemas.microsoft.com/office/mac/excel/2008/main" uri="{64002731-A6B0-56B0-2670-7721B7C09600}">
      <mx:PLV Mode="1" OnePage="0" WScale="10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dimension ref="A1:Z23"/>
  <sheetViews>
    <sheetView view="pageLayout" zoomScale="200" workbookViewId="0">
      <selection activeCell="B2" sqref="B2:M9"/>
    </sheetView>
  </sheetViews>
  <sheetFormatPr baseColWidth="10" defaultRowHeight="16" x14ac:dyDescent="0.2"/>
  <cols>
    <col min="1" max="13" width="8.6640625" customWidth="1"/>
    <col min="14" max="25" width="4.6640625" customWidth="1"/>
  </cols>
  <sheetData>
    <row r="1" spans="1:26" ht="50" customHeight="1" thickBot="1" x14ac:dyDescent="0.35">
      <c r="A1" s="73" t="s">
        <v>307</v>
      </c>
      <c r="B1" s="66">
        <v>1</v>
      </c>
      <c r="C1" s="66">
        <v>2</v>
      </c>
      <c r="D1" s="66">
        <v>3</v>
      </c>
      <c r="E1" s="66">
        <v>4</v>
      </c>
      <c r="F1" s="66">
        <v>5</v>
      </c>
      <c r="G1" s="66">
        <v>6</v>
      </c>
      <c r="H1" s="66">
        <v>7</v>
      </c>
      <c r="I1" s="66">
        <v>8</v>
      </c>
      <c r="J1" s="66">
        <v>9</v>
      </c>
      <c r="K1" s="66">
        <v>10</v>
      </c>
      <c r="L1" s="66">
        <v>11</v>
      </c>
      <c r="M1" s="66">
        <v>12</v>
      </c>
      <c r="N1" s="72"/>
      <c r="O1" s="72"/>
      <c r="P1" s="72"/>
      <c r="Q1" s="72"/>
      <c r="R1" s="72"/>
      <c r="S1" s="72"/>
      <c r="T1" s="72"/>
      <c r="U1" s="72"/>
      <c r="V1" s="72"/>
      <c r="W1" s="72"/>
      <c r="X1" s="72"/>
      <c r="Y1" s="72"/>
      <c r="Z1" s="17"/>
    </row>
    <row r="2" spans="1:26" ht="50" customHeight="1" x14ac:dyDescent="0.3">
      <c r="A2" s="66" t="s">
        <v>215</v>
      </c>
      <c r="B2" s="71"/>
      <c r="C2" s="70"/>
      <c r="D2" s="70"/>
      <c r="E2" s="70"/>
      <c r="F2" s="70"/>
      <c r="G2" s="70"/>
      <c r="H2" s="70"/>
      <c r="I2" s="70"/>
      <c r="J2" s="70"/>
      <c r="K2" s="70"/>
      <c r="L2" s="70"/>
      <c r="M2" s="69"/>
      <c r="N2" s="61"/>
      <c r="O2" s="61"/>
      <c r="P2" s="61"/>
      <c r="Q2" s="61"/>
      <c r="R2" s="61"/>
      <c r="S2" s="61"/>
      <c r="T2" s="61"/>
      <c r="U2" s="61"/>
      <c r="V2" s="60"/>
      <c r="W2" s="60"/>
      <c r="X2" s="60"/>
      <c r="Y2" s="60"/>
      <c r="Z2" s="17"/>
    </row>
    <row r="3" spans="1:26" ht="50" customHeight="1" x14ac:dyDescent="0.3">
      <c r="A3" s="66" t="s">
        <v>169</v>
      </c>
      <c r="B3" s="68"/>
      <c r="C3" s="64"/>
      <c r="D3" s="64"/>
      <c r="E3" s="64"/>
      <c r="F3" s="64"/>
      <c r="G3" s="64"/>
      <c r="H3" s="64"/>
      <c r="I3" s="64"/>
      <c r="J3" s="64"/>
      <c r="K3" s="64"/>
      <c r="L3" s="64"/>
      <c r="M3" s="67"/>
      <c r="N3" s="61"/>
      <c r="O3" s="61"/>
      <c r="P3" s="61"/>
      <c r="Q3" s="61"/>
      <c r="R3" s="61"/>
      <c r="S3" s="61"/>
      <c r="T3" s="61"/>
      <c r="U3" s="61"/>
      <c r="V3" s="60"/>
      <c r="W3" s="60"/>
      <c r="X3" s="60"/>
      <c r="Y3" s="60"/>
      <c r="Z3" s="17"/>
    </row>
    <row r="4" spans="1:26" ht="50" customHeight="1" x14ac:dyDescent="0.3">
      <c r="A4" s="66" t="s">
        <v>170</v>
      </c>
      <c r="B4" s="68"/>
      <c r="C4" s="64"/>
      <c r="D4" s="64"/>
      <c r="E4" s="64"/>
      <c r="F4" s="64"/>
      <c r="G4" s="64"/>
      <c r="H4" s="64"/>
      <c r="I4" s="64"/>
      <c r="J4" s="64"/>
      <c r="K4" s="64"/>
      <c r="L4" s="64"/>
      <c r="M4" s="67"/>
      <c r="N4" s="61"/>
      <c r="O4" s="61"/>
      <c r="P4" s="61"/>
      <c r="Q4" s="61"/>
      <c r="R4" s="61"/>
      <c r="S4" s="61"/>
      <c r="T4" s="61"/>
      <c r="U4" s="61"/>
      <c r="V4" s="60"/>
      <c r="W4" s="60"/>
      <c r="X4" s="60"/>
      <c r="Y4" s="60"/>
      <c r="Z4" s="17"/>
    </row>
    <row r="5" spans="1:26" ht="50" customHeight="1" x14ac:dyDescent="0.3">
      <c r="A5" s="66" t="s">
        <v>216</v>
      </c>
      <c r="B5" s="68"/>
      <c r="C5" s="64"/>
      <c r="D5" s="64"/>
      <c r="E5" s="64"/>
      <c r="F5" s="64"/>
      <c r="G5" s="64"/>
      <c r="H5" s="64"/>
      <c r="I5" s="64"/>
      <c r="J5" s="64"/>
      <c r="K5" s="64"/>
      <c r="L5" s="64"/>
      <c r="M5" s="67"/>
      <c r="N5" s="61"/>
      <c r="O5" s="61"/>
      <c r="P5" s="61"/>
      <c r="Q5" s="61"/>
      <c r="R5" s="61"/>
      <c r="S5" s="61"/>
      <c r="T5" s="61"/>
      <c r="U5" s="61"/>
      <c r="V5" s="60"/>
      <c r="W5" s="60"/>
      <c r="X5" s="60"/>
      <c r="Y5" s="60"/>
      <c r="Z5" s="17"/>
    </row>
    <row r="6" spans="1:26" ht="50" customHeight="1" x14ac:dyDescent="0.3">
      <c r="A6" s="66" t="s">
        <v>217</v>
      </c>
      <c r="B6" s="68"/>
      <c r="C6" s="64"/>
      <c r="D6" s="64"/>
      <c r="E6" s="64"/>
      <c r="F6" s="64"/>
      <c r="G6" s="64"/>
      <c r="H6" s="64"/>
      <c r="I6" s="64"/>
      <c r="J6" s="64"/>
      <c r="K6" s="64"/>
      <c r="L6" s="64"/>
      <c r="M6" s="67"/>
      <c r="N6" s="61"/>
      <c r="O6" s="61"/>
      <c r="P6" s="61"/>
      <c r="Q6" s="61"/>
      <c r="R6" s="61"/>
      <c r="S6" s="61"/>
      <c r="T6" s="61"/>
      <c r="U6" s="61"/>
      <c r="V6" s="60"/>
      <c r="W6" s="60"/>
      <c r="X6" s="60"/>
      <c r="Y6" s="60"/>
      <c r="Z6" s="17"/>
    </row>
    <row r="7" spans="1:26" ht="50" customHeight="1" x14ac:dyDescent="0.3">
      <c r="A7" s="66" t="s">
        <v>218</v>
      </c>
      <c r="B7" s="68"/>
      <c r="C7" s="64"/>
      <c r="D7" s="64"/>
      <c r="E7" s="64"/>
      <c r="F7" s="64"/>
      <c r="G7" s="64"/>
      <c r="H7" s="64"/>
      <c r="I7" s="64"/>
      <c r="J7" s="64"/>
      <c r="K7" s="64"/>
      <c r="L7" s="64"/>
      <c r="M7" s="67"/>
      <c r="N7" s="61"/>
      <c r="O7" s="61"/>
      <c r="P7" s="61"/>
      <c r="Q7" s="61"/>
      <c r="R7" s="61"/>
      <c r="S7" s="61"/>
      <c r="T7" s="61"/>
      <c r="U7" s="61"/>
      <c r="V7" s="60"/>
      <c r="W7" s="60"/>
      <c r="X7" s="60"/>
      <c r="Y7" s="60"/>
      <c r="Z7" s="17"/>
    </row>
    <row r="8" spans="1:26" ht="50" customHeight="1" thickBot="1" x14ac:dyDescent="0.35">
      <c r="A8" s="66" t="s">
        <v>219</v>
      </c>
      <c r="B8" s="68"/>
      <c r="C8" s="64"/>
      <c r="D8" s="64"/>
      <c r="E8" s="64"/>
      <c r="F8" s="64"/>
      <c r="G8" s="64"/>
      <c r="H8" s="64"/>
      <c r="I8" s="64"/>
      <c r="J8" s="64"/>
      <c r="K8" s="63"/>
      <c r="L8" s="64"/>
      <c r="M8" s="67"/>
      <c r="N8" s="61"/>
      <c r="O8" s="61"/>
      <c r="P8" s="61"/>
      <c r="Q8" s="61"/>
      <c r="R8" s="61"/>
      <c r="S8" s="61"/>
      <c r="T8" s="61"/>
      <c r="U8" s="61"/>
      <c r="V8" s="60"/>
      <c r="W8" s="60"/>
      <c r="X8" s="60"/>
      <c r="Y8" s="60"/>
      <c r="Z8" s="17"/>
    </row>
    <row r="9" spans="1:26" ht="50" customHeight="1" thickBot="1" x14ac:dyDescent="0.35">
      <c r="A9" s="66" t="s">
        <v>220</v>
      </c>
      <c r="B9" s="65"/>
      <c r="C9" s="63"/>
      <c r="D9" s="63"/>
      <c r="E9" s="63"/>
      <c r="F9" s="63"/>
      <c r="G9" s="63"/>
      <c r="H9" s="63"/>
      <c r="I9" s="63"/>
      <c r="J9" s="63"/>
      <c r="K9" s="64"/>
      <c r="L9" s="63"/>
      <c r="M9" s="62"/>
      <c r="N9" s="61"/>
      <c r="O9" s="61"/>
      <c r="P9" s="61"/>
      <c r="Q9" s="61"/>
      <c r="R9" s="61"/>
      <c r="S9" s="61"/>
      <c r="T9" s="61"/>
      <c r="U9" s="61"/>
      <c r="V9" s="60"/>
      <c r="W9" s="60"/>
      <c r="X9" s="60"/>
      <c r="Y9" s="60"/>
      <c r="Z9" s="17"/>
    </row>
    <row r="10" spans="1:26" s="49" customFormat="1" ht="8" customHeight="1" x14ac:dyDescent="0.2">
      <c r="A10" s="59"/>
      <c r="B10" s="58"/>
      <c r="C10" s="53"/>
      <c r="D10" s="53"/>
      <c r="E10" s="53"/>
      <c r="F10" s="53"/>
      <c r="G10" s="53"/>
      <c r="H10" s="53"/>
      <c r="I10" s="53"/>
      <c r="J10" s="53"/>
      <c r="K10" s="53"/>
      <c r="L10" s="53"/>
      <c r="M10" s="53"/>
      <c r="N10" s="53"/>
      <c r="O10" s="53"/>
      <c r="P10" s="53"/>
      <c r="Q10" s="53"/>
      <c r="R10" s="53"/>
      <c r="S10" s="53"/>
      <c r="T10" s="53"/>
      <c r="U10" s="53"/>
      <c r="V10" s="53"/>
      <c r="W10" s="53"/>
      <c r="X10" s="53"/>
      <c r="Y10" s="53"/>
    </row>
    <row r="11" spans="1:26" s="49" customFormat="1" ht="8" customHeight="1" x14ac:dyDescent="0.2">
      <c r="A11" s="57"/>
      <c r="B11" s="58"/>
      <c r="C11" s="53"/>
      <c r="D11" s="53"/>
      <c r="E11" s="53"/>
      <c r="F11" s="53"/>
      <c r="G11" s="53"/>
      <c r="H11" s="53"/>
      <c r="I11" s="53"/>
      <c r="J11" s="53"/>
      <c r="N11" s="53"/>
      <c r="O11" s="53"/>
      <c r="P11" s="53"/>
      <c r="Q11" s="53"/>
      <c r="R11" s="53"/>
      <c r="S11" s="53"/>
      <c r="T11" s="53"/>
      <c r="U11" s="53"/>
      <c r="V11" s="53"/>
      <c r="W11" s="53"/>
      <c r="X11" s="53"/>
      <c r="Y11" s="53"/>
    </row>
    <row r="12" spans="1:26" s="49" customFormat="1" ht="8" customHeight="1" x14ac:dyDescent="0.2">
      <c r="A12" s="57"/>
      <c r="B12" s="58"/>
      <c r="C12" s="53"/>
      <c r="D12" s="53"/>
      <c r="E12" s="53"/>
      <c r="F12" s="53"/>
      <c r="G12" s="53"/>
      <c r="H12" s="53"/>
      <c r="I12" s="53"/>
      <c r="J12" s="53"/>
      <c r="N12" s="53"/>
      <c r="O12" s="53"/>
      <c r="P12" s="53"/>
      <c r="Q12" s="53"/>
      <c r="R12" s="53"/>
      <c r="S12" s="53"/>
      <c r="T12" s="53"/>
      <c r="U12" s="53"/>
      <c r="V12" s="53"/>
      <c r="W12" s="53"/>
      <c r="X12" s="53"/>
      <c r="Y12" s="53"/>
    </row>
    <row r="13" spans="1:26" s="49" customFormat="1" ht="8" customHeight="1" x14ac:dyDescent="0.2">
      <c r="A13" s="57"/>
      <c r="D13" s="53"/>
      <c r="E13" s="53"/>
      <c r="F13" s="53"/>
      <c r="G13" s="53"/>
      <c r="H13" s="53"/>
      <c r="I13" s="53"/>
      <c r="J13" s="53"/>
      <c r="N13" s="53"/>
      <c r="O13" s="53"/>
      <c r="P13" s="53"/>
      <c r="Q13" s="53"/>
      <c r="R13" s="53"/>
      <c r="S13" s="53"/>
      <c r="T13" s="53"/>
      <c r="U13" s="53"/>
      <c r="V13" s="53"/>
      <c r="W13" s="53"/>
      <c r="X13" s="53"/>
      <c r="Y13" s="53"/>
    </row>
    <row r="14" spans="1:26" s="49" customFormat="1" ht="8" customHeight="1" x14ac:dyDescent="0.2">
      <c r="A14" s="54"/>
      <c r="B14" s="51"/>
      <c r="C14" s="51"/>
      <c r="D14" s="52"/>
      <c r="E14" s="53"/>
      <c r="F14" s="53"/>
      <c r="G14" s="53"/>
      <c r="H14" s="53"/>
      <c r="I14" s="53"/>
      <c r="J14" s="53"/>
      <c r="N14" s="53"/>
      <c r="O14" s="53"/>
      <c r="P14" s="53"/>
      <c r="Q14" s="53"/>
      <c r="R14" s="53"/>
      <c r="S14" s="53"/>
      <c r="T14" s="53"/>
      <c r="U14" s="53"/>
      <c r="V14" s="53"/>
      <c r="W14" s="53"/>
      <c r="X14" s="53"/>
      <c r="Y14" s="53"/>
    </row>
    <row r="15" spans="1:26" s="49" customFormat="1" ht="8" customHeight="1" x14ac:dyDescent="0.2">
      <c r="A15" s="54"/>
      <c r="B15" s="52"/>
      <c r="C15" s="52"/>
      <c r="D15" s="52"/>
      <c r="E15" s="53"/>
      <c r="F15" s="53"/>
      <c r="G15" s="53"/>
      <c r="H15" s="53"/>
      <c r="I15" s="53"/>
      <c r="J15" s="53"/>
      <c r="K15" s="53"/>
      <c r="L15" s="53"/>
      <c r="M15" s="53"/>
      <c r="N15" s="53"/>
      <c r="O15" s="53"/>
      <c r="P15" s="53"/>
      <c r="Q15" s="53"/>
      <c r="R15" s="53"/>
      <c r="S15" s="53"/>
      <c r="T15" s="53"/>
      <c r="U15" s="53"/>
      <c r="V15" s="53"/>
      <c r="W15" s="53"/>
      <c r="X15" s="53"/>
      <c r="Y15" s="53"/>
    </row>
    <row r="16" spans="1:26" s="49" customFormat="1" ht="8" customHeight="1" x14ac:dyDescent="0.2">
      <c r="A16" s="54"/>
      <c r="B16" s="52"/>
      <c r="C16" s="52"/>
      <c r="D16" s="52"/>
      <c r="E16" s="53"/>
      <c r="F16" s="56"/>
      <c r="G16" s="55"/>
      <c r="H16" s="55"/>
      <c r="I16" s="55"/>
      <c r="J16" s="55"/>
      <c r="K16" s="55"/>
      <c r="L16" s="53"/>
      <c r="M16" s="53"/>
      <c r="N16" s="53"/>
      <c r="O16" s="53"/>
      <c r="P16" s="53"/>
      <c r="Q16" s="53"/>
      <c r="R16" s="53"/>
      <c r="S16" s="53"/>
      <c r="T16" s="53"/>
      <c r="U16" s="53"/>
      <c r="V16" s="53"/>
      <c r="W16" s="53"/>
      <c r="X16" s="53"/>
      <c r="Y16" s="53"/>
    </row>
    <row r="17" spans="1:25" s="49" customFormat="1" ht="8" customHeight="1" x14ac:dyDescent="0.2">
      <c r="A17" s="54"/>
      <c r="B17" s="52"/>
      <c r="C17" s="52"/>
      <c r="D17" s="51"/>
      <c r="E17" s="53"/>
      <c r="F17" s="53"/>
      <c r="G17" s="53"/>
      <c r="H17" s="53"/>
      <c r="I17" s="53"/>
      <c r="J17" s="53"/>
      <c r="K17" s="53"/>
      <c r="L17" s="53"/>
      <c r="M17" s="53"/>
      <c r="N17" s="53"/>
      <c r="O17" s="53"/>
      <c r="P17" s="53"/>
      <c r="Q17" s="53"/>
      <c r="R17" s="53"/>
      <c r="S17" s="53"/>
      <c r="T17" s="53"/>
      <c r="U17" s="53"/>
      <c r="V17" s="53"/>
      <c r="W17" s="53"/>
      <c r="X17" s="53"/>
      <c r="Y17" s="53"/>
    </row>
    <row r="18" spans="1:25" s="49" customFormat="1" ht="8" customHeight="1" x14ac:dyDescent="0.2">
      <c r="A18" s="51"/>
      <c r="B18" s="52"/>
      <c r="C18" s="51"/>
      <c r="E18" s="50"/>
      <c r="F18" s="50"/>
      <c r="G18" s="50"/>
      <c r="H18" s="50"/>
      <c r="I18" s="50"/>
      <c r="J18" s="50"/>
      <c r="K18" s="50"/>
      <c r="L18" s="50"/>
    </row>
    <row r="19" spans="1:25" ht="8" customHeight="1" x14ac:dyDescent="0.2">
      <c r="A19" s="48"/>
      <c r="B19" s="48"/>
      <c r="C19" s="48"/>
      <c r="D19" s="48"/>
    </row>
    <row r="20" spans="1:25" ht="8" customHeight="1" x14ac:dyDescent="0.2"/>
    <row r="21" spans="1:25" ht="8" customHeight="1" x14ac:dyDescent="0.2"/>
    <row r="22" spans="1:25" ht="8" customHeight="1" x14ac:dyDescent="0.2"/>
    <row r="23" spans="1:25" ht="8" customHeight="1" x14ac:dyDescent="0.2"/>
  </sheetData>
  <phoneticPr fontId="10" type="noConversion"/>
  <conditionalFormatting sqref="B2:M9">
    <cfRule type="containsBlanks" dxfId="6" priority="1">
      <formula>LEN(TRIM(B2))=0</formula>
    </cfRule>
  </conditionalFormatting>
  <pageMargins left="0.59" right="0.59" top="0.59" bottom="0.59" header="0.3611111111111111" footer="0"/>
  <pageSetup orientation="landscape" horizontalDpi="4294967292" verticalDpi="4294967292"/>
  <headerFooter>
    <oddHeader>&amp;C16S Extraction Plate 3 of 4_x000D_</oddHeader>
  </headerFooter>
  <extLst>
    <ext xmlns:mx="http://schemas.microsoft.com/office/mac/excel/2008/main" uri="{64002731-A6B0-56B0-2670-7721B7C09600}">
      <mx:PLV Mode="1" OnePage="0" WScale="10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enableFormatConditionsCalculation="0"/>
  <dimension ref="A1:Z23"/>
  <sheetViews>
    <sheetView view="pageLayout" topLeftCell="A3" zoomScale="200" workbookViewId="0">
      <selection activeCell="C12" sqref="C12"/>
    </sheetView>
  </sheetViews>
  <sheetFormatPr baseColWidth="10" defaultRowHeight="16" x14ac:dyDescent="0.2"/>
  <cols>
    <col min="1" max="13" width="8.6640625" customWidth="1"/>
    <col min="14" max="25" width="4.6640625" customWidth="1"/>
  </cols>
  <sheetData>
    <row r="1" spans="1:26" ht="50" customHeight="1" thickBot="1" x14ac:dyDescent="0.35">
      <c r="A1" s="73" t="s">
        <v>307</v>
      </c>
      <c r="B1" s="66">
        <v>1</v>
      </c>
      <c r="C1" s="66">
        <v>2</v>
      </c>
      <c r="D1" s="66">
        <v>3</v>
      </c>
      <c r="E1" s="66">
        <v>4</v>
      </c>
      <c r="F1" s="66">
        <v>5</v>
      </c>
      <c r="G1" s="66">
        <v>6</v>
      </c>
      <c r="H1" s="66">
        <v>7</v>
      </c>
      <c r="I1" s="66">
        <v>8</v>
      </c>
      <c r="J1" s="66">
        <v>9</v>
      </c>
      <c r="K1" s="66">
        <v>10</v>
      </c>
      <c r="L1" s="66">
        <v>11</v>
      </c>
      <c r="M1" s="66">
        <v>12</v>
      </c>
      <c r="N1" s="72"/>
      <c r="O1" s="72"/>
      <c r="P1" s="72"/>
      <c r="Q1" s="72"/>
      <c r="R1" s="72"/>
      <c r="S1" s="72"/>
      <c r="T1" s="72"/>
      <c r="U1" s="72"/>
      <c r="V1" s="72"/>
      <c r="W1" s="72"/>
      <c r="X1" s="72"/>
      <c r="Y1" s="72"/>
      <c r="Z1" s="17"/>
    </row>
    <row r="2" spans="1:26" ht="50" customHeight="1" x14ac:dyDescent="0.3">
      <c r="A2" s="66" t="s">
        <v>215</v>
      </c>
      <c r="B2" s="71"/>
      <c r="C2" s="70"/>
      <c r="D2" s="70"/>
      <c r="E2" s="70"/>
      <c r="F2" s="70"/>
      <c r="G2" s="70"/>
      <c r="H2" s="70"/>
      <c r="I2" s="70"/>
      <c r="J2" s="70"/>
      <c r="K2" s="70"/>
      <c r="L2" s="70"/>
      <c r="M2" s="69"/>
      <c r="N2" s="61"/>
      <c r="O2" s="61"/>
      <c r="P2" s="61"/>
      <c r="Q2" s="61"/>
      <c r="R2" s="61"/>
      <c r="S2" s="61"/>
      <c r="T2" s="61"/>
      <c r="U2" s="61"/>
      <c r="V2" s="60"/>
      <c r="W2" s="60"/>
      <c r="X2" s="60"/>
      <c r="Y2" s="60"/>
      <c r="Z2" s="17"/>
    </row>
    <row r="3" spans="1:26" ht="50" customHeight="1" x14ac:dyDescent="0.3">
      <c r="A3" s="66" t="s">
        <v>169</v>
      </c>
      <c r="B3" s="68"/>
      <c r="C3" s="64"/>
      <c r="D3" s="64"/>
      <c r="E3" s="64"/>
      <c r="F3" s="64"/>
      <c r="G3" s="64"/>
      <c r="H3" s="64"/>
      <c r="I3" s="64"/>
      <c r="J3" s="64"/>
      <c r="K3" s="64"/>
      <c r="L3" s="64"/>
      <c r="M3" s="67"/>
      <c r="N3" s="61"/>
      <c r="O3" s="61"/>
      <c r="P3" s="61"/>
      <c r="Q3" s="61"/>
      <c r="R3" s="61"/>
      <c r="S3" s="61"/>
      <c r="T3" s="61"/>
      <c r="U3" s="61"/>
      <c r="V3" s="60"/>
      <c r="W3" s="60"/>
      <c r="X3" s="60"/>
      <c r="Y3" s="60"/>
      <c r="Z3" s="17"/>
    </row>
    <row r="4" spans="1:26" ht="50" customHeight="1" x14ac:dyDescent="0.3">
      <c r="A4" s="66" t="s">
        <v>170</v>
      </c>
      <c r="B4" s="68"/>
      <c r="C4" s="64"/>
      <c r="D4" s="64"/>
      <c r="E4" s="64"/>
      <c r="F4" s="64"/>
      <c r="G4" s="64"/>
      <c r="H4" s="64"/>
      <c r="I4" s="64"/>
      <c r="J4" s="64"/>
      <c r="K4" s="64"/>
      <c r="L4" s="64"/>
      <c r="M4" s="67"/>
      <c r="N4" s="61"/>
      <c r="O4" s="61"/>
      <c r="P4" s="61"/>
      <c r="Q4" s="61"/>
      <c r="R4" s="61"/>
      <c r="S4" s="61"/>
      <c r="T4" s="61"/>
      <c r="U4" s="61"/>
      <c r="V4" s="60"/>
      <c r="W4" s="60"/>
      <c r="X4" s="60"/>
      <c r="Y4" s="60"/>
      <c r="Z4" s="17"/>
    </row>
    <row r="5" spans="1:26" ht="50" customHeight="1" x14ac:dyDescent="0.3">
      <c r="A5" s="66" t="s">
        <v>216</v>
      </c>
      <c r="B5" s="68"/>
      <c r="C5" s="64"/>
      <c r="D5" s="64"/>
      <c r="E5" s="64"/>
      <c r="F5" s="64"/>
      <c r="G5" s="64"/>
      <c r="H5" s="64"/>
      <c r="I5" s="64"/>
      <c r="J5" s="64"/>
      <c r="K5" s="64"/>
      <c r="L5" s="64"/>
      <c r="M5" s="67"/>
      <c r="N5" s="61"/>
      <c r="O5" s="61"/>
      <c r="P5" s="61"/>
      <c r="Q5" s="61"/>
      <c r="R5" s="61"/>
      <c r="S5" s="61"/>
      <c r="T5" s="61"/>
      <c r="U5" s="61"/>
      <c r="V5" s="60"/>
      <c r="W5" s="60"/>
      <c r="X5" s="60"/>
      <c r="Y5" s="60"/>
      <c r="Z5" s="17"/>
    </row>
    <row r="6" spans="1:26" ht="50" customHeight="1" x14ac:dyDescent="0.3">
      <c r="A6" s="66" t="s">
        <v>217</v>
      </c>
      <c r="B6" s="68"/>
      <c r="C6" s="64"/>
      <c r="D6" s="64"/>
      <c r="E6" s="64"/>
      <c r="F6" s="64"/>
      <c r="G6" s="64"/>
      <c r="H6" s="64"/>
      <c r="I6" s="64"/>
      <c r="J6" s="64"/>
      <c r="K6" s="64"/>
      <c r="L6" s="64"/>
      <c r="M6" s="67"/>
      <c r="N6" s="61"/>
      <c r="O6" s="61"/>
      <c r="P6" s="61"/>
      <c r="Q6" s="61"/>
      <c r="R6" s="61"/>
      <c r="S6" s="61"/>
      <c r="T6" s="61"/>
      <c r="U6" s="61"/>
      <c r="V6" s="60"/>
      <c r="W6" s="60"/>
      <c r="X6" s="60"/>
      <c r="Y6" s="60"/>
      <c r="Z6" s="17"/>
    </row>
    <row r="7" spans="1:26" ht="50" customHeight="1" x14ac:dyDescent="0.3">
      <c r="A7" s="66" t="s">
        <v>218</v>
      </c>
      <c r="B7" s="68"/>
      <c r="C7" s="64"/>
      <c r="D7" s="64"/>
      <c r="E7" s="64"/>
      <c r="F7" s="64"/>
      <c r="G7" s="64"/>
      <c r="H7" s="64"/>
      <c r="I7" s="64"/>
      <c r="J7" s="64"/>
      <c r="K7" s="64"/>
      <c r="L7" s="64"/>
      <c r="M7" s="67"/>
      <c r="N7" s="61"/>
      <c r="O7" s="61"/>
      <c r="P7" s="61"/>
      <c r="Q7" s="61"/>
      <c r="R7" s="61"/>
      <c r="S7" s="61"/>
      <c r="T7" s="61"/>
      <c r="U7" s="61"/>
      <c r="V7" s="60"/>
      <c r="W7" s="60"/>
      <c r="X7" s="60"/>
      <c r="Y7" s="60"/>
      <c r="Z7" s="17"/>
    </row>
    <row r="8" spans="1:26" ht="50" customHeight="1" thickBot="1" x14ac:dyDescent="0.35">
      <c r="A8" s="66" t="s">
        <v>219</v>
      </c>
      <c r="B8" s="68"/>
      <c r="C8" s="64"/>
      <c r="D8" s="64"/>
      <c r="E8" s="64"/>
      <c r="F8" s="64"/>
      <c r="G8" s="64"/>
      <c r="H8" s="64"/>
      <c r="I8" s="64"/>
      <c r="J8" s="64"/>
      <c r="K8" s="63"/>
      <c r="L8" s="64"/>
      <c r="M8" s="67"/>
      <c r="N8" s="61"/>
      <c r="O8" s="61"/>
      <c r="P8" s="61"/>
      <c r="Q8" s="61"/>
      <c r="R8" s="61"/>
      <c r="S8" s="61"/>
      <c r="T8" s="61"/>
      <c r="U8" s="61"/>
      <c r="V8" s="60"/>
      <c r="W8" s="60"/>
      <c r="X8" s="60"/>
      <c r="Y8" s="60"/>
      <c r="Z8" s="17"/>
    </row>
    <row r="9" spans="1:26" ht="50" customHeight="1" thickBot="1" x14ac:dyDescent="0.35">
      <c r="A9" s="66" t="s">
        <v>220</v>
      </c>
      <c r="B9" s="65"/>
      <c r="C9" s="63"/>
      <c r="D9" s="63"/>
      <c r="E9" s="63"/>
      <c r="F9" s="63"/>
      <c r="G9" s="63"/>
      <c r="H9" s="63"/>
      <c r="I9" s="63"/>
      <c r="J9" s="63"/>
      <c r="K9" s="64"/>
      <c r="L9" s="63"/>
      <c r="M9" s="62"/>
      <c r="N9" s="61"/>
      <c r="O9" s="61"/>
      <c r="P9" s="61"/>
      <c r="Q9" s="61"/>
      <c r="R9" s="61"/>
      <c r="S9" s="61"/>
      <c r="T9" s="61"/>
      <c r="U9" s="61"/>
      <c r="V9" s="60"/>
      <c r="W9" s="60"/>
      <c r="X9" s="60"/>
      <c r="Y9" s="60"/>
      <c r="Z9" s="17"/>
    </row>
    <row r="10" spans="1:26" s="49" customFormat="1" ht="8" customHeight="1" x14ac:dyDescent="0.2">
      <c r="A10" s="59"/>
      <c r="B10" s="58"/>
      <c r="C10" s="53"/>
      <c r="D10" s="53"/>
      <c r="E10" s="53"/>
      <c r="F10" s="53"/>
      <c r="G10" s="53"/>
      <c r="H10" s="53"/>
      <c r="I10" s="53"/>
      <c r="J10" s="53"/>
      <c r="K10" s="53"/>
      <c r="L10" s="53"/>
      <c r="M10" s="53"/>
      <c r="N10" s="53"/>
      <c r="O10" s="53"/>
      <c r="P10" s="53"/>
      <c r="Q10" s="53"/>
      <c r="R10" s="53"/>
      <c r="S10" s="53"/>
      <c r="T10" s="53"/>
      <c r="U10" s="53"/>
      <c r="V10" s="53"/>
      <c r="W10" s="53"/>
      <c r="X10" s="53"/>
      <c r="Y10" s="53"/>
    </row>
    <row r="11" spans="1:26" s="49" customFormat="1" ht="8" customHeight="1" x14ac:dyDescent="0.2">
      <c r="A11" s="57"/>
      <c r="B11" s="58"/>
      <c r="C11" s="53"/>
      <c r="D11" s="53"/>
      <c r="E11" s="53"/>
      <c r="F11" s="53"/>
      <c r="G11" s="53"/>
      <c r="H11" s="53"/>
      <c r="I11" s="53"/>
      <c r="J11" s="53"/>
      <c r="N11" s="53"/>
      <c r="O11" s="53"/>
      <c r="P11" s="53"/>
      <c r="Q11" s="53"/>
      <c r="R11" s="53"/>
      <c r="S11" s="53"/>
      <c r="T11" s="53"/>
      <c r="U11" s="53"/>
      <c r="V11" s="53"/>
      <c r="W11" s="53"/>
      <c r="X11" s="53"/>
      <c r="Y11" s="53"/>
    </row>
    <row r="12" spans="1:26" s="49" customFormat="1" ht="8" customHeight="1" x14ac:dyDescent="0.2">
      <c r="A12" s="57"/>
      <c r="B12" s="58"/>
      <c r="C12" s="53"/>
      <c r="D12" s="53"/>
      <c r="E12" s="53"/>
      <c r="F12" s="53"/>
      <c r="G12" s="53"/>
      <c r="H12" s="53"/>
      <c r="I12" s="53"/>
      <c r="J12" s="53"/>
      <c r="N12" s="53"/>
      <c r="O12" s="53"/>
      <c r="P12" s="53"/>
      <c r="Q12" s="53"/>
      <c r="R12" s="53"/>
      <c r="S12" s="53"/>
      <c r="T12" s="53"/>
      <c r="U12" s="53"/>
      <c r="V12" s="53"/>
      <c r="W12" s="53"/>
      <c r="X12" s="53"/>
      <c r="Y12" s="53"/>
    </row>
    <row r="13" spans="1:26" s="49" customFormat="1" ht="8" customHeight="1" x14ac:dyDescent="0.2">
      <c r="A13" s="57"/>
      <c r="D13" s="53"/>
      <c r="E13" s="53"/>
      <c r="F13" s="53"/>
      <c r="G13" s="53"/>
      <c r="H13" s="53"/>
      <c r="I13" s="53"/>
      <c r="J13" s="53"/>
      <c r="N13" s="53"/>
      <c r="O13" s="53"/>
      <c r="P13" s="53"/>
      <c r="Q13" s="53"/>
      <c r="R13" s="53"/>
      <c r="S13" s="53"/>
      <c r="T13" s="53"/>
      <c r="U13" s="53"/>
      <c r="V13" s="53"/>
      <c r="W13" s="53"/>
      <c r="X13" s="53"/>
      <c r="Y13" s="53"/>
    </row>
    <row r="14" spans="1:26" s="49" customFormat="1" ht="8" customHeight="1" x14ac:dyDescent="0.2">
      <c r="A14" s="54"/>
      <c r="B14" s="51"/>
      <c r="C14" s="51"/>
      <c r="D14" s="52"/>
      <c r="E14" s="53"/>
      <c r="F14" s="53"/>
      <c r="G14" s="53"/>
      <c r="H14" s="53"/>
      <c r="I14" s="53"/>
      <c r="J14" s="53"/>
      <c r="N14" s="53"/>
      <c r="O14" s="53"/>
      <c r="P14" s="53"/>
      <c r="Q14" s="53"/>
      <c r="R14" s="53"/>
      <c r="S14" s="53"/>
      <c r="T14" s="53"/>
      <c r="U14" s="53"/>
      <c r="V14" s="53"/>
      <c r="W14" s="53"/>
      <c r="X14" s="53"/>
      <c r="Y14" s="53"/>
    </row>
    <row r="15" spans="1:26" s="49" customFormat="1" ht="8" customHeight="1" x14ac:dyDescent="0.2">
      <c r="A15" s="54"/>
      <c r="B15" s="52"/>
      <c r="C15" s="52"/>
      <c r="D15" s="52"/>
      <c r="E15" s="53"/>
      <c r="F15" s="53"/>
      <c r="G15" s="53"/>
      <c r="H15" s="53"/>
      <c r="I15" s="53"/>
      <c r="J15" s="53"/>
      <c r="K15" s="53"/>
      <c r="L15" s="53"/>
      <c r="M15" s="53"/>
      <c r="N15" s="53"/>
      <c r="O15" s="53"/>
      <c r="P15" s="53"/>
      <c r="Q15" s="53"/>
      <c r="R15" s="53"/>
      <c r="S15" s="53"/>
      <c r="T15" s="53"/>
      <c r="U15" s="53"/>
      <c r="V15" s="53"/>
      <c r="W15" s="53"/>
      <c r="X15" s="53"/>
      <c r="Y15" s="53"/>
    </row>
    <row r="16" spans="1:26" s="49" customFormat="1" ht="8" customHeight="1" x14ac:dyDescent="0.2">
      <c r="A16" s="54"/>
      <c r="B16" s="52"/>
      <c r="C16" s="52"/>
      <c r="D16" s="52"/>
      <c r="E16" s="53"/>
      <c r="F16" s="56"/>
      <c r="G16" s="55"/>
      <c r="H16" s="55"/>
      <c r="I16" s="55"/>
      <c r="J16" s="55"/>
      <c r="K16" s="55"/>
      <c r="L16" s="53"/>
      <c r="M16" s="53"/>
      <c r="N16" s="53"/>
      <c r="O16" s="53"/>
      <c r="P16" s="53"/>
      <c r="Q16" s="53"/>
      <c r="R16" s="53"/>
      <c r="S16" s="53"/>
      <c r="T16" s="53"/>
      <c r="U16" s="53"/>
      <c r="V16" s="53"/>
      <c r="W16" s="53"/>
      <c r="X16" s="53"/>
      <c r="Y16" s="53"/>
    </row>
    <row r="17" spans="1:25" s="49" customFormat="1" ht="8" customHeight="1" x14ac:dyDescent="0.2">
      <c r="A17" s="54"/>
      <c r="B17" s="52"/>
      <c r="C17" s="52"/>
      <c r="D17" s="51"/>
      <c r="E17" s="53"/>
      <c r="F17" s="53"/>
      <c r="G17" s="53"/>
      <c r="H17" s="53"/>
      <c r="I17" s="53"/>
      <c r="J17" s="53"/>
      <c r="K17" s="53"/>
      <c r="L17" s="53"/>
      <c r="M17" s="53"/>
      <c r="N17" s="53"/>
      <c r="O17" s="53"/>
      <c r="P17" s="53"/>
      <c r="Q17" s="53"/>
      <c r="R17" s="53"/>
      <c r="S17" s="53"/>
      <c r="T17" s="53"/>
      <c r="U17" s="53"/>
      <c r="V17" s="53"/>
      <c r="W17" s="53"/>
      <c r="X17" s="53"/>
      <c r="Y17" s="53"/>
    </row>
    <row r="18" spans="1:25" s="49" customFormat="1" ht="8" customHeight="1" x14ac:dyDescent="0.2">
      <c r="A18" s="51"/>
      <c r="B18" s="52"/>
      <c r="C18" s="51"/>
      <c r="E18" s="50"/>
      <c r="F18" s="50"/>
      <c r="G18" s="50"/>
      <c r="H18" s="50"/>
      <c r="I18" s="50"/>
      <c r="J18" s="50"/>
      <c r="K18" s="50"/>
      <c r="L18" s="50"/>
    </row>
    <row r="19" spans="1:25" ht="8" customHeight="1" x14ac:dyDescent="0.2">
      <c r="A19" s="48"/>
      <c r="B19" s="48"/>
      <c r="C19" s="48"/>
      <c r="D19" s="48"/>
    </row>
    <row r="20" spans="1:25" ht="8" customHeight="1" x14ac:dyDescent="0.2"/>
    <row r="21" spans="1:25" ht="8" customHeight="1" x14ac:dyDescent="0.2"/>
    <row r="22" spans="1:25" ht="8" customHeight="1" x14ac:dyDescent="0.2"/>
    <row r="23" spans="1:25" ht="8" customHeight="1" x14ac:dyDescent="0.2"/>
  </sheetData>
  <phoneticPr fontId="10" type="noConversion"/>
  <conditionalFormatting sqref="B2:M9">
    <cfRule type="containsBlanks" dxfId="5" priority="1">
      <formula>LEN(TRIM(B2))=0</formula>
    </cfRule>
  </conditionalFormatting>
  <pageMargins left="0.59" right="0.59" top="0.59" bottom="0.59" header="0.3611111111111111" footer="0"/>
  <pageSetup orientation="landscape" horizontalDpi="4294967292" verticalDpi="4294967292"/>
  <headerFooter>
    <oddHeader>&amp;C16S Extraction Plate 4 of 4_x000D_</oddHeader>
  </headerFooter>
  <extLst>
    <ext xmlns:mx="http://schemas.microsoft.com/office/mac/excel/2008/main" uri="{64002731-A6B0-56B0-2670-7721B7C09600}">
      <mx:PLV Mode="1" OnePage="0" WScale="10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enableFormatConditionsCalculation="0"/>
  <dimension ref="A1:AO31"/>
  <sheetViews>
    <sheetView workbookViewId="0">
      <selection activeCell="G48" sqref="G48"/>
    </sheetView>
  </sheetViews>
  <sheetFormatPr baseColWidth="10" defaultRowHeight="16" x14ac:dyDescent="0.2"/>
  <cols>
    <col min="14" max="14" width="10.83203125" style="74"/>
    <col min="28" max="28" width="10.83203125" style="74"/>
  </cols>
  <sheetData>
    <row r="1" spans="1:41" x14ac:dyDescent="0.2">
      <c r="A1" t="s">
        <v>309</v>
      </c>
      <c r="N1" s="74" t="s">
        <v>227</v>
      </c>
      <c r="O1" t="s">
        <v>225</v>
      </c>
      <c r="Z1" t="s">
        <v>229</v>
      </c>
      <c r="AB1" s="74" t="s">
        <v>228</v>
      </c>
      <c r="AC1" t="s">
        <v>225</v>
      </c>
    </row>
    <row r="2" spans="1:41" x14ac:dyDescent="0.2">
      <c r="A2">
        <v>100</v>
      </c>
      <c r="O2">
        <v>100</v>
      </c>
      <c r="P2" t="e">
        <f t="shared" ref="P2:R9" si="0">B2-AVERAGE($B$9:$D$9)</f>
        <v>#DIV/0!</v>
      </c>
      <c r="Q2" t="e">
        <f t="shared" si="0"/>
        <v>#DIV/0!</v>
      </c>
      <c r="R2" t="e">
        <f t="shared" si="0"/>
        <v>#DIV/0!</v>
      </c>
      <c r="Z2" t="s">
        <v>230</v>
      </c>
      <c r="AC2">
        <v>100</v>
      </c>
      <c r="AD2" t="e">
        <f>(P2-$AA$3)/$AA$2</f>
        <v>#DIV/0!</v>
      </c>
      <c r="AE2" t="e">
        <f t="shared" ref="AE2:AF2" si="1">(Q2-$AA$3)/$AA$2</f>
        <v>#DIV/0!</v>
      </c>
      <c r="AF2" t="e">
        <f t="shared" si="1"/>
        <v>#DIV/0!</v>
      </c>
      <c r="AH2" t="s">
        <v>232</v>
      </c>
      <c r="AI2" s="75" t="e">
        <f>MAX(AF16,AM17,AE27,AM28)</f>
        <v>#DIV/0!</v>
      </c>
    </row>
    <row r="3" spans="1:41" x14ac:dyDescent="0.2">
      <c r="A3">
        <v>50</v>
      </c>
      <c r="O3">
        <v>50</v>
      </c>
      <c r="P3" t="e">
        <f t="shared" si="0"/>
        <v>#DIV/0!</v>
      </c>
      <c r="Q3" t="e">
        <f t="shared" si="0"/>
        <v>#DIV/0!</v>
      </c>
      <c r="R3" t="e">
        <f t="shared" si="0"/>
        <v>#DIV/0!</v>
      </c>
      <c r="Z3" t="s">
        <v>231</v>
      </c>
      <c r="AC3">
        <v>50</v>
      </c>
      <c r="AD3" t="e">
        <f t="shared" ref="AD3:AD9" si="2">(P3-$AA$3)/$AA$2</f>
        <v>#DIV/0!</v>
      </c>
      <c r="AE3" t="e">
        <f t="shared" ref="AE3:AE9" si="3">(Q3-$AA$3)/$AA$2</f>
        <v>#DIV/0!</v>
      </c>
      <c r="AF3" t="e">
        <f t="shared" ref="AF3:AF9" si="4">(R3-$AA$3)/$AA$2</f>
        <v>#DIV/0!</v>
      </c>
    </row>
    <row r="4" spans="1:41" x14ac:dyDescent="0.2">
      <c r="A4">
        <v>25</v>
      </c>
      <c r="O4">
        <v>25</v>
      </c>
      <c r="P4" t="e">
        <f t="shared" si="0"/>
        <v>#DIV/0!</v>
      </c>
      <c r="Q4" t="e">
        <f t="shared" si="0"/>
        <v>#DIV/0!</v>
      </c>
      <c r="R4" t="e">
        <f t="shared" si="0"/>
        <v>#DIV/0!</v>
      </c>
      <c r="AC4">
        <v>25</v>
      </c>
      <c r="AD4" t="e">
        <f t="shared" si="2"/>
        <v>#DIV/0!</v>
      </c>
      <c r="AE4" t="e">
        <f t="shared" si="3"/>
        <v>#DIV/0!</v>
      </c>
      <c r="AF4" t="e">
        <f t="shared" si="4"/>
        <v>#DIV/0!</v>
      </c>
    </row>
    <row r="5" spans="1:41" x14ac:dyDescent="0.2">
      <c r="A5">
        <v>12.5</v>
      </c>
      <c r="O5">
        <v>12.5</v>
      </c>
      <c r="P5" t="e">
        <f t="shared" si="0"/>
        <v>#DIV/0!</v>
      </c>
      <c r="Q5" t="e">
        <f t="shared" si="0"/>
        <v>#DIV/0!</v>
      </c>
      <c r="R5" t="e">
        <f t="shared" si="0"/>
        <v>#DIV/0!</v>
      </c>
      <c r="AC5">
        <v>12.5</v>
      </c>
      <c r="AD5" t="e">
        <f t="shared" si="2"/>
        <v>#DIV/0!</v>
      </c>
      <c r="AE5" t="e">
        <f t="shared" si="3"/>
        <v>#DIV/0!</v>
      </c>
      <c r="AF5" t="e">
        <f t="shared" si="4"/>
        <v>#DIV/0!</v>
      </c>
    </row>
    <row r="6" spans="1:41" x14ac:dyDescent="0.2">
      <c r="A6">
        <v>6.25</v>
      </c>
      <c r="O6">
        <v>6.25</v>
      </c>
      <c r="P6" t="e">
        <f t="shared" si="0"/>
        <v>#DIV/0!</v>
      </c>
      <c r="Q6" t="e">
        <f t="shared" si="0"/>
        <v>#DIV/0!</v>
      </c>
      <c r="R6" t="e">
        <f t="shared" si="0"/>
        <v>#DIV/0!</v>
      </c>
      <c r="AC6">
        <v>6.25</v>
      </c>
      <c r="AD6" t="e">
        <f t="shared" si="2"/>
        <v>#DIV/0!</v>
      </c>
      <c r="AE6" t="e">
        <f t="shared" si="3"/>
        <v>#DIV/0!</v>
      </c>
      <c r="AF6" t="e">
        <f t="shared" si="4"/>
        <v>#DIV/0!</v>
      </c>
    </row>
    <row r="7" spans="1:41" x14ac:dyDescent="0.2">
      <c r="A7">
        <v>3.125</v>
      </c>
      <c r="O7">
        <v>3.125</v>
      </c>
      <c r="P7" t="e">
        <f t="shared" si="0"/>
        <v>#DIV/0!</v>
      </c>
      <c r="Q7" t="e">
        <f t="shared" si="0"/>
        <v>#DIV/0!</v>
      </c>
      <c r="R7" t="e">
        <f t="shared" si="0"/>
        <v>#DIV/0!</v>
      </c>
      <c r="AC7">
        <v>3.125</v>
      </c>
      <c r="AD7" t="e">
        <f t="shared" si="2"/>
        <v>#DIV/0!</v>
      </c>
      <c r="AE7" t="e">
        <f t="shared" si="3"/>
        <v>#DIV/0!</v>
      </c>
      <c r="AF7" t="e">
        <f t="shared" si="4"/>
        <v>#DIV/0!</v>
      </c>
    </row>
    <row r="8" spans="1:41" x14ac:dyDescent="0.2">
      <c r="A8">
        <f>A7/2</f>
        <v>1.5625</v>
      </c>
      <c r="O8">
        <f>O7/2</f>
        <v>1.5625</v>
      </c>
      <c r="P8" t="e">
        <f t="shared" si="0"/>
        <v>#DIV/0!</v>
      </c>
      <c r="Q8" t="e">
        <f t="shared" si="0"/>
        <v>#DIV/0!</v>
      </c>
      <c r="R8" t="e">
        <f t="shared" si="0"/>
        <v>#DIV/0!</v>
      </c>
      <c r="AC8">
        <f>AC7/2</f>
        <v>1.5625</v>
      </c>
      <c r="AD8" t="e">
        <f t="shared" si="2"/>
        <v>#DIV/0!</v>
      </c>
      <c r="AE8" t="e">
        <f t="shared" si="3"/>
        <v>#DIV/0!</v>
      </c>
      <c r="AF8" t="e">
        <f t="shared" si="4"/>
        <v>#DIV/0!</v>
      </c>
    </row>
    <row r="9" spans="1:41" x14ac:dyDescent="0.2">
      <c r="A9">
        <v>0</v>
      </c>
      <c r="O9">
        <v>0</v>
      </c>
      <c r="P9" t="e">
        <f t="shared" si="0"/>
        <v>#DIV/0!</v>
      </c>
      <c r="Q9" t="e">
        <f t="shared" si="0"/>
        <v>#DIV/0!</v>
      </c>
      <c r="R9" t="e">
        <f t="shared" si="0"/>
        <v>#DIV/0!</v>
      </c>
      <c r="AC9">
        <v>0</v>
      </c>
      <c r="AD9" t="e">
        <f t="shared" si="2"/>
        <v>#DIV/0!</v>
      </c>
      <c r="AE9" t="e">
        <f t="shared" si="3"/>
        <v>#DIV/0!</v>
      </c>
      <c r="AF9" t="e">
        <f t="shared" si="4"/>
        <v>#DIV/0!</v>
      </c>
    </row>
    <row r="11" spans="1:41" x14ac:dyDescent="0.2">
      <c r="A11" t="s">
        <v>211</v>
      </c>
      <c r="O11" t="s">
        <v>211</v>
      </c>
      <c r="AC11" t="s">
        <v>211</v>
      </c>
    </row>
    <row r="12" spans="1:41" x14ac:dyDescent="0.2">
      <c r="A12" t="s">
        <v>226</v>
      </c>
      <c r="B12">
        <v>1</v>
      </c>
      <c r="C12">
        <v>2</v>
      </c>
      <c r="D12">
        <v>3</v>
      </c>
      <c r="E12">
        <v>4</v>
      </c>
      <c r="F12">
        <v>5</v>
      </c>
      <c r="G12">
        <v>6</v>
      </c>
      <c r="H12">
        <v>7</v>
      </c>
      <c r="I12">
        <v>8</v>
      </c>
      <c r="J12">
        <v>9</v>
      </c>
      <c r="K12">
        <v>10</v>
      </c>
      <c r="L12">
        <v>11</v>
      </c>
      <c r="M12">
        <v>12</v>
      </c>
      <c r="O12" t="s">
        <v>226</v>
      </c>
      <c r="P12">
        <v>1</v>
      </c>
      <c r="Q12">
        <v>2</v>
      </c>
      <c r="R12">
        <v>3</v>
      </c>
      <c r="S12">
        <v>4</v>
      </c>
      <c r="T12">
        <v>5</v>
      </c>
      <c r="U12">
        <v>6</v>
      </c>
      <c r="V12">
        <v>7</v>
      </c>
      <c r="W12">
        <v>8</v>
      </c>
      <c r="X12">
        <v>9</v>
      </c>
      <c r="Y12">
        <v>10</v>
      </c>
      <c r="Z12">
        <v>11</v>
      </c>
      <c r="AA12">
        <v>12</v>
      </c>
      <c r="AC12" t="s">
        <v>226</v>
      </c>
      <c r="AD12">
        <v>1</v>
      </c>
      <c r="AE12">
        <v>2</v>
      </c>
      <c r="AF12">
        <v>3</v>
      </c>
      <c r="AG12">
        <v>4</v>
      </c>
      <c r="AH12">
        <v>5</v>
      </c>
      <c r="AI12">
        <v>6</v>
      </c>
      <c r="AJ12">
        <v>7</v>
      </c>
      <c r="AK12">
        <v>8</v>
      </c>
      <c r="AL12">
        <v>9</v>
      </c>
      <c r="AM12">
        <v>10</v>
      </c>
      <c r="AN12">
        <v>11</v>
      </c>
      <c r="AO12">
        <v>12</v>
      </c>
    </row>
    <row r="13" spans="1:41" x14ac:dyDescent="0.2">
      <c r="A13" t="s">
        <v>215</v>
      </c>
      <c r="O13" t="s">
        <v>215</v>
      </c>
      <c r="P13" t="e">
        <f>B13-AVERAGE($B$9:$D$9)</f>
        <v>#DIV/0!</v>
      </c>
      <c r="Q13" t="e">
        <f t="shared" ref="Q13:AA13" si="5">C13-AVERAGE($B$9:$D$9)</f>
        <v>#DIV/0!</v>
      </c>
      <c r="R13" t="e">
        <f t="shared" si="5"/>
        <v>#DIV/0!</v>
      </c>
      <c r="S13" t="e">
        <f t="shared" si="5"/>
        <v>#DIV/0!</v>
      </c>
      <c r="T13" t="e">
        <f t="shared" si="5"/>
        <v>#DIV/0!</v>
      </c>
      <c r="U13" t="e">
        <f t="shared" si="5"/>
        <v>#DIV/0!</v>
      </c>
      <c r="V13" t="e">
        <f t="shared" si="5"/>
        <v>#DIV/0!</v>
      </c>
      <c r="W13" t="e">
        <f t="shared" si="5"/>
        <v>#DIV/0!</v>
      </c>
      <c r="X13" t="e">
        <f t="shared" si="5"/>
        <v>#DIV/0!</v>
      </c>
      <c r="Y13" t="e">
        <f t="shared" si="5"/>
        <v>#DIV/0!</v>
      </c>
      <c r="Z13" t="e">
        <f t="shared" si="5"/>
        <v>#DIV/0!</v>
      </c>
      <c r="AA13" t="e">
        <f t="shared" si="5"/>
        <v>#DIV/0!</v>
      </c>
      <c r="AC13" t="s">
        <v>215</v>
      </c>
      <c r="AD13" s="75" t="e">
        <f>(P13-$AA$3)/$AA$2</f>
        <v>#DIV/0!</v>
      </c>
      <c r="AE13" s="75" t="e">
        <f t="shared" ref="AE13:AO13" si="6">(Q13-$AA$3)/$AA$2</f>
        <v>#DIV/0!</v>
      </c>
      <c r="AF13" s="75" t="e">
        <f t="shared" si="6"/>
        <v>#DIV/0!</v>
      </c>
      <c r="AG13" s="75" t="e">
        <f t="shared" si="6"/>
        <v>#DIV/0!</v>
      </c>
      <c r="AH13" s="75" t="e">
        <f t="shared" si="6"/>
        <v>#DIV/0!</v>
      </c>
      <c r="AI13" s="75" t="e">
        <f t="shared" si="6"/>
        <v>#DIV/0!</v>
      </c>
      <c r="AJ13" s="75" t="e">
        <f t="shared" si="6"/>
        <v>#DIV/0!</v>
      </c>
      <c r="AK13" s="75" t="e">
        <f t="shared" si="6"/>
        <v>#DIV/0!</v>
      </c>
      <c r="AL13" s="75" t="e">
        <f t="shared" si="6"/>
        <v>#DIV/0!</v>
      </c>
      <c r="AM13" s="75" t="e">
        <f t="shared" si="6"/>
        <v>#DIV/0!</v>
      </c>
      <c r="AN13" s="75" t="e">
        <f t="shared" si="6"/>
        <v>#DIV/0!</v>
      </c>
      <c r="AO13" s="75" t="e">
        <f t="shared" si="6"/>
        <v>#DIV/0!</v>
      </c>
    </row>
    <row r="14" spans="1:41" x14ac:dyDescent="0.2">
      <c r="A14" t="s">
        <v>169</v>
      </c>
      <c r="O14" t="s">
        <v>169</v>
      </c>
      <c r="P14" t="e">
        <f t="shared" ref="P14:P31" si="7">B14-AVERAGE($B$9:$D$9)</f>
        <v>#DIV/0!</v>
      </c>
      <c r="Q14" t="e">
        <f t="shared" ref="Q14:Q31" si="8">C14-AVERAGE($B$9:$D$9)</f>
        <v>#DIV/0!</v>
      </c>
      <c r="R14" t="e">
        <f t="shared" ref="R14:R31" si="9">D14-AVERAGE($B$9:$D$9)</f>
        <v>#DIV/0!</v>
      </c>
      <c r="S14" t="e">
        <f t="shared" ref="S14:S31" si="10">E14-AVERAGE($B$9:$D$9)</f>
        <v>#DIV/0!</v>
      </c>
      <c r="T14" t="e">
        <f t="shared" ref="T14:T31" si="11">F14-AVERAGE($B$9:$D$9)</f>
        <v>#DIV/0!</v>
      </c>
      <c r="U14" t="e">
        <f t="shared" ref="U14:U31" si="12">G14-AVERAGE($B$9:$D$9)</f>
        <v>#DIV/0!</v>
      </c>
      <c r="V14" t="e">
        <f t="shared" ref="V14:V31" si="13">H14-AVERAGE($B$9:$D$9)</f>
        <v>#DIV/0!</v>
      </c>
      <c r="W14" t="e">
        <f t="shared" ref="W14:W31" si="14">I14-AVERAGE($B$9:$D$9)</f>
        <v>#DIV/0!</v>
      </c>
      <c r="X14" t="e">
        <f t="shared" ref="X14:X31" si="15">J14-AVERAGE($B$9:$D$9)</f>
        <v>#DIV/0!</v>
      </c>
      <c r="Y14" t="e">
        <f t="shared" ref="Y14:Y31" si="16">K14-AVERAGE($B$9:$D$9)</f>
        <v>#DIV/0!</v>
      </c>
      <c r="Z14" t="e">
        <f t="shared" ref="Z14:Z31" si="17">L14-AVERAGE($B$9:$D$9)</f>
        <v>#DIV/0!</v>
      </c>
      <c r="AA14" t="e">
        <f t="shared" ref="AA14:AA31" si="18">M14-AVERAGE($B$9:$D$9)</f>
        <v>#DIV/0!</v>
      </c>
      <c r="AC14" t="s">
        <v>169</v>
      </c>
      <c r="AD14" s="75" t="e">
        <f t="shared" ref="AD14:AD20" si="19">(P14-$AA$3)/$AA$2</f>
        <v>#DIV/0!</v>
      </c>
      <c r="AE14" s="75" t="e">
        <f t="shared" ref="AE14:AE20" si="20">(Q14-$AA$3)/$AA$2</f>
        <v>#DIV/0!</v>
      </c>
      <c r="AF14" s="75" t="e">
        <f t="shared" ref="AF14:AF20" si="21">(R14-$AA$3)/$AA$2</f>
        <v>#DIV/0!</v>
      </c>
      <c r="AG14" s="75" t="e">
        <f t="shared" ref="AG14:AG20" si="22">(S14-$AA$3)/$AA$2</f>
        <v>#DIV/0!</v>
      </c>
      <c r="AH14" s="75" t="e">
        <f t="shared" ref="AH14:AH20" si="23">(T14-$AA$3)/$AA$2</f>
        <v>#DIV/0!</v>
      </c>
      <c r="AI14" s="75" t="e">
        <f t="shared" ref="AI14:AI20" si="24">(U14-$AA$3)/$AA$2</f>
        <v>#DIV/0!</v>
      </c>
      <c r="AJ14" s="75" t="e">
        <f t="shared" ref="AJ14:AJ20" si="25">(V14-$AA$3)/$AA$2</f>
        <v>#DIV/0!</v>
      </c>
      <c r="AK14" s="75" t="e">
        <f t="shared" ref="AK14:AK20" si="26">(W14-$AA$3)/$AA$2</f>
        <v>#DIV/0!</v>
      </c>
      <c r="AL14" s="75" t="e">
        <f t="shared" ref="AL14:AL20" si="27">(X14-$AA$3)/$AA$2</f>
        <v>#DIV/0!</v>
      </c>
      <c r="AM14" s="75" t="e">
        <f t="shared" ref="AM14:AM20" si="28">(Y14-$AA$3)/$AA$2</f>
        <v>#DIV/0!</v>
      </c>
      <c r="AN14" s="75" t="e">
        <f t="shared" ref="AN14:AN20" si="29">(Z14-$AA$3)/$AA$2</f>
        <v>#DIV/0!</v>
      </c>
      <c r="AO14" s="75" t="e">
        <f t="shared" ref="AO14:AO19" si="30">(AA14-$AA$3)/$AA$2</f>
        <v>#DIV/0!</v>
      </c>
    </row>
    <row r="15" spans="1:41" x14ac:dyDescent="0.2">
      <c r="A15" t="s">
        <v>170</v>
      </c>
      <c r="O15" t="s">
        <v>170</v>
      </c>
      <c r="P15" t="e">
        <f t="shared" si="7"/>
        <v>#DIV/0!</v>
      </c>
      <c r="Q15" t="e">
        <f t="shared" si="8"/>
        <v>#DIV/0!</v>
      </c>
      <c r="R15" t="e">
        <f t="shared" si="9"/>
        <v>#DIV/0!</v>
      </c>
      <c r="S15" t="e">
        <f t="shared" si="10"/>
        <v>#DIV/0!</v>
      </c>
      <c r="T15" t="e">
        <f t="shared" si="11"/>
        <v>#DIV/0!</v>
      </c>
      <c r="U15" t="e">
        <f t="shared" si="12"/>
        <v>#DIV/0!</v>
      </c>
      <c r="V15" t="e">
        <f t="shared" si="13"/>
        <v>#DIV/0!</v>
      </c>
      <c r="W15" t="e">
        <f t="shared" si="14"/>
        <v>#DIV/0!</v>
      </c>
      <c r="X15" t="e">
        <f t="shared" si="15"/>
        <v>#DIV/0!</v>
      </c>
      <c r="Y15" t="e">
        <f t="shared" si="16"/>
        <v>#DIV/0!</v>
      </c>
      <c r="Z15" t="e">
        <f t="shared" si="17"/>
        <v>#DIV/0!</v>
      </c>
      <c r="AA15" t="e">
        <f t="shared" si="18"/>
        <v>#DIV/0!</v>
      </c>
      <c r="AC15" t="s">
        <v>170</v>
      </c>
      <c r="AD15" s="75" t="e">
        <f t="shared" si="19"/>
        <v>#DIV/0!</v>
      </c>
      <c r="AE15" s="75" t="e">
        <f t="shared" si="20"/>
        <v>#DIV/0!</v>
      </c>
      <c r="AF15" s="75" t="e">
        <f t="shared" si="21"/>
        <v>#DIV/0!</v>
      </c>
      <c r="AG15" s="75" t="e">
        <f t="shared" si="22"/>
        <v>#DIV/0!</v>
      </c>
      <c r="AH15" s="75" t="e">
        <f t="shared" si="23"/>
        <v>#DIV/0!</v>
      </c>
      <c r="AI15" s="75" t="e">
        <f t="shared" si="24"/>
        <v>#DIV/0!</v>
      </c>
      <c r="AJ15" s="75" t="e">
        <f t="shared" si="25"/>
        <v>#DIV/0!</v>
      </c>
      <c r="AK15" s="75" t="e">
        <f t="shared" si="26"/>
        <v>#DIV/0!</v>
      </c>
      <c r="AL15" s="75" t="e">
        <f t="shared" si="27"/>
        <v>#DIV/0!</v>
      </c>
      <c r="AM15" s="75" t="e">
        <f t="shared" si="28"/>
        <v>#DIV/0!</v>
      </c>
      <c r="AN15" s="75" t="e">
        <f t="shared" si="29"/>
        <v>#DIV/0!</v>
      </c>
      <c r="AO15" s="75" t="e">
        <f t="shared" si="30"/>
        <v>#DIV/0!</v>
      </c>
    </row>
    <row r="16" spans="1:41" x14ac:dyDescent="0.2">
      <c r="A16" t="s">
        <v>216</v>
      </c>
      <c r="O16" t="s">
        <v>216</v>
      </c>
      <c r="P16" t="e">
        <f t="shared" si="7"/>
        <v>#DIV/0!</v>
      </c>
      <c r="Q16" t="e">
        <f t="shared" si="8"/>
        <v>#DIV/0!</v>
      </c>
      <c r="R16" t="e">
        <f t="shared" si="9"/>
        <v>#DIV/0!</v>
      </c>
      <c r="S16" t="e">
        <f t="shared" si="10"/>
        <v>#DIV/0!</v>
      </c>
      <c r="T16" t="e">
        <f t="shared" si="11"/>
        <v>#DIV/0!</v>
      </c>
      <c r="U16" t="e">
        <f t="shared" si="12"/>
        <v>#DIV/0!</v>
      </c>
      <c r="V16" t="e">
        <f t="shared" si="13"/>
        <v>#DIV/0!</v>
      </c>
      <c r="W16" t="e">
        <f t="shared" si="14"/>
        <v>#DIV/0!</v>
      </c>
      <c r="X16" t="e">
        <f t="shared" si="15"/>
        <v>#DIV/0!</v>
      </c>
      <c r="Y16" t="e">
        <f t="shared" si="16"/>
        <v>#DIV/0!</v>
      </c>
      <c r="Z16" t="e">
        <f t="shared" si="17"/>
        <v>#DIV/0!</v>
      </c>
      <c r="AA16" t="e">
        <f t="shared" si="18"/>
        <v>#DIV/0!</v>
      </c>
      <c r="AC16" t="s">
        <v>216</v>
      </c>
      <c r="AD16" s="75" t="e">
        <f t="shared" si="19"/>
        <v>#DIV/0!</v>
      </c>
      <c r="AE16" s="75" t="e">
        <f t="shared" si="20"/>
        <v>#DIV/0!</v>
      </c>
      <c r="AF16" s="75" t="e">
        <f t="shared" si="21"/>
        <v>#DIV/0!</v>
      </c>
      <c r="AG16" s="75" t="e">
        <f t="shared" si="22"/>
        <v>#DIV/0!</v>
      </c>
      <c r="AH16" s="75" t="e">
        <f t="shared" si="23"/>
        <v>#DIV/0!</v>
      </c>
      <c r="AI16" s="75" t="e">
        <f t="shared" si="24"/>
        <v>#DIV/0!</v>
      </c>
      <c r="AJ16" s="75" t="e">
        <f t="shared" si="25"/>
        <v>#DIV/0!</v>
      </c>
      <c r="AK16" s="75" t="e">
        <f t="shared" si="26"/>
        <v>#DIV/0!</v>
      </c>
      <c r="AL16" s="75" t="e">
        <f t="shared" si="27"/>
        <v>#DIV/0!</v>
      </c>
      <c r="AM16" s="75" t="e">
        <f t="shared" si="28"/>
        <v>#DIV/0!</v>
      </c>
      <c r="AN16" s="75" t="e">
        <f t="shared" si="29"/>
        <v>#DIV/0!</v>
      </c>
      <c r="AO16" s="75" t="e">
        <f t="shared" si="30"/>
        <v>#DIV/0!</v>
      </c>
    </row>
    <row r="17" spans="1:41" x14ac:dyDescent="0.2">
      <c r="A17" t="s">
        <v>217</v>
      </c>
      <c r="O17" t="s">
        <v>217</v>
      </c>
      <c r="P17" t="e">
        <f t="shared" si="7"/>
        <v>#DIV/0!</v>
      </c>
      <c r="Q17" t="e">
        <f t="shared" si="8"/>
        <v>#DIV/0!</v>
      </c>
      <c r="R17" t="e">
        <f t="shared" si="9"/>
        <v>#DIV/0!</v>
      </c>
      <c r="S17" t="e">
        <f t="shared" si="10"/>
        <v>#DIV/0!</v>
      </c>
      <c r="T17" t="e">
        <f t="shared" si="11"/>
        <v>#DIV/0!</v>
      </c>
      <c r="U17" t="e">
        <f t="shared" si="12"/>
        <v>#DIV/0!</v>
      </c>
      <c r="V17" t="e">
        <f t="shared" si="13"/>
        <v>#DIV/0!</v>
      </c>
      <c r="W17" t="e">
        <f t="shared" si="14"/>
        <v>#DIV/0!</v>
      </c>
      <c r="X17" t="e">
        <f t="shared" si="15"/>
        <v>#DIV/0!</v>
      </c>
      <c r="Y17" t="e">
        <f t="shared" si="16"/>
        <v>#DIV/0!</v>
      </c>
      <c r="Z17" t="e">
        <f t="shared" si="17"/>
        <v>#DIV/0!</v>
      </c>
      <c r="AA17" t="e">
        <f t="shared" si="18"/>
        <v>#DIV/0!</v>
      </c>
      <c r="AC17" t="s">
        <v>217</v>
      </c>
      <c r="AD17" s="75" t="e">
        <f t="shared" si="19"/>
        <v>#DIV/0!</v>
      </c>
      <c r="AE17" s="75" t="e">
        <f t="shared" si="20"/>
        <v>#DIV/0!</v>
      </c>
      <c r="AF17" s="75" t="e">
        <f t="shared" si="21"/>
        <v>#DIV/0!</v>
      </c>
      <c r="AG17" s="75" t="e">
        <f t="shared" si="22"/>
        <v>#DIV/0!</v>
      </c>
      <c r="AH17" s="75" t="e">
        <f t="shared" si="23"/>
        <v>#DIV/0!</v>
      </c>
      <c r="AI17" s="75" t="e">
        <f t="shared" si="24"/>
        <v>#DIV/0!</v>
      </c>
      <c r="AJ17" s="75" t="e">
        <f t="shared" si="25"/>
        <v>#DIV/0!</v>
      </c>
      <c r="AK17" s="75" t="e">
        <f t="shared" si="26"/>
        <v>#DIV/0!</v>
      </c>
      <c r="AL17" s="75" t="e">
        <f t="shared" si="27"/>
        <v>#DIV/0!</v>
      </c>
      <c r="AM17" s="75" t="e">
        <f t="shared" si="28"/>
        <v>#DIV/0!</v>
      </c>
      <c r="AN17" s="75" t="e">
        <f t="shared" si="29"/>
        <v>#DIV/0!</v>
      </c>
      <c r="AO17" s="75" t="e">
        <f t="shared" si="30"/>
        <v>#DIV/0!</v>
      </c>
    </row>
    <row r="18" spans="1:41" x14ac:dyDescent="0.2">
      <c r="A18" t="s">
        <v>218</v>
      </c>
      <c r="O18" t="s">
        <v>218</v>
      </c>
      <c r="P18" t="e">
        <f t="shared" si="7"/>
        <v>#DIV/0!</v>
      </c>
      <c r="Q18" t="e">
        <f t="shared" si="8"/>
        <v>#DIV/0!</v>
      </c>
      <c r="R18" t="e">
        <f t="shared" si="9"/>
        <v>#DIV/0!</v>
      </c>
      <c r="S18" t="e">
        <f t="shared" si="10"/>
        <v>#DIV/0!</v>
      </c>
      <c r="T18" t="e">
        <f t="shared" si="11"/>
        <v>#DIV/0!</v>
      </c>
      <c r="U18" t="e">
        <f t="shared" si="12"/>
        <v>#DIV/0!</v>
      </c>
      <c r="V18" t="e">
        <f t="shared" si="13"/>
        <v>#DIV/0!</v>
      </c>
      <c r="W18" t="e">
        <f t="shared" si="14"/>
        <v>#DIV/0!</v>
      </c>
      <c r="X18" t="e">
        <f t="shared" si="15"/>
        <v>#DIV/0!</v>
      </c>
      <c r="Y18" t="e">
        <f t="shared" si="16"/>
        <v>#DIV/0!</v>
      </c>
      <c r="Z18" t="e">
        <f t="shared" si="17"/>
        <v>#DIV/0!</v>
      </c>
      <c r="AA18" t="e">
        <f t="shared" si="18"/>
        <v>#DIV/0!</v>
      </c>
      <c r="AC18" t="s">
        <v>218</v>
      </c>
      <c r="AD18" s="75" t="e">
        <f t="shared" si="19"/>
        <v>#DIV/0!</v>
      </c>
      <c r="AE18" s="75" t="e">
        <f t="shared" si="20"/>
        <v>#DIV/0!</v>
      </c>
      <c r="AF18" s="75" t="e">
        <f t="shared" si="21"/>
        <v>#DIV/0!</v>
      </c>
      <c r="AG18" s="75" t="e">
        <f t="shared" si="22"/>
        <v>#DIV/0!</v>
      </c>
      <c r="AH18" s="75" t="e">
        <f t="shared" si="23"/>
        <v>#DIV/0!</v>
      </c>
      <c r="AI18" s="75" t="e">
        <f t="shared" si="24"/>
        <v>#DIV/0!</v>
      </c>
      <c r="AJ18" s="75" t="e">
        <f t="shared" si="25"/>
        <v>#DIV/0!</v>
      </c>
      <c r="AK18" s="75" t="e">
        <f t="shared" si="26"/>
        <v>#DIV/0!</v>
      </c>
      <c r="AL18" s="75" t="e">
        <f t="shared" si="27"/>
        <v>#DIV/0!</v>
      </c>
      <c r="AM18" s="75" t="e">
        <f t="shared" si="28"/>
        <v>#DIV/0!</v>
      </c>
      <c r="AN18" s="75" t="e">
        <f t="shared" si="29"/>
        <v>#DIV/0!</v>
      </c>
      <c r="AO18" s="75" t="e">
        <f t="shared" si="30"/>
        <v>#DIV/0!</v>
      </c>
    </row>
    <row r="19" spans="1:41" x14ac:dyDescent="0.2">
      <c r="A19" t="s">
        <v>219</v>
      </c>
      <c r="O19" t="s">
        <v>219</v>
      </c>
      <c r="P19" t="e">
        <f t="shared" si="7"/>
        <v>#DIV/0!</v>
      </c>
      <c r="Q19" t="e">
        <f t="shared" si="8"/>
        <v>#DIV/0!</v>
      </c>
      <c r="R19" t="e">
        <f t="shared" si="9"/>
        <v>#DIV/0!</v>
      </c>
      <c r="S19" t="e">
        <f t="shared" si="10"/>
        <v>#DIV/0!</v>
      </c>
      <c r="T19" t="e">
        <f t="shared" si="11"/>
        <v>#DIV/0!</v>
      </c>
      <c r="U19" t="e">
        <f t="shared" si="12"/>
        <v>#DIV/0!</v>
      </c>
      <c r="V19" t="e">
        <f t="shared" si="13"/>
        <v>#DIV/0!</v>
      </c>
      <c r="W19" t="e">
        <f t="shared" si="14"/>
        <v>#DIV/0!</v>
      </c>
      <c r="X19" t="e">
        <f t="shared" si="15"/>
        <v>#DIV/0!</v>
      </c>
      <c r="Y19" t="e">
        <f t="shared" si="16"/>
        <v>#DIV/0!</v>
      </c>
      <c r="Z19" t="e">
        <f t="shared" si="17"/>
        <v>#DIV/0!</v>
      </c>
      <c r="AA19" t="e">
        <f t="shared" si="18"/>
        <v>#DIV/0!</v>
      </c>
      <c r="AC19" t="s">
        <v>219</v>
      </c>
      <c r="AD19" s="75" t="e">
        <f t="shared" si="19"/>
        <v>#DIV/0!</v>
      </c>
      <c r="AE19" s="75" t="e">
        <f t="shared" si="20"/>
        <v>#DIV/0!</v>
      </c>
      <c r="AF19" s="75" t="e">
        <f t="shared" si="21"/>
        <v>#DIV/0!</v>
      </c>
      <c r="AG19" s="75" t="e">
        <f t="shared" si="22"/>
        <v>#DIV/0!</v>
      </c>
      <c r="AH19" s="75" t="e">
        <f t="shared" si="23"/>
        <v>#DIV/0!</v>
      </c>
      <c r="AI19" s="75" t="e">
        <f t="shared" si="24"/>
        <v>#DIV/0!</v>
      </c>
      <c r="AJ19" s="75" t="e">
        <f t="shared" si="25"/>
        <v>#DIV/0!</v>
      </c>
      <c r="AK19" s="75" t="e">
        <f t="shared" si="26"/>
        <v>#DIV/0!</v>
      </c>
      <c r="AL19" s="75" t="e">
        <f t="shared" si="27"/>
        <v>#DIV/0!</v>
      </c>
      <c r="AM19" s="75" t="e">
        <f t="shared" si="28"/>
        <v>#DIV/0!</v>
      </c>
      <c r="AN19" s="75" t="e">
        <f t="shared" si="29"/>
        <v>#DIV/0!</v>
      </c>
      <c r="AO19" s="75" t="e">
        <f t="shared" si="30"/>
        <v>#DIV/0!</v>
      </c>
    </row>
    <row r="20" spans="1:41" x14ac:dyDescent="0.2">
      <c r="A20" t="s">
        <v>220</v>
      </c>
      <c r="O20" t="s">
        <v>220</v>
      </c>
      <c r="P20" t="e">
        <f t="shared" si="7"/>
        <v>#DIV/0!</v>
      </c>
      <c r="Q20" t="e">
        <f t="shared" si="8"/>
        <v>#DIV/0!</v>
      </c>
      <c r="R20" t="e">
        <f t="shared" si="9"/>
        <v>#DIV/0!</v>
      </c>
      <c r="S20" t="e">
        <f t="shared" si="10"/>
        <v>#DIV/0!</v>
      </c>
      <c r="T20" t="e">
        <f t="shared" si="11"/>
        <v>#DIV/0!</v>
      </c>
      <c r="U20" t="e">
        <f t="shared" si="12"/>
        <v>#DIV/0!</v>
      </c>
      <c r="V20" t="e">
        <f t="shared" si="13"/>
        <v>#DIV/0!</v>
      </c>
      <c r="W20" t="e">
        <f t="shared" si="14"/>
        <v>#DIV/0!</v>
      </c>
      <c r="X20" t="e">
        <f t="shared" si="15"/>
        <v>#DIV/0!</v>
      </c>
      <c r="Y20" t="e">
        <f t="shared" si="16"/>
        <v>#DIV/0!</v>
      </c>
      <c r="Z20" t="e">
        <f t="shared" si="17"/>
        <v>#DIV/0!</v>
      </c>
      <c r="AA20" t="e">
        <f t="shared" si="18"/>
        <v>#DIV/0!</v>
      </c>
      <c r="AC20" t="s">
        <v>220</v>
      </c>
      <c r="AD20" s="75" t="e">
        <f t="shared" si="19"/>
        <v>#DIV/0!</v>
      </c>
      <c r="AE20" s="75" t="e">
        <f t="shared" si="20"/>
        <v>#DIV/0!</v>
      </c>
      <c r="AF20" s="75" t="e">
        <f t="shared" si="21"/>
        <v>#DIV/0!</v>
      </c>
      <c r="AG20" s="75" t="e">
        <f t="shared" si="22"/>
        <v>#DIV/0!</v>
      </c>
      <c r="AH20" s="75" t="e">
        <f t="shared" si="23"/>
        <v>#DIV/0!</v>
      </c>
      <c r="AI20" s="75" t="e">
        <f t="shared" si="24"/>
        <v>#DIV/0!</v>
      </c>
      <c r="AJ20" s="75" t="e">
        <f t="shared" si="25"/>
        <v>#DIV/0!</v>
      </c>
      <c r="AK20" s="75" t="e">
        <f t="shared" si="26"/>
        <v>#DIV/0!</v>
      </c>
      <c r="AL20" s="75" t="e">
        <f t="shared" si="27"/>
        <v>#DIV/0!</v>
      </c>
      <c r="AM20" s="75" t="e">
        <f t="shared" si="28"/>
        <v>#DIV/0!</v>
      </c>
      <c r="AN20" s="75" t="e">
        <f t="shared" si="29"/>
        <v>#DIV/0!</v>
      </c>
      <c r="AO20" s="75" t="e">
        <f>(AA20-$AA$3)/$AA$2</f>
        <v>#DIV/0!</v>
      </c>
    </row>
    <row r="22" spans="1:41" x14ac:dyDescent="0.2">
      <c r="A22" t="s">
        <v>212</v>
      </c>
      <c r="O22" t="s">
        <v>212</v>
      </c>
      <c r="AC22" t="s">
        <v>212</v>
      </c>
    </row>
    <row r="23" spans="1:41" x14ac:dyDescent="0.2">
      <c r="A23" t="s">
        <v>226</v>
      </c>
      <c r="B23">
        <v>1</v>
      </c>
      <c r="C23">
        <v>2</v>
      </c>
      <c r="D23">
        <v>3</v>
      </c>
      <c r="E23">
        <v>4</v>
      </c>
      <c r="F23">
        <v>5</v>
      </c>
      <c r="G23">
        <v>6</v>
      </c>
      <c r="H23">
        <v>7</v>
      </c>
      <c r="I23">
        <v>8</v>
      </c>
      <c r="J23">
        <v>9</v>
      </c>
      <c r="K23">
        <v>10</v>
      </c>
      <c r="L23">
        <v>11</v>
      </c>
      <c r="M23">
        <v>12</v>
      </c>
      <c r="O23" t="s">
        <v>226</v>
      </c>
      <c r="P23">
        <v>1</v>
      </c>
      <c r="Q23">
        <v>2</v>
      </c>
      <c r="R23">
        <v>3</v>
      </c>
      <c r="S23">
        <v>4</v>
      </c>
      <c r="T23">
        <v>5</v>
      </c>
      <c r="U23">
        <v>6</v>
      </c>
      <c r="V23">
        <v>7</v>
      </c>
      <c r="W23">
        <v>8</v>
      </c>
      <c r="X23">
        <v>9</v>
      </c>
      <c r="Y23">
        <v>10</v>
      </c>
      <c r="Z23">
        <v>11</v>
      </c>
      <c r="AA23">
        <v>12</v>
      </c>
      <c r="AC23" t="s">
        <v>226</v>
      </c>
      <c r="AD23">
        <v>1</v>
      </c>
      <c r="AE23">
        <v>2</v>
      </c>
      <c r="AF23">
        <v>3</v>
      </c>
      <c r="AG23">
        <v>4</v>
      </c>
      <c r="AH23">
        <v>5</v>
      </c>
      <c r="AI23">
        <v>6</v>
      </c>
      <c r="AJ23">
        <v>7</v>
      </c>
      <c r="AK23">
        <v>8</v>
      </c>
      <c r="AL23">
        <v>9</v>
      </c>
      <c r="AM23">
        <v>10</v>
      </c>
      <c r="AN23">
        <v>11</v>
      </c>
      <c r="AO23">
        <v>12</v>
      </c>
    </row>
    <row r="24" spans="1:41" x14ac:dyDescent="0.2">
      <c r="A24" t="s">
        <v>215</v>
      </c>
      <c r="O24" t="s">
        <v>215</v>
      </c>
      <c r="P24" t="e">
        <f t="shared" si="7"/>
        <v>#DIV/0!</v>
      </c>
      <c r="Q24" t="e">
        <f t="shared" si="8"/>
        <v>#DIV/0!</v>
      </c>
      <c r="R24" t="e">
        <f t="shared" si="9"/>
        <v>#DIV/0!</v>
      </c>
      <c r="S24" t="e">
        <f t="shared" si="10"/>
        <v>#DIV/0!</v>
      </c>
      <c r="T24" t="e">
        <f t="shared" si="11"/>
        <v>#DIV/0!</v>
      </c>
      <c r="U24" t="e">
        <f t="shared" si="12"/>
        <v>#DIV/0!</v>
      </c>
      <c r="V24" t="e">
        <f t="shared" si="13"/>
        <v>#DIV/0!</v>
      </c>
      <c r="W24" t="e">
        <f t="shared" si="14"/>
        <v>#DIV/0!</v>
      </c>
      <c r="X24" t="e">
        <f t="shared" si="15"/>
        <v>#DIV/0!</v>
      </c>
      <c r="Y24" t="e">
        <f t="shared" si="16"/>
        <v>#DIV/0!</v>
      </c>
      <c r="Z24" t="e">
        <f t="shared" si="17"/>
        <v>#DIV/0!</v>
      </c>
      <c r="AA24" t="e">
        <f t="shared" si="18"/>
        <v>#DIV/0!</v>
      </c>
      <c r="AC24" t="s">
        <v>215</v>
      </c>
      <c r="AD24" s="75" t="e">
        <f>(P24-$AA$3)/$AA$2</f>
        <v>#DIV/0!</v>
      </c>
      <c r="AE24" s="75" t="e">
        <f t="shared" ref="AE24:AO24" si="31">(Q24-$AA$3)/$AA$2</f>
        <v>#DIV/0!</v>
      </c>
      <c r="AF24" s="75" t="e">
        <f t="shared" si="31"/>
        <v>#DIV/0!</v>
      </c>
      <c r="AG24" s="75" t="e">
        <f t="shared" si="31"/>
        <v>#DIV/0!</v>
      </c>
      <c r="AH24" s="75" t="e">
        <f t="shared" si="31"/>
        <v>#DIV/0!</v>
      </c>
      <c r="AI24" s="75" t="e">
        <f t="shared" si="31"/>
        <v>#DIV/0!</v>
      </c>
      <c r="AJ24" s="75" t="e">
        <f t="shared" si="31"/>
        <v>#DIV/0!</v>
      </c>
      <c r="AK24" s="75" t="e">
        <f t="shared" si="31"/>
        <v>#DIV/0!</v>
      </c>
      <c r="AL24" s="75" t="e">
        <f t="shared" si="31"/>
        <v>#DIV/0!</v>
      </c>
      <c r="AM24" s="75" t="e">
        <f t="shared" si="31"/>
        <v>#DIV/0!</v>
      </c>
      <c r="AN24" s="75" t="e">
        <f t="shared" si="31"/>
        <v>#DIV/0!</v>
      </c>
      <c r="AO24" s="75" t="e">
        <f t="shared" si="31"/>
        <v>#DIV/0!</v>
      </c>
    </row>
    <row r="25" spans="1:41" x14ac:dyDescent="0.2">
      <c r="A25" t="s">
        <v>169</v>
      </c>
      <c r="O25" t="s">
        <v>169</v>
      </c>
      <c r="P25" t="e">
        <f t="shared" si="7"/>
        <v>#DIV/0!</v>
      </c>
      <c r="Q25" t="e">
        <f t="shared" si="8"/>
        <v>#DIV/0!</v>
      </c>
      <c r="R25" t="e">
        <f t="shared" si="9"/>
        <v>#DIV/0!</v>
      </c>
      <c r="S25" t="e">
        <f t="shared" si="10"/>
        <v>#DIV/0!</v>
      </c>
      <c r="T25" t="e">
        <f t="shared" si="11"/>
        <v>#DIV/0!</v>
      </c>
      <c r="U25" t="e">
        <f t="shared" si="12"/>
        <v>#DIV/0!</v>
      </c>
      <c r="V25" t="e">
        <f t="shared" si="13"/>
        <v>#DIV/0!</v>
      </c>
      <c r="W25" t="e">
        <f t="shared" si="14"/>
        <v>#DIV/0!</v>
      </c>
      <c r="X25" t="e">
        <f t="shared" si="15"/>
        <v>#DIV/0!</v>
      </c>
      <c r="Y25" t="e">
        <f t="shared" si="16"/>
        <v>#DIV/0!</v>
      </c>
      <c r="Z25" t="e">
        <f t="shared" si="17"/>
        <v>#DIV/0!</v>
      </c>
      <c r="AA25" t="e">
        <f t="shared" si="18"/>
        <v>#DIV/0!</v>
      </c>
      <c r="AC25" t="s">
        <v>169</v>
      </c>
      <c r="AD25" s="75" t="e">
        <f t="shared" ref="AD25:AD31" si="32">(P25-$AA$3)/$AA$2</f>
        <v>#DIV/0!</v>
      </c>
      <c r="AE25" s="75" t="e">
        <f t="shared" ref="AE25:AE31" si="33">(Q25-$AA$3)/$AA$2</f>
        <v>#DIV/0!</v>
      </c>
      <c r="AF25" s="75" t="e">
        <f t="shared" ref="AF25:AF31" si="34">(R25-$AA$3)/$AA$2</f>
        <v>#DIV/0!</v>
      </c>
      <c r="AG25" s="75" t="e">
        <f t="shared" ref="AG25:AG31" si="35">(S25-$AA$3)/$AA$2</f>
        <v>#DIV/0!</v>
      </c>
      <c r="AH25" s="75" t="e">
        <f t="shared" ref="AH25:AH31" si="36">(T25-$AA$3)/$AA$2</f>
        <v>#DIV/0!</v>
      </c>
      <c r="AI25" s="75" t="e">
        <f t="shared" ref="AI25:AI31" si="37">(U25-$AA$3)/$AA$2</f>
        <v>#DIV/0!</v>
      </c>
      <c r="AJ25" s="75" t="e">
        <f t="shared" ref="AJ25:AJ31" si="38">(V25-$AA$3)/$AA$2</f>
        <v>#DIV/0!</v>
      </c>
      <c r="AK25" s="75" t="e">
        <f t="shared" ref="AK25:AK31" si="39">(W25-$AA$3)/$AA$2</f>
        <v>#DIV/0!</v>
      </c>
      <c r="AL25" s="75" t="e">
        <f t="shared" ref="AL25:AL31" si="40">(X25-$AA$3)/$AA$2</f>
        <v>#DIV/0!</v>
      </c>
      <c r="AM25" s="75" t="e">
        <f t="shared" ref="AM25:AM31" si="41">(Y25-$AA$3)/$AA$2</f>
        <v>#DIV/0!</v>
      </c>
      <c r="AN25" s="75" t="e">
        <f t="shared" ref="AN25:AN31" si="42">(Z25-$AA$3)/$AA$2</f>
        <v>#DIV/0!</v>
      </c>
      <c r="AO25" s="75" t="e">
        <f t="shared" ref="AO25:AO31" si="43">(AA25-$AA$3)/$AA$2</f>
        <v>#DIV/0!</v>
      </c>
    </row>
    <row r="26" spans="1:41" x14ac:dyDescent="0.2">
      <c r="A26" t="s">
        <v>170</v>
      </c>
      <c r="O26" t="s">
        <v>170</v>
      </c>
      <c r="P26" t="e">
        <f t="shared" si="7"/>
        <v>#DIV/0!</v>
      </c>
      <c r="Q26" t="e">
        <f t="shared" si="8"/>
        <v>#DIV/0!</v>
      </c>
      <c r="R26" t="e">
        <f t="shared" si="9"/>
        <v>#DIV/0!</v>
      </c>
      <c r="S26" t="e">
        <f t="shared" si="10"/>
        <v>#DIV/0!</v>
      </c>
      <c r="T26" t="e">
        <f t="shared" si="11"/>
        <v>#DIV/0!</v>
      </c>
      <c r="U26" t="e">
        <f t="shared" si="12"/>
        <v>#DIV/0!</v>
      </c>
      <c r="V26" t="e">
        <f t="shared" si="13"/>
        <v>#DIV/0!</v>
      </c>
      <c r="W26" t="e">
        <f t="shared" si="14"/>
        <v>#DIV/0!</v>
      </c>
      <c r="X26" t="e">
        <f t="shared" si="15"/>
        <v>#DIV/0!</v>
      </c>
      <c r="Y26" t="e">
        <f t="shared" si="16"/>
        <v>#DIV/0!</v>
      </c>
      <c r="Z26" t="e">
        <f t="shared" si="17"/>
        <v>#DIV/0!</v>
      </c>
      <c r="AA26" t="e">
        <f t="shared" si="18"/>
        <v>#DIV/0!</v>
      </c>
      <c r="AC26" t="s">
        <v>170</v>
      </c>
      <c r="AD26" s="75" t="e">
        <f t="shared" si="32"/>
        <v>#DIV/0!</v>
      </c>
      <c r="AE26" s="75" t="e">
        <f t="shared" si="33"/>
        <v>#DIV/0!</v>
      </c>
      <c r="AF26" s="75" t="e">
        <f t="shared" si="34"/>
        <v>#DIV/0!</v>
      </c>
      <c r="AG26" s="75" t="e">
        <f t="shared" si="35"/>
        <v>#DIV/0!</v>
      </c>
      <c r="AH26" s="75" t="e">
        <f t="shared" si="36"/>
        <v>#DIV/0!</v>
      </c>
      <c r="AI26" s="75" t="e">
        <f t="shared" si="37"/>
        <v>#DIV/0!</v>
      </c>
      <c r="AJ26" s="75" t="e">
        <f t="shared" si="38"/>
        <v>#DIV/0!</v>
      </c>
      <c r="AK26" s="75" t="e">
        <f t="shared" si="39"/>
        <v>#DIV/0!</v>
      </c>
      <c r="AL26" s="75" t="e">
        <f t="shared" si="40"/>
        <v>#DIV/0!</v>
      </c>
      <c r="AM26" s="75" t="e">
        <f t="shared" si="41"/>
        <v>#DIV/0!</v>
      </c>
      <c r="AN26" s="75" t="e">
        <f t="shared" si="42"/>
        <v>#DIV/0!</v>
      </c>
      <c r="AO26" s="75" t="e">
        <f t="shared" si="43"/>
        <v>#DIV/0!</v>
      </c>
    </row>
    <row r="27" spans="1:41" x14ac:dyDescent="0.2">
      <c r="A27" t="s">
        <v>216</v>
      </c>
      <c r="O27" t="s">
        <v>216</v>
      </c>
      <c r="P27" t="e">
        <f t="shared" si="7"/>
        <v>#DIV/0!</v>
      </c>
      <c r="Q27" t="e">
        <f t="shared" si="8"/>
        <v>#DIV/0!</v>
      </c>
      <c r="R27" t="e">
        <f t="shared" si="9"/>
        <v>#DIV/0!</v>
      </c>
      <c r="S27" t="e">
        <f t="shared" si="10"/>
        <v>#DIV/0!</v>
      </c>
      <c r="T27" t="e">
        <f t="shared" si="11"/>
        <v>#DIV/0!</v>
      </c>
      <c r="U27" t="e">
        <f t="shared" si="12"/>
        <v>#DIV/0!</v>
      </c>
      <c r="V27" t="e">
        <f t="shared" si="13"/>
        <v>#DIV/0!</v>
      </c>
      <c r="W27" t="e">
        <f t="shared" si="14"/>
        <v>#DIV/0!</v>
      </c>
      <c r="X27" t="e">
        <f t="shared" si="15"/>
        <v>#DIV/0!</v>
      </c>
      <c r="Y27" t="e">
        <f t="shared" si="16"/>
        <v>#DIV/0!</v>
      </c>
      <c r="Z27" t="e">
        <f t="shared" si="17"/>
        <v>#DIV/0!</v>
      </c>
      <c r="AA27" t="e">
        <f t="shared" si="18"/>
        <v>#DIV/0!</v>
      </c>
      <c r="AC27" t="s">
        <v>216</v>
      </c>
      <c r="AD27" s="75" t="e">
        <f t="shared" si="32"/>
        <v>#DIV/0!</v>
      </c>
      <c r="AE27" s="75" t="e">
        <f t="shared" si="33"/>
        <v>#DIV/0!</v>
      </c>
      <c r="AF27" s="75" t="e">
        <f t="shared" si="34"/>
        <v>#DIV/0!</v>
      </c>
      <c r="AG27" s="75" t="e">
        <f t="shared" si="35"/>
        <v>#DIV/0!</v>
      </c>
      <c r="AH27" s="75" t="e">
        <f t="shared" si="36"/>
        <v>#DIV/0!</v>
      </c>
      <c r="AI27" s="75" t="e">
        <f t="shared" si="37"/>
        <v>#DIV/0!</v>
      </c>
      <c r="AJ27" s="75" t="e">
        <f t="shared" si="38"/>
        <v>#DIV/0!</v>
      </c>
      <c r="AK27" s="75" t="e">
        <f t="shared" si="39"/>
        <v>#DIV/0!</v>
      </c>
      <c r="AL27" s="75" t="e">
        <f t="shared" si="40"/>
        <v>#DIV/0!</v>
      </c>
      <c r="AM27" s="75" t="e">
        <f t="shared" si="41"/>
        <v>#DIV/0!</v>
      </c>
      <c r="AN27" s="75" t="e">
        <f t="shared" si="42"/>
        <v>#DIV/0!</v>
      </c>
      <c r="AO27" s="75" t="e">
        <f t="shared" si="43"/>
        <v>#DIV/0!</v>
      </c>
    </row>
    <row r="28" spans="1:41" x14ac:dyDescent="0.2">
      <c r="A28" t="s">
        <v>217</v>
      </c>
      <c r="O28" t="s">
        <v>217</v>
      </c>
      <c r="P28" t="e">
        <f t="shared" si="7"/>
        <v>#DIV/0!</v>
      </c>
      <c r="Q28" t="e">
        <f t="shared" si="8"/>
        <v>#DIV/0!</v>
      </c>
      <c r="R28" t="e">
        <f t="shared" si="9"/>
        <v>#DIV/0!</v>
      </c>
      <c r="S28" t="e">
        <f t="shared" si="10"/>
        <v>#DIV/0!</v>
      </c>
      <c r="T28" t="e">
        <f t="shared" si="11"/>
        <v>#DIV/0!</v>
      </c>
      <c r="U28" t="e">
        <f t="shared" si="12"/>
        <v>#DIV/0!</v>
      </c>
      <c r="V28" t="e">
        <f t="shared" si="13"/>
        <v>#DIV/0!</v>
      </c>
      <c r="W28" t="e">
        <f t="shared" si="14"/>
        <v>#DIV/0!</v>
      </c>
      <c r="X28" t="e">
        <f t="shared" si="15"/>
        <v>#DIV/0!</v>
      </c>
      <c r="Y28" t="e">
        <f t="shared" si="16"/>
        <v>#DIV/0!</v>
      </c>
      <c r="Z28" t="e">
        <f t="shared" si="17"/>
        <v>#DIV/0!</v>
      </c>
      <c r="AA28" t="e">
        <f t="shared" si="18"/>
        <v>#DIV/0!</v>
      </c>
      <c r="AC28" t="s">
        <v>217</v>
      </c>
      <c r="AD28" s="75" t="e">
        <f t="shared" si="32"/>
        <v>#DIV/0!</v>
      </c>
      <c r="AE28" s="75" t="e">
        <f t="shared" si="33"/>
        <v>#DIV/0!</v>
      </c>
      <c r="AF28" s="75" t="e">
        <f t="shared" si="34"/>
        <v>#DIV/0!</v>
      </c>
      <c r="AG28" s="75" t="e">
        <f t="shared" si="35"/>
        <v>#DIV/0!</v>
      </c>
      <c r="AH28" s="75" t="e">
        <f t="shared" si="36"/>
        <v>#DIV/0!</v>
      </c>
      <c r="AI28" s="75" t="e">
        <f t="shared" si="37"/>
        <v>#DIV/0!</v>
      </c>
      <c r="AJ28" s="75" t="e">
        <f t="shared" si="38"/>
        <v>#DIV/0!</v>
      </c>
      <c r="AK28" s="75" t="e">
        <f t="shared" si="39"/>
        <v>#DIV/0!</v>
      </c>
      <c r="AL28" s="75" t="e">
        <f t="shared" si="40"/>
        <v>#DIV/0!</v>
      </c>
      <c r="AM28" s="75" t="e">
        <f t="shared" si="41"/>
        <v>#DIV/0!</v>
      </c>
      <c r="AN28" s="75" t="e">
        <f t="shared" si="42"/>
        <v>#DIV/0!</v>
      </c>
      <c r="AO28" s="75" t="e">
        <f t="shared" si="43"/>
        <v>#DIV/0!</v>
      </c>
    </row>
    <row r="29" spans="1:41" x14ac:dyDescent="0.2">
      <c r="A29" t="s">
        <v>218</v>
      </c>
      <c r="O29" t="s">
        <v>218</v>
      </c>
      <c r="P29" t="e">
        <f t="shared" si="7"/>
        <v>#DIV/0!</v>
      </c>
      <c r="Q29" t="e">
        <f t="shared" si="8"/>
        <v>#DIV/0!</v>
      </c>
      <c r="R29" t="e">
        <f t="shared" si="9"/>
        <v>#DIV/0!</v>
      </c>
      <c r="S29" t="e">
        <f t="shared" si="10"/>
        <v>#DIV/0!</v>
      </c>
      <c r="T29" t="e">
        <f t="shared" si="11"/>
        <v>#DIV/0!</v>
      </c>
      <c r="U29" t="e">
        <f t="shared" si="12"/>
        <v>#DIV/0!</v>
      </c>
      <c r="V29" t="e">
        <f t="shared" si="13"/>
        <v>#DIV/0!</v>
      </c>
      <c r="W29" t="e">
        <f t="shared" si="14"/>
        <v>#DIV/0!</v>
      </c>
      <c r="X29" t="e">
        <f t="shared" si="15"/>
        <v>#DIV/0!</v>
      </c>
      <c r="Y29" t="e">
        <f t="shared" si="16"/>
        <v>#DIV/0!</v>
      </c>
      <c r="Z29" t="e">
        <f t="shared" si="17"/>
        <v>#DIV/0!</v>
      </c>
      <c r="AA29" t="e">
        <f t="shared" si="18"/>
        <v>#DIV/0!</v>
      </c>
      <c r="AC29" t="s">
        <v>218</v>
      </c>
      <c r="AD29" s="75" t="e">
        <f t="shared" si="32"/>
        <v>#DIV/0!</v>
      </c>
      <c r="AE29" s="75" t="e">
        <f t="shared" si="33"/>
        <v>#DIV/0!</v>
      </c>
      <c r="AF29" s="75" t="e">
        <f t="shared" si="34"/>
        <v>#DIV/0!</v>
      </c>
      <c r="AG29" s="75" t="e">
        <f t="shared" si="35"/>
        <v>#DIV/0!</v>
      </c>
      <c r="AH29" s="75" t="e">
        <f t="shared" si="36"/>
        <v>#DIV/0!</v>
      </c>
      <c r="AI29" s="75" t="e">
        <f t="shared" si="37"/>
        <v>#DIV/0!</v>
      </c>
      <c r="AJ29" s="75" t="e">
        <f t="shared" si="38"/>
        <v>#DIV/0!</v>
      </c>
      <c r="AK29" s="75" t="e">
        <f t="shared" si="39"/>
        <v>#DIV/0!</v>
      </c>
      <c r="AL29" s="75" t="e">
        <f t="shared" si="40"/>
        <v>#DIV/0!</v>
      </c>
      <c r="AM29" s="75" t="e">
        <f t="shared" si="41"/>
        <v>#DIV/0!</v>
      </c>
      <c r="AN29" s="75" t="e">
        <f t="shared" si="42"/>
        <v>#DIV/0!</v>
      </c>
      <c r="AO29" s="75" t="e">
        <f t="shared" si="43"/>
        <v>#DIV/0!</v>
      </c>
    </row>
    <row r="30" spans="1:41" x14ac:dyDescent="0.2">
      <c r="A30" t="s">
        <v>219</v>
      </c>
      <c r="O30" t="s">
        <v>219</v>
      </c>
      <c r="P30" t="e">
        <f t="shared" si="7"/>
        <v>#DIV/0!</v>
      </c>
      <c r="Q30" t="e">
        <f t="shared" si="8"/>
        <v>#DIV/0!</v>
      </c>
      <c r="R30" t="e">
        <f t="shared" si="9"/>
        <v>#DIV/0!</v>
      </c>
      <c r="S30" t="e">
        <f t="shared" si="10"/>
        <v>#DIV/0!</v>
      </c>
      <c r="T30" t="e">
        <f t="shared" si="11"/>
        <v>#DIV/0!</v>
      </c>
      <c r="U30" t="e">
        <f t="shared" si="12"/>
        <v>#DIV/0!</v>
      </c>
      <c r="V30" t="e">
        <f t="shared" si="13"/>
        <v>#DIV/0!</v>
      </c>
      <c r="W30" t="e">
        <f t="shared" si="14"/>
        <v>#DIV/0!</v>
      </c>
      <c r="X30" t="e">
        <f t="shared" si="15"/>
        <v>#DIV/0!</v>
      </c>
      <c r="Y30" t="e">
        <f t="shared" si="16"/>
        <v>#DIV/0!</v>
      </c>
      <c r="Z30" t="e">
        <f t="shared" si="17"/>
        <v>#DIV/0!</v>
      </c>
      <c r="AA30" t="e">
        <f t="shared" si="18"/>
        <v>#DIV/0!</v>
      </c>
      <c r="AC30" t="s">
        <v>219</v>
      </c>
      <c r="AD30" s="75" t="e">
        <f t="shared" si="32"/>
        <v>#DIV/0!</v>
      </c>
      <c r="AE30" s="75" t="e">
        <f t="shared" si="33"/>
        <v>#DIV/0!</v>
      </c>
      <c r="AF30" s="75" t="e">
        <f t="shared" si="34"/>
        <v>#DIV/0!</v>
      </c>
      <c r="AG30" s="75" t="e">
        <f t="shared" si="35"/>
        <v>#DIV/0!</v>
      </c>
      <c r="AH30" s="75" t="e">
        <f t="shared" si="36"/>
        <v>#DIV/0!</v>
      </c>
      <c r="AI30" s="75" t="e">
        <f t="shared" si="37"/>
        <v>#DIV/0!</v>
      </c>
      <c r="AJ30" s="75" t="e">
        <f t="shared" si="38"/>
        <v>#DIV/0!</v>
      </c>
      <c r="AK30" s="75" t="e">
        <f t="shared" si="39"/>
        <v>#DIV/0!</v>
      </c>
      <c r="AL30" s="75" t="e">
        <f t="shared" si="40"/>
        <v>#DIV/0!</v>
      </c>
      <c r="AM30" s="75" t="e">
        <f t="shared" si="41"/>
        <v>#DIV/0!</v>
      </c>
      <c r="AN30" s="75" t="e">
        <f t="shared" si="42"/>
        <v>#DIV/0!</v>
      </c>
      <c r="AO30" s="75" t="e">
        <f t="shared" si="43"/>
        <v>#DIV/0!</v>
      </c>
    </row>
    <row r="31" spans="1:41" x14ac:dyDescent="0.2">
      <c r="A31" t="s">
        <v>220</v>
      </c>
      <c r="O31" t="s">
        <v>220</v>
      </c>
      <c r="P31" t="e">
        <f t="shared" si="7"/>
        <v>#DIV/0!</v>
      </c>
      <c r="Q31" t="e">
        <f t="shared" si="8"/>
        <v>#DIV/0!</v>
      </c>
      <c r="R31" t="e">
        <f t="shared" si="9"/>
        <v>#DIV/0!</v>
      </c>
      <c r="S31" t="e">
        <f t="shared" si="10"/>
        <v>#DIV/0!</v>
      </c>
      <c r="T31" t="e">
        <f t="shared" si="11"/>
        <v>#DIV/0!</v>
      </c>
      <c r="U31" t="e">
        <f t="shared" si="12"/>
        <v>#DIV/0!</v>
      </c>
      <c r="V31" t="e">
        <f t="shared" si="13"/>
        <v>#DIV/0!</v>
      </c>
      <c r="W31" t="e">
        <f t="shared" si="14"/>
        <v>#DIV/0!</v>
      </c>
      <c r="X31" t="e">
        <f t="shared" si="15"/>
        <v>#DIV/0!</v>
      </c>
      <c r="Y31" t="e">
        <f t="shared" si="16"/>
        <v>#DIV/0!</v>
      </c>
      <c r="Z31" t="e">
        <f t="shared" si="17"/>
        <v>#DIV/0!</v>
      </c>
      <c r="AA31" t="e">
        <f t="shared" si="18"/>
        <v>#DIV/0!</v>
      </c>
      <c r="AC31" t="s">
        <v>220</v>
      </c>
      <c r="AD31" s="75" t="e">
        <f t="shared" si="32"/>
        <v>#DIV/0!</v>
      </c>
      <c r="AE31" s="75" t="e">
        <f t="shared" si="33"/>
        <v>#DIV/0!</v>
      </c>
      <c r="AF31" s="75" t="e">
        <f t="shared" si="34"/>
        <v>#DIV/0!</v>
      </c>
      <c r="AG31" s="75" t="e">
        <f t="shared" si="35"/>
        <v>#DIV/0!</v>
      </c>
      <c r="AH31" s="75" t="e">
        <f t="shared" si="36"/>
        <v>#DIV/0!</v>
      </c>
      <c r="AI31" s="75" t="e">
        <f t="shared" si="37"/>
        <v>#DIV/0!</v>
      </c>
      <c r="AJ31" s="75" t="e">
        <f t="shared" si="38"/>
        <v>#DIV/0!</v>
      </c>
      <c r="AK31" s="75" t="e">
        <f t="shared" si="39"/>
        <v>#DIV/0!</v>
      </c>
      <c r="AL31" s="75" t="e">
        <f t="shared" si="40"/>
        <v>#DIV/0!</v>
      </c>
      <c r="AM31" s="75" t="e">
        <f t="shared" si="41"/>
        <v>#DIV/0!</v>
      </c>
      <c r="AN31" s="75" t="e">
        <f t="shared" si="42"/>
        <v>#DIV/0!</v>
      </c>
      <c r="AO31" s="75" t="e">
        <f t="shared" si="43"/>
        <v>#DIV/0!</v>
      </c>
    </row>
  </sheetData>
  <phoneticPr fontId="10" type="noConversion"/>
  <conditionalFormatting sqref="AD13:AO20 AD24:AO31">
    <cfRule type="cellIs" dxfId="4" priority="1" operator="lessThanOrEqual">
      <formula>$AI$2</formula>
    </cfRule>
  </conditionalFormatting>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enableFormatConditionsCalculation="0"/>
  <dimension ref="A2:R368"/>
  <sheetViews>
    <sheetView zoomScale="75" zoomScaleNormal="75" zoomScalePageLayoutView="75" workbookViewId="0">
      <selection activeCell="N13" sqref="N13"/>
    </sheetView>
  </sheetViews>
  <sheetFormatPr baseColWidth="10" defaultRowHeight="16" x14ac:dyDescent="0.2"/>
  <cols>
    <col min="1" max="1" width="3.6640625" style="76" customWidth="1"/>
    <col min="2" max="2" width="4.5" style="76" customWidth="1"/>
    <col min="3" max="3" width="19.6640625" style="76" customWidth="1"/>
    <col min="4" max="4" width="24.5" style="76" customWidth="1"/>
    <col min="5" max="12" width="16.6640625" style="76" customWidth="1"/>
    <col min="13" max="13" width="16.6640625" style="77" customWidth="1"/>
    <col min="14" max="14" width="18.33203125" style="76" customWidth="1"/>
    <col min="15" max="15" width="19" style="76" customWidth="1"/>
    <col min="16" max="16" width="18.33203125" style="76" customWidth="1"/>
    <col min="17" max="17" width="4.5" style="76" customWidth="1"/>
    <col min="18" max="18" width="17.1640625" style="76" bestFit="1" customWidth="1"/>
  </cols>
  <sheetData>
    <row r="2" spans="1:18" x14ac:dyDescent="0.2">
      <c r="B2" s="78"/>
      <c r="C2" s="78"/>
      <c r="D2" s="78"/>
      <c r="E2" s="78"/>
      <c r="F2" s="78"/>
      <c r="G2" s="78"/>
      <c r="H2" s="78"/>
      <c r="I2" s="78"/>
      <c r="J2" s="78"/>
      <c r="K2" s="78"/>
      <c r="L2" s="79"/>
    </row>
    <row r="3" spans="1:18" ht="23" x14ac:dyDescent="0.2">
      <c r="B3" s="78"/>
      <c r="C3" s="80" t="s">
        <v>233</v>
      </c>
      <c r="D3" s="81"/>
      <c r="E3" s="82"/>
      <c r="F3" s="83"/>
      <c r="G3" s="83"/>
      <c r="H3" s="83"/>
      <c r="I3" s="83"/>
      <c r="J3" s="83"/>
      <c r="K3" s="83"/>
      <c r="L3" s="240" t="s">
        <v>313</v>
      </c>
      <c r="M3" s="233"/>
      <c r="N3" s="233"/>
      <c r="O3" s="233"/>
      <c r="P3" s="233"/>
    </row>
    <row r="4" spans="1:18" ht="20" x14ac:dyDescent="0.2">
      <c r="B4" s="78"/>
      <c r="C4" s="80"/>
      <c r="D4" s="81"/>
      <c r="E4" s="82"/>
      <c r="F4" s="83"/>
      <c r="G4" s="83"/>
      <c r="H4" s="83"/>
      <c r="I4" s="83"/>
      <c r="J4" s="83"/>
      <c r="K4" s="83"/>
      <c r="L4" s="84"/>
      <c r="M4" s="76"/>
    </row>
    <row r="5" spans="1:18" x14ac:dyDescent="0.2">
      <c r="B5" s="78"/>
      <c r="C5" s="85" t="s">
        <v>234</v>
      </c>
      <c r="D5" s="86"/>
      <c r="E5" s="83"/>
      <c r="F5" s="83"/>
      <c r="G5" s="83"/>
      <c r="H5" s="83"/>
      <c r="I5" s="83"/>
      <c r="J5" s="83"/>
      <c r="K5" s="83"/>
      <c r="L5" s="84"/>
      <c r="M5" s="79"/>
      <c r="N5" s="79"/>
      <c r="O5" s="79"/>
    </row>
    <row r="6" spans="1:18" x14ac:dyDescent="0.2">
      <c r="B6" s="78"/>
      <c r="C6" s="85" t="s">
        <v>235</v>
      </c>
      <c r="D6" s="86"/>
      <c r="E6" s="83"/>
      <c r="F6" s="83"/>
      <c r="G6" s="83"/>
      <c r="H6" s="83"/>
      <c r="I6" s="83"/>
      <c r="J6" s="83"/>
      <c r="K6" s="83"/>
      <c r="L6" s="84"/>
      <c r="M6" s="220"/>
      <c r="N6" s="79"/>
      <c r="O6" s="79"/>
    </row>
    <row r="7" spans="1:18" x14ac:dyDescent="0.2">
      <c r="B7" s="78"/>
      <c r="C7" s="87" t="s">
        <v>236</v>
      </c>
      <c r="D7" s="88"/>
      <c r="E7" s="83"/>
      <c r="F7" s="83"/>
      <c r="G7" s="83"/>
      <c r="H7" s="83"/>
      <c r="I7" s="83"/>
      <c r="J7" s="83"/>
      <c r="K7" s="83"/>
      <c r="L7" s="84"/>
      <c r="M7" s="79"/>
      <c r="N7" s="79"/>
      <c r="O7" s="79"/>
    </row>
    <row r="8" spans="1:18" x14ac:dyDescent="0.2">
      <c r="A8" s="89"/>
      <c r="B8" s="78"/>
      <c r="C8" s="90" t="s">
        <v>237</v>
      </c>
      <c r="D8" s="86"/>
      <c r="E8" s="83"/>
      <c r="F8" s="83"/>
      <c r="G8" s="83"/>
      <c r="H8" s="83"/>
      <c r="I8" s="83"/>
      <c r="J8" s="83"/>
      <c r="K8" s="83"/>
      <c r="L8" s="84"/>
      <c r="M8" s="221"/>
      <c r="N8" s="222"/>
      <c r="O8" s="222"/>
      <c r="P8" s="89"/>
      <c r="Q8" s="91"/>
      <c r="R8" s="89"/>
    </row>
    <row r="9" spans="1:18" x14ac:dyDescent="0.2">
      <c r="B9" s="78"/>
      <c r="C9" s="92" t="s">
        <v>238</v>
      </c>
      <c r="D9" s="86"/>
      <c r="E9" s="83"/>
      <c r="F9" s="83"/>
      <c r="G9" s="83"/>
      <c r="H9" s="83"/>
      <c r="I9" s="83"/>
      <c r="J9" s="83"/>
      <c r="K9" s="83"/>
      <c r="L9" s="84"/>
      <c r="M9" s="79"/>
      <c r="N9" s="79"/>
      <c r="O9" s="79"/>
      <c r="Q9" s="93"/>
    </row>
    <row r="10" spans="1:18" x14ac:dyDescent="0.2">
      <c r="B10" s="94"/>
      <c r="C10" s="95" t="s">
        <v>239</v>
      </c>
      <c r="D10" s="86"/>
      <c r="E10" s="83"/>
      <c r="F10" s="83"/>
      <c r="G10" s="83"/>
      <c r="H10" s="83"/>
      <c r="I10" s="83"/>
      <c r="J10" s="83"/>
      <c r="K10" s="83"/>
      <c r="L10" s="84"/>
      <c r="M10" s="79"/>
      <c r="N10" s="79"/>
      <c r="O10" s="79"/>
      <c r="Q10" s="93"/>
    </row>
    <row r="11" spans="1:18" x14ac:dyDescent="0.2">
      <c r="B11" s="94"/>
      <c r="C11" s="95"/>
      <c r="D11" s="86"/>
      <c r="E11" s="83"/>
      <c r="F11" s="83"/>
      <c r="G11" s="83"/>
      <c r="H11" s="83"/>
      <c r="I11" s="83"/>
      <c r="J11" s="83"/>
      <c r="K11" s="83"/>
      <c r="L11" s="84"/>
      <c r="M11" s="79"/>
      <c r="N11" s="79"/>
      <c r="O11" s="79"/>
      <c r="Q11" s="93"/>
    </row>
    <row r="12" spans="1:18" ht="17" thickBot="1" x14ac:dyDescent="0.25">
      <c r="B12" s="78"/>
      <c r="C12" s="78"/>
      <c r="D12" s="96"/>
      <c r="E12" s="78"/>
      <c r="F12" s="78"/>
      <c r="G12" s="78"/>
      <c r="H12" s="78"/>
      <c r="I12" s="78"/>
      <c r="J12" s="78"/>
      <c r="K12" s="78"/>
      <c r="L12" s="79"/>
      <c r="M12" s="76"/>
      <c r="Q12" s="93"/>
    </row>
    <row r="13" spans="1:18" ht="17" thickBot="1" x14ac:dyDescent="0.25">
      <c r="B13" s="78"/>
      <c r="C13" s="97" t="s">
        <v>240</v>
      </c>
      <c r="D13" s="98" t="s">
        <v>241</v>
      </c>
      <c r="E13" s="98" t="s">
        <v>242</v>
      </c>
      <c r="F13" s="98" t="s">
        <v>243</v>
      </c>
      <c r="G13" s="98" t="s">
        <v>244</v>
      </c>
      <c r="H13" s="99" t="s">
        <v>245</v>
      </c>
      <c r="I13" s="100" t="s">
        <v>246</v>
      </c>
      <c r="J13" s="101" t="s">
        <v>247</v>
      </c>
      <c r="K13" s="78"/>
      <c r="L13" s="79"/>
      <c r="N13" s="79"/>
      <c r="Q13" s="91"/>
    </row>
    <row r="14" spans="1:18" ht="17" thickTop="1" x14ac:dyDescent="0.2">
      <c r="B14" s="78"/>
      <c r="C14" s="102"/>
      <c r="D14" s="103">
        <v>1</v>
      </c>
      <c r="E14" s="103">
        <v>20</v>
      </c>
      <c r="F14" s="225"/>
      <c r="G14" s="105"/>
      <c r="H14" s="106" t="e">
        <f>AVERAGE(F14:F16)</f>
        <v>#DIV/0!</v>
      </c>
      <c r="I14" s="106" t="e">
        <f>F14-$H$14</f>
        <v>#DIV/0!</v>
      </c>
      <c r="J14" s="107" t="s">
        <v>248</v>
      </c>
      <c r="K14" s="78"/>
      <c r="L14" s="79"/>
      <c r="N14" s="79"/>
      <c r="Q14" s="108"/>
    </row>
    <row r="15" spans="1:18" x14ac:dyDescent="0.2">
      <c r="B15" s="78"/>
      <c r="C15" s="109"/>
      <c r="D15" s="103">
        <v>1</v>
      </c>
      <c r="E15" s="103">
        <v>20</v>
      </c>
      <c r="F15" s="225"/>
      <c r="G15" s="105"/>
      <c r="H15" s="110"/>
      <c r="I15" s="106" t="e">
        <f>F15-$H$14</f>
        <v>#DIV/0!</v>
      </c>
      <c r="J15" s="111"/>
      <c r="K15" s="78"/>
      <c r="L15" s="79"/>
      <c r="N15" s="79"/>
      <c r="Q15" s="108"/>
    </row>
    <row r="16" spans="1:18" x14ac:dyDescent="0.2">
      <c r="B16" s="78"/>
      <c r="C16" s="112"/>
      <c r="D16" s="113">
        <v>1</v>
      </c>
      <c r="E16" s="113">
        <v>20</v>
      </c>
      <c r="F16" s="226"/>
      <c r="G16" s="114"/>
      <c r="H16" s="115"/>
      <c r="I16" s="116" t="e">
        <f>F16-$H$14</f>
        <v>#DIV/0!</v>
      </c>
      <c r="J16" s="278" t="e">
        <f>H17-H14</f>
        <v>#DIV/0!</v>
      </c>
      <c r="K16" s="78"/>
      <c r="L16" s="79"/>
      <c r="N16" s="79"/>
      <c r="Q16" s="108"/>
    </row>
    <row r="17" spans="2:18" x14ac:dyDescent="0.2">
      <c r="B17" s="78"/>
      <c r="C17" s="102"/>
      <c r="D17" s="103">
        <v>2</v>
      </c>
      <c r="E17" s="103">
        <v>2</v>
      </c>
      <c r="F17" s="227"/>
      <c r="G17" s="105"/>
      <c r="H17" s="106" t="e">
        <f>AVERAGE(F17:F19)</f>
        <v>#DIV/0!</v>
      </c>
      <c r="I17" s="106" t="e">
        <f>F17-$H$17</f>
        <v>#DIV/0!</v>
      </c>
      <c r="J17" s="279"/>
      <c r="K17" s="78"/>
      <c r="L17" s="79"/>
      <c r="N17" s="79"/>
      <c r="Q17" s="93"/>
    </row>
    <row r="18" spans="2:18" x14ac:dyDescent="0.2">
      <c r="B18" s="78"/>
      <c r="C18" s="109"/>
      <c r="D18" s="103">
        <v>2</v>
      </c>
      <c r="E18" s="103">
        <v>2</v>
      </c>
      <c r="F18" s="225"/>
      <c r="G18" s="118"/>
      <c r="H18" s="110"/>
      <c r="I18" s="106" t="e">
        <f>F18-$H$17</f>
        <v>#DIV/0!</v>
      </c>
      <c r="J18" s="111"/>
      <c r="K18" s="78"/>
      <c r="L18" s="79"/>
      <c r="N18" s="79"/>
    </row>
    <row r="19" spans="2:18" x14ac:dyDescent="0.2">
      <c r="B19" s="78"/>
      <c r="C19" s="112"/>
      <c r="D19" s="113">
        <v>2</v>
      </c>
      <c r="E19" s="113">
        <v>2</v>
      </c>
      <c r="F19" s="226"/>
      <c r="G19" s="114"/>
      <c r="H19" s="115"/>
      <c r="I19" s="116" t="e">
        <f>F19-$H$17</f>
        <v>#DIV/0!</v>
      </c>
      <c r="J19" s="278" t="e">
        <f>H20-H17</f>
        <v>#DIV/0!</v>
      </c>
      <c r="K19" s="78"/>
      <c r="L19" s="79"/>
      <c r="N19" s="79"/>
    </row>
    <row r="20" spans="2:18" x14ac:dyDescent="0.2">
      <c r="B20" s="78"/>
      <c r="C20" s="102"/>
      <c r="D20" s="103">
        <v>3</v>
      </c>
      <c r="E20" s="103">
        <v>0.2</v>
      </c>
      <c r="F20" s="227"/>
      <c r="G20" s="105"/>
      <c r="H20" s="106" t="e">
        <f>AVERAGE(F20:F22)</f>
        <v>#DIV/0!</v>
      </c>
      <c r="I20" s="106" t="e">
        <f>F20-$H$20</f>
        <v>#DIV/0!</v>
      </c>
      <c r="J20" s="279"/>
      <c r="K20" s="78"/>
      <c r="L20" s="79"/>
      <c r="N20" s="79"/>
    </row>
    <row r="21" spans="2:18" x14ac:dyDescent="0.2">
      <c r="B21" s="78"/>
      <c r="C21" s="109"/>
      <c r="D21" s="103">
        <v>3</v>
      </c>
      <c r="E21" s="103">
        <v>0.2</v>
      </c>
      <c r="F21" s="225"/>
      <c r="G21" s="105"/>
      <c r="H21" s="110"/>
      <c r="I21" s="106" t="e">
        <f>F21-$H$20</f>
        <v>#DIV/0!</v>
      </c>
      <c r="J21" s="119"/>
      <c r="K21" s="78"/>
      <c r="L21" s="79"/>
      <c r="M21" s="77" t="s">
        <v>292</v>
      </c>
      <c r="N21" s="233"/>
      <c r="O21" s="76" t="s">
        <v>296</v>
      </c>
    </row>
    <row r="22" spans="2:18" x14ac:dyDescent="0.2">
      <c r="B22" s="78"/>
      <c r="C22" s="112"/>
      <c r="D22" s="113">
        <v>3</v>
      </c>
      <c r="E22" s="113">
        <v>0.2</v>
      </c>
      <c r="F22" s="226"/>
      <c r="G22" s="114"/>
      <c r="H22" s="115"/>
      <c r="I22" s="116" t="e">
        <f>F22-$H$20</f>
        <v>#DIV/0!</v>
      </c>
      <c r="J22" s="278" t="e">
        <f>H23-H20</f>
        <v>#DIV/0!</v>
      </c>
      <c r="K22" s="78"/>
      <c r="L22" s="79"/>
      <c r="M22" s="77" t="s">
        <v>294</v>
      </c>
      <c r="N22" s="233"/>
      <c r="O22" s="76" t="s">
        <v>296</v>
      </c>
    </row>
    <row r="23" spans="2:18" x14ac:dyDescent="0.2">
      <c r="B23" s="78"/>
      <c r="C23" s="102"/>
      <c r="D23" s="103">
        <v>4</v>
      </c>
      <c r="E23" s="103">
        <v>0.02</v>
      </c>
      <c r="F23" s="227"/>
      <c r="G23" s="105"/>
      <c r="H23" s="106" t="e">
        <f>AVERAGE(F23:F25)</f>
        <v>#DIV/0!</v>
      </c>
      <c r="I23" s="106" t="e">
        <f>F23-$H$23</f>
        <v>#DIV/0!</v>
      </c>
      <c r="J23" s="279"/>
      <c r="K23" s="78"/>
      <c r="L23" s="79"/>
      <c r="M23" s="77" t="s">
        <v>293</v>
      </c>
      <c r="N23" s="223" t="e">
        <f>P80</f>
        <v>#DIV/0!</v>
      </c>
      <c r="O23" s="76" t="s">
        <v>296</v>
      </c>
    </row>
    <row r="24" spans="2:18" x14ac:dyDescent="0.2">
      <c r="B24" s="78"/>
      <c r="C24" s="109"/>
      <c r="D24" s="103">
        <v>4</v>
      </c>
      <c r="E24" s="103">
        <v>0.02</v>
      </c>
      <c r="F24" s="225"/>
      <c r="G24" s="105"/>
      <c r="H24" s="110"/>
      <c r="I24" s="106" t="e">
        <f>F24-$H$23</f>
        <v>#DIV/0!</v>
      </c>
      <c r="J24" s="119"/>
      <c r="K24" s="78"/>
      <c r="L24" s="79"/>
      <c r="M24" s="77" t="s">
        <v>291</v>
      </c>
      <c r="N24" s="224" t="e">
        <f>D60</f>
        <v>#DIV/0!</v>
      </c>
    </row>
    <row r="25" spans="2:18" x14ac:dyDescent="0.2">
      <c r="B25" s="78"/>
      <c r="C25" s="112"/>
      <c r="D25" s="113">
        <v>4</v>
      </c>
      <c r="E25" s="113">
        <v>0.02</v>
      </c>
      <c r="F25" s="226"/>
      <c r="G25" s="114"/>
      <c r="H25" s="115"/>
      <c r="I25" s="116" t="e">
        <f>F25-$H$23</f>
        <v>#DIV/0!</v>
      </c>
      <c r="J25" s="278" t="e">
        <f>H26-H23</f>
        <v>#DIV/0!</v>
      </c>
      <c r="K25" s="78"/>
      <c r="L25" s="79"/>
      <c r="N25" s="79"/>
    </row>
    <row r="26" spans="2:18" x14ac:dyDescent="0.2">
      <c r="B26" s="78"/>
      <c r="C26" s="102"/>
      <c r="D26" s="103">
        <v>5</v>
      </c>
      <c r="E26" s="103">
        <v>2E-3</v>
      </c>
      <c r="F26" s="227"/>
      <c r="G26" s="105"/>
      <c r="H26" s="106" t="e">
        <f>AVERAGE(F26:F28)</f>
        <v>#DIV/0!</v>
      </c>
      <c r="I26" s="106" t="e">
        <f>F26-$H$26</f>
        <v>#DIV/0!</v>
      </c>
      <c r="J26" s="279"/>
      <c r="K26" s="78"/>
      <c r="L26" s="79"/>
      <c r="N26" s="79"/>
    </row>
    <row r="27" spans="2:18" x14ac:dyDescent="0.2">
      <c r="B27" s="78"/>
      <c r="C27" s="109"/>
      <c r="D27" s="103">
        <v>5</v>
      </c>
      <c r="E27" s="103">
        <v>2E-3</v>
      </c>
      <c r="F27" s="225"/>
      <c r="G27" s="105"/>
      <c r="H27" s="110"/>
      <c r="I27" s="106" t="e">
        <f>F27-$H$26</f>
        <v>#DIV/0!</v>
      </c>
      <c r="J27" s="119"/>
      <c r="K27" s="78"/>
      <c r="L27" s="79"/>
      <c r="M27" s="234" t="s">
        <v>295</v>
      </c>
      <c r="N27" s="79"/>
    </row>
    <row r="28" spans="2:18" ht="17" thickBot="1" x14ac:dyDescent="0.25">
      <c r="B28" s="78"/>
      <c r="C28" s="112"/>
      <c r="D28" s="113">
        <v>5</v>
      </c>
      <c r="E28" s="113">
        <v>2E-3</v>
      </c>
      <c r="F28" s="226"/>
      <c r="G28" s="114"/>
      <c r="H28" s="115"/>
      <c r="I28" s="116" t="e">
        <f>F28-$H$26</f>
        <v>#DIV/0!</v>
      </c>
      <c r="J28" s="278" t="e">
        <f>H29-H26</f>
        <v>#DIV/0!</v>
      </c>
      <c r="K28" s="78"/>
      <c r="L28" s="223"/>
      <c r="N28" s="79"/>
    </row>
    <row r="29" spans="2:18" x14ac:dyDescent="0.2">
      <c r="B29" s="78"/>
      <c r="C29" s="102"/>
      <c r="D29" s="103">
        <v>6</v>
      </c>
      <c r="E29" s="103">
        <v>2.0000000000000001E-4</v>
      </c>
      <c r="F29" s="227"/>
      <c r="G29" s="105"/>
      <c r="H29" s="106" t="e">
        <f>AVERAGE(F29:F31)</f>
        <v>#DIV/0!</v>
      </c>
      <c r="I29" s="106" t="e">
        <f>F29-$H$29</f>
        <v>#DIV/0!</v>
      </c>
      <c r="J29" s="279"/>
      <c r="K29" s="78"/>
      <c r="L29" s="300" t="e">
        <f>AVERAGE(O80,O83,O86,O89)</f>
        <v>#DIV/0!</v>
      </c>
      <c r="M29" s="301"/>
      <c r="N29" s="301"/>
      <c r="O29" s="306" t="e">
        <f>IF(AND(P80&lt;(2*N21),P80&gt;(N21/2)), "PASS", "FAIL")</f>
        <v>#DIV/0!</v>
      </c>
      <c r="P29" s="307"/>
      <c r="Q29" s="307"/>
      <c r="R29" s="308"/>
    </row>
    <row r="30" spans="2:18" x14ac:dyDescent="0.2">
      <c r="B30" s="78"/>
      <c r="C30" s="109"/>
      <c r="D30" s="103">
        <v>6</v>
      </c>
      <c r="E30" s="103">
        <v>2.0000000000000001E-4</v>
      </c>
      <c r="F30" s="225"/>
      <c r="G30" s="105"/>
      <c r="H30" s="110"/>
      <c r="I30" s="106" t="e">
        <f>F30-$H$29</f>
        <v>#DIV/0!</v>
      </c>
      <c r="J30" s="111"/>
      <c r="K30" s="78"/>
      <c r="L30" s="302"/>
      <c r="M30" s="303"/>
      <c r="N30" s="303"/>
      <c r="O30" s="309"/>
      <c r="P30" s="310"/>
      <c r="Q30" s="310"/>
      <c r="R30" s="311"/>
    </row>
    <row r="31" spans="2:18" x14ac:dyDescent="0.2">
      <c r="B31" s="78"/>
      <c r="C31" s="112"/>
      <c r="D31" s="113">
        <v>6</v>
      </c>
      <c r="E31" s="113">
        <v>2.0000000000000001E-4</v>
      </c>
      <c r="F31" s="226"/>
      <c r="G31" s="114"/>
      <c r="H31" s="115"/>
      <c r="I31" s="116" t="e">
        <f>F31-$H$29</f>
        <v>#DIV/0!</v>
      </c>
      <c r="J31" s="278" t="e">
        <f>H32-H29</f>
        <v>#DIV/0!</v>
      </c>
      <c r="K31" s="78"/>
      <c r="L31" s="302"/>
      <c r="M31" s="303"/>
      <c r="N31" s="303"/>
      <c r="O31" s="309"/>
      <c r="P31" s="310"/>
      <c r="Q31" s="310"/>
      <c r="R31" s="311"/>
    </row>
    <row r="32" spans="2:18" x14ac:dyDescent="0.2">
      <c r="B32" s="78"/>
      <c r="C32" s="102"/>
      <c r="D32" s="103" t="s">
        <v>249</v>
      </c>
      <c r="E32" s="120" t="s">
        <v>248</v>
      </c>
      <c r="F32" s="117"/>
      <c r="G32" s="105"/>
      <c r="H32" s="106" t="e">
        <f>AVERAGE(F32:F34)</f>
        <v>#DIV/0!</v>
      </c>
      <c r="I32" s="106"/>
      <c r="J32" s="279"/>
      <c r="K32" s="78"/>
      <c r="L32" s="302"/>
      <c r="M32" s="303"/>
      <c r="N32" s="303"/>
      <c r="O32" s="309"/>
      <c r="P32" s="310"/>
      <c r="Q32" s="310"/>
      <c r="R32" s="311"/>
    </row>
    <row r="33" spans="2:18" x14ac:dyDescent="0.2">
      <c r="B33" s="78"/>
      <c r="C33" s="109"/>
      <c r="D33" s="103" t="s">
        <v>249</v>
      </c>
      <c r="E33" s="120" t="s">
        <v>248</v>
      </c>
      <c r="F33" s="104"/>
      <c r="G33" s="105"/>
      <c r="H33" s="110"/>
      <c r="I33" s="106"/>
      <c r="J33" s="111"/>
      <c r="K33" s="78"/>
      <c r="L33" s="302"/>
      <c r="M33" s="303"/>
      <c r="N33" s="303"/>
      <c r="O33" s="309"/>
      <c r="P33" s="310"/>
      <c r="Q33" s="310"/>
      <c r="R33" s="311"/>
    </row>
    <row r="34" spans="2:18" ht="17" thickBot="1" x14ac:dyDescent="0.25">
      <c r="B34" s="78"/>
      <c r="C34" s="121"/>
      <c r="D34" s="122" t="s">
        <v>249</v>
      </c>
      <c r="E34" s="123" t="s">
        <v>248</v>
      </c>
      <c r="F34" s="124"/>
      <c r="G34" s="125"/>
      <c r="H34" s="126"/>
      <c r="I34" s="127"/>
      <c r="J34" s="128"/>
      <c r="K34" s="78"/>
      <c r="L34" s="302"/>
      <c r="M34" s="303"/>
      <c r="N34" s="303"/>
      <c r="O34" s="309"/>
      <c r="P34" s="310"/>
      <c r="Q34" s="310"/>
      <c r="R34" s="311"/>
    </row>
    <row r="35" spans="2:18" ht="17" thickBot="1" x14ac:dyDescent="0.25">
      <c r="B35" s="78"/>
      <c r="C35" s="78"/>
      <c r="D35" s="78"/>
      <c r="E35" s="78"/>
      <c r="F35" s="78"/>
      <c r="G35" s="129"/>
      <c r="H35" s="78"/>
      <c r="I35" s="78"/>
      <c r="J35" s="78"/>
      <c r="K35" s="130"/>
      <c r="L35" s="304"/>
      <c r="M35" s="305"/>
      <c r="N35" s="305"/>
      <c r="O35" s="312"/>
      <c r="P35" s="313"/>
      <c r="Q35" s="313"/>
      <c r="R35" s="314"/>
    </row>
    <row r="36" spans="2:18" x14ac:dyDescent="0.2">
      <c r="B36" s="78"/>
      <c r="C36" s="78"/>
      <c r="D36" s="78"/>
      <c r="E36" s="78"/>
      <c r="F36" s="78"/>
      <c r="G36" s="129"/>
      <c r="H36" s="78"/>
      <c r="I36" s="78"/>
      <c r="J36" s="78"/>
      <c r="K36" s="78"/>
      <c r="L36" s="131"/>
      <c r="M36" s="131"/>
      <c r="N36" s="131"/>
      <c r="O36" s="131"/>
      <c r="P36" s="131"/>
      <c r="Q36" s="131"/>
      <c r="R36" s="131"/>
    </row>
    <row r="37" spans="2:18" ht="35" customHeight="1" x14ac:dyDescent="0.2">
      <c r="G37" s="132"/>
      <c r="L37" s="315" t="s">
        <v>297</v>
      </c>
      <c r="M37" s="315"/>
      <c r="N37" s="315"/>
      <c r="O37" s="315"/>
      <c r="P37" s="315"/>
      <c r="Q37" s="315"/>
      <c r="R37" s="315"/>
    </row>
    <row r="39" spans="2:18" ht="20" x14ac:dyDescent="0.2">
      <c r="B39" s="78"/>
      <c r="C39" s="82"/>
      <c r="D39" s="83"/>
      <c r="E39" s="83"/>
      <c r="F39" s="83"/>
      <c r="G39" s="133"/>
      <c r="H39" s="133"/>
      <c r="I39" s="133"/>
      <c r="J39" s="133"/>
      <c r="K39" s="133"/>
      <c r="L39" s="133"/>
      <c r="M39" s="133"/>
      <c r="N39" s="133"/>
      <c r="O39" s="133"/>
      <c r="P39" s="133"/>
    </row>
    <row r="40" spans="2:18" ht="20" x14ac:dyDescent="0.2">
      <c r="B40" s="78"/>
      <c r="C40" s="80" t="s">
        <v>250</v>
      </c>
      <c r="D40" s="83"/>
      <c r="E40" s="83"/>
      <c r="F40" s="83"/>
      <c r="G40" s="133"/>
      <c r="H40" s="133"/>
      <c r="I40" s="133"/>
      <c r="J40" s="133"/>
      <c r="K40" s="133"/>
      <c r="L40" s="133"/>
      <c r="M40" s="133"/>
      <c r="N40" s="133"/>
      <c r="O40" s="133"/>
      <c r="P40" s="133"/>
      <c r="Q40" s="134"/>
    </row>
    <row r="41" spans="2:18" ht="20" x14ac:dyDescent="0.2">
      <c r="B41" s="78"/>
      <c r="C41" s="80"/>
      <c r="D41" s="83"/>
      <c r="E41" s="83"/>
      <c r="F41" s="83"/>
      <c r="G41" s="133"/>
      <c r="H41" s="133"/>
      <c r="I41" s="133"/>
      <c r="J41" s="133"/>
      <c r="K41" s="133"/>
      <c r="L41" s="133"/>
      <c r="M41" s="133"/>
      <c r="N41" s="133"/>
      <c r="O41" s="133"/>
      <c r="P41" s="133"/>
      <c r="Q41" s="134"/>
    </row>
    <row r="42" spans="2:18" x14ac:dyDescent="0.2">
      <c r="B42" s="78"/>
      <c r="C42" s="85" t="s">
        <v>251</v>
      </c>
      <c r="D42" s="133"/>
      <c r="E42" s="133"/>
      <c r="F42" s="133"/>
      <c r="G42" s="133"/>
      <c r="H42" s="133"/>
      <c r="I42" s="133"/>
      <c r="J42" s="133"/>
      <c r="K42" s="133"/>
      <c r="L42" s="133"/>
      <c r="M42" s="133"/>
      <c r="N42" s="133"/>
      <c r="O42" s="133"/>
      <c r="P42" s="133"/>
      <c r="Q42" s="134"/>
    </row>
    <row r="43" spans="2:18" x14ac:dyDescent="0.2">
      <c r="B43" s="78"/>
      <c r="C43" s="85" t="s">
        <v>252</v>
      </c>
      <c r="D43" s="133"/>
      <c r="E43" s="133"/>
      <c r="F43" s="133"/>
      <c r="G43" s="133"/>
      <c r="H43" s="78"/>
      <c r="I43" s="78"/>
      <c r="J43" s="78"/>
      <c r="K43" s="78" t="s">
        <v>253</v>
      </c>
      <c r="L43" s="130"/>
      <c r="M43" s="130"/>
      <c r="N43" s="130"/>
      <c r="O43" s="130"/>
      <c r="P43" s="133"/>
      <c r="Q43" s="134"/>
      <c r="R43" s="131"/>
    </row>
    <row r="44" spans="2:18" x14ac:dyDescent="0.2">
      <c r="B44" s="78"/>
      <c r="C44" s="133"/>
      <c r="D44" s="133"/>
      <c r="E44" s="133"/>
      <c r="F44" s="133"/>
      <c r="G44" s="133"/>
      <c r="H44" s="78"/>
      <c r="I44" s="78"/>
      <c r="J44" s="78"/>
      <c r="K44" s="78" t="s">
        <v>254</v>
      </c>
      <c r="L44" s="130"/>
      <c r="M44" s="130"/>
      <c r="N44" s="130"/>
      <c r="O44" s="130"/>
      <c r="P44" s="133"/>
      <c r="Q44" s="134"/>
      <c r="R44" s="131"/>
    </row>
    <row r="45" spans="2:18" ht="17" thickBot="1" x14ac:dyDescent="0.25">
      <c r="B45" s="78"/>
      <c r="C45" s="78"/>
      <c r="D45" s="78"/>
      <c r="E45" s="78"/>
      <c r="F45" s="78"/>
      <c r="G45" s="129"/>
      <c r="H45" s="78"/>
      <c r="I45" s="78"/>
      <c r="J45" s="78"/>
      <c r="K45" s="78"/>
      <c r="L45" s="130"/>
      <c r="M45" s="130"/>
      <c r="N45" s="130"/>
      <c r="O45" s="130"/>
      <c r="P45" s="133"/>
      <c r="Q45" s="134"/>
      <c r="R45" s="131"/>
    </row>
    <row r="46" spans="2:18" x14ac:dyDescent="0.2">
      <c r="B46" s="78"/>
      <c r="C46" s="135"/>
      <c r="D46" s="136"/>
      <c r="E46" s="136"/>
      <c r="F46" s="137"/>
      <c r="G46" s="138"/>
      <c r="H46" s="139"/>
      <c r="I46" s="78"/>
      <c r="J46" s="78"/>
      <c r="K46" s="78"/>
      <c r="L46" s="78"/>
      <c r="M46" s="96"/>
      <c r="N46" s="78"/>
      <c r="O46" s="78"/>
      <c r="P46" s="133"/>
      <c r="Q46" s="134"/>
    </row>
    <row r="47" spans="2:18" ht="17" thickBot="1" x14ac:dyDescent="0.25">
      <c r="B47" s="78"/>
      <c r="C47" s="140" t="s">
        <v>255</v>
      </c>
      <c r="D47" s="141" t="s">
        <v>256</v>
      </c>
      <c r="E47" s="142" t="s">
        <v>257</v>
      </c>
      <c r="F47" s="143" t="s">
        <v>258</v>
      </c>
      <c r="G47" s="144" t="s">
        <v>247</v>
      </c>
      <c r="H47" s="145"/>
      <c r="I47" s="78"/>
      <c r="J47" s="78"/>
      <c r="K47" s="78"/>
      <c r="L47" s="78"/>
      <c r="M47" s="96"/>
      <c r="N47" s="78"/>
      <c r="O47" s="78"/>
      <c r="P47" s="133"/>
      <c r="Q47" s="134"/>
    </row>
    <row r="48" spans="2:18" ht="17" thickTop="1" x14ac:dyDescent="0.2">
      <c r="B48" s="78"/>
      <c r="C48" s="146">
        <v>1</v>
      </c>
      <c r="D48" s="147">
        <v>20</v>
      </c>
      <c r="E48" s="148">
        <f t="shared" ref="E48:E53" si="0">LOG(D48)</f>
        <v>1.3010299956639813</v>
      </c>
      <c r="F48" s="149" t="e">
        <f>H14</f>
        <v>#DIV/0!</v>
      </c>
      <c r="G48" s="150" t="s">
        <v>248</v>
      </c>
      <c r="H48" s="151"/>
      <c r="I48" s="78"/>
      <c r="J48" s="78"/>
      <c r="K48" s="78"/>
      <c r="L48" s="78"/>
      <c r="M48" s="96"/>
      <c r="N48" s="78"/>
      <c r="O48" s="78"/>
      <c r="P48" s="133"/>
      <c r="Q48" s="134"/>
    </row>
    <row r="49" spans="2:17" x14ac:dyDescent="0.2">
      <c r="B49" s="78"/>
      <c r="C49" s="146">
        <v>2</v>
      </c>
      <c r="D49" s="147">
        <v>2</v>
      </c>
      <c r="E49" s="148">
        <f t="shared" si="0"/>
        <v>0.3010299956639812</v>
      </c>
      <c r="F49" s="152" t="e">
        <f>H17</f>
        <v>#DIV/0!</v>
      </c>
      <c r="G49" s="153" t="e">
        <f>F49-F48</f>
        <v>#DIV/0!</v>
      </c>
      <c r="H49" s="262" t="s">
        <v>259</v>
      </c>
      <c r="I49" s="78"/>
      <c r="J49" s="78"/>
      <c r="K49" s="78"/>
      <c r="L49" s="78"/>
      <c r="M49" s="96"/>
      <c r="N49" s="78"/>
      <c r="O49" s="78"/>
      <c r="P49" s="133"/>
      <c r="Q49" s="134"/>
    </row>
    <row r="50" spans="2:17" x14ac:dyDescent="0.2">
      <c r="B50" s="78"/>
      <c r="C50" s="146">
        <v>3</v>
      </c>
      <c r="D50" s="147">
        <v>0.2</v>
      </c>
      <c r="E50" s="148">
        <f t="shared" si="0"/>
        <v>-0.69897000433601875</v>
      </c>
      <c r="F50" s="152" t="e">
        <f>H20</f>
        <v>#DIV/0!</v>
      </c>
      <c r="G50" s="153" t="e">
        <f>F50-F49</f>
        <v>#DIV/0!</v>
      </c>
      <c r="H50" s="262"/>
      <c r="I50" s="78"/>
      <c r="J50" s="78"/>
      <c r="K50" s="78"/>
      <c r="L50" s="78"/>
      <c r="M50" s="96"/>
      <c r="N50" s="78"/>
      <c r="O50" s="78"/>
      <c r="P50" s="133"/>
      <c r="Q50" s="134"/>
    </row>
    <row r="51" spans="2:17" x14ac:dyDescent="0.2">
      <c r="B51" s="78"/>
      <c r="C51" s="146">
        <v>4</v>
      </c>
      <c r="D51" s="147">
        <v>0.02</v>
      </c>
      <c r="E51" s="148">
        <f t="shared" si="0"/>
        <v>-1.6989700043360187</v>
      </c>
      <c r="F51" s="152" t="e">
        <f>H23</f>
        <v>#DIV/0!</v>
      </c>
      <c r="G51" s="153" t="e">
        <f>F51-F50</f>
        <v>#DIV/0!</v>
      </c>
      <c r="H51" s="262"/>
      <c r="I51" s="78"/>
      <c r="J51" s="78"/>
      <c r="K51" s="78"/>
      <c r="L51" s="78"/>
      <c r="M51" s="96"/>
      <c r="N51" s="78"/>
      <c r="O51" s="78"/>
      <c r="P51" s="133"/>
      <c r="Q51" s="134"/>
    </row>
    <row r="52" spans="2:17" x14ac:dyDescent="0.2">
      <c r="B52" s="78"/>
      <c r="C52" s="146">
        <v>5</v>
      </c>
      <c r="D52" s="147">
        <v>2E-3</v>
      </c>
      <c r="E52" s="148">
        <f t="shared" si="0"/>
        <v>-2.6989700043360187</v>
      </c>
      <c r="F52" s="152" t="e">
        <f>H26</f>
        <v>#DIV/0!</v>
      </c>
      <c r="G52" s="153" t="e">
        <f>F52-F51</f>
        <v>#DIV/0!</v>
      </c>
      <c r="H52" s="262"/>
      <c r="I52" s="78"/>
      <c r="J52" s="78"/>
      <c r="K52" s="78"/>
      <c r="L52" s="78"/>
      <c r="M52" s="96"/>
      <c r="N52" s="78"/>
      <c r="O52" s="78"/>
      <c r="P52" s="133"/>
      <c r="Q52" s="134"/>
    </row>
    <row r="53" spans="2:17" x14ac:dyDescent="0.2">
      <c r="B53" s="78"/>
      <c r="C53" s="154">
        <v>6</v>
      </c>
      <c r="D53" s="155">
        <v>2.0000000000000001E-4</v>
      </c>
      <c r="E53" s="156">
        <f t="shared" si="0"/>
        <v>-3.6989700043360187</v>
      </c>
      <c r="F53" s="157" t="e">
        <f>H29</f>
        <v>#DIV/0!</v>
      </c>
      <c r="G53" s="158" t="e">
        <f>F53-F52</f>
        <v>#DIV/0!</v>
      </c>
      <c r="H53" s="262"/>
      <c r="I53" s="78"/>
      <c r="J53" s="78"/>
      <c r="K53" s="78"/>
      <c r="L53" s="78"/>
      <c r="M53" s="96"/>
      <c r="N53" s="78"/>
      <c r="O53" s="78"/>
      <c r="P53" s="133"/>
      <c r="Q53" s="134"/>
    </row>
    <row r="54" spans="2:17" x14ac:dyDescent="0.2">
      <c r="B54" s="78"/>
      <c r="C54" s="159" t="s">
        <v>260</v>
      </c>
      <c r="D54" s="160" t="e">
        <f>POWER(10, 1/(-SLOPE(F48:F53, LOG(D48:D53))))-1</f>
        <v>#DIV/0!</v>
      </c>
      <c r="E54" s="161" t="s">
        <v>261</v>
      </c>
      <c r="F54" s="162" t="s">
        <v>262</v>
      </c>
      <c r="G54" s="163"/>
      <c r="H54" s="164"/>
      <c r="I54" s="78"/>
      <c r="J54" s="78"/>
      <c r="K54" s="78"/>
      <c r="L54" s="78"/>
      <c r="M54" s="96"/>
      <c r="N54" s="78"/>
      <c r="O54" s="78"/>
      <c r="P54" s="133"/>
      <c r="Q54" s="134"/>
    </row>
    <row r="55" spans="2:17" x14ac:dyDescent="0.2">
      <c r="B55" s="78"/>
      <c r="C55" s="165" t="s">
        <v>263</v>
      </c>
      <c r="D55" s="166" t="e">
        <f>SLOPE(F48:F53, LOG(D48:D53))</f>
        <v>#DIV/0!</v>
      </c>
      <c r="E55" s="161" t="s">
        <v>261</v>
      </c>
      <c r="F55" s="162" t="s">
        <v>264</v>
      </c>
      <c r="G55" s="163"/>
      <c r="H55" s="164"/>
      <c r="I55" s="78"/>
      <c r="J55" s="78"/>
      <c r="K55" s="78"/>
      <c r="L55" s="78"/>
      <c r="M55" s="96"/>
      <c r="N55" s="78"/>
      <c r="O55" s="78"/>
      <c r="P55" s="133"/>
      <c r="Q55" s="134"/>
    </row>
    <row r="56" spans="2:17" x14ac:dyDescent="0.2">
      <c r="B56" s="78"/>
      <c r="C56" s="165" t="s">
        <v>265</v>
      </c>
      <c r="D56" s="166" t="e">
        <f>RSQ(F48:F53, -LOG(D48:D53))</f>
        <v>#DIV/0!</v>
      </c>
      <c r="E56" s="161" t="s">
        <v>261</v>
      </c>
      <c r="F56" s="162" t="s">
        <v>266</v>
      </c>
      <c r="G56" s="163"/>
      <c r="H56" s="164"/>
      <c r="I56" s="78"/>
      <c r="J56" s="78"/>
      <c r="K56" s="78"/>
      <c r="L56" s="78"/>
      <c r="M56" s="96"/>
      <c r="N56" s="78"/>
      <c r="O56" s="78"/>
      <c r="P56" s="133"/>
      <c r="Q56" s="134"/>
    </row>
    <row r="57" spans="2:17" x14ac:dyDescent="0.2">
      <c r="B57" s="78"/>
      <c r="C57" s="165" t="s">
        <v>267</v>
      </c>
      <c r="D57" s="228"/>
      <c r="E57" s="167" t="s">
        <v>268</v>
      </c>
      <c r="F57" s="168"/>
      <c r="G57" s="163"/>
      <c r="H57" s="164"/>
      <c r="I57" s="78"/>
      <c r="J57" s="78"/>
      <c r="K57" s="78"/>
      <c r="L57" s="78"/>
      <c r="M57" s="96"/>
      <c r="N57" s="78"/>
      <c r="O57" s="78"/>
      <c r="P57" s="133"/>
      <c r="Q57" s="134"/>
    </row>
    <row r="58" spans="2:17" x14ac:dyDescent="0.2">
      <c r="B58" s="78"/>
      <c r="C58" s="159"/>
      <c r="D58" s="169"/>
      <c r="E58" s="161"/>
      <c r="F58" s="168"/>
      <c r="G58" s="163"/>
      <c r="H58" s="164"/>
      <c r="I58" s="78"/>
      <c r="J58" s="78"/>
      <c r="K58" s="78"/>
      <c r="L58" s="78"/>
      <c r="M58" s="96"/>
      <c r="N58" s="78"/>
      <c r="O58" s="78"/>
      <c r="P58" s="133"/>
      <c r="Q58" s="134"/>
    </row>
    <row r="59" spans="2:17" x14ac:dyDescent="0.2">
      <c r="B59" s="78"/>
      <c r="C59" s="159" t="s">
        <v>269</v>
      </c>
      <c r="D59" s="229"/>
      <c r="E59" s="167" t="s">
        <v>270</v>
      </c>
      <c r="F59" s="168"/>
      <c r="G59" s="163"/>
      <c r="H59" s="164"/>
      <c r="I59" s="78"/>
      <c r="J59" s="78"/>
      <c r="K59" s="78"/>
      <c r="L59" s="78"/>
      <c r="M59" s="96"/>
      <c r="N59" s="78"/>
      <c r="O59" s="78"/>
      <c r="P59" s="133"/>
      <c r="Q59" s="134"/>
    </row>
    <row r="60" spans="2:17" x14ac:dyDescent="0.2">
      <c r="B60" s="78"/>
      <c r="C60" s="159" t="s">
        <v>271</v>
      </c>
      <c r="D60" s="160" t="e">
        <f>POWER(10, (-1/D59))-1</f>
        <v>#DIV/0!</v>
      </c>
      <c r="E60" s="161" t="s">
        <v>261</v>
      </c>
      <c r="F60" s="162" t="s">
        <v>272</v>
      </c>
      <c r="G60" s="163"/>
      <c r="H60" s="164"/>
      <c r="I60" s="78"/>
      <c r="J60" s="78"/>
      <c r="K60" s="78"/>
      <c r="L60" s="78"/>
      <c r="M60" s="96"/>
      <c r="N60" s="78"/>
      <c r="O60" s="78"/>
      <c r="P60" s="133"/>
      <c r="Q60" s="134"/>
    </row>
    <row r="61" spans="2:17" x14ac:dyDescent="0.2">
      <c r="B61" s="78"/>
      <c r="C61" s="170"/>
      <c r="D61" s="163"/>
      <c r="E61" s="163"/>
      <c r="F61" s="168"/>
      <c r="G61" s="163"/>
      <c r="H61" s="164"/>
      <c r="I61" s="78"/>
      <c r="J61" s="78"/>
      <c r="K61" s="78"/>
      <c r="L61" s="78"/>
      <c r="M61" s="96"/>
      <c r="N61" s="78"/>
      <c r="O61" s="78"/>
      <c r="P61" s="133"/>
      <c r="Q61" s="134"/>
    </row>
    <row r="62" spans="2:17" x14ac:dyDescent="0.2">
      <c r="B62" s="78"/>
      <c r="C62" s="171"/>
      <c r="D62" s="172"/>
      <c r="E62" s="172"/>
      <c r="F62" s="173"/>
      <c r="G62" s="172"/>
      <c r="H62" s="174"/>
      <c r="I62" s="78"/>
      <c r="J62" s="78"/>
      <c r="K62" s="78"/>
      <c r="L62" s="78"/>
      <c r="M62" s="96"/>
      <c r="N62" s="78"/>
      <c r="O62" s="78"/>
      <c r="P62" s="133"/>
      <c r="Q62" s="134"/>
    </row>
    <row r="63" spans="2:17" x14ac:dyDescent="0.2">
      <c r="B63" s="78"/>
      <c r="C63" s="171" t="s">
        <v>273</v>
      </c>
      <c r="D63" s="172"/>
      <c r="E63" s="172"/>
      <c r="F63" s="173"/>
      <c r="G63" s="172"/>
      <c r="H63" s="174"/>
      <c r="I63" s="78"/>
      <c r="J63" s="78"/>
      <c r="K63" s="78"/>
      <c r="L63" s="78"/>
      <c r="M63" s="96"/>
      <c r="N63" s="78"/>
      <c r="O63" s="78"/>
      <c r="P63" s="133"/>
      <c r="Q63" s="134"/>
    </row>
    <row r="64" spans="2:17" x14ac:dyDescent="0.2">
      <c r="B64" s="78"/>
      <c r="C64" s="171" t="s">
        <v>274</v>
      </c>
      <c r="D64" s="172"/>
      <c r="E64" s="172"/>
      <c r="F64" s="173"/>
      <c r="G64" s="172"/>
      <c r="H64" s="174"/>
      <c r="I64" s="78"/>
      <c r="J64" s="78"/>
      <c r="K64" s="78"/>
      <c r="L64" s="78"/>
      <c r="M64" s="96"/>
      <c r="N64" s="78"/>
      <c r="O64" s="78"/>
      <c r="P64" s="133"/>
      <c r="Q64" s="134"/>
    </row>
    <row r="65" spans="2:17" ht="17" thickBot="1" x14ac:dyDescent="0.25">
      <c r="B65" s="78"/>
      <c r="C65" s="175"/>
      <c r="D65" s="176"/>
      <c r="E65" s="176"/>
      <c r="F65" s="177"/>
      <c r="G65" s="176"/>
      <c r="H65" s="178"/>
      <c r="I65" s="78"/>
      <c r="J65" s="78"/>
      <c r="K65" s="78"/>
      <c r="L65" s="78"/>
      <c r="M65" s="96"/>
      <c r="N65" s="78"/>
      <c r="O65" s="78"/>
      <c r="P65" s="133"/>
      <c r="Q65" s="134"/>
    </row>
    <row r="66" spans="2:17" x14ac:dyDescent="0.2">
      <c r="B66" s="78"/>
      <c r="C66" s="78"/>
      <c r="D66" s="78"/>
      <c r="E66" s="78"/>
      <c r="F66" s="78"/>
      <c r="G66" s="129"/>
      <c r="H66" s="78"/>
      <c r="I66" s="78"/>
      <c r="J66" s="78"/>
      <c r="K66" s="78"/>
      <c r="L66" s="78"/>
      <c r="M66" s="96"/>
      <c r="N66" s="78"/>
      <c r="O66" s="78"/>
      <c r="P66" s="133"/>
      <c r="Q66" s="134"/>
    </row>
    <row r="67" spans="2:17" x14ac:dyDescent="0.2">
      <c r="G67" s="132"/>
    </row>
    <row r="68" spans="2:17" x14ac:dyDescent="0.2">
      <c r="G68" s="132"/>
    </row>
    <row r="69" spans="2:17" x14ac:dyDescent="0.2">
      <c r="B69" s="78"/>
      <c r="C69" s="78"/>
      <c r="D69" s="78"/>
      <c r="E69" s="78"/>
      <c r="F69" s="78"/>
      <c r="G69" s="78"/>
      <c r="H69" s="78"/>
      <c r="I69" s="78"/>
      <c r="J69" s="78"/>
      <c r="K69" s="78"/>
      <c r="L69" s="78"/>
      <c r="M69" s="96"/>
      <c r="N69" s="78"/>
      <c r="O69" s="78"/>
      <c r="P69" s="78"/>
      <c r="Q69" s="78"/>
    </row>
    <row r="70" spans="2:17" ht="20" x14ac:dyDescent="0.2">
      <c r="B70" s="78"/>
      <c r="C70" s="80" t="s">
        <v>275</v>
      </c>
      <c r="D70" s="78"/>
      <c r="E70" s="78"/>
      <c r="F70" s="78"/>
      <c r="G70" s="78"/>
      <c r="H70" s="78"/>
      <c r="I70" s="78"/>
      <c r="J70" s="78"/>
      <c r="K70" s="78"/>
      <c r="L70" s="78"/>
      <c r="M70" s="96"/>
      <c r="N70" s="78"/>
      <c r="O70" s="78"/>
      <c r="P70" s="78"/>
      <c r="Q70" s="78"/>
    </row>
    <row r="71" spans="2:17" x14ac:dyDescent="0.2">
      <c r="B71" s="78"/>
      <c r="C71" s="78"/>
      <c r="D71" s="78"/>
      <c r="E71" s="78"/>
      <c r="F71" s="78"/>
      <c r="G71" s="78"/>
      <c r="H71" s="78"/>
      <c r="I71" s="78"/>
      <c r="J71" s="78"/>
      <c r="K71" s="78"/>
      <c r="L71" s="78"/>
      <c r="M71" s="96"/>
      <c r="N71" s="78"/>
      <c r="O71" s="78"/>
      <c r="P71" s="78"/>
      <c r="Q71" s="78"/>
    </row>
    <row r="72" spans="2:17" x14ac:dyDescent="0.2">
      <c r="B72" s="78"/>
      <c r="C72" s="85" t="s">
        <v>276</v>
      </c>
      <c r="D72" s="179"/>
      <c r="E72" s="180"/>
      <c r="F72" s="180"/>
      <c r="G72" s="180"/>
      <c r="H72" s="83"/>
      <c r="I72" s="83"/>
      <c r="J72" s="83"/>
      <c r="K72" s="83"/>
      <c r="L72" s="94"/>
      <c r="M72" s="94"/>
      <c r="N72" s="94"/>
      <c r="O72" s="94"/>
      <c r="P72" s="94"/>
      <c r="Q72" s="94"/>
    </row>
    <row r="73" spans="2:17" x14ac:dyDescent="0.2">
      <c r="B73" s="78"/>
      <c r="C73" s="85" t="s">
        <v>277</v>
      </c>
      <c r="D73" s="179"/>
      <c r="E73" s="180"/>
      <c r="F73" s="180"/>
      <c r="G73" s="180"/>
      <c r="H73" s="180"/>
      <c r="I73" s="180"/>
      <c r="J73" s="180"/>
      <c r="K73" s="180"/>
      <c r="L73" s="94"/>
      <c r="M73" s="94"/>
      <c r="N73" s="94"/>
      <c r="O73" s="94"/>
      <c r="P73" s="94"/>
      <c r="Q73" s="94"/>
    </row>
    <row r="74" spans="2:17" x14ac:dyDescent="0.2">
      <c r="B74" s="78"/>
      <c r="C74" s="181"/>
      <c r="D74" s="94"/>
      <c r="E74" s="94"/>
      <c r="F74" s="182"/>
      <c r="G74" s="94"/>
      <c r="H74" s="94"/>
      <c r="I74" s="94"/>
      <c r="J74" s="94"/>
      <c r="K74" s="94"/>
      <c r="L74" s="94"/>
      <c r="M74" s="94"/>
      <c r="N74" s="94"/>
      <c r="O74" s="94"/>
      <c r="P74" s="94"/>
      <c r="Q74" s="94"/>
    </row>
    <row r="75" spans="2:17" x14ac:dyDescent="0.2">
      <c r="B75" s="78"/>
      <c r="C75" s="181" t="s">
        <v>278</v>
      </c>
      <c r="D75" s="94"/>
      <c r="E75" s="94"/>
      <c r="F75" s="182"/>
      <c r="G75" s="94"/>
      <c r="H75" s="94"/>
      <c r="I75" s="94"/>
      <c r="J75" s="94"/>
      <c r="K75" s="94"/>
      <c r="L75" s="94"/>
      <c r="M75" s="94"/>
      <c r="N75" s="94"/>
      <c r="O75" s="94"/>
      <c r="P75" s="94"/>
      <c r="Q75" s="94"/>
    </row>
    <row r="76" spans="2:17" x14ac:dyDescent="0.2">
      <c r="B76" s="78"/>
      <c r="C76" s="181" t="s">
        <v>279</v>
      </c>
      <c r="D76" s="183"/>
      <c r="E76" s="183"/>
      <c r="F76" s="184"/>
      <c r="G76" s="183"/>
      <c r="H76" s="183"/>
      <c r="I76" s="183"/>
      <c r="J76" s="183"/>
      <c r="K76" s="94"/>
      <c r="L76" s="94"/>
      <c r="M76" s="94"/>
      <c r="N76" s="94"/>
      <c r="O76" s="94"/>
      <c r="P76" s="94"/>
      <c r="Q76" s="94"/>
    </row>
    <row r="77" spans="2:17" x14ac:dyDescent="0.2">
      <c r="B77" s="78"/>
      <c r="C77" s="181"/>
      <c r="D77" s="183"/>
      <c r="E77" s="183"/>
      <c r="F77" s="184"/>
      <c r="G77" s="183"/>
      <c r="H77" s="183"/>
      <c r="I77" s="183"/>
      <c r="J77" s="183"/>
      <c r="K77" s="94"/>
      <c r="L77" s="94"/>
      <c r="M77" s="94"/>
      <c r="N77" s="94"/>
      <c r="O77" s="94"/>
      <c r="P77" s="94"/>
      <c r="Q77" s="94"/>
    </row>
    <row r="78" spans="2:17" ht="17" thickBot="1" x14ac:dyDescent="0.25">
      <c r="B78" s="78"/>
      <c r="C78" s="185"/>
      <c r="D78" s="94"/>
      <c r="E78" s="94"/>
      <c r="F78" s="182"/>
      <c r="G78" s="94"/>
      <c r="H78" s="94"/>
      <c r="I78" s="94"/>
      <c r="J78" s="94"/>
      <c r="K78" s="94"/>
      <c r="L78" s="94"/>
      <c r="M78" s="94"/>
      <c r="N78" s="94"/>
      <c r="O78" s="94"/>
      <c r="P78" s="94"/>
      <c r="Q78" s="94"/>
    </row>
    <row r="79" spans="2:17" ht="44" thickBot="1" x14ac:dyDescent="0.25">
      <c r="B79" s="78"/>
      <c r="C79" s="186" t="s">
        <v>280</v>
      </c>
      <c r="D79" s="187" t="s">
        <v>281</v>
      </c>
      <c r="E79" s="188" t="s">
        <v>282</v>
      </c>
      <c r="F79" s="187" t="s">
        <v>243</v>
      </c>
      <c r="G79" s="189" t="s">
        <v>283</v>
      </c>
      <c r="H79" s="190" t="s">
        <v>284</v>
      </c>
      <c r="I79" s="97" t="s">
        <v>258</v>
      </c>
      <c r="J79" s="191" t="s">
        <v>246</v>
      </c>
      <c r="K79" s="192" t="s">
        <v>285</v>
      </c>
      <c r="L79" s="193" t="s">
        <v>286</v>
      </c>
      <c r="M79" s="194" t="s">
        <v>287</v>
      </c>
      <c r="N79" s="195" t="s">
        <v>288</v>
      </c>
      <c r="O79" s="196" t="s">
        <v>289</v>
      </c>
      <c r="P79" s="197" t="s">
        <v>290</v>
      </c>
      <c r="Q79" s="94"/>
    </row>
    <row r="80" spans="2:17" ht="17" thickTop="1" x14ac:dyDescent="0.2">
      <c r="B80" s="78"/>
      <c r="C80" s="263">
        <v>1</v>
      </c>
      <c r="D80" s="266"/>
      <c r="E80" s="269">
        <v>10000</v>
      </c>
      <c r="F80" s="230"/>
      <c r="G80" s="272"/>
      <c r="H80" s="199"/>
      <c r="I80" s="275" t="e">
        <f>AVERAGE(F80:F82)</f>
        <v>#DIV/0!</v>
      </c>
      <c r="J80" s="200" t="e">
        <f>F80-I80</f>
        <v>#DIV/0!</v>
      </c>
      <c r="K80" s="245" t="e">
        <f>(I80-$D$57)/$D$59</f>
        <v>#DIV/0!</v>
      </c>
      <c r="L80" s="248" t="e">
        <f>10^K80</f>
        <v>#DIV/0!</v>
      </c>
      <c r="M80" s="251" t="e">
        <f>L80*(452/G80)</f>
        <v>#DIV/0!</v>
      </c>
      <c r="N80" s="254" t="e">
        <f>M80*E80</f>
        <v>#DIV/0!</v>
      </c>
      <c r="O80" s="257" t="e">
        <f>N80/1000</f>
        <v>#DIV/0!</v>
      </c>
      <c r="P80" s="260" t="e">
        <f>((O80*10^-12)*(G80*617.9))*10^-6*10^9*10^3</f>
        <v>#DIV/0!</v>
      </c>
      <c r="Q80" s="94"/>
    </row>
    <row r="81" spans="2:17" x14ac:dyDescent="0.2">
      <c r="B81" s="78"/>
      <c r="C81" s="264"/>
      <c r="D81" s="267"/>
      <c r="E81" s="270"/>
      <c r="F81" s="231"/>
      <c r="G81" s="273"/>
      <c r="H81" s="202"/>
      <c r="I81" s="276"/>
      <c r="J81" s="200" t="e">
        <f>F81-I80</f>
        <v>#DIV/0!</v>
      </c>
      <c r="K81" s="246"/>
      <c r="L81" s="249"/>
      <c r="M81" s="252"/>
      <c r="N81" s="255"/>
      <c r="O81" s="258"/>
      <c r="P81" s="260"/>
      <c r="Q81" s="94"/>
    </row>
    <row r="82" spans="2:17" ht="17" thickBot="1" x14ac:dyDescent="0.25">
      <c r="B82" s="78"/>
      <c r="C82" s="265"/>
      <c r="D82" s="268"/>
      <c r="E82" s="271"/>
      <c r="F82" s="232"/>
      <c r="G82" s="274"/>
      <c r="H82" s="203"/>
      <c r="I82" s="277"/>
      <c r="J82" s="204" t="e">
        <f>F82-I80</f>
        <v>#DIV/0!</v>
      </c>
      <c r="K82" s="247"/>
      <c r="L82" s="250"/>
      <c r="M82" s="253"/>
      <c r="N82" s="256"/>
      <c r="O82" s="259"/>
      <c r="P82" s="261"/>
      <c r="Q82" s="94"/>
    </row>
    <row r="83" spans="2:17" x14ac:dyDescent="0.2">
      <c r="B83" s="78"/>
      <c r="C83" s="286">
        <v>2</v>
      </c>
      <c r="D83" s="287"/>
      <c r="E83" s="288">
        <v>100000</v>
      </c>
      <c r="F83" s="230"/>
      <c r="G83" s="289"/>
      <c r="H83" s="205"/>
      <c r="I83" s="290" t="e">
        <f>AVERAGE(F83:F85)</f>
        <v>#DIV/0!</v>
      </c>
      <c r="J83" s="206" t="e">
        <f>F83-I83</f>
        <v>#DIV/0!</v>
      </c>
      <c r="K83" s="280" t="e">
        <f>(I83-$D$57)/$D$59</f>
        <v>#DIV/0!</v>
      </c>
      <c r="L83" s="281" t="e">
        <f>10^K83</f>
        <v>#DIV/0!</v>
      </c>
      <c r="M83" s="282" t="e">
        <f>L83*(452/G83)</f>
        <v>#DIV/0!</v>
      </c>
      <c r="N83" s="283" t="e">
        <f>M83*E83</f>
        <v>#DIV/0!</v>
      </c>
      <c r="O83" s="284" t="e">
        <f>N83/1000</f>
        <v>#DIV/0!</v>
      </c>
      <c r="P83" s="285" t="e">
        <f>((O83*10^-12)*(G83*617.9))*10^-6*10^9*10^3</f>
        <v>#DIV/0!</v>
      </c>
      <c r="Q83" s="94"/>
    </row>
    <row r="84" spans="2:17" x14ac:dyDescent="0.2">
      <c r="B84" s="78"/>
      <c r="C84" s="264"/>
      <c r="D84" s="267"/>
      <c r="E84" s="270"/>
      <c r="F84" s="231"/>
      <c r="G84" s="273"/>
      <c r="H84" s="202"/>
      <c r="I84" s="276"/>
      <c r="J84" s="207" t="e">
        <f>F84-I83</f>
        <v>#DIV/0!</v>
      </c>
      <c r="K84" s="246"/>
      <c r="L84" s="249"/>
      <c r="M84" s="252"/>
      <c r="N84" s="255"/>
      <c r="O84" s="258"/>
      <c r="P84" s="260"/>
      <c r="Q84" s="94"/>
    </row>
    <row r="85" spans="2:17" ht="17" thickBot="1" x14ac:dyDescent="0.25">
      <c r="B85" s="78"/>
      <c r="C85" s="265"/>
      <c r="D85" s="268"/>
      <c r="E85" s="271"/>
      <c r="F85" s="232"/>
      <c r="G85" s="274"/>
      <c r="H85" s="203"/>
      <c r="I85" s="277"/>
      <c r="J85" s="208" t="e">
        <f>F85-I83</f>
        <v>#DIV/0!</v>
      </c>
      <c r="K85" s="247"/>
      <c r="L85" s="250"/>
      <c r="M85" s="253"/>
      <c r="N85" s="256"/>
      <c r="O85" s="259"/>
      <c r="P85" s="261"/>
      <c r="Q85" s="94"/>
    </row>
    <row r="86" spans="2:17" x14ac:dyDescent="0.2">
      <c r="B86" s="78"/>
      <c r="C86" s="286">
        <v>3</v>
      </c>
      <c r="D86" s="287"/>
      <c r="E86" s="288">
        <v>1000000</v>
      </c>
      <c r="F86" s="230"/>
      <c r="G86" s="289"/>
      <c r="H86" s="205"/>
      <c r="I86" s="290" t="e">
        <f>AVERAGE(F86:F88)</f>
        <v>#DIV/0!</v>
      </c>
      <c r="J86" s="206" t="e">
        <f>F86-I86</f>
        <v>#DIV/0!</v>
      </c>
      <c r="K86" s="280" t="e">
        <f>(I86-$D$57)/$D$59</f>
        <v>#DIV/0!</v>
      </c>
      <c r="L86" s="281" t="e">
        <f>10^K86</f>
        <v>#DIV/0!</v>
      </c>
      <c r="M86" s="282" t="e">
        <f>L86*(452/G86)</f>
        <v>#DIV/0!</v>
      </c>
      <c r="N86" s="283" t="e">
        <f>M86*E86</f>
        <v>#DIV/0!</v>
      </c>
      <c r="O86" s="284" t="e">
        <f>N86/1000</f>
        <v>#DIV/0!</v>
      </c>
      <c r="P86" s="285" t="e">
        <f>((O86*10^-12)*(G86*617.9))*10^-6*10^9*10^3</f>
        <v>#DIV/0!</v>
      </c>
      <c r="Q86" s="94"/>
    </row>
    <row r="87" spans="2:17" x14ac:dyDescent="0.2">
      <c r="B87" s="78"/>
      <c r="C87" s="264"/>
      <c r="D87" s="267"/>
      <c r="E87" s="270"/>
      <c r="F87" s="231"/>
      <c r="G87" s="273"/>
      <c r="H87" s="202"/>
      <c r="I87" s="276"/>
      <c r="J87" s="207" t="e">
        <f>F87-I86</f>
        <v>#DIV/0!</v>
      </c>
      <c r="K87" s="246"/>
      <c r="L87" s="249"/>
      <c r="M87" s="252"/>
      <c r="N87" s="255"/>
      <c r="O87" s="258"/>
      <c r="P87" s="260"/>
      <c r="Q87" s="94"/>
    </row>
    <row r="88" spans="2:17" ht="17" thickBot="1" x14ac:dyDescent="0.25">
      <c r="B88" s="78"/>
      <c r="C88" s="265"/>
      <c r="D88" s="268"/>
      <c r="E88" s="271"/>
      <c r="F88" s="232"/>
      <c r="G88" s="274"/>
      <c r="H88" s="209"/>
      <c r="I88" s="277"/>
      <c r="J88" s="208" t="e">
        <f>F88-I86</f>
        <v>#DIV/0!</v>
      </c>
      <c r="K88" s="247"/>
      <c r="L88" s="250"/>
      <c r="M88" s="253"/>
      <c r="N88" s="256"/>
      <c r="O88" s="259"/>
      <c r="P88" s="261"/>
      <c r="Q88" s="94"/>
    </row>
    <row r="89" spans="2:17" x14ac:dyDescent="0.2">
      <c r="B89" s="78"/>
      <c r="C89" s="286">
        <v>4</v>
      </c>
      <c r="D89" s="267"/>
      <c r="E89" s="288">
        <v>10000000</v>
      </c>
      <c r="F89" s="230"/>
      <c r="G89" s="289"/>
      <c r="H89" s="205"/>
      <c r="I89" s="290" t="e">
        <f>AVERAGE(F89:F91)</f>
        <v>#DIV/0!</v>
      </c>
      <c r="J89" s="206" t="e">
        <f>F89-I89</f>
        <v>#DIV/0!</v>
      </c>
      <c r="K89" s="280" t="e">
        <f>(I89-$D$57)/$D$59</f>
        <v>#DIV/0!</v>
      </c>
      <c r="L89" s="281" t="e">
        <f>10^K89</f>
        <v>#DIV/0!</v>
      </c>
      <c r="M89" s="282" t="e">
        <f>L89*(452/G89)</f>
        <v>#DIV/0!</v>
      </c>
      <c r="N89" s="283" t="e">
        <f>M89*E89</f>
        <v>#DIV/0!</v>
      </c>
      <c r="O89" s="284" t="e">
        <f>N89/1000</f>
        <v>#DIV/0!</v>
      </c>
      <c r="P89" s="285" t="e">
        <f>((O89*10^-12)*(G89*617.9))*10^-6*10^9*10^3</f>
        <v>#DIV/0!</v>
      </c>
      <c r="Q89" s="94"/>
    </row>
    <row r="90" spans="2:17" x14ac:dyDescent="0.2">
      <c r="B90" s="78"/>
      <c r="C90" s="264"/>
      <c r="D90" s="267"/>
      <c r="E90" s="270"/>
      <c r="F90" s="231"/>
      <c r="G90" s="273"/>
      <c r="H90" s="202"/>
      <c r="I90" s="276"/>
      <c r="J90" s="207" t="e">
        <f>F90-I89</f>
        <v>#DIV/0!</v>
      </c>
      <c r="K90" s="246"/>
      <c r="L90" s="249"/>
      <c r="M90" s="252"/>
      <c r="N90" s="255"/>
      <c r="O90" s="258"/>
      <c r="P90" s="260"/>
      <c r="Q90" s="94"/>
    </row>
    <row r="91" spans="2:17" ht="17" thickBot="1" x14ac:dyDescent="0.25">
      <c r="B91" s="78"/>
      <c r="C91" s="265"/>
      <c r="D91" s="268"/>
      <c r="E91" s="271"/>
      <c r="F91" s="232"/>
      <c r="G91" s="274"/>
      <c r="H91" s="203"/>
      <c r="I91" s="277"/>
      <c r="J91" s="208" t="e">
        <f>F91-I89</f>
        <v>#DIV/0!</v>
      </c>
      <c r="K91" s="247"/>
      <c r="L91" s="250"/>
      <c r="M91" s="253"/>
      <c r="N91" s="256"/>
      <c r="O91" s="259"/>
      <c r="P91" s="261"/>
      <c r="Q91" s="94"/>
    </row>
    <row r="92" spans="2:17" x14ac:dyDescent="0.2">
      <c r="B92" s="78"/>
      <c r="C92" s="286">
        <v>5</v>
      </c>
      <c r="D92" s="287"/>
      <c r="E92" s="291"/>
      <c r="F92" s="210"/>
      <c r="G92" s="294"/>
      <c r="H92" s="205"/>
      <c r="I92" s="290" t="e">
        <f>AVERAGE(F92:F94)</f>
        <v>#DIV/0!</v>
      </c>
      <c r="J92" s="206" t="e">
        <f>F92-I92</f>
        <v>#DIV/0!</v>
      </c>
      <c r="K92" s="280" t="e">
        <f>(I92-$D$57)/$D$59</f>
        <v>#DIV/0!</v>
      </c>
      <c r="L92" s="281" t="e">
        <f>10^K92</f>
        <v>#DIV/0!</v>
      </c>
      <c r="M92" s="282" t="e">
        <f>L92*(452/G92)</f>
        <v>#DIV/0!</v>
      </c>
      <c r="N92" s="283" t="e">
        <f>M92*E92</f>
        <v>#DIV/0!</v>
      </c>
      <c r="O92" s="284" t="e">
        <f>N92/1000</f>
        <v>#DIV/0!</v>
      </c>
      <c r="P92" s="285" t="e">
        <f>((O92*10^-12)*(G92*617.9))*10^-6*10^9*10^3</f>
        <v>#DIV/0!</v>
      </c>
      <c r="Q92" s="94"/>
    </row>
    <row r="93" spans="2:17" x14ac:dyDescent="0.2">
      <c r="B93" s="78"/>
      <c r="C93" s="264"/>
      <c r="D93" s="267"/>
      <c r="E93" s="292"/>
      <c r="F93" s="211"/>
      <c r="G93" s="295"/>
      <c r="H93" s="202"/>
      <c r="I93" s="276"/>
      <c r="J93" s="207" t="e">
        <f>F93-I92</f>
        <v>#DIV/0!</v>
      </c>
      <c r="K93" s="246"/>
      <c r="L93" s="249"/>
      <c r="M93" s="252"/>
      <c r="N93" s="255"/>
      <c r="O93" s="258"/>
      <c r="P93" s="260"/>
      <c r="Q93" s="94"/>
    </row>
    <row r="94" spans="2:17" ht="17" thickBot="1" x14ac:dyDescent="0.25">
      <c r="B94" s="78"/>
      <c r="C94" s="265"/>
      <c r="D94" s="268"/>
      <c r="E94" s="293"/>
      <c r="F94" s="212"/>
      <c r="G94" s="296"/>
      <c r="H94" s="203"/>
      <c r="I94" s="277"/>
      <c r="J94" s="208" t="e">
        <f>F94-I92</f>
        <v>#DIV/0!</v>
      </c>
      <c r="K94" s="247"/>
      <c r="L94" s="250"/>
      <c r="M94" s="253"/>
      <c r="N94" s="256"/>
      <c r="O94" s="259"/>
      <c r="P94" s="261"/>
      <c r="Q94" s="94"/>
    </row>
    <row r="95" spans="2:17" x14ac:dyDescent="0.2">
      <c r="B95" s="78"/>
      <c r="C95" s="286">
        <v>6</v>
      </c>
      <c r="D95" s="287"/>
      <c r="E95" s="291"/>
      <c r="F95" s="198"/>
      <c r="G95" s="294"/>
      <c r="H95" s="205"/>
      <c r="I95" s="290" t="e">
        <f>AVERAGE(F95:F97)</f>
        <v>#DIV/0!</v>
      </c>
      <c r="J95" s="206" t="e">
        <f>F95-I95</f>
        <v>#DIV/0!</v>
      </c>
      <c r="K95" s="280" t="e">
        <f>(I95-$D$57)/$D$59</f>
        <v>#DIV/0!</v>
      </c>
      <c r="L95" s="281" t="e">
        <f>10^K95</f>
        <v>#DIV/0!</v>
      </c>
      <c r="M95" s="282" t="e">
        <f>L95*(452/G95)</f>
        <v>#DIV/0!</v>
      </c>
      <c r="N95" s="283" t="e">
        <f>M95*E95</f>
        <v>#DIV/0!</v>
      </c>
      <c r="O95" s="284" t="e">
        <f>N95/1000</f>
        <v>#DIV/0!</v>
      </c>
      <c r="P95" s="285" t="e">
        <f>((O95*10^-12)*(G95*617.9))*10^-6*10^9*10^3</f>
        <v>#DIV/0!</v>
      </c>
      <c r="Q95" s="94"/>
    </row>
    <row r="96" spans="2:17" x14ac:dyDescent="0.2">
      <c r="B96" s="78"/>
      <c r="C96" s="264"/>
      <c r="D96" s="267"/>
      <c r="E96" s="292"/>
      <c r="F96" s="201"/>
      <c r="G96" s="295"/>
      <c r="H96" s="202"/>
      <c r="I96" s="276"/>
      <c r="J96" s="207" t="e">
        <f>F96-I95</f>
        <v>#DIV/0!</v>
      </c>
      <c r="K96" s="246"/>
      <c r="L96" s="249"/>
      <c r="M96" s="252"/>
      <c r="N96" s="255"/>
      <c r="O96" s="258"/>
      <c r="P96" s="260"/>
      <c r="Q96" s="94"/>
    </row>
    <row r="97" spans="2:17" ht="17" thickBot="1" x14ac:dyDescent="0.25">
      <c r="B97" s="78"/>
      <c r="C97" s="265"/>
      <c r="D97" s="268"/>
      <c r="E97" s="293"/>
      <c r="F97" s="212"/>
      <c r="G97" s="296"/>
      <c r="H97" s="203"/>
      <c r="I97" s="277"/>
      <c r="J97" s="208" t="e">
        <f>F97-I95</f>
        <v>#DIV/0!</v>
      </c>
      <c r="K97" s="247"/>
      <c r="L97" s="250"/>
      <c r="M97" s="253"/>
      <c r="N97" s="256"/>
      <c r="O97" s="259"/>
      <c r="P97" s="261"/>
      <c r="Q97" s="94"/>
    </row>
    <row r="98" spans="2:17" x14ac:dyDescent="0.2">
      <c r="B98" s="78"/>
      <c r="C98" s="286">
        <v>7</v>
      </c>
      <c r="D98" s="267"/>
      <c r="E98" s="291"/>
      <c r="F98" s="210"/>
      <c r="G98" s="294"/>
      <c r="H98" s="205"/>
      <c r="I98" s="290" t="e">
        <f>AVERAGE(F98:F100)</f>
        <v>#DIV/0!</v>
      </c>
      <c r="J98" s="206" t="e">
        <f>F98-I98</f>
        <v>#DIV/0!</v>
      </c>
      <c r="K98" s="280" t="e">
        <f>(I98-$D$57)/$D$59</f>
        <v>#DIV/0!</v>
      </c>
      <c r="L98" s="281" t="e">
        <f>10^K98</f>
        <v>#DIV/0!</v>
      </c>
      <c r="M98" s="282" t="e">
        <f>L98*(452/G98)</f>
        <v>#DIV/0!</v>
      </c>
      <c r="N98" s="283" t="e">
        <f>M98*E98</f>
        <v>#DIV/0!</v>
      </c>
      <c r="O98" s="284" t="e">
        <f>N98/1000</f>
        <v>#DIV/0!</v>
      </c>
      <c r="P98" s="285" t="e">
        <f>((O98*10^-12)*(G98*617.9))*10^-6*10^9*10^3</f>
        <v>#DIV/0!</v>
      </c>
      <c r="Q98" s="94"/>
    </row>
    <row r="99" spans="2:17" x14ac:dyDescent="0.2">
      <c r="B99" s="78"/>
      <c r="C99" s="264"/>
      <c r="D99" s="267"/>
      <c r="E99" s="292"/>
      <c r="F99" s="211"/>
      <c r="G99" s="295"/>
      <c r="H99" s="202"/>
      <c r="I99" s="276"/>
      <c r="J99" s="207" t="e">
        <f>F99-I98</f>
        <v>#DIV/0!</v>
      </c>
      <c r="K99" s="246"/>
      <c r="L99" s="249"/>
      <c r="M99" s="252"/>
      <c r="N99" s="255"/>
      <c r="O99" s="258"/>
      <c r="P99" s="260"/>
      <c r="Q99" s="94"/>
    </row>
    <row r="100" spans="2:17" ht="17" thickBot="1" x14ac:dyDescent="0.25">
      <c r="B100" s="78"/>
      <c r="C100" s="265"/>
      <c r="D100" s="268"/>
      <c r="E100" s="293"/>
      <c r="F100" s="212"/>
      <c r="G100" s="296"/>
      <c r="H100" s="203"/>
      <c r="I100" s="277"/>
      <c r="J100" s="208" t="e">
        <f>F100-I98</f>
        <v>#DIV/0!</v>
      </c>
      <c r="K100" s="247"/>
      <c r="L100" s="250"/>
      <c r="M100" s="253"/>
      <c r="N100" s="256"/>
      <c r="O100" s="259"/>
      <c r="P100" s="261"/>
      <c r="Q100" s="94"/>
    </row>
    <row r="101" spans="2:17" x14ac:dyDescent="0.2">
      <c r="B101" s="78"/>
      <c r="C101" s="286">
        <v>8</v>
      </c>
      <c r="D101" s="287"/>
      <c r="E101" s="291"/>
      <c r="F101" s="210"/>
      <c r="G101" s="294"/>
      <c r="H101" s="205"/>
      <c r="I101" s="290" t="e">
        <f>AVERAGE(F101:F103)</f>
        <v>#DIV/0!</v>
      </c>
      <c r="J101" s="206" t="e">
        <f>F101-I101</f>
        <v>#DIV/0!</v>
      </c>
      <c r="K101" s="280" t="e">
        <f>(I101-$D$57)/$D$59</f>
        <v>#DIV/0!</v>
      </c>
      <c r="L101" s="281" t="e">
        <f>10^K101</f>
        <v>#DIV/0!</v>
      </c>
      <c r="M101" s="282" t="e">
        <f>L101*(452/G101)</f>
        <v>#DIV/0!</v>
      </c>
      <c r="N101" s="283" t="e">
        <f>M101*E101</f>
        <v>#DIV/0!</v>
      </c>
      <c r="O101" s="284" t="e">
        <f>N101/1000</f>
        <v>#DIV/0!</v>
      </c>
      <c r="P101" s="285" t="e">
        <f>((O101*10^-12)*(G101*617.9))*10^-6*10^9*10^3</f>
        <v>#DIV/0!</v>
      </c>
      <c r="Q101" s="94"/>
    </row>
    <row r="102" spans="2:17" x14ac:dyDescent="0.2">
      <c r="B102" s="78"/>
      <c r="C102" s="264"/>
      <c r="D102" s="267"/>
      <c r="E102" s="292"/>
      <c r="F102" s="211"/>
      <c r="G102" s="295"/>
      <c r="H102" s="202"/>
      <c r="I102" s="276"/>
      <c r="J102" s="207" t="e">
        <f>F102-I101</f>
        <v>#DIV/0!</v>
      </c>
      <c r="K102" s="246"/>
      <c r="L102" s="249"/>
      <c r="M102" s="252"/>
      <c r="N102" s="255"/>
      <c r="O102" s="258"/>
      <c r="P102" s="260"/>
      <c r="Q102" s="94"/>
    </row>
    <row r="103" spans="2:17" ht="17" thickBot="1" x14ac:dyDescent="0.25">
      <c r="B103" s="78"/>
      <c r="C103" s="265"/>
      <c r="D103" s="268"/>
      <c r="E103" s="293"/>
      <c r="F103" s="212"/>
      <c r="G103" s="296"/>
      <c r="H103" s="203"/>
      <c r="I103" s="277"/>
      <c r="J103" s="208" t="e">
        <f>F103-I101</f>
        <v>#DIV/0!</v>
      </c>
      <c r="K103" s="247"/>
      <c r="L103" s="250"/>
      <c r="M103" s="253"/>
      <c r="N103" s="256"/>
      <c r="O103" s="259"/>
      <c r="P103" s="261"/>
      <c r="Q103" s="94"/>
    </row>
    <row r="104" spans="2:17" x14ac:dyDescent="0.2">
      <c r="B104" s="78"/>
      <c r="C104" s="286">
        <v>9</v>
      </c>
      <c r="D104" s="287"/>
      <c r="E104" s="291"/>
      <c r="F104" s="210"/>
      <c r="G104" s="294"/>
      <c r="H104" s="205"/>
      <c r="I104" s="290" t="e">
        <f>AVERAGE(F104:F106)</f>
        <v>#DIV/0!</v>
      </c>
      <c r="J104" s="206" t="e">
        <f>F104-I104</f>
        <v>#DIV/0!</v>
      </c>
      <c r="K104" s="280" t="e">
        <f>(I104-$D$57)/$D$59</f>
        <v>#DIV/0!</v>
      </c>
      <c r="L104" s="281" t="e">
        <f>10^K104</f>
        <v>#DIV/0!</v>
      </c>
      <c r="M104" s="282" t="e">
        <f>L104*(452/G104)</f>
        <v>#DIV/0!</v>
      </c>
      <c r="N104" s="283" t="e">
        <f>M104*E104</f>
        <v>#DIV/0!</v>
      </c>
      <c r="O104" s="284" t="e">
        <f>N104/1000</f>
        <v>#DIV/0!</v>
      </c>
      <c r="P104" s="285" t="e">
        <f>((O104*10^-12)*(G104*617.9))*10^-6*10^9*10^3</f>
        <v>#DIV/0!</v>
      </c>
      <c r="Q104" s="94"/>
    </row>
    <row r="105" spans="2:17" x14ac:dyDescent="0.2">
      <c r="B105" s="78"/>
      <c r="C105" s="264"/>
      <c r="D105" s="267"/>
      <c r="E105" s="292"/>
      <c r="F105" s="211"/>
      <c r="G105" s="295"/>
      <c r="H105" s="202"/>
      <c r="I105" s="276"/>
      <c r="J105" s="207" t="e">
        <f>F105-I104</f>
        <v>#DIV/0!</v>
      </c>
      <c r="K105" s="246"/>
      <c r="L105" s="249"/>
      <c r="M105" s="252"/>
      <c r="N105" s="255"/>
      <c r="O105" s="258"/>
      <c r="P105" s="260"/>
      <c r="Q105" s="94"/>
    </row>
    <row r="106" spans="2:17" ht="17" thickBot="1" x14ac:dyDescent="0.25">
      <c r="B106" s="78"/>
      <c r="C106" s="265"/>
      <c r="D106" s="268"/>
      <c r="E106" s="293"/>
      <c r="F106" s="212"/>
      <c r="G106" s="296"/>
      <c r="H106" s="203"/>
      <c r="I106" s="277"/>
      <c r="J106" s="208" t="e">
        <f>F106-I104</f>
        <v>#DIV/0!</v>
      </c>
      <c r="K106" s="247"/>
      <c r="L106" s="250"/>
      <c r="M106" s="253"/>
      <c r="N106" s="256"/>
      <c r="O106" s="259"/>
      <c r="P106" s="261"/>
      <c r="Q106" s="94"/>
    </row>
    <row r="107" spans="2:17" x14ac:dyDescent="0.2">
      <c r="B107" s="78"/>
      <c r="C107" s="286">
        <v>10</v>
      </c>
      <c r="D107" s="267"/>
      <c r="E107" s="291"/>
      <c r="F107" s="210"/>
      <c r="G107" s="294"/>
      <c r="H107" s="205"/>
      <c r="I107" s="290" t="e">
        <f>AVERAGE(F107:F109)</f>
        <v>#DIV/0!</v>
      </c>
      <c r="J107" s="206" t="e">
        <f>F107-I107</f>
        <v>#DIV/0!</v>
      </c>
      <c r="K107" s="280" t="e">
        <f>(I107-$D$57)/$D$59</f>
        <v>#DIV/0!</v>
      </c>
      <c r="L107" s="281" t="e">
        <f>10^K107</f>
        <v>#DIV/0!</v>
      </c>
      <c r="M107" s="282" t="e">
        <f>L107*(452/G107)</f>
        <v>#DIV/0!</v>
      </c>
      <c r="N107" s="283" t="e">
        <f>M107*E107</f>
        <v>#DIV/0!</v>
      </c>
      <c r="O107" s="284" t="e">
        <f>N107/1000</f>
        <v>#DIV/0!</v>
      </c>
      <c r="P107" s="285" t="e">
        <f>((O107*10^-12)*(G107*617.9))*10^-6*10^9*10^3</f>
        <v>#DIV/0!</v>
      </c>
      <c r="Q107" s="94"/>
    </row>
    <row r="108" spans="2:17" x14ac:dyDescent="0.2">
      <c r="B108" s="78"/>
      <c r="C108" s="264"/>
      <c r="D108" s="267"/>
      <c r="E108" s="292"/>
      <c r="F108" s="211"/>
      <c r="G108" s="295"/>
      <c r="H108" s="202"/>
      <c r="I108" s="276"/>
      <c r="J108" s="207" t="e">
        <f>F108-I107</f>
        <v>#DIV/0!</v>
      </c>
      <c r="K108" s="246"/>
      <c r="L108" s="249"/>
      <c r="M108" s="252"/>
      <c r="N108" s="255"/>
      <c r="O108" s="258"/>
      <c r="P108" s="260"/>
      <c r="Q108" s="94"/>
    </row>
    <row r="109" spans="2:17" ht="17" thickBot="1" x14ac:dyDescent="0.25">
      <c r="B109" s="78"/>
      <c r="C109" s="265"/>
      <c r="D109" s="268"/>
      <c r="E109" s="293"/>
      <c r="F109" s="212"/>
      <c r="G109" s="296"/>
      <c r="H109" s="203"/>
      <c r="I109" s="277"/>
      <c r="J109" s="208" t="e">
        <f>F109-I107</f>
        <v>#DIV/0!</v>
      </c>
      <c r="K109" s="247"/>
      <c r="L109" s="250"/>
      <c r="M109" s="253"/>
      <c r="N109" s="256"/>
      <c r="O109" s="259"/>
      <c r="P109" s="261"/>
      <c r="Q109" s="94"/>
    </row>
    <row r="110" spans="2:17" x14ac:dyDescent="0.2">
      <c r="B110" s="78"/>
      <c r="C110" s="286">
        <v>11</v>
      </c>
      <c r="D110" s="287"/>
      <c r="E110" s="291"/>
      <c r="F110" s="210"/>
      <c r="G110" s="294"/>
      <c r="H110" s="205"/>
      <c r="I110" s="290" t="e">
        <f>AVERAGE(F110:F112)</f>
        <v>#DIV/0!</v>
      </c>
      <c r="J110" s="206" t="e">
        <f>F110-I110</f>
        <v>#DIV/0!</v>
      </c>
      <c r="K110" s="280" t="e">
        <f>(I110-$D$57)/$D$59</f>
        <v>#DIV/0!</v>
      </c>
      <c r="L110" s="281" t="e">
        <f>10^K110</f>
        <v>#DIV/0!</v>
      </c>
      <c r="M110" s="282" t="e">
        <f>L110*(452/G110)</f>
        <v>#DIV/0!</v>
      </c>
      <c r="N110" s="283" t="e">
        <f>M110*E110</f>
        <v>#DIV/0!</v>
      </c>
      <c r="O110" s="284" t="e">
        <f>N110/1000</f>
        <v>#DIV/0!</v>
      </c>
      <c r="P110" s="285" t="e">
        <f>((O110*10^-12)*(G110*617.9))*10^-6*10^9*10^3</f>
        <v>#DIV/0!</v>
      </c>
      <c r="Q110" s="94"/>
    </row>
    <row r="111" spans="2:17" x14ac:dyDescent="0.2">
      <c r="B111" s="78"/>
      <c r="C111" s="264"/>
      <c r="D111" s="267"/>
      <c r="E111" s="292"/>
      <c r="F111" s="211"/>
      <c r="G111" s="295"/>
      <c r="H111" s="202"/>
      <c r="I111" s="276"/>
      <c r="J111" s="207" t="e">
        <f>F111-I110</f>
        <v>#DIV/0!</v>
      </c>
      <c r="K111" s="246"/>
      <c r="L111" s="249"/>
      <c r="M111" s="252"/>
      <c r="N111" s="255"/>
      <c r="O111" s="258"/>
      <c r="P111" s="260"/>
      <c r="Q111" s="94"/>
    </row>
    <row r="112" spans="2:17" ht="17" thickBot="1" x14ac:dyDescent="0.25">
      <c r="B112" s="78"/>
      <c r="C112" s="265"/>
      <c r="D112" s="268"/>
      <c r="E112" s="293"/>
      <c r="F112" s="212"/>
      <c r="G112" s="296"/>
      <c r="H112" s="203"/>
      <c r="I112" s="277"/>
      <c r="J112" s="208" t="e">
        <f>F112-I110</f>
        <v>#DIV/0!</v>
      </c>
      <c r="K112" s="247"/>
      <c r="L112" s="250"/>
      <c r="M112" s="253"/>
      <c r="N112" s="256"/>
      <c r="O112" s="259"/>
      <c r="P112" s="261"/>
      <c r="Q112" s="94"/>
    </row>
    <row r="113" spans="2:17" x14ac:dyDescent="0.2">
      <c r="B113" s="78"/>
      <c r="C113" s="286">
        <v>12</v>
      </c>
      <c r="D113" s="287"/>
      <c r="E113" s="291"/>
      <c r="F113" s="210"/>
      <c r="G113" s="294"/>
      <c r="H113" s="205"/>
      <c r="I113" s="290" t="e">
        <f>AVERAGE(F113:F115)</f>
        <v>#DIV/0!</v>
      </c>
      <c r="J113" s="206" t="e">
        <f>F113-I113</f>
        <v>#DIV/0!</v>
      </c>
      <c r="K113" s="280" t="e">
        <f>(I113-$D$57)/$D$59</f>
        <v>#DIV/0!</v>
      </c>
      <c r="L113" s="281" t="e">
        <f>10^K113</f>
        <v>#DIV/0!</v>
      </c>
      <c r="M113" s="282" t="e">
        <f>L113*(452/G113)</f>
        <v>#DIV/0!</v>
      </c>
      <c r="N113" s="283" t="e">
        <f>M113*E113</f>
        <v>#DIV/0!</v>
      </c>
      <c r="O113" s="284" t="e">
        <f>N113/1000</f>
        <v>#DIV/0!</v>
      </c>
      <c r="P113" s="285" t="e">
        <f>((O113*10^-12)*(G113*617.9))*10^-6*10^9*10^3</f>
        <v>#DIV/0!</v>
      </c>
      <c r="Q113" s="94"/>
    </row>
    <row r="114" spans="2:17" x14ac:dyDescent="0.2">
      <c r="B114" s="78"/>
      <c r="C114" s="264"/>
      <c r="D114" s="267"/>
      <c r="E114" s="292"/>
      <c r="F114" s="211"/>
      <c r="G114" s="295"/>
      <c r="H114" s="202"/>
      <c r="I114" s="276"/>
      <c r="J114" s="207" t="e">
        <f>F114-I113</f>
        <v>#DIV/0!</v>
      </c>
      <c r="K114" s="246"/>
      <c r="L114" s="249"/>
      <c r="M114" s="252"/>
      <c r="N114" s="255"/>
      <c r="O114" s="258"/>
      <c r="P114" s="260"/>
      <c r="Q114" s="94"/>
    </row>
    <row r="115" spans="2:17" ht="17" thickBot="1" x14ac:dyDescent="0.25">
      <c r="B115" s="78"/>
      <c r="C115" s="265"/>
      <c r="D115" s="268"/>
      <c r="E115" s="293"/>
      <c r="F115" s="212"/>
      <c r="G115" s="296"/>
      <c r="H115" s="203"/>
      <c r="I115" s="277"/>
      <c r="J115" s="208" t="e">
        <f>F115-I113</f>
        <v>#DIV/0!</v>
      </c>
      <c r="K115" s="247"/>
      <c r="L115" s="250"/>
      <c r="M115" s="253"/>
      <c r="N115" s="256"/>
      <c r="O115" s="259"/>
      <c r="P115" s="261"/>
      <c r="Q115" s="94"/>
    </row>
    <row r="116" spans="2:17" x14ac:dyDescent="0.2">
      <c r="B116" s="78"/>
      <c r="C116" s="286">
        <v>13</v>
      </c>
      <c r="D116" s="267"/>
      <c r="E116" s="291"/>
      <c r="F116" s="210"/>
      <c r="G116" s="294"/>
      <c r="H116" s="205"/>
      <c r="I116" s="290" t="e">
        <f>AVERAGE(F116:F118)</f>
        <v>#DIV/0!</v>
      </c>
      <c r="J116" s="206" t="e">
        <f>F116-I116</f>
        <v>#DIV/0!</v>
      </c>
      <c r="K116" s="280" t="e">
        <f>(I116-$D$57)/$D$59</f>
        <v>#DIV/0!</v>
      </c>
      <c r="L116" s="281" t="e">
        <f>10^K116</f>
        <v>#DIV/0!</v>
      </c>
      <c r="M116" s="282" t="e">
        <f>L116*(452/G116)</f>
        <v>#DIV/0!</v>
      </c>
      <c r="N116" s="283" t="e">
        <f>M116*E116</f>
        <v>#DIV/0!</v>
      </c>
      <c r="O116" s="284" t="e">
        <f>N116/1000</f>
        <v>#DIV/0!</v>
      </c>
      <c r="P116" s="285" t="e">
        <f>((O116*10^-12)*(G116*617.9))*10^-6*10^9*10^3</f>
        <v>#DIV/0!</v>
      </c>
      <c r="Q116" s="94"/>
    </row>
    <row r="117" spans="2:17" x14ac:dyDescent="0.2">
      <c r="B117" s="78"/>
      <c r="C117" s="264"/>
      <c r="D117" s="267"/>
      <c r="E117" s="292"/>
      <c r="F117" s="211"/>
      <c r="G117" s="295"/>
      <c r="H117" s="202"/>
      <c r="I117" s="276"/>
      <c r="J117" s="207" t="e">
        <f>F117-I116</f>
        <v>#DIV/0!</v>
      </c>
      <c r="K117" s="246"/>
      <c r="L117" s="249"/>
      <c r="M117" s="252"/>
      <c r="N117" s="255"/>
      <c r="O117" s="258"/>
      <c r="P117" s="260"/>
      <c r="Q117" s="94"/>
    </row>
    <row r="118" spans="2:17" ht="17" thickBot="1" x14ac:dyDescent="0.25">
      <c r="B118" s="78"/>
      <c r="C118" s="265"/>
      <c r="D118" s="268"/>
      <c r="E118" s="293"/>
      <c r="F118" s="212"/>
      <c r="G118" s="296"/>
      <c r="H118" s="203"/>
      <c r="I118" s="277"/>
      <c r="J118" s="208" t="e">
        <f>F118-I116</f>
        <v>#DIV/0!</v>
      </c>
      <c r="K118" s="247"/>
      <c r="L118" s="250"/>
      <c r="M118" s="253"/>
      <c r="N118" s="256"/>
      <c r="O118" s="259"/>
      <c r="P118" s="261"/>
      <c r="Q118" s="94"/>
    </row>
    <row r="119" spans="2:17" x14ac:dyDescent="0.2">
      <c r="B119" s="78"/>
      <c r="C119" s="286">
        <v>14</v>
      </c>
      <c r="D119" s="287"/>
      <c r="E119" s="291"/>
      <c r="F119" s="210"/>
      <c r="G119" s="294"/>
      <c r="H119" s="205"/>
      <c r="I119" s="290" t="e">
        <f>AVERAGE(F119:F121)</f>
        <v>#DIV/0!</v>
      </c>
      <c r="J119" s="206" t="e">
        <f>F119-I119</f>
        <v>#DIV/0!</v>
      </c>
      <c r="K119" s="280" t="e">
        <f>(I119-$D$57)/$D$59</f>
        <v>#DIV/0!</v>
      </c>
      <c r="L119" s="281" t="e">
        <f>10^K119</f>
        <v>#DIV/0!</v>
      </c>
      <c r="M119" s="282" t="e">
        <f>L119*(452/G119)</f>
        <v>#DIV/0!</v>
      </c>
      <c r="N119" s="283" t="e">
        <f>M119*E119</f>
        <v>#DIV/0!</v>
      </c>
      <c r="O119" s="284" t="e">
        <f>N119/1000</f>
        <v>#DIV/0!</v>
      </c>
      <c r="P119" s="285" t="e">
        <f>((O119*10^-12)*(G119*617.9))*10^-6*10^9*10^3</f>
        <v>#DIV/0!</v>
      </c>
      <c r="Q119" s="94"/>
    </row>
    <row r="120" spans="2:17" x14ac:dyDescent="0.2">
      <c r="B120" s="78"/>
      <c r="C120" s="264"/>
      <c r="D120" s="267"/>
      <c r="E120" s="292"/>
      <c r="F120" s="211"/>
      <c r="G120" s="295"/>
      <c r="H120" s="202"/>
      <c r="I120" s="276"/>
      <c r="J120" s="207" t="e">
        <f>F120-I119</f>
        <v>#DIV/0!</v>
      </c>
      <c r="K120" s="246"/>
      <c r="L120" s="249"/>
      <c r="M120" s="252"/>
      <c r="N120" s="255"/>
      <c r="O120" s="258"/>
      <c r="P120" s="260"/>
      <c r="Q120" s="94"/>
    </row>
    <row r="121" spans="2:17" ht="17" thickBot="1" x14ac:dyDescent="0.25">
      <c r="B121" s="78"/>
      <c r="C121" s="265"/>
      <c r="D121" s="268"/>
      <c r="E121" s="293"/>
      <c r="F121" s="212"/>
      <c r="G121" s="296"/>
      <c r="H121" s="203"/>
      <c r="I121" s="277"/>
      <c r="J121" s="208" t="e">
        <f>F121-I119</f>
        <v>#DIV/0!</v>
      </c>
      <c r="K121" s="247"/>
      <c r="L121" s="250"/>
      <c r="M121" s="253"/>
      <c r="N121" s="256"/>
      <c r="O121" s="259"/>
      <c r="P121" s="261"/>
      <c r="Q121" s="94"/>
    </row>
    <row r="122" spans="2:17" x14ac:dyDescent="0.2">
      <c r="B122" s="78"/>
      <c r="C122" s="286">
        <v>15</v>
      </c>
      <c r="D122" s="287"/>
      <c r="E122" s="291"/>
      <c r="F122" s="210"/>
      <c r="G122" s="294"/>
      <c r="H122" s="205"/>
      <c r="I122" s="290" t="e">
        <f>AVERAGE(F122:F124)</f>
        <v>#DIV/0!</v>
      </c>
      <c r="J122" s="206" t="e">
        <f>F122-I122</f>
        <v>#DIV/0!</v>
      </c>
      <c r="K122" s="280" t="e">
        <f>(I122-$D$57)/$D$59</f>
        <v>#DIV/0!</v>
      </c>
      <c r="L122" s="281" t="e">
        <f>10^K122</f>
        <v>#DIV/0!</v>
      </c>
      <c r="M122" s="282" t="e">
        <f>L122*(452/G122)</f>
        <v>#DIV/0!</v>
      </c>
      <c r="N122" s="283" t="e">
        <f>M122*E122</f>
        <v>#DIV/0!</v>
      </c>
      <c r="O122" s="284" t="e">
        <f>N122/1000</f>
        <v>#DIV/0!</v>
      </c>
      <c r="P122" s="285" t="e">
        <f>((O122*10^-12)*(G122*617.9))*10^-6*10^9*10^3</f>
        <v>#DIV/0!</v>
      </c>
      <c r="Q122" s="94"/>
    </row>
    <row r="123" spans="2:17" x14ac:dyDescent="0.2">
      <c r="B123" s="78"/>
      <c r="C123" s="264"/>
      <c r="D123" s="267"/>
      <c r="E123" s="292"/>
      <c r="F123" s="211"/>
      <c r="G123" s="295"/>
      <c r="H123" s="202"/>
      <c r="I123" s="276"/>
      <c r="J123" s="207" t="e">
        <f>F123-I122</f>
        <v>#DIV/0!</v>
      </c>
      <c r="K123" s="246"/>
      <c r="L123" s="249"/>
      <c r="M123" s="252"/>
      <c r="N123" s="255"/>
      <c r="O123" s="258"/>
      <c r="P123" s="260"/>
      <c r="Q123" s="94"/>
    </row>
    <row r="124" spans="2:17" ht="17" thickBot="1" x14ac:dyDescent="0.25">
      <c r="B124" s="78"/>
      <c r="C124" s="265"/>
      <c r="D124" s="268"/>
      <c r="E124" s="293"/>
      <c r="F124" s="212"/>
      <c r="G124" s="296"/>
      <c r="H124" s="203"/>
      <c r="I124" s="277"/>
      <c r="J124" s="208" t="e">
        <f>F124-I122</f>
        <v>#DIV/0!</v>
      </c>
      <c r="K124" s="247"/>
      <c r="L124" s="250"/>
      <c r="M124" s="253"/>
      <c r="N124" s="256"/>
      <c r="O124" s="259"/>
      <c r="P124" s="261"/>
      <c r="Q124" s="94"/>
    </row>
    <row r="125" spans="2:17" x14ac:dyDescent="0.2">
      <c r="B125" s="78"/>
      <c r="C125" s="286">
        <v>16</v>
      </c>
      <c r="D125" s="267"/>
      <c r="E125" s="291"/>
      <c r="F125" s="210"/>
      <c r="G125" s="294"/>
      <c r="H125" s="205"/>
      <c r="I125" s="290" t="e">
        <f>AVERAGE(F125:F127)</f>
        <v>#DIV/0!</v>
      </c>
      <c r="J125" s="206" t="e">
        <f>F125-I125</f>
        <v>#DIV/0!</v>
      </c>
      <c r="K125" s="280" t="e">
        <f>(I125-$D$57)/$D$59</f>
        <v>#DIV/0!</v>
      </c>
      <c r="L125" s="281" t="e">
        <f>10^K125</f>
        <v>#DIV/0!</v>
      </c>
      <c r="M125" s="282" t="e">
        <f>L125*(452/G125)</f>
        <v>#DIV/0!</v>
      </c>
      <c r="N125" s="283" t="e">
        <f>M125*E125</f>
        <v>#DIV/0!</v>
      </c>
      <c r="O125" s="284" t="e">
        <f>N125/1000</f>
        <v>#DIV/0!</v>
      </c>
      <c r="P125" s="285" t="e">
        <f>((O125*10^-12)*(G125*617.9))*10^-6*10^9*10^3</f>
        <v>#DIV/0!</v>
      </c>
      <c r="Q125" s="94"/>
    </row>
    <row r="126" spans="2:17" x14ac:dyDescent="0.2">
      <c r="B126" s="78"/>
      <c r="C126" s="264"/>
      <c r="D126" s="267"/>
      <c r="E126" s="292"/>
      <c r="F126" s="211"/>
      <c r="G126" s="295"/>
      <c r="H126" s="202"/>
      <c r="I126" s="276"/>
      <c r="J126" s="207" t="e">
        <f>F126-I125</f>
        <v>#DIV/0!</v>
      </c>
      <c r="K126" s="246"/>
      <c r="L126" s="249"/>
      <c r="M126" s="252"/>
      <c r="N126" s="255"/>
      <c r="O126" s="258"/>
      <c r="P126" s="260"/>
      <c r="Q126" s="94"/>
    </row>
    <row r="127" spans="2:17" ht="17" thickBot="1" x14ac:dyDescent="0.25">
      <c r="B127" s="78"/>
      <c r="C127" s="265"/>
      <c r="D127" s="268"/>
      <c r="E127" s="293"/>
      <c r="F127" s="212"/>
      <c r="G127" s="296"/>
      <c r="H127" s="203"/>
      <c r="I127" s="277"/>
      <c r="J127" s="208" t="e">
        <f>F127-I125</f>
        <v>#DIV/0!</v>
      </c>
      <c r="K127" s="247"/>
      <c r="L127" s="250"/>
      <c r="M127" s="253"/>
      <c r="N127" s="256"/>
      <c r="O127" s="259"/>
      <c r="P127" s="261"/>
      <c r="Q127" s="94"/>
    </row>
    <row r="128" spans="2:17" x14ac:dyDescent="0.2">
      <c r="B128" s="78"/>
      <c r="C128" s="286">
        <v>17</v>
      </c>
      <c r="D128" s="287"/>
      <c r="E128" s="291"/>
      <c r="F128" s="210"/>
      <c r="G128" s="294"/>
      <c r="H128" s="205"/>
      <c r="I128" s="290" t="e">
        <f>AVERAGE(F128:F130)</f>
        <v>#DIV/0!</v>
      </c>
      <c r="J128" s="206" t="e">
        <f>F128-I128</f>
        <v>#DIV/0!</v>
      </c>
      <c r="K128" s="280" t="e">
        <f>(I128-$D$57)/$D$59</f>
        <v>#DIV/0!</v>
      </c>
      <c r="L128" s="281" t="e">
        <f>10^K128</f>
        <v>#DIV/0!</v>
      </c>
      <c r="M128" s="282" t="e">
        <f>L128*(452/G128)</f>
        <v>#DIV/0!</v>
      </c>
      <c r="N128" s="283" t="e">
        <f>M128*E128</f>
        <v>#DIV/0!</v>
      </c>
      <c r="O128" s="284" t="e">
        <f>N128/1000</f>
        <v>#DIV/0!</v>
      </c>
      <c r="P128" s="285" t="e">
        <f t="shared" ref="P128:P134" si="1">((O128*10^-12)*(G128*617.9))*10^-6*10^9*10^3</f>
        <v>#DIV/0!</v>
      </c>
      <c r="Q128" s="94"/>
    </row>
    <row r="129" spans="2:17" x14ac:dyDescent="0.2">
      <c r="B129" s="78"/>
      <c r="C129" s="264"/>
      <c r="D129" s="267"/>
      <c r="E129" s="292"/>
      <c r="F129" s="211"/>
      <c r="G129" s="295"/>
      <c r="H129" s="202"/>
      <c r="I129" s="276"/>
      <c r="J129" s="207" t="e">
        <f>F129-I128</f>
        <v>#DIV/0!</v>
      </c>
      <c r="K129" s="246"/>
      <c r="L129" s="249"/>
      <c r="M129" s="252"/>
      <c r="N129" s="255"/>
      <c r="O129" s="258"/>
      <c r="P129" s="260"/>
      <c r="Q129" s="94"/>
    </row>
    <row r="130" spans="2:17" ht="17" thickBot="1" x14ac:dyDescent="0.25">
      <c r="B130" s="78"/>
      <c r="C130" s="265"/>
      <c r="D130" s="268"/>
      <c r="E130" s="293"/>
      <c r="F130" s="212"/>
      <c r="G130" s="296"/>
      <c r="H130" s="203"/>
      <c r="I130" s="277"/>
      <c r="J130" s="208" t="e">
        <f>F130-I128</f>
        <v>#DIV/0!</v>
      </c>
      <c r="K130" s="247"/>
      <c r="L130" s="250"/>
      <c r="M130" s="253"/>
      <c r="N130" s="256"/>
      <c r="O130" s="259"/>
      <c r="P130" s="261"/>
      <c r="Q130" s="94"/>
    </row>
    <row r="131" spans="2:17" x14ac:dyDescent="0.2">
      <c r="B131" s="78"/>
      <c r="C131" s="286">
        <v>18</v>
      </c>
      <c r="D131" s="287"/>
      <c r="E131" s="291"/>
      <c r="F131" s="210"/>
      <c r="G131" s="294"/>
      <c r="H131" s="205"/>
      <c r="I131" s="290" t="e">
        <f>AVERAGE(F131:F133)</f>
        <v>#DIV/0!</v>
      </c>
      <c r="J131" s="206" t="e">
        <f>F131-I131</f>
        <v>#DIV/0!</v>
      </c>
      <c r="K131" s="280" t="e">
        <f>(I131-$D$57)/$D$59</f>
        <v>#DIV/0!</v>
      </c>
      <c r="L131" s="281" t="e">
        <f>10^K131</f>
        <v>#DIV/0!</v>
      </c>
      <c r="M131" s="282" t="e">
        <f>L131*(452/G131)</f>
        <v>#DIV/0!</v>
      </c>
      <c r="N131" s="283" t="e">
        <f>M131*E131</f>
        <v>#DIV/0!</v>
      </c>
      <c r="O131" s="284" t="e">
        <f>N131/1000</f>
        <v>#DIV/0!</v>
      </c>
      <c r="P131" s="285" t="e">
        <f t="shared" si="1"/>
        <v>#DIV/0!</v>
      </c>
      <c r="Q131" s="94"/>
    </row>
    <row r="132" spans="2:17" x14ac:dyDescent="0.2">
      <c r="B132" s="78"/>
      <c r="C132" s="264"/>
      <c r="D132" s="267"/>
      <c r="E132" s="292"/>
      <c r="F132" s="211"/>
      <c r="G132" s="295"/>
      <c r="H132" s="202"/>
      <c r="I132" s="276"/>
      <c r="J132" s="207" t="e">
        <f>F132-I131</f>
        <v>#DIV/0!</v>
      </c>
      <c r="K132" s="246"/>
      <c r="L132" s="249"/>
      <c r="M132" s="252"/>
      <c r="N132" s="255"/>
      <c r="O132" s="258"/>
      <c r="P132" s="260"/>
      <c r="Q132" s="94"/>
    </row>
    <row r="133" spans="2:17" ht="17" thickBot="1" x14ac:dyDescent="0.25">
      <c r="B133" s="78"/>
      <c r="C133" s="265"/>
      <c r="D133" s="268"/>
      <c r="E133" s="293"/>
      <c r="F133" s="212"/>
      <c r="G133" s="296"/>
      <c r="H133" s="203"/>
      <c r="I133" s="277"/>
      <c r="J133" s="208" t="e">
        <f>F133-I131</f>
        <v>#DIV/0!</v>
      </c>
      <c r="K133" s="247"/>
      <c r="L133" s="250"/>
      <c r="M133" s="253"/>
      <c r="N133" s="256"/>
      <c r="O133" s="259"/>
      <c r="P133" s="261"/>
      <c r="Q133" s="94"/>
    </row>
    <row r="134" spans="2:17" x14ac:dyDescent="0.2">
      <c r="B134" s="78"/>
      <c r="C134" s="286">
        <v>19</v>
      </c>
      <c r="D134" s="267"/>
      <c r="E134" s="291"/>
      <c r="F134" s="210"/>
      <c r="G134" s="294"/>
      <c r="H134" s="205"/>
      <c r="I134" s="290" t="e">
        <f>AVERAGE(F134:F136)</f>
        <v>#DIV/0!</v>
      </c>
      <c r="J134" s="206" t="e">
        <f>F134-I134</f>
        <v>#DIV/0!</v>
      </c>
      <c r="K134" s="280" t="e">
        <f>(I134-$D$57)/$D$59</f>
        <v>#DIV/0!</v>
      </c>
      <c r="L134" s="281" t="e">
        <f>10^K134</f>
        <v>#DIV/0!</v>
      </c>
      <c r="M134" s="282" t="e">
        <f>L134*(452/G134)</f>
        <v>#DIV/0!</v>
      </c>
      <c r="N134" s="283" t="e">
        <f>M134*E134</f>
        <v>#DIV/0!</v>
      </c>
      <c r="O134" s="284" t="e">
        <f>N134/1000</f>
        <v>#DIV/0!</v>
      </c>
      <c r="P134" s="285" t="e">
        <f t="shared" si="1"/>
        <v>#DIV/0!</v>
      </c>
      <c r="Q134" s="94"/>
    </row>
    <row r="135" spans="2:17" x14ac:dyDescent="0.2">
      <c r="B135" s="78"/>
      <c r="C135" s="264"/>
      <c r="D135" s="267"/>
      <c r="E135" s="292"/>
      <c r="F135" s="211"/>
      <c r="G135" s="295"/>
      <c r="H135" s="202"/>
      <c r="I135" s="276"/>
      <c r="J135" s="207" t="e">
        <f>F135-I134</f>
        <v>#DIV/0!</v>
      </c>
      <c r="K135" s="246"/>
      <c r="L135" s="249"/>
      <c r="M135" s="252"/>
      <c r="N135" s="255"/>
      <c r="O135" s="258"/>
      <c r="P135" s="260"/>
      <c r="Q135" s="94"/>
    </row>
    <row r="136" spans="2:17" ht="17" thickBot="1" x14ac:dyDescent="0.25">
      <c r="B136" s="78"/>
      <c r="C136" s="265"/>
      <c r="D136" s="268"/>
      <c r="E136" s="293"/>
      <c r="F136" s="212"/>
      <c r="G136" s="296"/>
      <c r="H136" s="203"/>
      <c r="I136" s="277"/>
      <c r="J136" s="208" t="e">
        <f>F136-I134</f>
        <v>#DIV/0!</v>
      </c>
      <c r="K136" s="247"/>
      <c r="L136" s="250"/>
      <c r="M136" s="253"/>
      <c r="N136" s="256"/>
      <c r="O136" s="259"/>
      <c r="P136" s="261"/>
      <c r="Q136" s="94"/>
    </row>
    <row r="137" spans="2:17" x14ac:dyDescent="0.2">
      <c r="B137" s="78"/>
      <c r="C137" s="286">
        <v>20</v>
      </c>
      <c r="D137" s="287"/>
      <c r="E137" s="291"/>
      <c r="F137" s="210"/>
      <c r="G137" s="294"/>
      <c r="H137" s="205"/>
      <c r="I137" s="290" t="e">
        <f>AVERAGE(F137:F139)</f>
        <v>#DIV/0!</v>
      </c>
      <c r="J137" s="206" t="e">
        <f>F137-I137</f>
        <v>#DIV/0!</v>
      </c>
      <c r="K137" s="280" t="e">
        <f>(I137-$D$57)/$D$59</f>
        <v>#DIV/0!</v>
      </c>
      <c r="L137" s="281" t="e">
        <f>10^K137</f>
        <v>#DIV/0!</v>
      </c>
      <c r="M137" s="282" t="e">
        <f>L137*(452/G137)</f>
        <v>#DIV/0!</v>
      </c>
      <c r="N137" s="283" t="e">
        <f>M137*E137</f>
        <v>#DIV/0!</v>
      </c>
      <c r="O137" s="284" t="e">
        <f>N137/1000</f>
        <v>#DIV/0!</v>
      </c>
      <c r="P137" s="285" t="e">
        <f>((O137*10^-12)*(G137*617.9))*10^-6*10^9*10^3</f>
        <v>#DIV/0!</v>
      </c>
      <c r="Q137" s="94"/>
    </row>
    <row r="138" spans="2:17" x14ac:dyDescent="0.2">
      <c r="B138" s="78"/>
      <c r="C138" s="264"/>
      <c r="D138" s="267"/>
      <c r="E138" s="292"/>
      <c r="F138" s="211"/>
      <c r="G138" s="295"/>
      <c r="H138" s="202"/>
      <c r="I138" s="276"/>
      <c r="J138" s="207" t="e">
        <f>F138-I137</f>
        <v>#DIV/0!</v>
      </c>
      <c r="K138" s="246"/>
      <c r="L138" s="249"/>
      <c r="M138" s="252"/>
      <c r="N138" s="255"/>
      <c r="O138" s="258"/>
      <c r="P138" s="260"/>
      <c r="Q138" s="94"/>
    </row>
    <row r="139" spans="2:17" ht="17" thickBot="1" x14ac:dyDescent="0.25">
      <c r="B139" s="78"/>
      <c r="C139" s="265"/>
      <c r="D139" s="268"/>
      <c r="E139" s="293"/>
      <c r="F139" s="212"/>
      <c r="G139" s="296"/>
      <c r="H139" s="203"/>
      <c r="I139" s="277"/>
      <c r="J139" s="208" t="e">
        <f>F139-I137</f>
        <v>#DIV/0!</v>
      </c>
      <c r="K139" s="247"/>
      <c r="L139" s="250"/>
      <c r="M139" s="253"/>
      <c r="N139" s="256"/>
      <c r="O139" s="259"/>
      <c r="P139" s="261"/>
      <c r="Q139" s="94"/>
    </row>
    <row r="140" spans="2:17" x14ac:dyDescent="0.2">
      <c r="B140" s="78"/>
      <c r="C140" s="286">
        <v>21</v>
      </c>
      <c r="D140" s="287"/>
      <c r="E140" s="291"/>
      <c r="F140" s="210"/>
      <c r="G140" s="294"/>
      <c r="H140" s="205"/>
      <c r="I140" s="290" t="e">
        <f>AVERAGE(F140:F142)</f>
        <v>#DIV/0!</v>
      </c>
      <c r="J140" s="206" t="e">
        <f>F140-I140</f>
        <v>#DIV/0!</v>
      </c>
      <c r="K140" s="280" t="e">
        <f>(I140-$D$57)/$D$59</f>
        <v>#DIV/0!</v>
      </c>
      <c r="L140" s="281" t="e">
        <f>10^K140</f>
        <v>#DIV/0!</v>
      </c>
      <c r="M140" s="282" t="e">
        <f>L140*(452/G140)</f>
        <v>#DIV/0!</v>
      </c>
      <c r="N140" s="283" t="e">
        <f>M140*E140</f>
        <v>#DIV/0!</v>
      </c>
      <c r="O140" s="284" t="e">
        <f>N140/1000</f>
        <v>#DIV/0!</v>
      </c>
      <c r="P140" s="285" t="e">
        <f>((O140*10^-12)*(G140*617.9))*10^-6*10^9*10^3</f>
        <v>#DIV/0!</v>
      </c>
      <c r="Q140" s="94"/>
    </row>
    <row r="141" spans="2:17" x14ac:dyDescent="0.2">
      <c r="B141" s="78"/>
      <c r="C141" s="264"/>
      <c r="D141" s="267"/>
      <c r="E141" s="292"/>
      <c r="F141" s="211"/>
      <c r="G141" s="295"/>
      <c r="H141" s="202"/>
      <c r="I141" s="276"/>
      <c r="J141" s="207" t="e">
        <f>F141-I140</f>
        <v>#DIV/0!</v>
      </c>
      <c r="K141" s="246"/>
      <c r="L141" s="249"/>
      <c r="M141" s="252"/>
      <c r="N141" s="255"/>
      <c r="O141" s="258"/>
      <c r="P141" s="260"/>
      <c r="Q141" s="94"/>
    </row>
    <row r="142" spans="2:17" ht="17" thickBot="1" x14ac:dyDescent="0.25">
      <c r="B142" s="78"/>
      <c r="C142" s="265"/>
      <c r="D142" s="268"/>
      <c r="E142" s="293"/>
      <c r="F142" s="212"/>
      <c r="G142" s="296"/>
      <c r="H142" s="203"/>
      <c r="I142" s="277"/>
      <c r="J142" s="208" t="e">
        <f>F142-I140</f>
        <v>#DIV/0!</v>
      </c>
      <c r="K142" s="247"/>
      <c r="L142" s="250"/>
      <c r="M142" s="253"/>
      <c r="N142" s="256"/>
      <c r="O142" s="259"/>
      <c r="P142" s="261"/>
      <c r="Q142" s="94"/>
    </row>
    <row r="143" spans="2:17" x14ac:dyDescent="0.2">
      <c r="B143" s="78"/>
      <c r="C143" s="286">
        <v>22</v>
      </c>
      <c r="D143" s="267"/>
      <c r="E143" s="291"/>
      <c r="F143" s="210"/>
      <c r="G143" s="294"/>
      <c r="H143" s="205"/>
      <c r="I143" s="290" t="e">
        <f>AVERAGE(F143:F145)</f>
        <v>#DIV/0!</v>
      </c>
      <c r="J143" s="206" t="e">
        <f>F143-I143</f>
        <v>#DIV/0!</v>
      </c>
      <c r="K143" s="280" t="e">
        <f>(I143-$D$57)/$D$59</f>
        <v>#DIV/0!</v>
      </c>
      <c r="L143" s="281" t="e">
        <f>10^K143</f>
        <v>#DIV/0!</v>
      </c>
      <c r="M143" s="282" t="e">
        <f>L143*(452/G143)</f>
        <v>#DIV/0!</v>
      </c>
      <c r="N143" s="283" t="e">
        <f>M143*E143</f>
        <v>#DIV/0!</v>
      </c>
      <c r="O143" s="284" t="e">
        <f>N143/1000</f>
        <v>#DIV/0!</v>
      </c>
      <c r="P143" s="285" t="e">
        <f>((O143*10^-12)*(G143*617.9))*10^-6*10^9*10^3</f>
        <v>#DIV/0!</v>
      </c>
      <c r="Q143" s="94"/>
    </row>
    <row r="144" spans="2:17" x14ac:dyDescent="0.2">
      <c r="B144" s="78"/>
      <c r="C144" s="264"/>
      <c r="D144" s="267"/>
      <c r="E144" s="292"/>
      <c r="F144" s="211"/>
      <c r="G144" s="295"/>
      <c r="H144" s="202"/>
      <c r="I144" s="276"/>
      <c r="J144" s="207" t="e">
        <f>F144-I143</f>
        <v>#DIV/0!</v>
      </c>
      <c r="K144" s="246"/>
      <c r="L144" s="249"/>
      <c r="M144" s="252"/>
      <c r="N144" s="255"/>
      <c r="O144" s="258"/>
      <c r="P144" s="260"/>
      <c r="Q144" s="94"/>
    </row>
    <row r="145" spans="2:17" ht="17" thickBot="1" x14ac:dyDescent="0.25">
      <c r="B145" s="78"/>
      <c r="C145" s="265"/>
      <c r="D145" s="268"/>
      <c r="E145" s="293"/>
      <c r="F145" s="212"/>
      <c r="G145" s="296"/>
      <c r="H145" s="203"/>
      <c r="I145" s="277"/>
      <c r="J145" s="208" t="e">
        <f>F145-I143</f>
        <v>#DIV/0!</v>
      </c>
      <c r="K145" s="247"/>
      <c r="L145" s="250"/>
      <c r="M145" s="253"/>
      <c r="N145" s="256"/>
      <c r="O145" s="259"/>
      <c r="P145" s="261"/>
      <c r="Q145" s="94"/>
    </row>
    <row r="146" spans="2:17" x14ac:dyDescent="0.2">
      <c r="B146" s="78"/>
      <c r="C146" s="286">
        <v>23</v>
      </c>
      <c r="D146" s="287"/>
      <c r="E146" s="291"/>
      <c r="F146" s="213"/>
      <c r="G146" s="297"/>
      <c r="H146" s="205"/>
      <c r="I146" s="290" t="e">
        <f>AVERAGE(F146:F148)</f>
        <v>#DIV/0!</v>
      </c>
      <c r="J146" s="206" t="e">
        <f>F146-I146</f>
        <v>#DIV/0!</v>
      </c>
      <c r="K146" s="280" t="e">
        <f>(I146-$D$57)/$D$59</f>
        <v>#DIV/0!</v>
      </c>
      <c r="L146" s="281" t="e">
        <f>10^K146</f>
        <v>#DIV/0!</v>
      </c>
      <c r="M146" s="282" t="e">
        <f>L146*(452/G146)</f>
        <v>#DIV/0!</v>
      </c>
      <c r="N146" s="283" t="e">
        <f>M146*E146</f>
        <v>#DIV/0!</v>
      </c>
      <c r="O146" s="284" t="e">
        <f>N146/1000</f>
        <v>#DIV/0!</v>
      </c>
      <c r="P146" s="285" t="e">
        <f>((O146*10^-12)*(G146*617.9))*10^-6*10^9*10^3</f>
        <v>#DIV/0!</v>
      </c>
      <c r="Q146" s="94"/>
    </row>
    <row r="147" spans="2:17" x14ac:dyDescent="0.2">
      <c r="B147" s="78"/>
      <c r="C147" s="264"/>
      <c r="D147" s="267"/>
      <c r="E147" s="292"/>
      <c r="F147" s="214"/>
      <c r="G147" s="298"/>
      <c r="H147" s="202"/>
      <c r="I147" s="276"/>
      <c r="J147" s="207" t="e">
        <f>F147-I146</f>
        <v>#DIV/0!</v>
      </c>
      <c r="K147" s="246"/>
      <c r="L147" s="249"/>
      <c r="M147" s="252"/>
      <c r="N147" s="255"/>
      <c r="O147" s="258"/>
      <c r="P147" s="260"/>
      <c r="Q147" s="94"/>
    </row>
    <row r="148" spans="2:17" ht="17" thickBot="1" x14ac:dyDescent="0.25">
      <c r="B148" s="78"/>
      <c r="C148" s="265"/>
      <c r="D148" s="268"/>
      <c r="E148" s="293"/>
      <c r="F148" s="215"/>
      <c r="G148" s="299"/>
      <c r="H148" s="203"/>
      <c r="I148" s="277"/>
      <c r="J148" s="208" t="e">
        <f>F148-I146</f>
        <v>#DIV/0!</v>
      </c>
      <c r="K148" s="247"/>
      <c r="L148" s="250"/>
      <c r="M148" s="253"/>
      <c r="N148" s="256"/>
      <c r="O148" s="259"/>
      <c r="P148" s="261"/>
      <c r="Q148" s="94"/>
    </row>
    <row r="149" spans="2:17" x14ac:dyDescent="0.2">
      <c r="B149" s="78"/>
      <c r="C149" s="286">
        <v>24</v>
      </c>
      <c r="D149" s="287"/>
      <c r="E149" s="291"/>
      <c r="F149" s="213"/>
      <c r="G149" s="297"/>
      <c r="H149" s="205"/>
      <c r="I149" s="290" t="e">
        <f>AVERAGE(F149:F151)</f>
        <v>#DIV/0!</v>
      </c>
      <c r="J149" s="206" t="e">
        <f>F149-I149</f>
        <v>#DIV/0!</v>
      </c>
      <c r="K149" s="280" t="e">
        <f>(I149-$D$57)/$D$59</f>
        <v>#DIV/0!</v>
      </c>
      <c r="L149" s="281" t="e">
        <f>10^K149</f>
        <v>#DIV/0!</v>
      </c>
      <c r="M149" s="282" t="e">
        <f>L149*(452/G149)</f>
        <v>#DIV/0!</v>
      </c>
      <c r="N149" s="283" t="e">
        <f>M149*E149</f>
        <v>#DIV/0!</v>
      </c>
      <c r="O149" s="284" t="e">
        <f>N149/1000</f>
        <v>#DIV/0!</v>
      </c>
      <c r="P149" s="285" t="e">
        <f>((O149*10^-12)*(G149*617.9))*10^-6*10^9*10^3</f>
        <v>#DIV/0!</v>
      </c>
      <c r="Q149" s="94"/>
    </row>
    <row r="150" spans="2:17" x14ac:dyDescent="0.2">
      <c r="B150" s="78"/>
      <c r="C150" s="264"/>
      <c r="D150" s="267"/>
      <c r="E150" s="292"/>
      <c r="F150" s="214"/>
      <c r="G150" s="298"/>
      <c r="H150" s="202"/>
      <c r="I150" s="276"/>
      <c r="J150" s="207" t="e">
        <f>F150-I149</f>
        <v>#DIV/0!</v>
      </c>
      <c r="K150" s="246"/>
      <c r="L150" s="249"/>
      <c r="M150" s="252"/>
      <c r="N150" s="255"/>
      <c r="O150" s="258"/>
      <c r="P150" s="260"/>
      <c r="Q150" s="94"/>
    </row>
    <row r="151" spans="2:17" ht="17" thickBot="1" x14ac:dyDescent="0.25">
      <c r="B151" s="78"/>
      <c r="C151" s="265"/>
      <c r="D151" s="268"/>
      <c r="E151" s="293"/>
      <c r="F151" s="215"/>
      <c r="G151" s="299"/>
      <c r="H151" s="203"/>
      <c r="I151" s="277"/>
      <c r="J151" s="208" t="e">
        <f>F151-I149</f>
        <v>#DIV/0!</v>
      </c>
      <c r="K151" s="247"/>
      <c r="L151" s="250"/>
      <c r="M151" s="253"/>
      <c r="N151" s="256"/>
      <c r="O151" s="259"/>
      <c r="P151" s="261"/>
      <c r="Q151" s="94"/>
    </row>
    <row r="152" spans="2:17" x14ac:dyDescent="0.2">
      <c r="B152" s="78"/>
      <c r="C152" s="286">
        <v>25</v>
      </c>
      <c r="D152" s="267"/>
      <c r="E152" s="291"/>
      <c r="F152" s="213"/>
      <c r="G152" s="297"/>
      <c r="H152" s="205"/>
      <c r="I152" s="290" t="e">
        <f>AVERAGE(F152:F154)</f>
        <v>#DIV/0!</v>
      </c>
      <c r="J152" s="206" t="e">
        <f>F152-I152</f>
        <v>#DIV/0!</v>
      </c>
      <c r="K152" s="280" t="e">
        <f>(I152-$D$57)/$D$59</f>
        <v>#DIV/0!</v>
      </c>
      <c r="L152" s="281" t="e">
        <f>10^K152</f>
        <v>#DIV/0!</v>
      </c>
      <c r="M152" s="282" t="e">
        <f>L152*(452/G152)</f>
        <v>#DIV/0!</v>
      </c>
      <c r="N152" s="283" t="e">
        <f>M152*E152</f>
        <v>#DIV/0!</v>
      </c>
      <c r="O152" s="284" t="e">
        <f>N152/1000</f>
        <v>#DIV/0!</v>
      </c>
      <c r="P152" s="285" t="e">
        <f>((O152*10^-12)*(G152*617.9))*10^-6*10^9*10^3</f>
        <v>#DIV/0!</v>
      </c>
      <c r="Q152" s="94"/>
    </row>
    <row r="153" spans="2:17" x14ac:dyDescent="0.2">
      <c r="B153" s="78"/>
      <c r="C153" s="264"/>
      <c r="D153" s="267"/>
      <c r="E153" s="292"/>
      <c r="F153" s="214"/>
      <c r="G153" s="298"/>
      <c r="H153" s="202"/>
      <c r="I153" s="276"/>
      <c r="J153" s="207" t="e">
        <f>F153-I152</f>
        <v>#DIV/0!</v>
      </c>
      <c r="K153" s="246"/>
      <c r="L153" s="249"/>
      <c r="M153" s="252"/>
      <c r="N153" s="255"/>
      <c r="O153" s="258"/>
      <c r="P153" s="260"/>
      <c r="Q153" s="94"/>
    </row>
    <row r="154" spans="2:17" ht="17" thickBot="1" x14ac:dyDescent="0.25">
      <c r="B154" s="78"/>
      <c r="C154" s="265"/>
      <c r="D154" s="268"/>
      <c r="E154" s="293"/>
      <c r="F154" s="215"/>
      <c r="G154" s="299"/>
      <c r="H154" s="203"/>
      <c r="I154" s="277"/>
      <c r="J154" s="208" t="e">
        <f>F154-I152</f>
        <v>#DIV/0!</v>
      </c>
      <c r="K154" s="247"/>
      <c r="L154" s="250"/>
      <c r="M154" s="253"/>
      <c r="N154" s="256"/>
      <c r="O154" s="259"/>
      <c r="P154" s="261"/>
      <c r="Q154" s="94"/>
    </row>
    <row r="155" spans="2:17" x14ac:dyDescent="0.2">
      <c r="B155" s="78"/>
      <c r="C155" s="286">
        <v>26</v>
      </c>
      <c r="D155" s="287"/>
      <c r="E155" s="291"/>
      <c r="F155" s="213"/>
      <c r="G155" s="297"/>
      <c r="H155" s="205"/>
      <c r="I155" s="290" t="e">
        <f>AVERAGE(F155:F157)</f>
        <v>#DIV/0!</v>
      </c>
      <c r="J155" s="206" t="e">
        <f>F155-I155</f>
        <v>#DIV/0!</v>
      </c>
      <c r="K155" s="280" t="e">
        <f>(I155-$D$57)/$D$59</f>
        <v>#DIV/0!</v>
      </c>
      <c r="L155" s="281" t="e">
        <f>10^K155</f>
        <v>#DIV/0!</v>
      </c>
      <c r="M155" s="282" t="e">
        <f>L155*(452/G155)</f>
        <v>#DIV/0!</v>
      </c>
      <c r="N155" s="283" t="e">
        <f>M155*E155</f>
        <v>#DIV/0!</v>
      </c>
      <c r="O155" s="284" t="e">
        <f>N155/1000</f>
        <v>#DIV/0!</v>
      </c>
      <c r="P155" s="285" t="e">
        <f>((O155*10^-12)*(G155*617.9))*10^-6*10^9*10^3</f>
        <v>#DIV/0!</v>
      </c>
      <c r="Q155" s="94"/>
    </row>
    <row r="156" spans="2:17" x14ac:dyDescent="0.2">
      <c r="B156" s="78"/>
      <c r="C156" s="264"/>
      <c r="D156" s="267"/>
      <c r="E156" s="292"/>
      <c r="F156" s="214"/>
      <c r="G156" s="298"/>
      <c r="H156" s="202"/>
      <c r="I156" s="276"/>
      <c r="J156" s="207" t="e">
        <f>F156-I155</f>
        <v>#DIV/0!</v>
      </c>
      <c r="K156" s="246"/>
      <c r="L156" s="249"/>
      <c r="M156" s="252"/>
      <c r="N156" s="255"/>
      <c r="O156" s="258"/>
      <c r="P156" s="260"/>
      <c r="Q156" s="94"/>
    </row>
    <row r="157" spans="2:17" ht="17" thickBot="1" x14ac:dyDescent="0.25">
      <c r="B157" s="78"/>
      <c r="C157" s="265"/>
      <c r="D157" s="268"/>
      <c r="E157" s="293"/>
      <c r="F157" s="215"/>
      <c r="G157" s="299"/>
      <c r="H157" s="203"/>
      <c r="I157" s="277"/>
      <c r="J157" s="208" t="e">
        <f>F157-I155</f>
        <v>#DIV/0!</v>
      </c>
      <c r="K157" s="247"/>
      <c r="L157" s="250"/>
      <c r="M157" s="253"/>
      <c r="N157" s="256"/>
      <c r="O157" s="259"/>
      <c r="P157" s="261"/>
      <c r="Q157" s="94"/>
    </row>
    <row r="158" spans="2:17" x14ac:dyDescent="0.2">
      <c r="B158" s="78"/>
      <c r="C158" s="286">
        <v>27</v>
      </c>
      <c r="D158" s="287"/>
      <c r="E158" s="291"/>
      <c r="F158" s="213"/>
      <c r="G158" s="297"/>
      <c r="H158" s="205"/>
      <c r="I158" s="290" t="e">
        <f>AVERAGE(F158:F160)</f>
        <v>#DIV/0!</v>
      </c>
      <c r="J158" s="206" t="e">
        <f>F158-I158</f>
        <v>#DIV/0!</v>
      </c>
      <c r="K158" s="280" t="e">
        <f>(I158-$D$57)/$D$59</f>
        <v>#DIV/0!</v>
      </c>
      <c r="L158" s="281" t="e">
        <f>10^K158</f>
        <v>#DIV/0!</v>
      </c>
      <c r="M158" s="282" t="e">
        <f>L158*(452/G158)</f>
        <v>#DIV/0!</v>
      </c>
      <c r="N158" s="283" t="e">
        <f>M158*E158</f>
        <v>#DIV/0!</v>
      </c>
      <c r="O158" s="284" t="e">
        <f>N158/1000</f>
        <v>#DIV/0!</v>
      </c>
      <c r="P158" s="285" t="e">
        <f>((O158*10^-12)*(G158*617.9))*10^-6*10^9*10^3</f>
        <v>#DIV/0!</v>
      </c>
      <c r="Q158" s="94"/>
    </row>
    <row r="159" spans="2:17" x14ac:dyDescent="0.2">
      <c r="B159" s="78"/>
      <c r="C159" s="264"/>
      <c r="D159" s="267"/>
      <c r="E159" s="292"/>
      <c r="F159" s="214"/>
      <c r="G159" s="298"/>
      <c r="H159" s="202"/>
      <c r="I159" s="276"/>
      <c r="J159" s="207" t="e">
        <f>F159-I158</f>
        <v>#DIV/0!</v>
      </c>
      <c r="K159" s="246"/>
      <c r="L159" s="249"/>
      <c r="M159" s="252"/>
      <c r="N159" s="255"/>
      <c r="O159" s="258"/>
      <c r="P159" s="260"/>
      <c r="Q159" s="94"/>
    </row>
    <row r="160" spans="2:17" ht="17" thickBot="1" x14ac:dyDescent="0.25">
      <c r="B160" s="78"/>
      <c r="C160" s="265"/>
      <c r="D160" s="268"/>
      <c r="E160" s="293"/>
      <c r="F160" s="215"/>
      <c r="G160" s="299"/>
      <c r="H160" s="203"/>
      <c r="I160" s="277"/>
      <c r="J160" s="208" t="e">
        <f>F160-I158</f>
        <v>#DIV/0!</v>
      </c>
      <c r="K160" s="247"/>
      <c r="L160" s="250"/>
      <c r="M160" s="253"/>
      <c r="N160" s="256"/>
      <c r="O160" s="259"/>
      <c r="P160" s="261"/>
      <c r="Q160" s="94"/>
    </row>
    <row r="161" spans="2:17" x14ac:dyDescent="0.2">
      <c r="B161" s="78"/>
      <c r="C161" s="286">
        <v>28</v>
      </c>
      <c r="D161" s="267"/>
      <c r="E161" s="291"/>
      <c r="F161" s="213"/>
      <c r="G161" s="297"/>
      <c r="H161" s="205"/>
      <c r="I161" s="290" t="e">
        <f>AVERAGE(F161:F163)</f>
        <v>#DIV/0!</v>
      </c>
      <c r="J161" s="206" t="e">
        <f>F161-I161</f>
        <v>#DIV/0!</v>
      </c>
      <c r="K161" s="280" t="e">
        <f>(I161-$D$57)/$D$59</f>
        <v>#DIV/0!</v>
      </c>
      <c r="L161" s="281" t="e">
        <f>10^K161</f>
        <v>#DIV/0!</v>
      </c>
      <c r="M161" s="282" t="e">
        <f>L161*(452/G161)</f>
        <v>#DIV/0!</v>
      </c>
      <c r="N161" s="283" t="e">
        <f>M161*E161</f>
        <v>#DIV/0!</v>
      </c>
      <c r="O161" s="284" t="e">
        <f>N161/1000</f>
        <v>#DIV/0!</v>
      </c>
      <c r="P161" s="285" t="e">
        <f>((O161*10^-12)*(G161*617.9))*10^-6*10^9*10^3</f>
        <v>#DIV/0!</v>
      </c>
      <c r="Q161" s="94"/>
    </row>
    <row r="162" spans="2:17" x14ac:dyDescent="0.2">
      <c r="B162" s="78"/>
      <c r="C162" s="264"/>
      <c r="D162" s="267"/>
      <c r="E162" s="292"/>
      <c r="F162" s="214"/>
      <c r="G162" s="298"/>
      <c r="H162" s="202"/>
      <c r="I162" s="276"/>
      <c r="J162" s="207" t="e">
        <f>F162-I161</f>
        <v>#DIV/0!</v>
      </c>
      <c r="K162" s="246"/>
      <c r="L162" s="249"/>
      <c r="M162" s="252"/>
      <c r="N162" s="255"/>
      <c r="O162" s="258"/>
      <c r="P162" s="260"/>
      <c r="Q162" s="94"/>
    </row>
    <row r="163" spans="2:17" ht="17" thickBot="1" x14ac:dyDescent="0.25">
      <c r="B163" s="78"/>
      <c r="C163" s="265"/>
      <c r="D163" s="268"/>
      <c r="E163" s="293"/>
      <c r="F163" s="215"/>
      <c r="G163" s="299"/>
      <c r="H163" s="203"/>
      <c r="I163" s="277"/>
      <c r="J163" s="208" t="e">
        <f>F163-I161</f>
        <v>#DIV/0!</v>
      </c>
      <c r="K163" s="247"/>
      <c r="L163" s="250"/>
      <c r="M163" s="253"/>
      <c r="N163" s="256"/>
      <c r="O163" s="259"/>
      <c r="P163" s="261"/>
      <c r="Q163" s="94"/>
    </row>
    <row r="164" spans="2:17" x14ac:dyDescent="0.2">
      <c r="B164" s="78"/>
      <c r="C164" s="286">
        <v>29</v>
      </c>
      <c r="D164" s="287"/>
      <c r="E164" s="291"/>
      <c r="F164" s="213"/>
      <c r="G164" s="297"/>
      <c r="H164" s="205"/>
      <c r="I164" s="290" t="e">
        <f>AVERAGE(F164:F166)</f>
        <v>#DIV/0!</v>
      </c>
      <c r="J164" s="206" t="e">
        <f>F164-I164</f>
        <v>#DIV/0!</v>
      </c>
      <c r="K164" s="280" t="e">
        <f>(I164-$D$57)/$D$59</f>
        <v>#DIV/0!</v>
      </c>
      <c r="L164" s="281" t="e">
        <f>10^K164</f>
        <v>#DIV/0!</v>
      </c>
      <c r="M164" s="282" t="e">
        <f>L164*(452/G164)</f>
        <v>#DIV/0!</v>
      </c>
      <c r="N164" s="283" t="e">
        <f>M164*E164</f>
        <v>#DIV/0!</v>
      </c>
      <c r="O164" s="284" t="e">
        <f>N164/1000</f>
        <v>#DIV/0!</v>
      </c>
      <c r="P164" s="285" t="e">
        <f>((O164*10^-12)*(G164*617.9))*10^-6*10^9*10^3</f>
        <v>#DIV/0!</v>
      </c>
      <c r="Q164" s="94"/>
    </row>
    <row r="165" spans="2:17" x14ac:dyDescent="0.2">
      <c r="B165" s="78"/>
      <c r="C165" s="264"/>
      <c r="D165" s="267"/>
      <c r="E165" s="292"/>
      <c r="F165" s="214"/>
      <c r="G165" s="298"/>
      <c r="H165" s="202"/>
      <c r="I165" s="276"/>
      <c r="J165" s="207" t="e">
        <f>F165-I164</f>
        <v>#DIV/0!</v>
      </c>
      <c r="K165" s="246"/>
      <c r="L165" s="249"/>
      <c r="M165" s="252"/>
      <c r="N165" s="255"/>
      <c r="O165" s="258"/>
      <c r="P165" s="260"/>
      <c r="Q165" s="94"/>
    </row>
    <row r="166" spans="2:17" ht="17" thickBot="1" x14ac:dyDescent="0.25">
      <c r="B166" s="78"/>
      <c r="C166" s="265"/>
      <c r="D166" s="268"/>
      <c r="E166" s="293"/>
      <c r="F166" s="215"/>
      <c r="G166" s="299"/>
      <c r="H166" s="203"/>
      <c r="I166" s="277"/>
      <c r="J166" s="208" t="e">
        <f>F166-I164</f>
        <v>#DIV/0!</v>
      </c>
      <c r="K166" s="247"/>
      <c r="L166" s="250"/>
      <c r="M166" s="253"/>
      <c r="N166" s="256"/>
      <c r="O166" s="259"/>
      <c r="P166" s="261"/>
      <c r="Q166" s="94"/>
    </row>
    <row r="167" spans="2:17" x14ac:dyDescent="0.2">
      <c r="B167" s="78"/>
      <c r="C167" s="286">
        <v>30</v>
      </c>
      <c r="D167" s="287"/>
      <c r="E167" s="291"/>
      <c r="F167" s="213"/>
      <c r="G167" s="297"/>
      <c r="H167" s="205"/>
      <c r="I167" s="290" t="e">
        <f>AVERAGE(F167:F169)</f>
        <v>#DIV/0!</v>
      </c>
      <c r="J167" s="206" t="e">
        <f>F167-I167</f>
        <v>#DIV/0!</v>
      </c>
      <c r="K167" s="280" t="e">
        <f>(I167-$D$57)/$D$59</f>
        <v>#DIV/0!</v>
      </c>
      <c r="L167" s="281" t="e">
        <f>10^K167</f>
        <v>#DIV/0!</v>
      </c>
      <c r="M167" s="282" t="e">
        <f>L167*(452/G167)</f>
        <v>#DIV/0!</v>
      </c>
      <c r="N167" s="283" t="e">
        <f>M167*E167</f>
        <v>#DIV/0!</v>
      </c>
      <c r="O167" s="284" t="e">
        <f>N167/1000</f>
        <v>#DIV/0!</v>
      </c>
      <c r="P167" s="285" t="e">
        <f>((O167*10^-12)*(G167*617.9))*10^-6*10^9*10^3</f>
        <v>#DIV/0!</v>
      </c>
      <c r="Q167" s="94"/>
    </row>
    <row r="168" spans="2:17" x14ac:dyDescent="0.2">
      <c r="B168" s="78"/>
      <c r="C168" s="264"/>
      <c r="D168" s="267"/>
      <c r="E168" s="292"/>
      <c r="F168" s="214"/>
      <c r="G168" s="298"/>
      <c r="H168" s="202"/>
      <c r="I168" s="276"/>
      <c r="J168" s="207" t="e">
        <f>F168-I167</f>
        <v>#DIV/0!</v>
      </c>
      <c r="K168" s="246"/>
      <c r="L168" s="249"/>
      <c r="M168" s="252"/>
      <c r="N168" s="255"/>
      <c r="O168" s="258"/>
      <c r="P168" s="260"/>
      <c r="Q168" s="94"/>
    </row>
    <row r="169" spans="2:17" ht="17" thickBot="1" x14ac:dyDescent="0.25">
      <c r="B169" s="78"/>
      <c r="C169" s="265"/>
      <c r="D169" s="268"/>
      <c r="E169" s="293"/>
      <c r="F169" s="215"/>
      <c r="G169" s="299"/>
      <c r="H169" s="203"/>
      <c r="I169" s="277"/>
      <c r="J169" s="208" t="e">
        <f>F169-I167</f>
        <v>#DIV/0!</v>
      </c>
      <c r="K169" s="247"/>
      <c r="L169" s="250"/>
      <c r="M169" s="253"/>
      <c r="N169" s="256"/>
      <c r="O169" s="259"/>
      <c r="P169" s="261"/>
      <c r="Q169" s="94"/>
    </row>
    <row r="170" spans="2:17" x14ac:dyDescent="0.2">
      <c r="B170" s="78"/>
      <c r="C170" s="286">
        <v>31</v>
      </c>
      <c r="D170" s="267"/>
      <c r="E170" s="291"/>
      <c r="F170" s="213"/>
      <c r="G170" s="297"/>
      <c r="H170" s="205"/>
      <c r="I170" s="290" t="e">
        <f>AVERAGE(F170:F172)</f>
        <v>#DIV/0!</v>
      </c>
      <c r="J170" s="206" t="e">
        <f>F170-I170</f>
        <v>#DIV/0!</v>
      </c>
      <c r="K170" s="280" t="e">
        <f>(I170-$D$57)/$D$59</f>
        <v>#DIV/0!</v>
      </c>
      <c r="L170" s="281" t="e">
        <f>10^K170</f>
        <v>#DIV/0!</v>
      </c>
      <c r="M170" s="282" t="e">
        <f>L170*(452/G170)</f>
        <v>#DIV/0!</v>
      </c>
      <c r="N170" s="283" t="e">
        <f>M170*E170</f>
        <v>#DIV/0!</v>
      </c>
      <c r="O170" s="284" t="e">
        <f>N170/1000</f>
        <v>#DIV/0!</v>
      </c>
      <c r="P170" s="285" t="e">
        <f>((O170*10^-12)*(G170*617.9))*10^-6*10^9*10^3</f>
        <v>#DIV/0!</v>
      </c>
      <c r="Q170" s="94"/>
    </row>
    <row r="171" spans="2:17" x14ac:dyDescent="0.2">
      <c r="B171" s="78"/>
      <c r="C171" s="264"/>
      <c r="D171" s="267"/>
      <c r="E171" s="292"/>
      <c r="F171" s="214"/>
      <c r="G171" s="298"/>
      <c r="H171" s="202"/>
      <c r="I171" s="276"/>
      <c r="J171" s="207" t="e">
        <f>F171-I170</f>
        <v>#DIV/0!</v>
      </c>
      <c r="K171" s="246"/>
      <c r="L171" s="249"/>
      <c r="M171" s="252"/>
      <c r="N171" s="255"/>
      <c r="O171" s="258"/>
      <c r="P171" s="260"/>
      <c r="Q171" s="94"/>
    </row>
    <row r="172" spans="2:17" ht="17" thickBot="1" x14ac:dyDescent="0.25">
      <c r="B172" s="78"/>
      <c r="C172" s="265"/>
      <c r="D172" s="268"/>
      <c r="E172" s="293"/>
      <c r="F172" s="215"/>
      <c r="G172" s="299"/>
      <c r="H172" s="203"/>
      <c r="I172" s="277"/>
      <c r="J172" s="208" t="e">
        <f>F172-I170</f>
        <v>#DIV/0!</v>
      </c>
      <c r="K172" s="247"/>
      <c r="L172" s="250"/>
      <c r="M172" s="253"/>
      <c r="N172" s="256"/>
      <c r="O172" s="259"/>
      <c r="P172" s="261"/>
      <c r="Q172" s="94"/>
    </row>
    <row r="173" spans="2:17" x14ac:dyDescent="0.2">
      <c r="B173" s="78"/>
      <c r="C173" s="286">
        <v>32</v>
      </c>
      <c r="D173" s="287"/>
      <c r="E173" s="291"/>
      <c r="F173" s="213"/>
      <c r="G173" s="297"/>
      <c r="H173" s="205"/>
      <c r="I173" s="290" t="e">
        <f>AVERAGE(F173:F175)</f>
        <v>#DIV/0!</v>
      </c>
      <c r="J173" s="206" t="e">
        <f>F173-I173</f>
        <v>#DIV/0!</v>
      </c>
      <c r="K173" s="280" t="e">
        <f>(I173-$D$57)/$D$59</f>
        <v>#DIV/0!</v>
      </c>
      <c r="L173" s="281" t="e">
        <f>10^K173</f>
        <v>#DIV/0!</v>
      </c>
      <c r="M173" s="282" t="e">
        <f>L173*(452/G173)</f>
        <v>#DIV/0!</v>
      </c>
      <c r="N173" s="283" t="e">
        <f>M173*E173</f>
        <v>#DIV/0!</v>
      </c>
      <c r="O173" s="284" t="e">
        <f>N173/1000</f>
        <v>#DIV/0!</v>
      </c>
      <c r="P173" s="285" t="e">
        <f>((O173*10^-12)*(G173*617.9))*10^-6*10^9*10^3</f>
        <v>#DIV/0!</v>
      </c>
      <c r="Q173" s="94"/>
    </row>
    <row r="174" spans="2:17" x14ac:dyDescent="0.2">
      <c r="B174" s="78"/>
      <c r="C174" s="264"/>
      <c r="D174" s="267"/>
      <c r="E174" s="292"/>
      <c r="F174" s="214"/>
      <c r="G174" s="298"/>
      <c r="H174" s="202"/>
      <c r="I174" s="276"/>
      <c r="J174" s="207" t="e">
        <f>F174-I173</f>
        <v>#DIV/0!</v>
      </c>
      <c r="K174" s="246"/>
      <c r="L174" s="249"/>
      <c r="M174" s="252"/>
      <c r="N174" s="255"/>
      <c r="O174" s="258"/>
      <c r="P174" s="260"/>
      <c r="Q174" s="94"/>
    </row>
    <row r="175" spans="2:17" ht="17" thickBot="1" x14ac:dyDescent="0.25">
      <c r="B175" s="78"/>
      <c r="C175" s="265"/>
      <c r="D175" s="268"/>
      <c r="E175" s="293"/>
      <c r="F175" s="215"/>
      <c r="G175" s="299"/>
      <c r="H175" s="203"/>
      <c r="I175" s="277"/>
      <c r="J175" s="208" t="e">
        <f>F175-I173</f>
        <v>#DIV/0!</v>
      </c>
      <c r="K175" s="247"/>
      <c r="L175" s="250"/>
      <c r="M175" s="253"/>
      <c r="N175" s="256"/>
      <c r="O175" s="259"/>
      <c r="P175" s="261"/>
      <c r="Q175" s="94"/>
    </row>
    <row r="176" spans="2:17" x14ac:dyDescent="0.2">
      <c r="B176" s="78"/>
      <c r="C176" s="286">
        <v>33</v>
      </c>
      <c r="D176" s="287"/>
      <c r="E176" s="291"/>
      <c r="F176" s="213"/>
      <c r="G176" s="297"/>
      <c r="H176" s="205"/>
      <c r="I176" s="290" t="e">
        <f>AVERAGE(F176:F178)</f>
        <v>#DIV/0!</v>
      </c>
      <c r="J176" s="206" t="e">
        <f>F176-I176</f>
        <v>#DIV/0!</v>
      </c>
      <c r="K176" s="280" t="e">
        <f>(I176-$D$57)/$D$59</f>
        <v>#DIV/0!</v>
      </c>
      <c r="L176" s="281" t="e">
        <f>10^K176</f>
        <v>#DIV/0!</v>
      </c>
      <c r="M176" s="282" t="e">
        <f>L176*(452/G176)</f>
        <v>#DIV/0!</v>
      </c>
      <c r="N176" s="283" t="e">
        <f>M176*E176</f>
        <v>#DIV/0!</v>
      </c>
      <c r="O176" s="284" t="e">
        <f>N176/1000</f>
        <v>#DIV/0!</v>
      </c>
      <c r="P176" s="285" t="e">
        <f>((O176*10^-12)*(G176*617.9))*10^-6*10^9*10^3</f>
        <v>#DIV/0!</v>
      </c>
      <c r="Q176" s="94"/>
    </row>
    <row r="177" spans="2:17" x14ac:dyDescent="0.2">
      <c r="B177" s="78"/>
      <c r="C177" s="264"/>
      <c r="D177" s="267"/>
      <c r="E177" s="292"/>
      <c r="F177" s="214"/>
      <c r="G177" s="298"/>
      <c r="H177" s="202"/>
      <c r="I177" s="276"/>
      <c r="J177" s="207" t="e">
        <f>F177-I176</f>
        <v>#DIV/0!</v>
      </c>
      <c r="K177" s="246"/>
      <c r="L177" s="249"/>
      <c r="M177" s="252"/>
      <c r="N177" s="255"/>
      <c r="O177" s="258"/>
      <c r="P177" s="260"/>
      <c r="Q177" s="94"/>
    </row>
    <row r="178" spans="2:17" ht="17" thickBot="1" x14ac:dyDescent="0.25">
      <c r="B178" s="78"/>
      <c r="C178" s="265"/>
      <c r="D178" s="268"/>
      <c r="E178" s="293"/>
      <c r="F178" s="215"/>
      <c r="G178" s="299"/>
      <c r="H178" s="203"/>
      <c r="I178" s="277"/>
      <c r="J178" s="208" t="e">
        <f>F178-I176</f>
        <v>#DIV/0!</v>
      </c>
      <c r="K178" s="247"/>
      <c r="L178" s="250"/>
      <c r="M178" s="253"/>
      <c r="N178" s="256"/>
      <c r="O178" s="259"/>
      <c r="P178" s="261"/>
      <c r="Q178" s="94"/>
    </row>
    <row r="179" spans="2:17" x14ac:dyDescent="0.2">
      <c r="B179" s="78"/>
      <c r="C179" s="286">
        <v>34</v>
      </c>
      <c r="D179" s="267"/>
      <c r="E179" s="291"/>
      <c r="F179" s="213"/>
      <c r="G179" s="297"/>
      <c r="H179" s="205"/>
      <c r="I179" s="290" t="e">
        <f>AVERAGE(F179:F181)</f>
        <v>#DIV/0!</v>
      </c>
      <c r="J179" s="206" t="e">
        <f>F179-I179</f>
        <v>#DIV/0!</v>
      </c>
      <c r="K179" s="280" t="e">
        <f>(I179-$D$57)/$D$59</f>
        <v>#DIV/0!</v>
      </c>
      <c r="L179" s="281" t="e">
        <f>10^K179</f>
        <v>#DIV/0!</v>
      </c>
      <c r="M179" s="282" t="e">
        <f>L179*(452/G179)</f>
        <v>#DIV/0!</v>
      </c>
      <c r="N179" s="283" t="e">
        <f>M179*E179</f>
        <v>#DIV/0!</v>
      </c>
      <c r="O179" s="284" t="e">
        <f>N179/1000</f>
        <v>#DIV/0!</v>
      </c>
      <c r="P179" s="285" t="e">
        <f>((O179*10^-12)*(G179*617.9))*10^-6*10^9*10^3</f>
        <v>#DIV/0!</v>
      </c>
      <c r="Q179" s="94"/>
    </row>
    <row r="180" spans="2:17" x14ac:dyDescent="0.2">
      <c r="B180" s="78"/>
      <c r="C180" s="264"/>
      <c r="D180" s="267"/>
      <c r="E180" s="292"/>
      <c r="F180" s="214"/>
      <c r="G180" s="298"/>
      <c r="H180" s="202"/>
      <c r="I180" s="276"/>
      <c r="J180" s="207" t="e">
        <f>F180-I179</f>
        <v>#DIV/0!</v>
      </c>
      <c r="K180" s="246"/>
      <c r="L180" s="249"/>
      <c r="M180" s="252"/>
      <c r="N180" s="255"/>
      <c r="O180" s="258"/>
      <c r="P180" s="260"/>
      <c r="Q180" s="94"/>
    </row>
    <row r="181" spans="2:17" ht="17" thickBot="1" x14ac:dyDescent="0.25">
      <c r="B181" s="78"/>
      <c r="C181" s="265"/>
      <c r="D181" s="268"/>
      <c r="E181" s="293"/>
      <c r="F181" s="215"/>
      <c r="G181" s="299"/>
      <c r="H181" s="203"/>
      <c r="I181" s="277"/>
      <c r="J181" s="208" t="e">
        <f>F181-I179</f>
        <v>#DIV/0!</v>
      </c>
      <c r="K181" s="247"/>
      <c r="L181" s="250"/>
      <c r="M181" s="253"/>
      <c r="N181" s="256"/>
      <c r="O181" s="259"/>
      <c r="P181" s="261"/>
      <c r="Q181" s="94"/>
    </row>
    <row r="182" spans="2:17" x14ac:dyDescent="0.2">
      <c r="B182" s="78"/>
      <c r="C182" s="286">
        <v>35</v>
      </c>
      <c r="D182" s="287"/>
      <c r="E182" s="291"/>
      <c r="F182" s="213"/>
      <c r="G182" s="297"/>
      <c r="H182" s="205"/>
      <c r="I182" s="290" t="e">
        <f>AVERAGE(F182:F184)</f>
        <v>#DIV/0!</v>
      </c>
      <c r="J182" s="206" t="e">
        <f>F182-I182</f>
        <v>#DIV/0!</v>
      </c>
      <c r="K182" s="280" t="e">
        <f>(I182-$D$57)/$D$59</f>
        <v>#DIV/0!</v>
      </c>
      <c r="L182" s="281" t="e">
        <f>10^K182</f>
        <v>#DIV/0!</v>
      </c>
      <c r="M182" s="282" t="e">
        <f>L182*(452/G182)</f>
        <v>#DIV/0!</v>
      </c>
      <c r="N182" s="283" t="e">
        <f>M182*E182</f>
        <v>#DIV/0!</v>
      </c>
      <c r="O182" s="284" t="e">
        <f>N182/1000</f>
        <v>#DIV/0!</v>
      </c>
      <c r="P182" s="285" t="e">
        <f>((O182*10^-12)*(G182*617.9))*10^-6*10^9*10^3</f>
        <v>#DIV/0!</v>
      </c>
      <c r="Q182" s="94"/>
    </row>
    <row r="183" spans="2:17" x14ac:dyDescent="0.2">
      <c r="B183" s="78"/>
      <c r="C183" s="264"/>
      <c r="D183" s="267"/>
      <c r="E183" s="292"/>
      <c r="F183" s="214"/>
      <c r="G183" s="298"/>
      <c r="H183" s="202"/>
      <c r="I183" s="276"/>
      <c r="J183" s="207" t="e">
        <f>F183-I182</f>
        <v>#DIV/0!</v>
      </c>
      <c r="K183" s="246"/>
      <c r="L183" s="249"/>
      <c r="M183" s="252"/>
      <c r="N183" s="255"/>
      <c r="O183" s="258"/>
      <c r="P183" s="260"/>
      <c r="Q183" s="94"/>
    </row>
    <row r="184" spans="2:17" ht="17" thickBot="1" x14ac:dyDescent="0.25">
      <c r="B184" s="78"/>
      <c r="C184" s="265"/>
      <c r="D184" s="268"/>
      <c r="E184" s="293"/>
      <c r="F184" s="215"/>
      <c r="G184" s="299"/>
      <c r="H184" s="203"/>
      <c r="I184" s="277"/>
      <c r="J184" s="208" t="e">
        <f>F184-I182</f>
        <v>#DIV/0!</v>
      </c>
      <c r="K184" s="247"/>
      <c r="L184" s="250"/>
      <c r="M184" s="253"/>
      <c r="N184" s="256"/>
      <c r="O184" s="259"/>
      <c r="P184" s="261"/>
      <c r="Q184" s="94"/>
    </row>
    <row r="185" spans="2:17" x14ac:dyDescent="0.2">
      <c r="B185" s="78"/>
      <c r="C185" s="286">
        <v>36</v>
      </c>
      <c r="D185" s="287"/>
      <c r="E185" s="291"/>
      <c r="F185" s="213"/>
      <c r="G185" s="297"/>
      <c r="H185" s="205"/>
      <c r="I185" s="290" t="e">
        <f>AVERAGE(F185:F187)</f>
        <v>#DIV/0!</v>
      </c>
      <c r="J185" s="206" t="e">
        <f>F185-I185</f>
        <v>#DIV/0!</v>
      </c>
      <c r="K185" s="280" t="e">
        <f>(I185-$D$57)/$D$59</f>
        <v>#DIV/0!</v>
      </c>
      <c r="L185" s="281" t="e">
        <f>10^K185</f>
        <v>#DIV/0!</v>
      </c>
      <c r="M185" s="282" t="e">
        <f>L185*(452/G185)</f>
        <v>#DIV/0!</v>
      </c>
      <c r="N185" s="283" t="e">
        <f>M185*E185</f>
        <v>#DIV/0!</v>
      </c>
      <c r="O185" s="284" t="e">
        <f>N185/1000</f>
        <v>#DIV/0!</v>
      </c>
      <c r="P185" s="285" t="e">
        <f>((O185*10^-12)*(G185*617.9))*10^-6*10^9*10^3</f>
        <v>#DIV/0!</v>
      </c>
      <c r="Q185" s="94"/>
    </row>
    <row r="186" spans="2:17" x14ac:dyDescent="0.2">
      <c r="B186" s="78"/>
      <c r="C186" s="264"/>
      <c r="D186" s="267"/>
      <c r="E186" s="292"/>
      <c r="F186" s="214"/>
      <c r="G186" s="298"/>
      <c r="H186" s="202"/>
      <c r="I186" s="276"/>
      <c r="J186" s="207" t="e">
        <f>F186-I185</f>
        <v>#DIV/0!</v>
      </c>
      <c r="K186" s="246"/>
      <c r="L186" s="249"/>
      <c r="M186" s="252"/>
      <c r="N186" s="255"/>
      <c r="O186" s="258"/>
      <c r="P186" s="260"/>
      <c r="Q186" s="94"/>
    </row>
    <row r="187" spans="2:17" ht="17" thickBot="1" x14ac:dyDescent="0.25">
      <c r="B187" s="78"/>
      <c r="C187" s="265"/>
      <c r="D187" s="268"/>
      <c r="E187" s="293"/>
      <c r="F187" s="215"/>
      <c r="G187" s="299"/>
      <c r="H187" s="203"/>
      <c r="I187" s="277"/>
      <c r="J187" s="208" t="e">
        <f>F187-I185</f>
        <v>#DIV/0!</v>
      </c>
      <c r="K187" s="247"/>
      <c r="L187" s="250"/>
      <c r="M187" s="253"/>
      <c r="N187" s="256"/>
      <c r="O187" s="259"/>
      <c r="P187" s="261"/>
      <c r="Q187" s="94"/>
    </row>
    <row r="188" spans="2:17" x14ac:dyDescent="0.2">
      <c r="B188" s="78"/>
      <c r="C188" s="286">
        <v>37</v>
      </c>
      <c r="D188" s="267"/>
      <c r="E188" s="291"/>
      <c r="F188" s="213"/>
      <c r="G188" s="297"/>
      <c r="H188" s="205"/>
      <c r="I188" s="290" t="e">
        <f>AVERAGE(F188:F190)</f>
        <v>#DIV/0!</v>
      </c>
      <c r="J188" s="206" t="e">
        <f>F188-I188</f>
        <v>#DIV/0!</v>
      </c>
      <c r="K188" s="280" t="e">
        <f>(I188-$D$57)/$D$59</f>
        <v>#DIV/0!</v>
      </c>
      <c r="L188" s="281" t="e">
        <f>10^K188</f>
        <v>#DIV/0!</v>
      </c>
      <c r="M188" s="282" t="e">
        <f>L188*(452/G188)</f>
        <v>#DIV/0!</v>
      </c>
      <c r="N188" s="283" t="e">
        <f>M188*E188</f>
        <v>#DIV/0!</v>
      </c>
      <c r="O188" s="284" t="e">
        <f>N188/1000</f>
        <v>#DIV/0!</v>
      </c>
      <c r="P188" s="285" t="e">
        <f>((O188*10^-12)*(G188*617.9))*10^-6*10^9*10^3</f>
        <v>#DIV/0!</v>
      </c>
      <c r="Q188" s="94"/>
    </row>
    <row r="189" spans="2:17" x14ac:dyDescent="0.2">
      <c r="B189" s="78"/>
      <c r="C189" s="264"/>
      <c r="D189" s="267"/>
      <c r="E189" s="292"/>
      <c r="F189" s="214"/>
      <c r="G189" s="298"/>
      <c r="H189" s="202"/>
      <c r="I189" s="276"/>
      <c r="J189" s="207" t="e">
        <f>F189-I188</f>
        <v>#DIV/0!</v>
      </c>
      <c r="K189" s="246"/>
      <c r="L189" s="249"/>
      <c r="M189" s="252"/>
      <c r="N189" s="255"/>
      <c r="O189" s="258"/>
      <c r="P189" s="260"/>
      <c r="Q189" s="94"/>
    </row>
    <row r="190" spans="2:17" ht="17" thickBot="1" x14ac:dyDescent="0.25">
      <c r="B190" s="78"/>
      <c r="C190" s="265"/>
      <c r="D190" s="268"/>
      <c r="E190" s="293"/>
      <c r="F190" s="215"/>
      <c r="G190" s="299"/>
      <c r="H190" s="203"/>
      <c r="I190" s="277"/>
      <c r="J190" s="208" t="e">
        <f>F190-I188</f>
        <v>#DIV/0!</v>
      </c>
      <c r="K190" s="247"/>
      <c r="L190" s="250"/>
      <c r="M190" s="253"/>
      <c r="N190" s="256"/>
      <c r="O190" s="259"/>
      <c r="P190" s="261"/>
      <c r="Q190" s="94"/>
    </row>
    <row r="191" spans="2:17" x14ac:dyDescent="0.2">
      <c r="B191" s="78"/>
      <c r="C191" s="286">
        <v>38</v>
      </c>
      <c r="D191" s="287"/>
      <c r="E191" s="291"/>
      <c r="F191" s="213"/>
      <c r="G191" s="297"/>
      <c r="H191" s="205"/>
      <c r="I191" s="290" t="e">
        <f>AVERAGE(F191:F193)</f>
        <v>#DIV/0!</v>
      </c>
      <c r="J191" s="206" t="e">
        <f>F191-I191</f>
        <v>#DIV/0!</v>
      </c>
      <c r="K191" s="280" t="e">
        <f>(I191-$D$57)/$D$59</f>
        <v>#DIV/0!</v>
      </c>
      <c r="L191" s="281" t="e">
        <f>10^K191</f>
        <v>#DIV/0!</v>
      </c>
      <c r="M191" s="282" t="e">
        <f>L191*(452/G191)</f>
        <v>#DIV/0!</v>
      </c>
      <c r="N191" s="283" t="e">
        <f>M191*E191</f>
        <v>#DIV/0!</v>
      </c>
      <c r="O191" s="284" t="e">
        <f>N191/1000</f>
        <v>#DIV/0!</v>
      </c>
      <c r="P191" s="285" t="e">
        <f>((O191*10^-12)*(G191*617.9))*10^-6*10^9*10^3</f>
        <v>#DIV/0!</v>
      </c>
      <c r="Q191" s="94"/>
    </row>
    <row r="192" spans="2:17" x14ac:dyDescent="0.2">
      <c r="B192" s="78"/>
      <c r="C192" s="264"/>
      <c r="D192" s="267"/>
      <c r="E192" s="292"/>
      <c r="F192" s="214"/>
      <c r="G192" s="298"/>
      <c r="H192" s="202"/>
      <c r="I192" s="276"/>
      <c r="J192" s="207" t="e">
        <f>F192-I191</f>
        <v>#DIV/0!</v>
      </c>
      <c r="K192" s="246"/>
      <c r="L192" s="249"/>
      <c r="M192" s="252"/>
      <c r="N192" s="255"/>
      <c r="O192" s="258"/>
      <c r="P192" s="260"/>
      <c r="Q192" s="94"/>
    </row>
    <row r="193" spans="2:17" ht="17" thickBot="1" x14ac:dyDescent="0.25">
      <c r="B193" s="78"/>
      <c r="C193" s="265"/>
      <c r="D193" s="268"/>
      <c r="E193" s="293"/>
      <c r="F193" s="215"/>
      <c r="G193" s="299"/>
      <c r="H193" s="203"/>
      <c r="I193" s="277"/>
      <c r="J193" s="208" t="e">
        <f>F193-I191</f>
        <v>#DIV/0!</v>
      </c>
      <c r="K193" s="247"/>
      <c r="L193" s="250"/>
      <c r="M193" s="253"/>
      <c r="N193" s="256"/>
      <c r="O193" s="259"/>
      <c r="P193" s="261"/>
      <c r="Q193" s="94"/>
    </row>
    <row r="194" spans="2:17" x14ac:dyDescent="0.2">
      <c r="B194" s="78"/>
      <c r="C194" s="286">
        <v>39</v>
      </c>
      <c r="D194" s="287"/>
      <c r="E194" s="291"/>
      <c r="F194" s="213"/>
      <c r="G194" s="297"/>
      <c r="H194" s="205"/>
      <c r="I194" s="290" t="e">
        <f>AVERAGE(F194:F196)</f>
        <v>#DIV/0!</v>
      </c>
      <c r="J194" s="206" t="e">
        <f>F194-I194</f>
        <v>#DIV/0!</v>
      </c>
      <c r="K194" s="280" t="e">
        <f>(I194-$D$57)/$D$59</f>
        <v>#DIV/0!</v>
      </c>
      <c r="L194" s="281" t="e">
        <f>10^K194</f>
        <v>#DIV/0!</v>
      </c>
      <c r="M194" s="282" t="e">
        <f>L194*(452/G194)</f>
        <v>#DIV/0!</v>
      </c>
      <c r="N194" s="283" t="e">
        <f>M194*E194</f>
        <v>#DIV/0!</v>
      </c>
      <c r="O194" s="284" t="e">
        <f>N194/1000</f>
        <v>#DIV/0!</v>
      </c>
      <c r="P194" s="285" t="e">
        <f>((O194*10^-12)*(G194*617.9))*10^-6*10^9*10^3</f>
        <v>#DIV/0!</v>
      </c>
      <c r="Q194" s="94"/>
    </row>
    <row r="195" spans="2:17" x14ac:dyDescent="0.2">
      <c r="B195" s="78"/>
      <c r="C195" s="264"/>
      <c r="D195" s="267"/>
      <c r="E195" s="292"/>
      <c r="F195" s="214"/>
      <c r="G195" s="298"/>
      <c r="H195" s="202"/>
      <c r="I195" s="276"/>
      <c r="J195" s="207" t="e">
        <f>F195-I194</f>
        <v>#DIV/0!</v>
      </c>
      <c r="K195" s="246"/>
      <c r="L195" s="249"/>
      <c r="M195" s="252"/>
      <c r="N195" s="255"/>
      <c r="O195" s="258"/>
      <c r="P195" s="260"/>
      <c r="Q195" s="94"/>
    </row>
    <row r="196" spans="2:17" ht="17" thickBot="1" x14ac:dyDescent="0.25">
      <c r="B196" s="78"/>
      <c r="C196" s="265"/>
      <c r="D196" s="268"/>
      <c r="E196" s="293"/>
      <c r="F196" s="215"/>
      <c r="G196" s="299"/>
      <c r="H196" s="203"/>
      <c r="I196" s="277"/>
      <c r="J196" s="208" t="e">
        <f>F196-I194</f>
        <v>#DIV/0!</v>
      </c>
      <c r="K196" s="247"/>
      <c r="L196" s="250"/>
      <c r="M196" s="253"/>
      <c r="N196" s="256"/>
      <c r="O196" s="259"/>
      <c r="P196" s="261"/>
      <c r="Q196" s="94"/>
    </row>
    <row r="197" spans="2:17" x14ac:dyDescent="0.2">
      <c r="B197" s="78"/>
      <c r="C197" s="286">
        <v>40</v>
      </c>
      <c r="D197" s="267"/>
      <c r="E197" s="291"/>
      <c r="F197" s="213"/>
      <c r="G197" s="297"/>
      <c r="H197" s="205"/>
      <c r="I197" s="290" t="e">
        <f>AVERAGE(F197:F199)</f>
        <v>#DIV/0!</v>
      </c>
      <c r="J197" s="206" t="e">
        <f>F197-I197</f>
        <v>#DIV/0!</v>
      </c>
      <c r="K197" s="280" t="e">
        <f>(I197-$D$57)/$D$59</f>
        <v>#DIV/0!</v>
      </c>
      <c r="L197" s="281" t="e">
        <f>10^K197</f>
        <v>#DIV/0!</v>
      </c>
      <c r="M197" s="282" t="e">
        <f>L197*(452/G197)</f>
        <v>#DIV/0!</v>
      </c>
      <c r="N197" s="283" t="e">
        <f>M197*E197</f>
        <v>#DIV/0!</v>
      </c>
      <c r="O197" s="284" t="e">
        <f>N197/1000</f>
        <v>#DIV/0!</v>
      </c>
      <c r="P197" s="285" t="e">
        <f>((O197*10^-12)*(G197*617.9))*10^-6*10^9*10^3</f>
        <v>#DIV/0!</v>
      </c>
      <c r="Q197" s="94"/>
    </row>
    <row r="198" spans="2:17" x14ac:dyDescent="0.2">
      <c r="B198" s="78"/>
      <c r="C198" s="264"/>
      <c r="D198" s="267"/>
      <c r="E198" s="292"/>
      <c r="F198" s="214"/>
      <c r="G198" s="298"/>
      <c r="H198" s="202"/>
      <c r="I198" s="276"/>
      <c r="J198" s="207" t="e">
        <f>F198-I197</f>
        <v>#DIV/0!</v>
      </c>
      <c r="K198" s="246"/>
      <c r="L198" s="249"/>
      <c r="M198" s="252"/>
      <c r="N198" s="255"/>
      <c r="O198" s="258"/>
      <c r="P198" s="260"/>
      <c r="Q198" s="94"/>
    </row>
    <row r="199" spans="2:17" ht="17" thickBot="1" x14ac:dyDescent="0.25">
      <c r="B199" s="78"/>
      <c r="C199" s="265"/>
      <c r="D199" s="268"/>
      <c r="E199" s="293"/>
      <c r="F199" s="215"/>
      <c r="G199" s="299"/>
      <c r="H199" s="203"/>
      <c r="I199" s="277"/>
      <c r="J199" s="208" t="e">
        <f>F199-I197</f>
        <v>#DIV/0!</v>
      </c>
      <c r="K199" s="247"/>
      <c r="L199" s="250"/>
      <c r="M199" s="253"/>
      <c r="N199" s="256"/>
      <c r="O199" s="259"/>
      <c r="P199" s="261"/>
      <c r="Q199" s="94"/>
    </row>
    <row r="200" spans="2:17" x14ac:dyDescent="0.2">
      <c r="B200" s="78"/>
      <c r="C200" s="286">
        <v>41</v>
      </c>
      <c r="D200" s="287"/>
      <c r="E200" s="291"/>
      <c r="F200" s="213"/>
      <c r="G200" s="297"/>
      <c r="H200" s="205"/>
      <c r="I200" s="290" t="e">
        <f>AVERAGE(F200:F202)</f>
        <v>#DIV/0!</v>
      </c>
      <c r="J200" s="206" t="e">
        <f>F200-I200</f>
        <v>#DIV/0!</v>
      </c>
      <c r="K200" s="280" t="e">
        <f>(I200-$D$57)/$D$59</f>
        <v>#DIV/0!</v>
      </c>
      <c r="L200" s="281" t="e">
        <f>10^K200</f>
        <v>#DIV/0!</v>
      </c>
      <c r="M200" s="282" t="e">
        <f>L200*(452/G200)</f>
        <v>#DIV/0!</v>
      </c>
      <c r="N200" s="283" t="e">
        <f>M200*E200</f>
        <v>#DIV/0!</v>
      </c>
      <c r="O200" s="284" t="e">
        <f>N200/1000</f>
        <v>#DIV/0!</v>
      </c>
      <c r="P200" s="285" t="e">
        <f>((O200*10^-12)*(G200*617.9))*10^-6*10^9*10^3</f>
        <v>#DIV/0!</v>
      </c>
      <c r="Q200" s="94"/>
    </row>
    <row r="201" spans="2:17" x14ac:dyDescent="0.2">
      <c r="B201" s="78"/>
      <c r="C201" s="264"/>
      <c r="D201" s="267"/>
      <c r="E201" s="292"/>
      <c r="F201" s="214"/>
      <c r="G201" s="298"/>
      <c r="H201" s="202"/>
      <c r="I201" s="276"/>
      <c r="J201" s="207" t="e">
        <f>F201-I200</f>
        <v>#DIV/0!</v>
      </c>
      <c r="K201" s="246"/>
      <c r="L201" s="249"/>
      <c r="M201" s="252"/>
      <c r="N201" s="255"/>
      <c r="O201" s="258"/>
      <c r="P201" s="260"/>
      <c r="Q201" s="94"/>
    </row>
    <row r="202" spans="2:17" ht="17" thickBot="1" x14ac:dyDescent="0.25">
      <c r="B202" s="78"/>
      <c r="C202" s="265"/>
      <c r="D202" s="268"/>
      <c r="E202" s="293"/>
      <c r="F202" s="215"/>
      <c r="G202" s="299"/>
      <c r="H202" s="203"/>
      <c r="I202" s="277"/>
      <c r="J202" s="208" t="e">
        <f>F202-I200</f>
        <v>#DIV/0!</v>
      </c>
      <c r="K202" s="247"/>
      <c r="L202" s="250"/>
      <c r="M202" s="253"/>
      <c r="N202" s="256"/>
      <c r="O202" s="259"/>
      <c r="P202" s="261"/>
      <c r="Q202" s="94"/>
    </row>
    <row r="203" spans="2:17" x14ac:dyDescent="0.2">
      <c r="B203" s="78"/>
      <c r="C203" s="286">
        <v>42</v>
      </c>
      <c r="D203" s="287"/>
      <c r="E203" s="291"/>
      <c r="F203" s="213"/>
      <c r="G203" s="297"/>
      <c r="H203" s="205"/>
      <c r="I203" s="290" t="e">
        <f>AVERAGE(F203:F205)</f>
        <v>#DIV/0!</v>
      </c>
      <c r="J203" s="206" t="e">
        <f>F203-I203</f>
        <v>#DIV/0!</v>
      </c>
      <c r="K203" s="280" t="e">
        <f>(I203-$D$57)/$D$59</f>
        <v>#DIV/0!</v>
      </c>
      <c r="L203" s="281" t="e">
        <f>10^K203</f>
        <v>#DIV/0!</v>
      </c>
      <c r="M203" s="282" t="e">
        <f>L203*(452/G203)</f>
        <v>#DIV/0!</v>
      </c>
      <c r="N203" s="283" t="e">
        <f>M203*E203</f>
        <v>#DIV/0!</v>
      </c>
      <c r="O203" s="284" t="e">
        <f>N203/1000</f>
        <v>#DIV/0!</v>
      </c>
      <c r="P203" s="285" t="e">
        <f>((O203*10^-12)*(G203*617.9))*10^-6*10^9*10^3</f>
        <v>#DIV/0!</v>
      </c>
      <c r="Q203" s="94"/>
    </row>
    <row r="204" spans="2:17" x14ac:dyDescent="0.2">
      <c r="B204" s="78"/>
      <c r="C204" s="264"/>
      <c r="D204" s="267"/>
      <c r="E204" s="292"/>
      <c r="F204" s="214"/>
      <c r="G204" s="298"/>
      <c r="H204" s="202"/>
      <c r="I204" s="276"/>
      <c r="J204" s="207" t="e">
        <f>F204-I203</f>
        <v>#DIV/0!</v>
      </c>
      <c r="K204" s="246"/>
      <c r="L204" s="249"/>
      <c r="M204" s="252"/>
      <c r="N204" s="255"/>
      <c r="O204" s="258"/>
      <c r="P204" s="260"/>
      <c r="Q204" s="94"/>
    </row>
    <row r="205" spans="2:17" ht="17" thickBot="1" x14ac:dyDescent="0.25">
      <c r="B205" s="78"/>
      <c r="C205" s="265"/>
      <c r="D205" s="268"/>
      <c r="E205" s="293"/>
      <c r="F205" s="215"/>
      <c r="G205" s="299"/>
      <c r="H205" s="203"/>
      <c r="I205" s="277"/>
      <c r="J205" s="208" t="e">
        <f>F205-I203</f>
        <v>#DIV/0!</v>
      </c>
      <c r="K205" s="247"/>
      <c r="L205" s="250"/>
      <c r="M205" s="253"/>
      <c r="N205" s="256"/>
      <c r="O205" s="259"/>
      <c r="P205" s="261"/>
      <c r="Q205" s="94"/>
    </row>
    <row r="206" spans="2:17" x14ac:dyDescent="0.2">
      <c r="B206" s="78"/>
      <c r="C206" s="286">
        <v>43</v>
      </c>
      <c r="D206" s="267"/>
      <c r="E206" s="291"/>
      <c r="F206" s="213"/>
      <c r="G206" s="297"/>
      <c r="H206" s="205"/>
      <c r="I206" s="290" t="e">
        <f>AVERAGE(F206:F208)</f>
        <v>#DIV/0!</v>
      </c>
      <c r="J206" s="206" t="e">
        <f>F206-I206</f>
        <v>#DIV/0!</v>
      </c>
      <c r="K206" s="280" t="e">
        <f>(I206-$D$57)/$D$59</f>
        <v>#DIV/0!</v>
      </c>
      <c r="L206" s="281" t="e">
        <f>10^K206</f>
        <v>#DIV/0!</v>
      </c>
      <c r="M206" s="282" t="e">
        <f>L206*(452/G206)</f>
        <v>#DIV/0!</v>
      </c>
      <c r="N206" s="283" t="e">
        <f>M206*E206</f>
        <v>#DIV/0!</v>
      </c>
      <c r="O206" s="284" t="e">
        <f>N206/1000</f>
        <v>#DIV/0!</v>
      </c>
      <c r="P206" s="285" t="e">
        <f>((O206*10^-12)*(G206*617.9))*10^-6*10^9*10^3</f>
        <v>#DIV/0!</v>
      </c>
      <c r="Q206" s="94"/>
    </row>
    <row r="207" spans="2:17" x14ac:dyDescent="0.2">
      <c r="B207" s="78"/>
      <c r="C207" s="264"/>
      <c r="D207" s="267"/>
      <c r="E207" s="292"/>
      <c r="F207" s="214"/>
      <c r="G207" s="298"/>
      <c r="H207" s="202"/>
      <c r="I207" s="276"/>
      <c r="J207" s="207" t="e">
        <f>F207-I206</f>
        <v>#DIV/0!</v>
      </c>
      <c r="K207" s="246"/>
      <c r="L207" s="249"/>
      <c r="M207" s="252"/>
      <c r="N207" s="255"/>
      <c r="O207" s="258"/>
      <c r="P207" s="260"/>
      <c r="Q207" s="94"/>
    </row>
    <row r="208" spans="2:17" ht="17" thickBot="1" x14ac:dyDescent="0.25">
      <c r="B208" s="78"/>
      <c r="C208" s="265"/>
      <c r="D208" s="268"/>
      <c r="E208" s="293"/>
      <c r="F208" s="215"/>
      <c r="G208" s="299"/>
      <c r="H208" s="203"/>
      <c r="I208" s="277"/>
      <c r="J208" s="208" t="e">
        <f>F208-I206</f>
        <v>#DIV/0!</v>
      </c>
      <c r="K208" s="247"/>
      <c r="L208" s="250"/>
      <c r="M208" s="253"/>
      <c r="N208" s="256"/>
      <c r="O208" s="259"/>
      <c r="P208" s="261"/>
      <c r="Q208" s="94"/>
    </row>
    <row r="209" spans="2:17" x14ac:dyDescent="0.2">
      <c r="B209" s="78"/>
      <c r="C209" s="286">
        <v>44</v>
      </c>
      <c r="D209" s="287"/>
      <c r="E209" s="291"/>
      <c r="F209" s="213"/>
      <c r="G209" s="297"/>
      <c r="H209" s="205"/>
      <c r="I209" s="290" t="e">
        <f>AVERAGE(F209:F211)</f>
        <v>#DIV/0!</v>
      </c>
      <c r="J209" s="206" t="e">
        <f>F209-I209</f>
        <v>#DIV/0!</v>
      </c>
      <c r="K209" s="280" t="e">
        <f>(I209-$D$57)/$D$59</f>
        <v>#DIV/0!</v>
      </c>
      <c r="L209" s="281" t="e">
        <f>10^K209</f>
        <v>#DIV/0!</v>
      </c>
      <c r="M209" s="282" t="e">
        <f>L209*(452/G209)</f>
        <v>#DIV/0!</v>
      </c>
      <c r="N209" s="283" t="e">
        <f>M209*E209</f>
        <v>#DIV/0!</v>
      </c>
      <c r="O209" s="284" t="e">
        <f>N209/1000</f>
        <v>#DIV/0!</v>
      </c>
      <c r="P209" s="285" t="e">
        <f>((O209*10^-12)*(G209*617.9))*10^-6*10^9*10^3</f>
        <v>#DIV/0!</v>
      </c>
      <c r="Q209" s="94"/>
    </row>
    <row r="210" spans="2:17" x14ac:dyDescent="0.2">
      <c r="B210" s="78"/>
      <c r="C210" s="264"/>
      <c r="D210" s="267"/>
      <c r="E210" s="292"/>
      <c r="F210" s="214"/>
      <c r="G210" s="298"/>
      <c r="H210" s="202"/>
      <c r="I210" s="276"/>
      <c r="J210" s="207" t="e">
        <f>F210-I209</f>
        <v>#DIV/0!</v>
      </c>
      <c r="K210" s="246"/>
      <c r="L210" s="249"/>
      <c r="M210" s="252"/>
      <c r="N210" s="255"/>
      <c r="O210" s="258"/>
      <c r="P210" s="260"/>
      <c r="Q210" s="94"/>
    </row>
    <row r="211" spans="2:17" ht="17" thickBot="1" x14ac:dyDescent="0.25">
      <c r="B211" s="78"/>
      <c r="C211" s="265"/>
      <c r="D211" s="268"/>
      <c r="E211" s="293"/>
      <c r="F211" s="215"/>
      <c r="G211" s="299"/>
      <c r="H211" s="203"/>
      <c r="I211" s="277"/>
      <c r="J211" s="208" t="e">
        <f>F211-I209</f>
        <v>#DIV/0!</v>
      </c>
      <c r="K211" s="247"/>
      <c r="L211" s="250"/>
      <c r="M211" s="253"/>
      <c r="N211" s="256"/>
      <c r="O211" s="259"/>
      <c r="P211" s="261"/>
      <c r="Q211" s="94"/>
    </row>
    <row r="212" spans="2:17" x14ac:dyDescent="0.2">
      <c r="B212" s="78"/>
      <c r="C212" s="286">
        <v>45</v>
      </c>
      <c r="D212" s="287"/>
      <c r="E212" s="291"/>
      <c r="F212" s="213"/>
      <c r="G212" s="297"/>
      <c r="H212" s="205"/>
      <c r="I212" s="290" t="e">
        <f>AVERAGE(F212:F214)</f>
        <v>#DIV/0!</v>
      </c>
      <c r="J212" s="206" t="e">
        <f>F212-I212</f>
        <v>#DIV/0!</v>
      </c>
      <c r="K212" s="280" t="e">
        <f>(I212-$D$57)/$D$59</f>
        <v>#DIV/0!</v>
      </c>
      <c r="L212" s="281" t="e">
        <f>10^K212</f>
        <v>#DIV/0!</v>
      </c>
      <c r="M212" s="282" t="e">
        <f>L212*(452/G212)</f>
        <v>#DIV/0!</v>
      </c>
      <c r="N212" s="283" t="e">
        <f>M212*E212</f>
        <v>#DIV/0!</v>
      </c>
      <c r="O212" s="284" t="e">
        <f>N212/1000</f>
        <v>#DIV/0!</v>
      </c>
      <c r="P212" s="285" t="e">
        <f>((O212*10^-12)*(G212*617.9))*10^-6*10^9*10^3</f>
        <v>#DIV/0!</v>
      </c>
      <c r="Q212" s="94"/>
    </row>
    <row r="213" spans="2:17" x14ac:dyDescent="0.2">
      <c r="B213" s="78"/>
      <c r="C213" s="264"/>
      <c r="D213" s="267"/>
      <c r="E213" s="292"/>
      <c r="F213" s="214"/>
      <c r="G213" s="298"/>
      <c r="H213" s="202"/>
      <c r="I213" s="276"/>
      <c r="J213" s="207" t="e">
        <f>F213-I212</f>
        <v>#DIV/0!</v>
      </c>
      <c r="K213" s="246"/>
      <c r="L213" s="249"/>
      <c r="M213" s="252"/>
      <c r="N213" s="255"/>
      <c r="O213" s="258"/>
      <c r="P213" s="260"/>
      <c r="Q213" s="94"/>
    </row>
    <row r="214" spans="2:17" ht="17" thickBot="1" x14ac:dyDescent="0.25">
      <c r="B214" s="78"/>
      <c r="C214" s="265"/>
      <c r="D214" s="268"/>
      <c r="E214" s="293"/>
      <c r="F214" s="215"/>
      <c r="G214" s="299"/>
      <c r="H214" s="203"/>
      <c r="I214" s="277"/>
      <c r="J214" s="208" t="e">
        <f>F214-I212</f>
        <v>#DIV/0!</v>
      </c>
      <c r="K214" s="247"/>
      <c r="L214" s="250"/>
      <c r="M214" s="253"/>
      <c r="N214" s="256"/>
      <c r="O214" s="259"/>
      <c r="P214" s="261"/>
      <c r="Q214" s="94"/>
    </row>
    <row r="215" spans="2:17" x14ac:dyDescent="0.2">
      <c r="B215" s="78"/>
      <c r="C215" s="286">
        <v>46</v>
      </c>
      <c r="D215" s="267"/>
      <c r="E215" s="291"/>
      <c r="F215" s="213"/>
      <c r="G215" s="297"/>
      <c r="H215" s="205"/>
      <c r="I215" s="290" t="e">
        <f>AVERAGE(F215:F217)</f>
        <v>#DIV/0!</v>
      </c>
      <c r="J215" s="206" t="e">
        <f>F215-I215</f>
        <v>#DIV/0!</v>
      </c>
      <c r="K215" s="280" t="e">
        <f>(I215-$D$57)/$D$59</f>
        <v>#DIV/0!</v>
      </c>
      <c r="L215" s="281" t="e">
        <f>10^K215</f>
        <v>#DIV/0!</v>
      </c>
      <c r="M215" s="282" t="e">
        <f>L215*(452/G215)</f>
        <v>#DIV/0!</v>
      </c>
      <c r="N215" s="283" t="e">
        <f>M215*E215</f>
        <v>#DIV/0!</v>
      </c>
      <c r="O215" s="284" t="e">
        <f>N215/1000</f>
        <v>#DIV/0!</v>
      </c>
      <c r="P215" s="285" t="e">
        <f>((O215*10^-12)*(G215*617.9))*10^-6*10^9*10^3</f>
        <v>#DIV/0!</v>
      </c>
      <c r="Q215" s="94"/>
    </row>
    <row r="216" spans="2:17" x14ac:dyDescent="0.2">
      <c r="B216" s="78"/>
      <c r="C216" s="264"/>
      <c r="D216" s="267"/>
      <c r="E216" s="292"/>
      <c r="F216" s="214"/>
      <c r="G216" s="298"/>
      <c r="H216" s="202"/>
      <c r="I216" s="276"/>
      <c r="J216" s="207" t="e">
        <f>F216-I215</f>
        <v>#DIV/0!</v>
      </c>
      <c r="K216" s="246"/>
      <c r="L216" s="249"/>
      <c r="M216" s="252"/>
      <c r="N216" s="255"/>
      <c r="O216" s="258"/>
      <c r="P216" s="260"/>
      <c r="Q216" s="94"/>
    </row>
    <row r="217" spans="2:17" ht="17" thickBot="1" x14ac:dyDescent="0.25">
      <c r="B217" s="78"/>
      <c r="C217" s="265"/>
      <c r="D217" s="268"/>
      <c r="E217" s="293"/>
      <c r="F217" s="215"/>
      <c r="G217" s="299"/>
      <c r="H217" s="203"/>
      <c r="I217" s="277"/>
      <c r="J217" s="208" t="e">
        <f>F217-I215</f>
        <v>#DIV/0!</v>
      </c>
      <c r="K217" s="247"/>
      <c r="L217" s="250"/>
      <c r="M217" s="253"/>
      <c r="N217" s="256"/>
      <c r="O217" s="259"/>
      <c r="P217" s="261"/>
      <c r="Q217" s="94"/>
    </row>
    <row r="218" spans="2:17" x14ac:dyDescent="0.2">
      <c r="B218" s="78"/>
      <c r="C218" s="286">
        <v>47</v>
      </c>
      <c r="D218" s="287"/>
      <c r="E218" s="291"/>
      <c r="F218" s="213"/>
      <c r="G218" s="297"/>
      <c r="H218" s="205"/>
      <c r="I218" s="290" t="e">
        <f>AVERAGE(F218:F220)</f>
        <v>#DIV/0!</v>
      </c>
      <c r="J218" s="206" t="e">
        <f>F218-I218</f>
        <v>#DIV/0!</v>
      </c>
      <c r="K218" s="280" t="e">
        <f>(I218-$D$57)/$D$59</f>
        <v>#DIV/0!</v>
      </c>
      <c r="L218" s="281" t="e">
        <f>10^K218</f>
        <v>#DIV/0!</v>
      </c>
      <c r="M218" s="282" t="e">
        <f>L218*(452/G218)</f>
        <v>#DIV/0!</v>
      </c>
      <c r="N218" s="283" t="e">
        <f>M218*E218</f>
        <v>#DIV/0!</v>
      </c>
      <c r="O218" s="284" t="e">
        <f>N218/1000</f>
        <v>#DIV/0!</v>
      </c>
      <c r="P218" s="285" t="e">
        <f>((O218*10^-12)*(G218*617.9))*10^-6*10^9*10^3</f>
        <v>#DIV/0!</v>
      </c>
      <c r="Q218" s="94"/>
    </row>
    <row r="219" spans="2:17" x14ac:dyDescent="0.2">
      <c r="B219" s="78"/>
      <c r="C219" s="264"/>
      <c r="D219" s="267"/>
      <c r="E219" s="292"/>
      <c r="F219" s="214"/>
      <c r="G219" s="298"/>
      <c r="H219" s="202"/>
      <c r="I219" s="276"/>
      <c r="J219" s="207" t="e">
        <f>F219-I218</f>
        <v>#DIV/0!</v>
      </c>
      <c r="K219" s="246"/>
      <c r="L219" s="249"/>
      <c r="M219" s="252"/>
      <c r="N219" s="255"/>
      <c r="O219" s="258"/>
      <c r="P219" s="260"/>
      <c r="Q219" s="94"/>
    </row>
    <row r="220" spans="2:17" ht="17" thickBot="1" x14ac:dyDescent="0.25">
      <c r="B220" s="78"/>
      <c r="C220" s="265"/>
      <c r="D220" s="268"/>
      <c r="E220" s="293"/>
      <c r="F220" s="215"/>
      <c r="G220" s="299"/>
      <c r="H220" s="203"/>
      <c r="I220" s="277"/>
      <c r="J220" s="208" t="e">
        <f>F220-I218</f>
        <v>#DIV/0!</v>
      </c>
      <c r="K220" s="247"/>
      <c r="L220" s="250"/>
      <c r="M220" s="253"/>
      <c r="N220" s="256"/>
      <c r="O220" s="259"/>
      <c r="P220" s="261"/>
      <c r="Q220" s="94"/>
    </row>
    <row r="221" spans="2:17" x14ac:dyDescent="0.2">
      <c r="B221" s="78"/>
      <c r="C221" s="286">
        <v>48</v>
      </c>
      <c r="D221" s="287"/>
      <c r="E221" s="291"/>
      <c r="F221" s="213"/>
      <c r="G221" s="297"/>
      <c r="H221" s="205"/>
      <c r="I221" s="290" t="e">
        <f>AVERAGE(F221:F223)</f>
        <v>#DIV/0!</v>
      </c>
      <c r="J221" s="206" t="e">
        <f>F221-I221</f>
        <v>#DIV/0!</v>
      </c>
      <c r="K221" s="280" t="e">
        <f>(I221-$D$57)/$D$59</f>
        <v>#DIV/0!</v>
      </c>
      <c r="L221" s="281" t="e">
        <f>10^K221</f>
        <v>#DIV/0!</v>
      </c>
      <c r="M221" s="282" t="e">
        <f>L221*(452/G221)</f>
        <v>#DIV/0!</v>
      </c>
      <c r="N221" s="283" t="e">
        <f>M221*E221</f>
        <v>#DIV/0!</v>
      </c>
      <c r="O221" s="284" t="e">
        <f>N221/1000</f>
        <v>#DIV/0!</v>
      </c>
      <c r="P221" s="285" t="e">
        <f>((O221*10^-12)*(G221*617.9))*10^-6*10^9*10^3</f>
        <v>#DIV/0!</v>
      </c>
      <c r="Q221" s="94"/>
    </row>
    <row r="222" spans="2:17" x14ac:dyDescent="0.2">
      <c r="B222" s="78"/>
      <c r="C222" s="264"/>
      <c r="D222" s="267"/>
      <c r="E222" s="292"/>
      <c r="F222" s="214"/>
      <c r="G222" s="298"/>
      <c r="H222" s="202"/>
      <c r="I222" s="276"/>
      <c r="J222" s="207" t="e">
        <f>F222-I221</f>
        <v>#DIV/0!</v>
      </c>
      <c r="K222" s="246"/>
      <c r="L222" s="249"/>
      <c r="M222" s="252"/>
      <c r="N222" s="255"/>
      <c r="O222" s="258"/>
      <c r="P222" s="260"/>
      <c r="Q222" s="94"/>
    </row>
    <row r="223" spans="2:17" ht="17" thickBot="1" x14ac:dyDescent="0.25">
      <c r="B223" s="78"/>
      <c r="C223" s="265"/>
      <c r="D223" s="268"/>
      <c r="E223" s="293"/>
      <c r="F223" s="215"/>
      <c r="G223" s="299"/>
      <c r="H223" s="203"/>
      <c r="I223" s="277"/>
      <c r="J223" s="208" t="e">
        <f>F223-I221</f>
        <v>#DIV/0!</v>
      </c>
      <c r="K223" s="247"/>
      <c r="L223" s="250"/>
      <c r="M223" s="253"/>
      <c r="N223" s="256"/>
      <c r="O223" s="259"/>
      <c r="P223" s="261"/>
      <c r="Q223" s="94"/>
    </row>
    <row r="224" spans="2:17" x14ac:dyDescent="0.2">
      <c r="B224" s="78"/>
      <c r="C224" s="286">
        <v>49</v>
      </c>
      <c r="D224" s="267"/>
      <c r="E224" s="291"/>
      <c r="F224" s="213"/>
      <c r="G224" s="297"/>
      <c r="H224" s="205"/>
      <c r="I224" s="290" t="e">
        <f>AVERAGE(F224:F226)</f>
        <v>#DIV/0!</v>
      </c>
      <c r="J224" s="206" t="e">
        <f>F224-I224</f>
        <v>#DIV/0!</v>
      </c>
      <c r="K224" s="280" t="e">
        <f>(I224-$D$57)/$D$59</f>
        <v>#DIV/0!</v>
      </c>
      <c r="L224" s="281" t="e">
        <f>10^K224</f>
        <v>#DIV/0!</v>
      </c>
      <c r="M224" s="282" t="e">
        <f>L224*(452/G224)</f>
        <v>#DIV/0!</v>
      </c>
      <c r="N224" s="283" t="e">
        <f>M224*E224</f>
        <v>#DIV/0!</v>
      </c>
      <c r="O224" s="284" t="e">
        <f>N224/1000</f>
        <v>#DIV/0!</v>
      </c>
      <c r="P224" s="285" t="e">
        <f>((O224*10^-12)*(G224*617.9))*10^-6*10^9*10^3</f>
        <v>#DIV/0!</v>
      </c>
      <c r="Q224" s="94"/>
    </row>
    <row r="225" spans="2:17" x14ac:dyDescent="0.2">
      <c r="B225" s="78"/>
      <c r="C225" s="264"/>
      <c r="D225" s="267"/>
      <c r="E225" s="292"/>
      <c r="F225" s="214"/>
      <c r="G225" s="298"/>
      <c r="H225" s="202"/>
      <c r="I225" s="276"/>
      <c r="J225" s="207" t="e">
        <f>F225-I224</f>
        <v>#DIV/0!</v>
      </c>
      <c r="K225" s="246"/>
      <c r="L225" s="249"/>
      <c r="M225" s="252"/>
      <c r="N225" s="255"/>
      <c r="O225" s="258"/>
      <c r="P225" s="260"/>
      <c r="Q225" s="94"/>
    </row>
    <row r="226" spans="2:17" ht="17" thickBot="1" x14ac:dyDescent="0.25">
      <c r="B226" s="78"/>
      <c r="C226" s="265"/>
      <c r="D226" s="268"/>
      <c r="E226" s="293"/>
      <c r="F226" s="215"/>
      <c r="G226" s="299"/>
      <c r="H226" s="203"/>
      <c r="I226" s="277"/>
      <c r="J226" s="208" t="e">
        <f>F226-I224</f>
        <v>#DIV/0!</v>
      </c>
      <c r="K226" s="247"/>
      <c r="L226" s="250"/>
      <c r="M226" s="253"/>
      <c r="N226" s="256"/>
      <c r="O226" s="259"/>
      <c r="P226" s="261"/>
      <c r="Q226" s="94"/>
    </row>
    <row r="227" spans="2:17" x14ac:dyDescent="0.2">
      <c r="B227" s="78"/>
      <c r="C227" s="286">
        <v>50</v>
      </c>
      <c r="D227" s="287"/>
      <c r="E227" s="291"/>
      <c r="F227" s="213"/>
      <c r="G227" s="297"/>
      <c r="H227" s="205"/>
      <c r="I227" s="290" t="e">
        <f>AVERAGE(F227:F229)</f>
        <v>#DIV/0!</v>
      </c>
      <c r="J227" s="206" t="e">
        <f>F227-I227</f>
        <v>#DIV/0!</v>
      </c>
      <c r="K227" s="280" t="e">
        <f>(I227-$D$57)/$D$59</f>
        <v>#DIV/0!</v>
      </c>
      <c r="L227" s="281" t="e">
        <f>10^K227</f>
        <v>#DIV/0!</v>
      </c>
      <c r="M227" s="282" t="e">
        <f>L227*(452/G227)</f>
        <v>#DIV/0!</v>
      </c>
      <c r="N227" s="283" t="e">
        <f>M227*E227</f>
        <v>#DIV/0!</v>
      </c>
      <c r="O227" s="284" t="e">
        <f>N227/1000</f>
        <v>#DIV/0!</v>
      </c>
      <c r="P227" s="285" t="e">
        <f>((O227*10^-12)*(G227*617.9))*10^-6*10^9*10^3</f>
        <v>#DIV/0!</v>
      </c>
      <c r="Q227" s="94"/>
    </row>
    <row r="228" spans="2:17" x14ac:dyDescent="0.2">
      <c r="B228" s="78"/>
      <c r="C228" s="264"/>
      <c r="D228" s="267"/>
      <c r="E228" s="292"/>
      <c r="F228" s="214"/>
      <c r="G228" s="298"/>
      <c r="H228" s="202"/>
      <c r="I228" s="276"/>
      <c r="J228" s="207" t="e">
        <f>F228-I227</f>
        <v>#DIV/0!</v>
      </c>
      <c r="K228" s="246"/>
      <c r="L228" s="249"/>
      <c r="M228" s="252"/>
      <c r="N228" s="255"/>
      <c r="O228" s="258"/>
      <c r="P228" s="260"/>
      <c r="Q228" s="94"/>
    </row>
    <row r="229" spans="2:17" ht="17" thickBot="1" x14ac:dyDescent="0.25">
      <c r="B229" s="78"/>
      <c r="C229" s="265"/>
      <c r="D229" s="268"/>
      <c r="E229" s="293"/>
      <c r="F229" s="215"/>
      <c r="G229" s="299"/>
      <c r="H229" s="203"/>
      <c r="I229" s="277"/>
      <c r="J229" s="208" t="e">
        <f>F229-I227</f>
        <v>#DIV/0!</v>
      </c>
      <c r="K229" s="247"/>
      <c r="L229" s="250"/>
      <c r="M229" s="253"/>
      <c r="N229" s="256"/>
      <c r="O229" s="259"/>
      <c r="P229" s="261"/>
      <c r="Q229" s="94"/>
    </row>
    <row r="230" spans="2:17" x14ac:dyDescent="0.2">
      <c r="B230" s="78"/>
      <c r="C230" s="286">
        <v>51</v>
      </c>
      <c r="D230" s="287"/>
      <c r="E230" s="291"/>
      <c r="F230" s="213"/>
      <c r="G230" s="297"/>
      <c r="H230" s="205"/>
      <c r="I230" s="290" t="e">
        <f>AVERAGE(F230:F232)</f>
        <v>#DIV/0!</v>
      </c>
      <c r="J230" s="206" t="e">
        <f>F230-I230</f>
        <v>#DIV/0!</v>
      </c>
      <c r="K230" s="280" t="e">
        <f>(I230-$D$57)/$D$59</f>
        <v>#DIV/0!</v>
      </c>
      <c r="L230" s="281" t="e">
        <f>10^K230</f>
        <v>#DIV/0!</v>
      </c>
      <c r="M230" s="282" t="e">
        <f>L230*(452/G230)</f>
        <v>#DIV/0!</v>
      </c>
      <c r="N230" s="283" t="e">
        <f>M230*E230</f>
        <v>#DIV/0!</v>
      </c>
      <c r="O230" s="284" t="e">
        <f>N230/1000</f>
        <v>#DIV/0!</v>
      </c>
      <c r="P230" s="285" t="e">
        <f>((O230*10^-12)*(G230*617.9))*10^-6*10^9*10^3</f>
        <v>#DIV/0!</v>
      </c>
      <c r="Q230" s="94"/>
    </row>
    <row r="231" spans="2:17" x14ac:dyDescent="0.2">
      <c r="B231" s="78"/>
      <c r="C231" s="264"/>
      <c r="D231" s="267"/>
      <c r="E231" s="292"/>
      <c r="F231" s="214"/>
      <c r="G231" s="298"/>
      <c r="H231" s="202"/>
      <c r="I231" s="276"/>
      <c r="J231" s="207" t="e">
        <f>F231-I230</f>
        <v>#DIV/0!</v>
      </c>
      <c r="K231" s="246"/>
      <c r="L231" s="249"/>
      <c r="M231" s="252"/>
      <c r="N231" s="255"/>
      <c r="O231" s="258"/>
      <c r="P231" s="260"/>
      <c r="Q231" s="94"/>
    </row>
    <row r="232" spans="2:17" ht="17" thickBot="1" x14ac:dyDescent="0.25">
      <c r="B232" s="78"/>
      <c r="C232" s="265"/>
      <c r="D232" s="268"/>
      <c r="E232" s="293"/>
      <c r="F232" s="215"/>
      <c r="G232" s="299"/>
      <c r="H232" s="203"/>
      <c r="I232" s="277"/>
      <c r="J232" s="208" t="e">
        <f>F232-I230</f>
        <v>#DIV/0!</v>
      </c>
      <c r="K232" s="247"/>
      <c r="L232" s="250"/>
      <c r="M232" s="253"/>
      <c r="N232" s="256"/>
      <c r="O232" s="259"/>
      <c r="P232" s="261"/>
      <c r="Q232" s="94"/>
    </row>
    <row r="233" spans="2:17" x14ac:dyDescent="0.2">
      <c r="B233" s="78"/>
      <c r="C233" s="286">
        <v>52</v>
      </c>
      <c r="D233" s="267"/>
      <c r="E233" s="291"/>
      <c r="F233" s="213"/>
      <c r="G233" s="297"/>
      <c r="H233" s="205"/>
      <c r="I233" s="290" t="e">
        <f>AVERAGE(F233:F235)</f>
        <v>#DIV/0!</v>
      </c>
      <c r="J233" s="206" t="e">
        <f>F233-I233</f>
        <v>#DIV/0!</v>
      </c>
      <c r="K233" s="280" t="e">
        <f>(I233-$D$57)/$D$59</f>
        <v>#DIV/0!</v>
      </c>
      <c r="L233" s="281" t="e">
        <f>10^K233</f>
        <v>#DIV/0!</v>
      </c>
      <c r="M233" s="282" t="e">
        <f>L233*(452/G233)</f>
        <v>#DIV/0!</v>
      </c>
      <c r="N233" s="283" t="e">
        <f>M233*E233</f>
        <v>#DIV/0!</v>
      </c>
      <c r="O233" s="284" t="e">
        <f>N233/1000</f>
        <v>#DIV/0!</v>
      </c>
      <c r="P233" s="285" t="e">
        <f>((O233*10^-12)*(G233*617.9))*10^-6*10^9*10^3</f>
        <v>#DIV/0!</v>
      </c>
      <c r="Q233" s="94"/>
    </row>
    <row r="234" spans="2:17" x14ac:dyDescent="0.2">
      <c r="B234" s="78"/>
      <c r="C234" s="264"/>
      <c r="D234" s="267"/>
      <c r="E234" s="292"/>
      <c r="F234" s="214"/>
      <c r="G234" s="298"/>
      <c r="H234" s="202"/>
      <c r="I234" s="276"/>
      <c r="J234" s="207" t="e">
        <f>F234-I233</f>
        <v>#DIV/0!</v>
      </c>
      <c r="K234" s="246"/>
      <c r="L234" s="249"/>
      <c r="M234" s="252"/>
      <c r="N234" s="255"/>
      <c r="O234" s="258"/>
      <c r="P234" s="260"/>
      <c r="Q234" s="94"/>
    </row>
    <row r="235" spans="2:17" ht="17" thickBot="1" x14ac:dyDescent="0.25">
      <c r="B235" s="78"/>
      <c r="C235" s="265"/>
      <c r="D235" s="268"/>
      <c r="E235" s="293"/>
      <c r="F235" s="215"/>
      <c r="G235" s="299"/>
      <c r="H235" s="203"/>
      <c r="I235" s="277"/>
      <c r="J235" s="208" t="e">
        <f>F235-I233</f>
        <v>#DIV/0!</v>
      </c>
      <c r="K235" s="247"/>
      <c r="L235" s="250"/>
      <c r="M235" s="253"/>
      <c r="N235" s="256"/>
      <c r="O235" s="259"/>
      <c r="P235" s="261"/>
      <c r="Q235" s="94"/>
    </row>
    <row r="236" spans="2:17" x14ac:dyDescent="0.2">
      <c r="B236" s="78"/>
      <c r="C236" s="286">
        <v>53</v>
      </c>
      <c r="D236" s="287"/>
      <c r="E236" s="291"/>
      <c r="F236" s="213"/>
      <c r="G236" s="297"/>
      <c r="H236" s="205"/>
      <c r="I236" s="290" t="e">
        <f>AVERAGE(F236:F238)</f>
        <v>#DIV/0!</v>
      </c>
      <c r="J236" s="206" t="e">
        <f>F236-I236</f>
        <v>#DIV/0!</v>
      </c>
      <c r="K236" s="280" t="e">
        <f>(I236-$D$57)/$D$59</f>
        <v>#DIV/0!</v>
      </c>
      <c r="L236" s="281" t="e">
        <f>10^K236</f>
        <v>#DIV/0!</v>
      </c>
      <c r="M236" s="282" t="e">
        <f>L236*(452/G236)</f>
        <v>#DIV/0!</v>
      </c>
      <c r="N236" s="283" t="e">
        <f>M236*E236</f>
        <v>#DIV/0!</v>
      </c>
      <c r="O236" s="284" t="e">
        <f>N236/1000</f>
        <v>#DIV/0!</v>
      </c>
      <c r="P236" s="285" t="e">
        <f>((O236*10^-12)*(G236*617.9))*10^-6*10^9*10^3</f>
        <v>#DIV/0!</v>
      </c>
      <c r="Q236" s="94"/>
    </row>
    <row r="237" spans="2:17" x14ac:dyDescent="0.2">
      <c r="B237" s="78"/>
      <c r="C237" s="264"/>
      <c r="D237" s="267"/>
      <c r="E237" s="292"/>
      <c r="F237" s="214"/>
      <c r="G237" s="298"/>
      <c r="H237" s="202"/>
      <c r="I237" s="276"/>
      <c r="J237" s="207" t="e">
        <f>F237-I236</f>
        <v>#DIV/0!</v>
      </c>
      <c r="K237" s="246"/>
      <c r="L237" s="249"/>
      <c r="M237" s="252"/>
      <c r="N237" s="255"/>
      <c r="O237" s="258"/>
      <c r="P237" s="260"/>
      <c r="Q237" s="94"/>
    </row>
    <row r="238" spans="2:17" ht="17" thickBot="1" x14ac:dyDescent="0.25">
      <c r="B238" s="78"/>
      <c r="C238" s="265"/>
      <c r="D238" s="268"/>
      <c r="E238" s="293"/>
      <c r="F238" s="215"/>
      <c r="G238" s="299"/>
      <c r="H238" s="203"/>
      <c r="I238" s="277"/>
      <c r="J238" s="208" t="e">
        <f>F238-I236</f>
        <v>#DIV/0!</v>
      </c>
      <c r="K238" s="247"/>
      <c r="L238" s="250"/>
      <c r="M238" s="253"/>
      <c r="N238" s="256"/>
      <c r="O238" s="259"/>
      <c r="P238" s="261"/>
      <c r="Q238" s="94"/>
    </row>
    <row r="239" spans="2:17" x14ac:dyDescent="0.2">
      <c r="B239" s="78"/>
      <c r="C239" s="286">
        <v>54</v>
      </c>
      <c r="D239" s="287"/>
      <c r="E239" s="291"/>
      <c r="F239" s="213"/>
      <c r="G239" s="297"/>
      <c r="H239" s="205"/>
      <c r="I239" s="290" t="e">
        <f>AVERAGE(F239:F241)</f>
        <v>#DIV/0!</v>
      </c>
      <c r="J239" s="206" t="e">
        <f>F239-I239</f>
        <v>#DIV/0!</v>
      </c>
      <c r="K239" s="280" t="e">
        <f>(I239-$D$57)/$D$59</f>
        <v>#DIV/0!</v>
      </c>
      <c r="L239" s="281" t="e">
        <f>10^K239</f>
        <v>#DIV/0!</v>
      </c>
      <c r="M239" s="282" t="e">
        <f>L239*(452/G239)</f>
        <v>#DIV/0!</v>
      </c>
      <c r="N239" s="283" t="e">
        <f>M239*E239</f>
        <v>#DIV/0!</v>
      </c>
      <c r="O239" s="284" t="e">
        <f>N239/1000</f>
        <v>#DIV/0!</v>
      </c>
      <c r="P239" s="285" t="e">
        <f>((O239*10^-12)*(G239*617.9))*10^-6*10^9*10^3</f>
        <v>#DIV/0!</v>
      </c>
      <c r="Q239" s="94"/>
    </row>
    <row r="240" spans="2:17" x14ac:dyDescent="0.2">
      <c r="B240" s="78"/>
      <c r="C240" s="264"/>
      <c r="D240" s="267"/>
      <c r="E240" s="292"/>
      <c r="F240" s="214"/>
      <c r="G240" s="298"/>
      <c r="H240" s="202"/>
      <c r="I240" s="276"/>
      <c r="J240" s="207" t="e">
        <f>F240-I239</f>
        <v>#DIV/0!</v>
      </c>
      <c r="K240" s="246"/>
      <c r="L240" s="249"/>
      <c r="M240" s="252"/>
      <c r="N240" s="255"/>
      <c r="O240" s="258"/>
      <c r="P240" s="260"/>
      <c r="Q240" s="94"/>
    </row>
    <row r="241" spans="2:17" ht="17" thickBot="1" x14ac:dyDescent="0.25">
      <c r="B241" s="78"/>
      <c r="C241" s="265"/>
      <c r="D241" s="268"/>
      <c r="E241" s="293"/>
      <c r="F241" s="215"/>
      <c r="G241" s="299"/>
      <c r="H241" s="203"/>
      <c r="I241" s="277"/>
      <c r="J241" s="208" t="e">
        <f>F241-I239</f>
        <v>#DIV/0!</v>
      </c>
      <c r="K241" s="247"/>
      <c r="L241" s="250"/>
      <c r="M241" s="253"/>
      <c r="N241" s="256"/>
      <c r="O241" s="259"/>
      <c r="P241" s="261"/>
      <c r="Q241" s="94"/>
    </row>
    <row r="242" spans="2:17" x14ac:dyDescent="0.2">
      <c r="B242" s="78"/>
      <c r="C242" s="286">
        <v>55</v>
      </c>
      <c r="D242" s="267"/>
      <c r="E242" s="291"/>
      <c r="F242" s="213"/>
      <c r="G242" s="297"/>
      <c r="H242" s="205"/>
      <c r="I242" s="290" t="e">
        <f>AVERAGE(F242:F244)</f>
        <v>#DIV/0!</v>
      </c>
      <c r="J242" s="206" t="e">
        <f>F242-I242</f>
        <v>#DIV/0!</v>
      </c>
      <c r="K242" s="280" t="e">
        <f>(I242-$D$57)/$D$59</f>
        <v>#DIV/0!</v>
      </c>
      <c r="L242" s="281" t="e">
        <f>10^K242</f>
        <v>#DIV/0!</v>
      </c>
      <c r="M242" s="282" t="e">
        <f>L242*(452/G242)</f>
        <v>#DIV/0!</v>
      </c>
      <c r="N242" s="283" t="e">
        <f>M242*E242</f>
        <v>#DIV/0!</v>
      </c>
      <c r="O242" s="284" t="e">
        <f>N242/1000</f>
        <v>#DIV/0!</v>
      </c>
      <c r="P242" s="285" t="e">
        <f>((O242*10^-12)*(G242*617.9))*10^-6*10^9*10^3</f>
        <v>#DIV/0!</v>
      </c>
      <c r="Q242" s="94"/>
    </row>
    <row r="243" spans="2:17" x14ac:dyDescent="0.2">
      <c r="B243" s="78"/>
      <c r="C243" s="264"/>
      <c r="D243" s="267"/>
      <c r="E243" s="292"/>
      <c r="F243" s="214"/>
      <c r="G243" s="298"/>
      <c r="H243" s="202"/>
      <c r="I243" s="276"/>
      <c r="J243" s="207" t="e">
        <f>F243-I242</f>
        <v>#DIV/0!</v>
      </c>
      <c r="K243" s="246"/>
      <c r="L243" s="249"/>
      <c r="M243" s="252"/>
      <c r="N243" s="255"/>
      <c r="O243" s="258"/>
      <c r="P243" s="260"/>
      <c r="Q243" s="94"/>
    </row>
    <row r="244" spans="2:17" ht="17" thickBot="1" x14ac:dyDescent="0.25">
      <c r="B244" s="78"/>
      <c r="C244" s="265"/>
      <c r="D244" s="268"/>
      <c r="E244" s="293"/>
      <c r="F244" s="215"/>
      <c r="G244" s="299"/>
      <c r="H244" s="203"/>
      <c r="I244" s="277"/>
      <c r="J244" s="208" t="e">
        <f>F244-I242</f>
        <v>#DIV/0!</v>
      </c>
      <c r="K244" s="247"/>
      <c r="L244" s="250"/>
      <c r="M244" s="253"/>
      <c r="N244" s="256"/>
      <c r="O244" s="259"/>
      <c r="P244" s="261"/>
      <c r="Q244" s="94"/>
    </row>
    <row r="245" spans="2:17" x14ac:dyDescent="0.2">
      <c r="B245" s="78"/>
      <c r="C245" s="286">
        <v>56</v>
      </c>
      <c r="D245" s="287"/>
      <c r="E245" s="291"/>
      <c r="F245" s="213"/>
      <c r="G245" s="297"/>
      <c r="H245" s="205"/>
      <c r="I245" s="290" t="e">
        <f>AVERAGE(F245:F247)</f>
        <v>#DIV/0!</v>
      </c>
      <c r="J245" s="206" t="e">
        <f>F245-I245</f>
        <v>#DIV/0!</v>
      </c>
      <c r="K245" s="280" t="e">
        <f>(I245-$D$57)/$D$59</f>
        <v>#DIV/0!</v>
      </c>
      <c r="L245" s="281" t="e">
        <f>10^K245</f>
        <v>#DIV/0!</v>
      </c>
      <c r="M245" s="282" t="e">
        <f>L245*(452/G245)</f>
        <v>#DIV/0!</v>
      </c>
      <c r="N245" s="283" t="e">
        <f>M245*E245</f>
        <v>#DIV/0!</v>
      </c>
      <c r="O245" s="284" t="e">
        <f>N245/1000</f>
        <v>#DIV/0!</v>
      </c>
      <c r="P245" s="285" t="e">
        <f>((O245*10^-12)*(G245*617.9))*10^-6*10^9*10^3</f>
        <v>#DIV/0!</v>
      </c>
      <c r="Q245" s="94"/>
    </row>
    <row r="246" spans="2:17" x14ac:dyDescent="0.2">
      <c r="B246" s="78"/>
      <c r="C246" s="264"/>
      <c r="D246" s="267"/>
      <c r="E246" s="292"/>
      <c r="F246" s="214"/>
      <c r="G246" s="298"/>
      <c r="H246" s="202"/>
      <c r="I246" s="276"/>
      <c r="J246" s="207" t="e">
        <f>F246-I245</f>
        <v>#DIV/0!</v>
      </c>
      <c r="K246" s="246"/>
      <c r="L246" s="249"/>
      <c r="M246" s="252"/>
      <c r="N246" s="255"/>
      <c r="O246" s="258"/>
      <c r="P246" s="260"/>
      <c r="Q246" s="94"/>
    </row>
    <row r="247" spans="2:17" ht="17" thickBot="1" x14ac:dyDescent="0.25">
      <c r="B247" s="78"/>
      <c r="C247" s="265"/>
      <c r="D247" s="268"/>
      <c r="E247" s="293"/>
      <c r="F247" s="215"/>
      <c r="G247" s="299"/>
      <c r="H247" s="203"/>
      <c r="I247" s="277"/>
      <c r="J247" s="208" t="e">
        <f>F247-I245</f>
        <v>#DIV/0!</v>
      </c>
      <c r="K247" s="247"/>
      <c r="L247" s="250"/>
      <c r="M247" s="253"/>
      <c r="N247" s="256"/>
      <c r="O247" s="259"/>
      <c r="P247" s="261"/>
      <c r="Q247" s="94"/>
    </row>
    <row r="248" spans="2:17" x14ac:dyDescent="0.2">
      <c r="B248" s="78"/>
      <c r="C248" s="286">
        <v>57</v>
      </c>
      <c r="D248" s="287"/>
      <c r="E248" s="291"/>
      <c r="F248" s="213"/>
      <c r="G248" s="297"/>
      <c r="H248" s="205"/>
      <c r="I248" s="290" t="e">
        <f>AVERAGE(F248:F250)</f>
        <v>#DIV/0!</v>
      </c>
      <c r="J248" s="206" t="e">
        <f>F248-I248</f>
        <v>#DIV/0!</v>
      </c>
      <c r="K248" s="280" t="e">
        <f>(I248-$D$57)/$D$59</f>
        <v>#DIV/0!</v>
      </c>
      <c r="L248" s="281" t="e">
        <f>10^K248</f>
        <v>#DIV/0!</v>
      </c>
      <c r="M248" s="282" t="e">
        <f>L248*(452/G248)</f>
        <v>#DIV/0!</v>
      </c>
      <c r="N248" s="283" t="e">
        <f>M248*E248</f>
        <v>#DIV/0!</v>
      </c>
      <c r="O248" s="284" t="e">
        <f>N248/1000</f>
        <v>#DIV/0!</v>
      </c>
      <c r="P248" s="285" t="e">
        <f>((O248*10^-12)*(G248*617.9))*10^-6*10^9*10^3</f>
        <v>#DIV/0!</v>
      </c>
      <c r="Q248" s="94"/>
    </row>
    <row r="249" spans="2:17" x14ac:dyDescent="0.2">
      <c r="B249" s="78"/>
      <c r="C249" s="264"/>
      <c r="D249" s="267"/>
      <c r="E249" s="292"/>
      <c r="F249" s="214"/>
      <c r="G249" s="298"/>
      <c r="H249" s="202"/>
      <c r="I249" s="276"/>
      <c r="J249" s="207" t="e">
        <f>F249-I248</f>
        <v>#DIV/0!</v>
      </c>
      <c r="K249" s="246"/>
      <c r="L249" s="249"/>
      <c r="M249" s="252"/>
      <c r="N249" s="255"/>
      <c r="O249" s="258"/>
      <c r="P249" s="260"/>
      <c r="Q249" s="94"/>
    </row>
    <row r="250" spans="2:17" ht="17" thickBot="1" x14ac:dyDescent="0.25">
      <c r="B250" s="78"/>
      <c r="C250" s="265"/>
      <c r="D250" s="268"/>
      <c r="E250" s="293"/>
      <c r="F250" s="215"/>
      <c r="G250" s="299"/>
      <c r="H250" s="203"/>
      <c r="I250" s="277"/>
      <c r="J250" s="208" t="e">
        <f>F250-I248</f>
        <v>#DIV/0!</v>
      </c>
      <c r="K250" s="247"/>
      <c r="L250" s="250"/>
      <c r="M250" s="253"/>
      <c r="N250" s="256"/>
      <c r="O250" s="259"/>
      <c r="P250" s="261"/>
      <c r="Q250" s="94"/>
    </row>
    <row r="251" spans="2:17" x14ac:dyDescent="0.2">
      <c r="B251" s="78"/>
      <c r="C251" s="286">
        <v>58</v>
      </c>
      <c r="D251" s="267"/>
      <c r="E251" s="291"/>
      <c r="F251" s="213"/>
      <c r="G251" s="297"/>
      <c r="H251" s="205"/>
      <c r="I251" s="290" t="e">
        <f>AVERAGE(F251:F253)</f>
        <v>#DIV/0!</v>
      </c>
      <c r="J251" s="206" t="e">
        <f>F251-I251</f>
        <v>#DIV/0!</v>
      </c>
      <c r="K251" s="280" t="e">
        <f>(I251-$D$57)/$D$59</f>
        <v>#DIV/0!</v>
      </c>
      <c r="L251" s="281" t="e">
        <f>10^K251</f>
        <v>#DIV/0!</v>
      </c>
      <c r="M251" s="282" t="e">
        <f>L251*(452/G251)</f>
        <v>#DIV/0!</v>
      </c>
      <c r="N251" s="283" t="e">
        <f>M251*E251</f>
        <v>#DIV/0!</v>
      </c>
      <c r="O251" s="284" t="e">
        <f>N251/1000</f>
        <v>#DIV/0!</v>
      </c>
      <c r="P251" s="285" t="e">
        <f>((O251*10^-12)*(G251*617.9))*10^-6*10^9*10^3</f>
        <v>#DIV/0!</v>
      </c>
      <c r="Q251" s="94"/>
    </row>
    <row r="252" spans="2:17" x14ac:dyDescent="0.2">
      <c r="B252" s="78"/>
      <c r="C252" s="264"/>
      <c r="D252" s="267"/>
      <c r="E252" s="292"/>
      <c r="F252" s="214"/>
      <c r="G252" s="298"/>
      <c r="H252" s="202"/>
      <c r="I252" s="276"/>
      <c r="J252" s="207" t="e">
        <f>F252-I251</f>
        <v>#DIV/0!</v>
      </c>
      <c r="K252" s="246"/>
      <c r="L252" s="249"/>
      <c r="M252" s="252"/>
      <c r="N252" s="255"/>
      <c r="O252" s="258"/>
      <c r="P252" s="260"/>
      <c r="Q252" s="94"/>
    </row>
    <row r="253" spans="2:17" ht="17" thickBot="1" x14ac:dyDescent="0.25">
      <c r="B253" s="78"/>
      <c r="C253" s="265"/>
      <c r="D253" s="268"/>
      <c r="E253" s="293"/>
      <c r="F253" s="215"/>
      <c r="G253" s="299"/>
      <c r="H253" s="203"/>
      <c r="I253" s="277"/>
      <c r="J253" s="208" t="e">
        <f>F253-I251</f>
        <v>#DIV/0!</v>
      </c>
      <c r="K253" s="247"/>
      <c r="L253" s="250"/>
      <c r="M253" s="253"/>
      <c r="N253" s="256"/>
      <c r="O253" s="259"/>
      <c r="P253" s="261"/>
      <c r="Q253" s="94"/>
    </row>
    <row r="254" spans="2:17" x14ac:dyDescent="0.2">
      <c r="B254" s="78"/>
      <c r="C254" s="286">
        <v>59</v>
      </c>
      <c r="D254" s="287"/>
      <c r="E254" s="291"/>
      <c r="F254" s="213"/>
      <c r="G254" s="297"/>
      <c r="H254" s="205"/>
      <c r="I254" s="290" t="e">
        <f>AVERAGE(F254:F256)</f>
        <v>#DIV/0!</v>
      </c>
      <c r="J254" s="206" t="e">
        <f>F254-I254</f>
        <v>#DIV/0!</v>
      </c>
      <c r="K254" s="280" t="e">
        <f>(I254-$D$57)/$D$59</f>
        <v>#DIV/0!</v>
      </c>
      <c r="L254" s="281" t="e">
        <f>10^K254</f>
        <v>#DIV/0!</v>
      </c>
      <c r="M254" s="282" t="e">
        <f>L254*(452/G254)</f>
        <v>#DIV/0!</v>
      </c>
      <c r="N254" s="283" t="e">
        <f>M254*E254</f>
        <v>#DIV/0!</v>
      </c>
      <c r="O254" s="284" t="e">
        <f>N254/1000</f>
        <v>#DIV/0!</v>
      </c>
      <c r="P254" s="285" t="e">
        <f>((O254*10^-12)*(G254*617.9))*10^-6*10^9*10^3</f>
        <v>#DIV/0!</v>
      </c>
      <c r="Q254" s="94"/>
    </row>
    <row r="255" spans="2:17" x14ac:dyDescent="0.2">
      <c r="B255" s="78"/>
      <c r="C255" s="264"/>
      <c r="D255" s="267"/>
      <c r="E255" s="292"/>
      <c r="F255" s="214"/>
      <c r="G255" s="298"/>
      <c r="H255" s="202"/>
      <c r="I255" s="276"/>
      <c r="J255" s="207" t="e">
        <f>F255-I254</f>
        <v>#DIV/0!</v>
      </c>
      <c r="K255" s="246"/>
      <c r="L255" s="249"/>
      <c r="M255" s="252"/>
      <c r="N255" s="255"/>
      <c r="O255" s="258"/>
      <c r="P255" s="260"/>
      <c r="Q255" s="94"/>
    </row>
    <row r="256" spans="2:17" ht="17" thickBot="1" x14ac:dyDescent="0.25">
      <c r="B256" s="78"/>
      <c r="C256" s="265"/>
      <c r="D256" s="268"/>
      <c r="E256" s="293"/>
      <c r="F256" s="215"/>
      <c r="G256" s="299"/>
      <c r="H256" s="203"/>
      <c r="I256" s="277"/>
      <c r="J256" s="208" t="e">
        <f>F256-I254</f>
        <v>#DIV/0!</v>
      </c>
      <c r="K256" s="247"/>
      <c r="L256" s="250"/>
      <c r="M256" s="253"/>
      <c r="N256" s="256"/>
      <c r="O256" s="259"/>
      <c r="P256" s="261"/>
      <c r="Q256" s="94"/>
    </row>
    <row r="257" spans="2:17" x14ac:dyDescent="0.2">
      <c r="B257" s="78"/>
      <c r="C257" s="286">
        <v>60</v>
      </c>
      <c r="D257" s="287"/>
      <c r="E257" s="291"/>
      <c r="F257" s="213"/>
      <c r="G257" s="297"/>
      <c r="H257" s="205"/>
      <c r="I257" s="290" t="e">
        <f>AVERAGE(F257:F259)</f>
        <v>#DIV/0!</v>
      </c>
      <c r="J257" s="206" t="e">
        <f>F257-I257</f>
        <v>#DIV/0!</v>
      </c>
      <c r="K257" s="280" t="e">
        <f>(I257-$D$57)/$D$59</f>
        <v>#DIV/0!</v>
      </c>
      <c r="L257" s="281" t="e">
        <f>10^K257</f>
        <v>#DIV/0!</v>
      </c>
      <c r="M257" s="282" t="e">
        <f>L257*(452/G257)</f>
        <v>#DIV/0!</v>
      </c>
      <c r="N257" s="283" t="e">
        <f>M257*E257</f>
        <v>#DIV/0!</v>
      </c>
      <c r="O257" s="284" t="e">
        <f>N257/1000</f>
        <v>#DIV/0!</v>
      </c>
      <c r="P257" s="285" t="e">
        <f>((O257*10^-12)*(G257*617.9))*10^-6*10^9*10^3</f>
        <v>#DIV/0!</v>
      </c>
      <c r="Q257" s="94"/>
    </row>
    <row r="258" spans="2:17" x14ac:dyDescent="0.2">
      <c r="B258" s="78"/>
      <c r="C258" s="264"/>
      <c r="D258" s="267"/>
      <c r="E258" s="292"/>
      <c r="F258" s="214"/>
      <c r="G258" s="298"/>
      <c r="H258" s="202"/>
      <c r="I258" s="276"/>
      <c r="J258" s="207" t="e">
        <f>F258-I257</f>
        <v>#DIV/0!</v>
      </c>
      <c r="K258" s="246"/>
      <c r="L258" s="249"/>
      <c r="M258" s="252"/>
      <c r="N258" s="255"/>
      <c r="O258" s="258"/>
      <c r="P258" s="260"/>
      <c r="Q258" s="94"/>
    </row>
    <row r="259" spans="2:17" ht="17" thickBot="1" x14ac:dyDescent="0.25">
      <c r="B259" s="78"/>
      <c r="C259" s="265"/>
      <c r="D259" s="268"/>
      <c r="E259" s="293"/>
      <c r="F259" s="215"/>
      <c r="G259" s="299"/>
      <c r="H259" s="203"/>
      <c r="I259" s="277"/>
      <c r="J259" s="208" t="e">
        <f>F259-I257</f>
        <v>#DIV/0!</v>
      </c>
      <c r="K259" s="247"/>
      <c r="L259" s="250"/>
      <c r="M259" s="253"/>
      <c r="N259" s="256"/>
      <c r="O259" s="259"/>
      <c r="P259" s="261"/>
      <c r="Q259" s="94"/>
    </row>
    <row r="260" spans="2:17" x14ac:dyDescent="0.2">
      <c r="B260" s="78"/>
      <c r="C260" s="286">
        <v>61</v>
      </c>
      <c r="D260" s="267"/>
      <c r="E260" s="291"/>
      <c r="F260" s="213"/>
      <c r="G260" s="297"/>
      <c r="H260" s="205"/>
      <c r="I260" s="290" t="e">
        <f>AVERAGE(F260:F262)</f>
        <v>#DIV/0!</v>
      </c>
      <c r="J260" s="206" t="e">
        <f>F260-I260</f>
        <v>#DIV/0!</v>
      </c>
      <c r="K260" s="280" t="e">
        <f>(I260-$D$57)/$D$59</f>
        <v>#DIV/0!</v>
      </c>
      <c r="L260" s="281" t="e">
        <f>10^K260</f>
        <v>#DIV/0!</v>
      </c>
      <c r="M260" s="282" t="e">
        <f>L260*(452/G260)</f>
        <v>#DIV/0!</v>
      </c>
      <c r="N260" s="283" t="e">
        <f>M260*E260</f>
        <v>#DIV/0!</v>
      </c>
      <c r="O260" s="284" t="e">
        <f>N260/1000</f>
        <v>#DIV/0!</v>
      </c>
      <c r="P260" s="285" t="e">
        <f>((O260*10^-12)*(G260*617.9))*10^-6*10^9*10^3</f>
        <v>#DIV/0!</v>
      </c>
      <c r="Q260" s="94"/>
    </row>
    <row r="261" spans="2:17" x14ac:dyDescent="0.2">
      <c r="B261" s="78"/>
      <c r="C261" s="264"/>
      <c r="D261" s="267"/>
      <c r="E261" s="292"/>
      <c r="F261" s="214"/>
      <c r="G261" s="298"/>
      <c r="H261" s="202"/>
      <c r="I261" s="276"/>
      <c r="J261" s="207" t="e">
        <f>F261-I260</f>
        <v>#DIV/0!</v>
      </c>
      <c r="K261" s="246"/>
      <c r="L261" s="249"/>
      <c r="M261" s="252"/>
      <c r="N261" s="255"/>
      <c r="O261" s="258"/>
      <c r="P261" s="260"/>
      <c r="Q261" s="94"/>
    </row>
    <row r="262" spans="2:17" ht="17" thickBot="1" x14ac:dyDescent="0.25">
      <c r="B262" s="78"/>
      <c r="C262" s="265"/>
      <c r="D262" s="268"/>
      <c r="E262" s="293"/>
      <c r="F262" s="215"/>
      <c r="G262" s="299"/>
      <c r="H262" s="203"/>
      <c r="I262" s="277"/>
      <c r="J262" s="208" t="e">
        <f>F262-I260</f>
        <v>#DIV/0!</v>
      </c>
      <c r="K262" s="247"/>
      <c r="L262" s="250"/>
      <c r="M262" s="253"/>
      <c r="N262" s="256"/>
      <c r="O262" s="259"/>
      <c r="P262" s="261"/>
      <c r="Q262" s="94"/>
    </row>
    <row r="263" spans="2:17" x14ac:dyDescent="0.2">
      <c r="B263" s="78"/>
      <c r="C263" s="286">
        <v>62</v>
      </c>
      <c r="D263" s="287"/>
      <c r="E263" s="291"/>
      <c r="F263" s="213"/>
      <c r="G263" s="297"/>
      <c r="H263" s="205"/>
      <c r="I263" s="290" t="e">
        <f>AVERAGE(F263:F265)</f>
        <v>#DIV/0!</v>
      </c>
      <c r="J263" s="206" t="e">
        <f>F263-I263</f>
        <v>#DIV/0!</v>
      </c>
      <c r="K263" s="280" t="e">
        <f>(I263-$D$57)/$D$59</f>
        <v>#DIV/0!</v>
      </c>
      <c r="L263" s="281" t="e">
        <f>10^K263</f>
        <v>#DIV/0!</v>
      </c>
      <c r="M263" s="282" t="e">
        <f>L263*(452/G263)</f>
        <v>#DIV/0!</v>
      </c>
      <c r="N263" s="283" t="e">
        <f>M263*E263</f>
        <v>#DIV/0!</v>
      </c>
      <c r="O263" s="284" t="e">
        <f>N263/1000</f>
        <v>#DIV/0!</v>
      </c>
      <c r="P263" s="285" t="e">
        <f>((O263*10^-12)*(G263*617.9))*10^-6*10^9*10^3</f>
        <v>#DIV/0!</v>
      </c>
      <c r="Q263" s="94"/>
    </row>
    <row r="264" spans="2:17" x14ac:dyDescent="0.2">
      <c r="B264" s="78"/>
      <c r="C264" s="264"/>
      <c r="D264" s="267"/>
      <c r="E264" s="292"/>
      <c r="F264" s="214"/>
      <c r="G264" s="298"/>
      <c r="H264" s="202"/>
      <c r="I264" s="276"/>
      <c r="J264" s="207" t="e">
        <f>F264-I263</f>
        <v>#DIV/0!</v>
      </c>
      <c r="K264" s="246"/>
      <c r="L264" s="249"/>
      <c r="M264" s="252"/>
      <c r="N264" s="255"/>
      <c r="O264" s="258"/>
      <c r="P264" s="260"/>
      <c r="Q264" s="94"/>
    </row>
    <row r="265" spans="2:17" ht="17" thickBot="1" x14ac:dyDescent="0.25">
      <c r="B265" s="78"/>
      <c r="C265" s="265"/>
      <c r="D265" s="268"/>
      <c r="E265" s="293"/>
      <c r="F265" s="215"/>
      <c r="G265" s="299"/>
      <c r="H265" s="203"/>
      <c r="I265" s="277"/>
      <c r="J265" s="208" t="e">
        <f>F265-I263</f>
        <v>#DIV/0!</v>
      </c>
      <c r="K265" s="247"/>
      <c r="L265" s="250"/>
      <c r="M265" s="253"/>
      <c r="N265" s="256"/>
      <c r="O265" s="259"/>
      <c r="P265" s="261"/>
      <c r="Q265" s="94"/>
    </row>
    <row r="266" spans="2:17" x14ac:dyDescent="0.2">
      <c r="B266" s="78"/>
      <c r="C266" s="286">
        <v>63</v>
      </c>
      <c r="D266" s="287"/>
      <c r="E266" s="291"/>
      <c r="F266" s="213"/>
      <c r="G266" s="297"/>
      <c r="H266" s="205"/>
      <c r="I266" s="290" t="e">
        <f>AVERAGE(F266:F268)</f>
        <v>#DIV/0!</v>
      </c>
      <c r="J266" s="206" t="e">
        <f>F266-I266</f>
        <v>#DIV/0!</v>
      </c>
      <c r="K266" s="280" t="e">
        <f>(I266-$D$57)/$D$59</f>
        <v>#DIV/0!</v>
      </c>
      <c r="L266" s="281" t="e">
        <f>10^K266</f>
        <v>#DIV/0!</v>
      </c>
      <c r="M266" s="282" t="e">
        <f>L266*(452/G266)</f>
        <v>#DIV/0!</v>
      </c>
      <c r="N266" s="283" t="e">
        <f>M266*E266</f>
        <v>#DIV/0!</v>
      </c>
      <c r="O266" s="284" t="e">
        <f>N266/1000</f>
        <v>#DIV/0!</v>
      </c>
      <c r="P266" s="285" t="e">
        <f>((O266*10^-12)*(G266*617.9))*10^-6*10^9*10^3</f>
        <v>#DIV/0!</v>
      </c>
      <c r="Q266" s="94"/>
    </row>
    <row r="267" spans="2:17" x14ac:dyDescent="0.2">
      <c r="B267" s="78"/>
      <c r="C267" s="264"/>
      <c r="D267" s="267"/>
      <c r="E267" s="292"/>
      <c r="F267" s="214"/>
      <c r="G267" s="298"/>
      <c r="H267" s="202"/>
      <c r="I267" s="276"/>
      <c r="J267" s="207" t="e">
        <f>F267-I266</f>
        <v>#DIV/0!</v>
      </c>
      <c r="K267" s="246"/>
      <c r="L267" s="249"/>
      <c r="M267" s="252"/>
      <c r="N267" s="255"/>
      <c r="O267" s="258"/>
      <c r="P267" s="260"/>
      <c r="Q267" s="94"/>
    </row>
    <row r="268" spans="2:17" ht="17" thickBot="1" x14ac:dyDescent="0.25">
      <c r="B268" s="78"/>
      <c r="C268" s="265"/>
      <c r="D268" s="268"/>
      <c r="E268" s="293"/>
      <c r="F268" s="215"/>
      <c r="G268" s="299"/>
      <c r="H268" s="203"/>
      <c r="I268" s="277"/>
      <c r="J268" s="208" t="e">
        <f>F268-I266</f>
        <v>#DIV/0!</v>
      </c>
      <c r="K268" s="247"/>
      <c r="L268" s="250"/>
      <c r="M268" s="253"/>
      <c r="N268" s="256"/>
      <c r="O268" s="259"/>
      <c r="P268" s="261"/>
      <c r="Q268" s="94"/>
    </row>
    <row r="269" spans="2:17" x14ac:dyDescent="0.2">
      <c r="B269" s="78"/>
      <c r="C269" s="286">
        <v>64</v>
      </c>
      <c r="D269" s="267"/>
      <c r="E269" s="291"/>
      <c r="F269" s="213"/>
      <c r="G269" s="297"/>
      <c r="H269" s="205"/>
      <c r="I269" s="290" t="e">
        <f>AVERAGE(F269:F271)</f>
        <v>#DIV/0!</v>
      </c>
      <c r="J269" s="206" t="e">
        <f>F269-I269</f>
        <v>#DIV/0!</v>
      </c>
      <c r="K269" s="280" t="e">
        <f>(I269-$D$57)/$D$59</f>
        <v>#DIV/0!</v>
      </c>
      <c r="L269" s="281" t="e">
        <f>10^K269</f>
        <v>#DIV/0!</v>
      </c>
      <c r="M269" s="282" t="e">
        <f>L269*(452/G269)</f>
        <v>#DIV/0!</v>
      </c>
      <c r="N269" s="283" t="e">
        <f>M269*E269</f>
        <v>#DIV/0!</v>
      </c>
      <c r="O269" s="284" t="e">
        <f>N269/1000</f>
        <v>#DIV/0!</v>
      </c>
      <c r="P269" s="285" t="e">
        <f>((O269*10^-12)*(G269*617.9))*10^-6*10^9*10^3</f>
        <v>#DIV/0!</v>
      </c>
      <c r="Q269" s="94"/>
    </row>
    <row r="270" spans="2:17" x14ac:dyDescent="0.2">
      <c r="B270" s="78"/>
      <c r="C270" s="264"/>
      <c r="D270" s="267"/>
      <c r="E270" s="292"/>
      <c r="F270" s="214"/>
      <c r="G270" s="298"/>
      <c r="H270" s="202"/>
      <c r="I270" s="276"/>
      <c r="J270" s="207" t="e">
        <f>F270-I269</f>
        <v>#DIV/0!</v>
      </c>
      <c r="K270" s="246"/>
      <c r="L270" s="249"/>
      <c r="M270" s="252"/>
      <c r="N270" s="255"/>
      <c r="O270" s="258"/>
      <c r="P270" s="260"/>
      <c r="Q270" s="94"/>
    </row>
    <row r="271" spans="2:17" ht="17" thickBot="1" x14ac:dyDescent="0.25">
      <c r="B271" s="78"/>
      <c r="C271" s="265"/>
      <c r="D271" s="268"/>
      <c r="E271" s="293"/>
      <c r="F271" s="215"/>
      <c r="G271" s="299"/>
      <c r="H271" s="203"/>
      <c r="I271" s="277"/>
      <c r="J271" s="208" t="e">
        <f>F271-I269</f>
        <v>#DIV/0!</v>
      </c>
      <c r="K271" s="247"/>
      <c r="L271" s="250"/>
      <c r="M271" s="253"/>
      <c r="N271" s="256"/>
      <c r="O271" s="259"/>
      <c r="P271" s="261"/>
      <c r="Q271" s="94"/>
    </row>
    <row r="272" spans="2:17" x14ac:dyDescent="0.2">
      <c r="B272" s="78"/>
      <c r="C272" s="286">
        <v>65</v>
      </c>
      <c r="D272" s="287"/>
      <c r="E272" s="291"/>
      <c r="F272" s="213"/>
      <c r="G272" s="297"/>
      <c r="H272" s="205"/>
      <c r="I272" s="290" t="e">
        <f>AVERAGE(F272:F274)</f>
        <v>#DIV/0!</v>
      </c>
      <c r="J272" s="206" t="e">
        <f>F272-I272</f>
        <v>#DIV/0!</v>
      </c>
      <c r="K272" s="280" t="e">
        <f>(I272-$D$57)/$D$59</f>
        <v>#DIV/0!</v>
      </c>
      <c r="L272" s="281" t="e">
        <f>10^K272</f>
        <v>#DIV/0!</v>
      </c>
      <c r="M272" s="282" t="e">
        <f>L272*(452/G272)</f>
        <v>#DIV/0!</v>
      </c>
      <c r="N272" s="283" t="e">
        <f>M272*E272</f>
        <v>#DIV/0!</v>
      </c>
      <c r="O272" s="284" t="e">
        <f>N272/1000</f>
        <v>#DIV/0!</v>
      </c>
      <c r="P272" s="285" t="e">
        <f>((O272*10^-12)*(G272*617.9))*10^-6*10^9*10^3</f>
        <v>#DIV/0!</v>
      </c>
      <c r="Q272" s="94"/>
    </row>
    <row r="273" spans="2:17" x14ac:dyDescent="0.2">
      <c r="B273" s="78"/>
      <c r="C273" s="264"/>
      <c r="D273" s="267"/>
      <c r="E273" s="292"/>
      <c r="F273" s="214"/>
      <c r="G273" s="298"/>
      <c r="H273" s="202"/>
      <c r="I273" s="276"/>
      <c r="J273" s="207" t="e">
        <f>F273-I272</f>
        <v>#DIV/0!</v>
      </c>
      <c r="K273" s="246"/>
      <c r="L273" s="249"/>
      <c r="M273" s="252"/>
      <c r="N273" s="255"/>
      <c r="O273" s="258"/>
      <c r="P273" s="260"/>
      <c r="Q273" s="94"/>
    </row>
    <row r="274" spans="2:17" ht="17" thickBot="1" x14ac:dyDescent="0.25">
      <c r="B274" s="78"/>
      <c r="C274" s="265"/>
      <c r="D274" s="268"/>
      <c r="E274" s="293"/>
      <c r="F274" s="215"/>
      <c r="G274" s="299"/>
      <c r="H274" s="203"/>
      <c r="I274" s="277"/>
      <c r="J274" s="208" t="e">
        <f>F274-I272</f>
        <v>#DIV/0!</v>
      </c>
      <c r="K274" s="247"/>
      <c r="L274" s="250"/>
      <c r="M274" s="253"/>
      <c r="N274" s="256"/>
      <c r="O274" s="259"/>
      <c r="P274" s="261"/>
      <c r="Q274" s="94"/>
    </row>
    <row r="275" spans="2:17" x14ac:dyDescent="0.2">
      <c r="B275" s="78"/>
      <c r="C275" s="286">
        <v>66</v>
      </c>
      <c r="D275" s="287"/>
      <c r="E275" s="291"/>
      <c r="F275" s="213"/>
      <c r="G275" s="297"/>
      <c r="H275" s="205"/>
      <c r="I275" s="290" t="e">
        <f>AVERAGE(F275:F277)</f>
        <v>#DIV/0!</v>
      </c>
      <c r="J275" s="206" t="e">
        <f>F275-I275</f>
        <v>#DIV/0!</v>
      </c>
      <c r="K275" s="280" t="e">
        <f>(I275-$D$57)/$D$59</f>
        <v>#DIV/0!</v>
      </c>
      <c r="L275" s="281" t="e">
        <f>10^K275</f>
        <v>#DIV/0!</v>
      </c>
      <c r="M275" s="282" t="e">
        <f>L275*(452/G275)</f>
        <v>#DIV/0!</v>
      </c>
      <c r="N275" s="283" t="e">
        <f>M275*E275</f>
        <v>#DIV/0!</v>
      </c>
      <c r="O275" s="284" t="e">
        <f>N275/1000</f>
        <v>#DIV/0!</v>
      </c>
      <c r="P275" s="285" t="e">
        <f>((O275*10^-12)*(G275*617.9))*10^-6*10^9*10^3</f>
        <v>#DIV/0!</v>
      </c>
      <c r="Q275" s="94"/>
    </row>
    <row r="276" spans="2:17" x14ac:dyDescent="0.2">
      <c r="B276" s="78"/>
      <c r="C276" s="264"/>
      <c r="D276" s="267"/>
      <c r="E276" s="292"/>
      <c r="F276" s="214"/>
      <c r="G276" s="298"/>
      <c r="H276" s="202"/>
      <c r="I276" s="276"/>
      <c r="J276" s="207" t="e">
        <f>F276-I275</f>
        <v>#DIV/0!</v>
      </c>
      <c r="K276" s="246"/>
      <c r="L276" s="249"/>
      <c r="M276" s="252"/>
      <c r="N276" s="255"/>
      <c r="O276" s="258"/>
      <c r="P276" s="260"/>
      <c r="Q276" s="94"/>
    </row>
    <row r="277" spans="2:17" ht="17" thickBot="1" x14ac:dyDescent="0.25">
      <c r="B277" s="78"/>
      <c r="C277" s="265"/>
      <c r="D277" s="268"/>
      <c r="E277" s="293"/>
      <c r="F277" s="215"/>
      <c r="G277" s="299"/>
      <c r="H277" s="203"/>
      <c r="I277" s="277"/>
      <c r="J277" s="208" t="e">
        <f>F277-I275</f>
        <v>#DIV/0!</v>
      </c>
      <c r="K277" s="247"/>
      <c r="L277" s="250"/>
      <c r="M277" s="253"/>
      <c r="N277" s="256"/>
      <c r="O277" s="259"/>
      <c r="P277" s="261"/>
      <c r="Q277" s="94"/>
    </row>
    <row r="278" spans="2:17" x14ac:dyDescent="0.2">
      <c r="B278" s="78"/>
      <c r="C278" s="286">
        <v>67</v>
      </c>
      <c r="D278" s="267"/>
      <c r="E278" s="291"/>
      <c r="F278" s="213"/>
      <c r="G278" s="297"/>
      <c r="H278" s="205"/>
      <c r="I278" s="290" t="e">
        <f>AVERAGE(F278:F280)</f>
        <v>#DIV/0!</v>
      </c>
      <c r="J278" s="206" t="e">
        <f>F278-I278</f>
        <v>#DIV/0!</v>
      </c>
      <c r="K278" s="280" t="e">
        <f>(I278-$D$57)/$D$59</f>
        <v>#DIV/0!</v>
      </c>
      <c r="L278" s="281" t="e">
        <f>10^K278</f>
        <v>#DIV/0!</v>
      </c>
      <c r="M278" s="282" t="e">
        <f>L278*(452/G278)</f>
        <v>#DIV/0!</v>
      </c>
      <c r="N278" s="283" t="e">
        <f>M278*E278</f>
        <v>#DIV/0!</v>
      </c>
      <c r="O278" s="284" t="e">
        <f>N278/1000</f>
        <v>#DIV/0!</v>
      </c>
      <c r="P278" s="285" t="e">
        <f>((O278*10^-12)*(G278*617.9))*10^-6*10^9*10^3</f>
        <v>#DIV/0!</v>
      </c>
      <c r="Q278" s="94"/>
    </row>
    <row r="279" spans="2:17" x14ac:dyDescent="0.2">
      <c r="B279" s="78"/>
      <c r="C279" s="264"/>
      <c r="D279" s="267"/>
      <c r="E279" s="292"/>
      <c r="F279" s="214"/>
      <c r="G279" s="298"/>
      <c r="H279" s="202"/>
      <c r="I279" s="276"/>
      <c r="J279" s="207" t="e">
        <f>F279-I278</f>
        <v>#DIV/0!</v>
      </c>
      <c r="K279" s="246"/>
      <c r="L279" s="249"/>
      <c r="M279" s="252"/>
      <c r="N279" s="255"/>
      <c r="O279" s="258"/>
      <c r="P279" s="260"/>
      <c r="Q279" s="94"/>
    </row>
    <row r="280" spans="2:17" ht="17" thickBot="1" x14ac:dyDescent="0.25">
      <c r="B280" s="78"/>
      <c r="C280" s="265"/>
      <c r="D280" s="268"/>
      <c r="E280" s="293"/>
      <c r="F280" s="215"/>
      <c r="G280" s="299"/>
      <c r="H280" s="203"/>
      <c r="I280" s="277"/>
      <c r="J280" s="208" t="e">
        <f>F280-I278</f>
        <v>#DIV/0!</v>
      </c>
      <c r="K280" s="247"/>
      <c r="L280" s="250"/>
      <c r="M280" s="253"/>
      <c r="N280" s="256"/>
      <c r="O280" s="259"/>
      <c r="P280" s="261"/>
      <c r="Q280" s="94"/>
    </row>
    <row r="281" spans="2:17" x14ac:dyDescent="0.2">
      <c r="B281" s="78"/>
      <c r="C281" s="286">
        <v>68</v>
      </c>
      <c r="D281" s="287"/>
      <c r="E281" s="291"/>
      <c r="F281" s="213"/>
      <c r="G281" s="297"/>
      <c r="H281" s="205"/>
      <c r="I281" s="290" t="e">
        <f>AVERAGE(F281:F283)</f>
        <v>#DIV/0!</v>
      </c>
      <c r="J281" s="206" t="e">
        <f>F281-I281</f>
        <v>#DIV/0!</v>
      </c>
      <c r="K281" s="280" t="e">
        <f>(I281-$D$57)/$D$59</f>
        <v>#DIV/0!</v>
      </c>
      <c r="L281" s="281" t="e">
        <f>10^K281</f>
        <v>#DIV/0!</v>
      </c>
      <c r="M281" s="282" t="e">
        <f>L281*(452/G281)</f>
        <v>#DIV/0!</v>
      </c>
      <c r="N281" s="283" t="e">
        <f>M281*E281</f>
        <v>#DIV/0!</v>
      </c>
      <c r="O281" s="284" t="e">
        <f>N281/1000</f>
        <v>#DIV/0!</v>
      </c>
      <c r="P281" s="285" t="e">
        <f>((O281*10^-12)*(G281*617.9))*10^-6*10^9*10^3</f>
        <v>#DIV/0!</v>
      </c>
      <c r="Q281" s="94"/>
    </row>
    <row r="282" spans="2:17" x14ac:dyDescent="0.2">
      <c r="B282" s="78"/>
      <c r="C282" s="264"/>
      <c r="D282" s="267"/>
      <c r="E282" s="292"/>
      <c r="F282" s="214"/>
      <c r="G282" s="298"/>
      <c r="H282" s="202"/>
      <c r="I282" s="276"/>
      <c r="J282" s="207" t="e">
        <f>F282-I281</f>
        <v>#DIV/0!</v>
      </c>
      <c r="K282" s="246"/>
      <c r="L282" s="249"/>
      <c r="M282" s="252"/>
      <c r="N282" s="255"/>
      <c r="O282" s="258"/>
      <c r="P282" s="260"/>
      <c r="Q282" s="94"/>
    </row>
    <row r="283" spans="2:17" ht="17" thickBot="1" x14ac:dyDescent="0.25">
      <c r="B283" s="78"/>
      <c r="C283" s="265"/>
      <c r="D283" s="268"/>
      <c r="E283" s="293"/>
      <c r="F283" s="215"/>
      <c r="G283" s="299"/>
      <c r="H283" s="203"/>
      <c r="I283" s="277"/>
      <c r="J283" s="208" t="e">
        <f>F283-I281</f>
        <v>#DIV/0!</v>
      </c>
      <c r="K283" s="247"/>
      <c r="L283" s="250"/>
      <c r="M283" s="253"/>
      <c r="N283" s="256"/>
      <c r="O283" s="259"/>
      <c r="P283" s="261"/>
      <c r="Q283" s="94"/>
    </row>
    <row r="284" spans="2:17" x14ac:dyDescent="0.2">
      <c r="B284" s="78"/>
      <c r="C284" s="286">
        <v>69</v>
      </c>
      <c r="D284" s="287"/>
      <c r="E284" s="291"/>
      <c r="F284" s="216"/>
      <c r="G284" s="297"/>
      <c r="H284" s="205"/>
      <c r="I284" s="290" t="e">
        <f>AVERAGE(F284:F286)</f>
        <v>#DIV/0!</v>
      </c>
      <c r="J284" s="206" t="e">
        <f>F284-I284</f>
        <v>#DIV/0!</v>
      </c>
      <c r="K284" s="280" t="e">
        <f>(I284-$D$57)/$D$59</f>
        <v>#DIV/0!</v>
      </c>
      <c r="L284" s="281" t="e">
        <f>10^K284</f>
        <v>#DIV/0!</v>
      </c>
      <c r="M284" s="282" t="e">
        <f>L284*(452/G284)</f>
        <v>#DIV/0!</v>
      </c>
      <c r="N284" s="283" t="e">
        <f>M284*E284</f>
        <v>#DIV/0!</v>
      </c>
      <c r="O284" s="284" t="e">
        <f>N284/1000</f>
        <v>#DIV/0!</v>
      </c>
      <c r="P284" s="285" t="e">
        <f>((O284*10^-12)*(G284*617.9))*10^-6*10^9*10^3</f>
        <v>#DIV/0!</v>
      </c>
      <c r="Q284" s="94"/>
    </row>
    <row r="285" spans="2:17" x14ac:dyDescent="0.2">
      <c r="B285" s="78"/>
      <c r="C285" s="264"/>
      <c r="D285" s="267"/>
      <c r="E285" s="292"/>
      <c r="F285" s="213"/>
      <c r="G285" s="298"/>
      <c r="H285" s="202"/>
      <c r="I285" s="276"/>
      <c r="J285" s="207" t="e">
        <f>F285-I284</f>
        <v>#DIV/0!</v>
      </c>
      <c r="K285" s="246"/>
      <c r="L285" s="249"/>
      <c r="M285" s="252"/>
      <c r="N285" s="255"/>
      <c r="O285" s="258"/>
      <c r="P285" s="260"/>
      <c r="Q285" s="94"/>
    </row>
    <row r="286" spans="2:17" ht="17" thickBot="1" x14ac:dyDescent="0.25">
      <c r="B286" s="78"/>
      <c r="C286" s="265"/>
      <c r="D286" s="268"/>
      <c r="E286" s="293"/>
      <c r="F286" s="215"/>
      <c r="G286" s="299"/>
      <c r="H286" s="203"/>
      <c r="I286" s="277"/>
      <c r="J286" s="208" t="e">
        <f>F286-I284</f>
        <v>#DIV/0!</v>
      </c>
      <c r="K286" s="247"/>
      <c r="L286" s="250"/>
      <c r="M286" s="253"/>
      <c r="N286" s="256"/>
      <c r="O286" s="259"/>
      <c r="P286" s="261"/>
      <c r="Q286" s="94"/>
    </row>
    <row r="287" spans="2:17" x14ac:dyDescent="0.2">
      <c r="B287" s="78"/>
      <c r="C287" s="286">
        <v>70</v>
      </c>
      <c r="D287" s="267"/>
      <c r="E287" s="291"/>
      <c r="F287" s="213"/>
      <c r="G287" s="297"/>
      <c r="H287" s="205"/>
      <c r="I287" s="290" t="e">
        <f>AVERAGE(F287:F289)</f>
        <v>#DIV/0!</v>
      </c>
      <c r="J287" s="206" t="e">
        <f>F287-I287</f>
        <v>#DIV/0!</v>
      </c>
      <c r="K287" s="280" t="e">
        <f>(I287-$D$57)/$D$59</f>
        <v>#DIV/0!</v>
      </c>
      <c r="L287" s="281" t="e">
        <f>10^K287</f>
        <v>#DIV/0!</v>
      </c>
      <c r="M287" s="282" t="e">
        <f>L287*(452/G287)</f>
        <v>#DIV/0!</v>
      </c>
      <c r="N287" s="283" t="e">
        <f>M287*E287</f>
        <v>#DIV/0!</v>
      </c>
      <c r="O287" s="284" t="e">
        <f>N287/1000</f>
        <v>#DIV/0!</v>
      </c>
      <c r="P287" s="285" t="e">
        <f>((O287*10^-12)*(G287*617.9))*10^-6*10^9*10^3</f>
        <v>#DIV/0!</v>
      </c>
      <c r="Q287" s="94"/>
    </row>
    <row r="288" spans="2:17" x14ac:dyDescent="0.2">
      <c r="B288" s="78"/>
      <c r="C288" s="264"/>
      <c r="D288" s="267"/>
      <c r="E288" s="292"/>
      <c r="F288" s="214"/>
      <c r="G288" s="298"/>
      <c r="H288" s="202"/>
      <c r="I288" s="276"/>
      <c r="J288" s="207" t="e">
        <f>F288-I287</f>
        <v>#DIV/0!</v>
      </c>
      <c r="K288" s="246"/>
      <c r="L288" s="249"/>
      <c r="M288" s="252"/>
      <c r="N288" s="255"/>
      <c r="O288" s="258"/>
      <c r="P288" s="260"/>
      <c r="Q288" s="94"/>
    </row>
    <row r="289" spans="2:17" ht="17" thickBot="1" x14ac:dyDescent="0.25">
      <c r="B289" s="78"/>
      <c r="C289" s="265"/>
      <c r="D289" s="268"/>
      <c r="E289" s="293"/>
      <c r="F289" s="215"/>
      <c r="G289" s="299"/>
      <c r="H289" s="203"/>
      <c r="I289" s="277"/>
      <c r="J289" s="208" t="e">
        <f>F289-I287</f>
        <v>#DIV/0!</v>
      </c>
      <c r="K289" s="247"/>
      <c r="L289" s="250"/>
      <c r="M289" s="253"/>
      <c r="N289" s="256"/>
      <c r="O289" s="259"/>
      <c r="P289" s="261"/>
      <c r="Q289" s="94"/>
    </row>
    <row r="290" spans="2:17" x14ac:dyDescent="0.2">
      <c r="B290" s="78"/>
      <c r="C290" s="286">
        <v>71</v>
      </c>
      <c r="D290" s="287"/>
      <c r="E290" s="291"/>
      <c r="F290" s="213"/>
      <c r="G290" s="297"/>
      <c r="H290" s="205"/>
      <c r="I290" s="290" t="e">
        <f>AVERAGE(F290:F292)</f>
        <v>#DIV/0!</v>
      </c>
      <c r="J290" s="206" t="e">
        <f>F290-I290</f>
        <v>#DIV/0!</v>
      </c>
      <c r="K290" s="280" t="e">
        <f>(I290-$D$57)/$D$59</f>
        <v>#DIV/0!</v>
      </c>
      <c r="L290" s="281" t="e">
        <f>10^K290</f>
        <v>#DIV/0!</v>
      </c>
      <c r="M290" s="282" t="e">
        <f>L290*(452/G290)</f>
        <v>#DIV/0!</v>
      </c>
      <c r="N290" s="283" t="e">
        <f>M290*E290</f>
        <v>#DIV/0!</v>
      </c>
      <c r="O290" s="284" t="e">
        <f>N290/1000</f>
        <v>#DIV/0!</v>
      </c>
      <c r="P290" s="285" t="e">
        <f>((O290*10^-12)*(G290*617.9))*10^-6*10^9*10^3</f>
        <v>#DIV/0!</v>
      </c>
      <c r="Q290" s="94"/>
    </row>
    <row r="291" spans="2:17" x14ac:dyDescent="0.2">
      <c r="B291" s="78"/>
      <c r="C291" s="264"/>
      <c r="D291" s="267"/>
      <c r="E291" s="292"/>
      <c r="F291" s="214"/>
      <c r="G291" s="298"/>
      <c r="H291" s="202"/>
      <c r="I291" s="276"/>
      <c r="J291" s="207" t="e">
        <f>F291-I290</f>
        <v>#DIV/0!</v>
      </c>
      <c r="K291" s="246"/>
      <c r="L291" s="249"/>
      <c r="M291" s="252"/>
      <c r="N291" s="255"/>
      <c r="O291" s="258"/>
      <c r="P291" s="260"/>
      <c r="Q291" s="94"/>
    </row>
    <row r="292" spans="2:17" ht="17" thickBot="1" x14ac:dyDescent="0.25">
      <c r="B292" s="78"/>
      <c r="C292" s="265"/>
      <c r="D292" s="268"/>
      <c r="E292" s="293"/>
      <c r="F292" s="215"/>
      <c r="G292" s="299"/>
      <c r="H292" s="203"/>
      <c r="I292" s="277"/>
      <c r="J292" s="208" t="e">
        <f>F292-I290</f>
        <v>#DIV/0!</v>
      </c>
      <c r="K292" s="247"/>
      <c r="L292" s="250"/>
      <c r="M292" s="253"/>
      <c r="N292" s="256"/>
      <c r="O292" s="259"/>
      <c r="P292" s="261"/>
      <c r="Q292" s="94"/>
    </row>
    <row r="293" spans="2:17" x14ac:dyDescent="0.2">
      <c r="B293" s="78"/>
      <c r="C293" s="286">
        <v>72</v>
      </c>
      <c r="D293" s="287"/>
      <c r="E293" s="291"/>
      <c r="F293" s="213"/>
      <c r="G293" s="297"/>
      <c r="H293" s="205"/>
      <c r="I293" s="290" t="e">
        <f>AVERAGE(F293:F295)</f>
        <v>#DIV/0!</v>
      </c>
      <c r="J293" s="206" t="e">
        <f>F293-I293</f>
        <v>#DIV/0!</v>
      </c>
      <c r="K293" s="280" t="e">
        <f>(I293-$D$57)/$D$59</f>
        <v>#DIV/0!</v>
      </c>
      <c r="L293" s="281" t="e">
        <f>10^K293</f>
        <v>#DIV/0!</v>
      </c>
      <c r="M293" s="282" t="e">
        <f>L293*(452/G293)</f>
        <v>#DIV/0!</v>
      </c>
      <c r="N293" s="283" t="e">
        <f>M293*E293</f>
        <v>#DIV/0!</v>
      </c>
      <c r="O293" s="284" t="e">
        <f>N293/1000</f>
        <v>#DIV/0!</v>
      </c>
      <c r="P293" s="285" t="e">
        <f>((O293*10^-12)*(G293*617.9))*10^-6*10^9*10^3</f>
        <v>#DIV/0!</v>
      </c>
      <c r="Q293" s="94"/>
    </row>
    <row r="294" spans="2:17" x14ac:dyDescent="0.2">
      <c r="B294" s="78"/>
      <c r="C294" s="264"/>
      <c r="D294" s="267"/>
      <c r="E294" s="292"/>
      <c r="F294" s="214"/>
      <c r="G294" s="298"/>
      <c r="H294" s="202"/>
      <c r="I294" s="276"/>
      <c r="J294" s="207" t="e">
        <f>F294-I293</f>
        <v>#DIV/0!</v>
      </c>
      <c r="K294" s="246"/>
      <c r="L294" s="249"/>
      <c r="M294" s="252"/>
      <c r="N294" s="255"/>
      <c r="O294" s="258"/>
      <c r="P294" s="260"/>
      <c r="Q294" s="94"/>
    </row>
    <row r="295" spans="2:17" ht="17" thickBot="1" x14ac:dyDescent="0.25">
      <c r="B295" s="78"/>
      <c r="C295" s="265"/>
      <c r="D295" s="268"/>
      <c r="E295" s="293"/>
      <c r="F295" s="215"/>
      <c r="G295" s="299"/>
      <c r="H295" s="203"/>
      <c r="I295" s="277"/>
      <c r="J295" s="208" t="e">
        <f>F295-I293</f>
        <v>#DIV/0!</v>
      </c>
      <c r="K295" s="247"/>
      <c r="L295" s="250"/>
      <c r="M295" s="253"/>
      <c r="N295" s="256"/>
      <c r="O295" s="259"/>
      <c r="P295" s="261"/>
      <c r="Q295" s="94"/>
    </row>
    <row r="296" spans="2:17" x14ac:dyDescent="0.2">
      <c r="B296" s="78"/>
      <c r="C296" s="286">
        <v>73</v>
      </c>
      <c r="D296" s="267"/>
      <c r="E296" s="291"/>
      <c r="F296" s="213"/>
      <c r="G296" s="297"/>
      <c r="H296" s="205"/>
      <c r="I296" s="290" t="e">
        <f>AVERAGE(F296:F298)</f>
        <v>#DIV/0!</v>
      </c>
      <c r="J296" s="206" t="e">
        <f>F296-I296</f>
        <v>#DIV/0!</v>
      </c>
      <c r="K296" s="280" t="e">
        <f>(I296-$D$57)/$D$59</f>
        <v>#DIV/0!</v>
      </c>
      <c r="L296" s="281" t="e">
        <f>10^K296</f>
        <v>#DIV/0!</v>
      </c>
      <c r="M296" s="282" t="e">
        <f>L296*(452/G296)</f>
        <v>#DIV/0!</v>
      </c>
      <c r="N296" s="283" t="e">
        <f>M296*E296</f>
        <v>#DIV/0!</v>
      </c>
      <c r="O296" s="284" t="e">
        <f>N296/1000</f>
        <v>#DIV/0!</v>
      </c>
      <c r="P296" s="285" t="e">
        <f>((O296*10^-12)*(G296*617.9))*10^-6*10^9*10^3</f>
        <v>#DIV/0!</v>
      </c>
      <c r="Q296" s="94"/>
    </row>
    <row r="297" spans="2:17" x14ac:dyDescent="0.2">
      <c r="B297" s="78"/>
      <c r="C297" s="264"/>
      <c r="D297" s="267"/>
      <c r="E297" s="292"/>
      <c r="F297" s="214"/>
      <c r="G297" s="298"/>
      <c r="H297" s="202"/>
      <c r="I297" s="276"/>
      <c r="J297" s="207" t="e">
        <f>F297-I296</f>
        <v>#DIV/0!</v>
      </c>
      <c r="K297" s="246"/>
      <c r="L297" s="249"/>
      <c r="M297" s="252"/>
      <c r="N297" s="255"/>
      <c r="O297" s="258"/>
      <c r="P297" s="260"/>
      <c r="Q297" s="94"/>
    </row>
    <row r="298" spans="2:17" ht="17" thickBot="1" x14ac:dyDescent="0.25">
      <c r="B298" s="78"/>
      <c r="C298" s="265"/>
      <c r="D298" s="268"/>
      <c r="E298" s="293"/>
      <c r="F298" s="215"/>
      <c r="G298" s="299"/>
      <c r="H298" s="203"/>
      <c r="I298" s="277"/>
      <c r="J298" s="208" t="e">
        <f>F298-I296</f>
        <v>#DIV/0!</v>
      </c>
      <c r="K298" s="247"/>
      <c r="L298" s="250"/>
      <c r="M298" s="253"/>
      <c r="N298" s="256"/>
      <c r="O298" s="259"/>
      <c r="P298" s="261"/>
      <c r="Q298" s="94"/>
    </row>
    <row r="299" spans="2:17" x14ac:dyDescent="0.2">
      <c r="B299" s="78"/>
      <c r="C299" s="286">
        <v>74</v>
      </c>
      <c r="D299" s="287"/>
      <c r="E299" s="291"/>
      <c r="F299" s="213"/>
      <c r="G299" s="297"/>
      <c r="H299" s="205"/>
      <c r="I299" s="290" t="e">
        <f>AVERAGE(F299:F301)</f>
        <v>#DIV/0!</v>
      </c>
      <c r="J299" s="206" t="e">
        <f>F299-I299</f>
        <v>#DIV/0!</v>
      </c>
      <c r="K299" s="280" t="e">
        <f>(I299-$D$57)/$D$59</f>
        <v>#DIV/0!</v>
      </c>
      <c r="L299" s="281" t="e">
        <f>10^K299</f>
        <v>#DIV/0!</v>
      </c>
      <c r="M299" s="282" t="e">
        <f>L299*(452/G299)</f>
        <v>#DIV/0!</v>
      </c>
      <c r="N299" s="283" t="e">
        <f>M299*E299</f>
        <v>#DIV/0!</v>
      </c>
      <c r="O299" s="284" t="e">
        <f>N299/1000</f>
        <v>#DIV/0!</v>
      </c>
      <c r="P299" s="285" t="e">
        <f>((O299*10^-12)*(G299*617.9))*10^-6*10^9*10^3</f>
        <v>#DIV/0!</v>
      </c>
      <c r="Q299" s="94"/>
    </row>
    <row r="300" spans="2:17" x14ac:dyDescent="0.2">
      <c r="B300" s="78"/>
      <c r="C300" s="264"/>
      <c r="D300" s="267"/>
      <c r="E300" s="292"/>
      <c r="F300" s="214"/>
      <c r="G300" s="298"/>
      <c r="H300" s="202"/>
      <c r="I300" s="276"/>
      <c r="J300" s="207" t="e">
        <f>F300-I299</f>
        <v>#DIV/0!</v>
      </c>
      <c r="K300" s="246"/>
      <c r="L300" s="249"/>
      <c r="M300" s="252"/>
      <c r="N300" s="255"/>
      <c r="O300" s="258"/>
      <c r="P300" s="260"/>
      <c r="Q300" s="94"/>
    </row>
    <row r="301" spans="2:17" ht="17" thickBot="1" x14ac:dyDescent="0.25">
      <c r="B301" s="78"/>
      <c r="C301" s="265"/>
      <c r="D301" s="268"/>
      <c r="E301" s="293"/>
      <c r="F301" s="215"/>
      <c r="G301" s="299"/>
      <c r="H301" s="203"/>
      <c r="I301" s="277"/>
      <c r="J301" s="208" t="e">
        <f>F301-I299</f>
        <v>#DIV/0!</v>
      </c>
      <c r="K301" s="247"/>
      <c r="L301" s="250"/>
      <c r="M301" s="253"/>
      <c r="N301" s="256"/>
      <c r="O301" s="259"/>
      <c r="P301" s="261"/>
      <c r="Q301" s="94"/>
    </row>
    <row r="302" spans="2:17" x14ac:dyDescent="0.2">
      <c r="B302" s="78"/>
      <c r="C302" s="286">
        <v>75</v>
      </c>
      <c r="D302" s="287"/>
      <c r="E302" s="291"/>
      <c r="F302" s="213"/>
      <c r="G302" s="297"/>
      <c r="H302" s="205"/>
      <c r="I302" s="290" t="e">
        <f>AVERAGE(F302:F304)</f>
        <v>#DIV/0!</v>
      </c>
      <c r="J302" s="206" t="e">
        <f>F302-I302</f>
        <v>#DIV/0!</v>
      </c>
      <c r="K302" s="280" t="e">
        <f>(I302-$D$57)/$D$59</f>
        <v>#DIV/0!</v>
      </c>
      <c r="L302" s="281" t="e">
        <f>10^K302</f>
        <v>#DIV/0!</v>
      </c>
      <c r="M302" s="282" t="e">
        <f>L302*(452/G302)</f>
        <v>#DIV/0!</v>
      </c>
      <c r="N302" s="283" t="e">
        <f>M302*E302</f>
        <v>#DIV/0!</v>
      </c>
      <c r="O302" s="284" t="e">
        <f>N302/1000</f>
        <v>#DIV/0!</v>
      </c>
      <c r="P302" s="285" t="e">
        <f>((O302*10^-12)*(G302*617.9))*10^-6*10^9*10^3</f>
        <v>#DIV/0!</v>
      </c>
      <c r="Q302" s="94"/>
    </row>
    <row r="303" spans="2:17" x14ac:dyDescent="0.2">
      <c r="B303" s="78"/>
      <c r="C303" s="264"/>
      <c r="D303" s="267"/>
      <c r="E303" s="292"/>
      <c r="F303" s="214"/>
      <c r="G303" s="298"/>
      <c r="H303" s="202"/>
      <c r="I303" s="276"/>
      <c r="J303" s="207" t="e">
        <f>F303-I302</f>
        <v>#DIV/0!</v>
      </c>
      <c r="K303" s="246"/>
      <c r="L303" s="249"/>
      <c r="M303" s="252"/>
      <c r="N303" s="255"/>
      <c r="O303" s="258"/>
      <c r="P303" s="260"/>
      <c r="Q303" s="94"/>
    </row>
    <row r="304" spans="2:17" ht="17" thickBot="1" x14ac:dyDescent="0.25">
      <c r="B304" s="78"/>
      <c r="C304" s="265"/>
      <c r="D304" s="268"/>
      <c r="E304" s="293"/>
      <c r="F304" s="215"/>
      <c r="G304" s="299"/>
      <c r="H304" s="203"/>
      <c r="I304" s="277"/>
      <c r="J304" s="208" t="e">
        <f>F304-I302</f>
        <v>#DIV/0!</v>
      </c>
      <c r="K304" s="247"/>
      <c r="L304" s="250"/>
      <c r="M304" s="253"/>
      <c r="N304" s="256"/>
      <c r="O304" s="259"/>
      <c r="P304" s="261"/>
      <c r="Q304" s="94"/>
    </row>
    <row r="305" spans="2:17" x14ac:dyDescent="0.2">
      <c r="B305" s="78"/>
      <c r="C305" s="286">
        <v>76</v>
      </c>
      <c r="D305" s="267"/>
      <c r="E305" s="291"/>
      <c r="F305" s="213"/>
      <c r="G305" s="297"/>
      <c r="H305" s="205"/>
      <c r="I305" s="290" t="e">
        <f>AVERAGE(F305:F307)</f>
        <v>#DIV/0!</v>
      </c>
      <c r="J305" s="206" t="e">
        <f>F305-I305</f>
        <v>#DIV/0!</v>
      </c>
      <c r="K305" s="280" t="e">
        <f>(I305-$D$57)/$D$59</f>
        <v>#DIV/0!</v>
      </c>
      <c r="L305" s="281" t="e">
        <f>10^K305</f>
        <v>#DIV/0!</v>
      </c>
      <c r="M305" s="282" t="e">
        <f>L305*(452/G305)</f>
        <v>#DIV/0!</v>
      </c>
      <c r="N305" s="283" t="e">
        <f>M305*E305</f>
        <v>#DIV/0!</v>
      </c>
      <c r="O305" s="284" t="e">
        <f>N305/1000</f>
        <v>#DIV/0!</v>
      </c>
      <c r="P305" s="285" t="e">
        <f>((O305*10^-12)*(G305*617.9))*10^-6*10^9*10^3</f>
        <v>#DIV/0!</v>
      </c>
      <c r="Q305" s="94"/>
    </row>
    <row r="306" spans="2:17" x14ac:dyDescent="0.2">
      <c r="B306" s="78"/>
      <c r="C306" s="264"/>
      <c r="D306" s="267"/>
      <c r="E306" s="292"/>
      <c r="F306" s="214"/>
      <c r="G306" s="298"/>
      <c r="H306" s="202"/>
      <c r="I306" s="276"/>
      <c r="J306" s="207" t="e">
        <f>F306-I305</f>
        <v>#DIV/0!</v>
      </c>
      <c r="K306" s="246"/>
      <c r="L306" s="249"/>
      <c r="M306" s="252"/>
      <c r="N306" s="255"/>
      <c r="O306" s="258"/>
      <c r="P306" s="260"/>
      <c r="Q306" s="94"/>
    </row>
    <row r="307" spans="2:17" ht="17" thickBot="1" x14ac:dyDescent="0.25">
      <c r="B307" s="78"/>
      <c r="C307" s="265"/>
      <c r="D307" s="268"/>
      <c r="E307" s="293"/>
      <c r="F307" s="215"/>
      <c r="G307" s="299"/>
      <c r="H307" s="203"/>
      <c r="I307" s="277"/>
      <c r="J307" s="208" t="e">
        <f>F307-I305</f>
        <v>#DIV/0!</v>
      </c>
      <c r="K307" s="247"/>
      <c r="L307" s="250"/>
      <c r="M307" s="253"/>
      <c r="N307" s="256"/>
      <c r="O307" s="259"/>
      <c r="P307" s="261"/>
      <c r="Q307" s="94"/>
    </row>
    <row r="308" spans="2:17" x14ac:dyDescent="0.2">
      <c r="B308" s="78"/>
      <c r="C308" s="286">
        <v>77</v>
      </c>
      <c r="D308" s="287"/>
      <c r="E308" s="291"/>
      <c r="F308" s="213"/>
      <c r="G308" s="297"/>
      <c r="H308" s="205"/>
      <c r="I308" s="290" t="e">
        <f>AVERAGE(F308:F310)</f>
        <v>#DIV/0!</v>
      </c>
      <c r="J308" s="206" t="e">
        <f>F308-I308</f>
        <v>#DIV/0!</v>
      </c>
      <c r="K308" s="280" t="e">
        <f>(I308-$D$57)/$D$59</f>
        <v>#DIV/0!</v>
      </c>
      <c r="L308" s="281" t="e">
        <f>10^K308</f>
        <v>#DIV/0!</v>
      </c>
      <c r="M308" s="282" t="e">
        <f>L308*(452/G308)</f>
        <v>#DIV/0!</v>
      </c>
      <c r="N308" s="283" t="e">
        <f>M308*E308</f>
        <v>#DIV/0!</v>
      </c>
      <c r="O308" s="284" t="e">
        <f>N308/1000</f>
        <v>#DIV/0!</v>
      </c>
      <c r="P308" s="285" t="e">
        <f>((O308*10^-12)*(G308*617.9))*10^-6*10^9*10^3</f>
        <v>#DIV/0!</v>
      </c>
      <c r="Q308" s="94"/>
    </row>
    <row r="309" spans="2:17" x14ac:dyDescent="0.2">
      <c r="B309" s="78"/>
      <c r="C309" s="264"/>
      <c r="D309" s="267"/>
      <c r="E309" s="292"/>
      <c r="F309" s="214"/>
      <c r="G309" s="298"/>
      <c r="H309" s="202"/>
      <c r="I309" s="276"/>
      <c r="J309" s="207" t="e">
        <f>F309-I308</f>
        <v>#DIV/0!</v>
      </c>
      <c r="K309" s="246"/>
      <c r="L309" s="249"/>
      <c r="M309" s="252"/>
      <c r="N309" s="255"/>
      <c r="O309" s="258"/>
      <c r="P309" s="260"/>
      <c r="Q309" s="94"/>
    </row>
    <row r="310" spans="2:17" ht="17" thickBot="1" x14ac:dyDescent="0.25">
      <c r="B310" s="78"/>
      <c r="C310" s="265"/>
      <c r="D310" s="268"/>
      <c r="E310" s="293"/>
      <c r="F310" s="215"/>
      <c r="G310" s="299"/>
      <c r="H310" s="203"/>
      <c r="I310" s="277"/>
      <c r="J310" s="208" t="e">
        <f>F310-I308</f>
        <v>#DIV/0!</v>
      </c>
      <c r="K310" s="247"/>
      <c r="L310" s="250"/>
      <c r="M310" s="253"/>
      <c r="N310" s="256"/>
      <c r="O310" s="259"/>
      <c r="P310" s="261"/>
      <c r="Q310" s="94"/>
    </row>
    <row r="311" spans="2:17" x14ac:dyDescent="0.2">
      <c r="B311" s="78"/>
      <c r="C311" s="286">
        <v>78</v>
      </c>
      <c r="D311" s="287"/>
      <c r="E311" s="291"/>
      <c r="F311" s="213"/>
      <c r="G311" s="297"/>
      <c r="H311" s="205"/>
      <c r="I311" s="290" t="e">
        <f>AVERAGE(F311:F313)</f>
        <v>#DIV/0!</v>
      </c>
      <c r="J311" s="206" t="e">
        <f>F311-I311</f>
        <v>#DIV/0!</v>
      </c>
      <c r="K311" s="280" t="e">
        <f>(I311-$D$57)/$D$59</f>
        <v>#DIV/0!</v>
      </c>
      <c r="L311" s="281" t="e">
        <f>10^K311</f>
        <v>#DIV/0!</v>
      </c>
      <c r="M311" s="282" t="e">
        <f>L311*(452/G311)</f>
        <v>#DIV/0!</v>
      </c>
      <c r="N311" s="283" t="e">
        <f>M311*E311</f>
        <v>#DIV/0!</v>
      </c>
      <c r="O311" s="284" t="e">
        <f>N311/1000</f>
        <v>#DIV/0!</v>
      </c>
      <c r="P311" s="285" t="e">
        <f>((O311*10^-12)*(G311*617.9))*10^-6*10^9*10^3</f>
        <v>#DIV/0!</v>
      </c>
      <c r="Q311" s="94"/>
    </row>
    <row r="312" spans="2:17" x14ac:dyDescent="0.2">
      <c r="B312" s="78"/>
      <c r="C312" s="264"/>
      <c r="D312" s="267"/>
      <c r="E312" s="292"/>
      <c r="F312" s="214"/>
      <c r="G312" s="298"/>
      <c r="H312" s="202"/>
      <c r="I312" s="276"/>
      <c r="J312" s="207" t="e">
        <f>F312-I311</f>
        <v>#DIV/0!</v>
      </c>
      <c r="K312" s="246"/>
      <c r="L312" s="249"/>
      <c r="M312" s="252"/>
      <c r="N312" s="255"/>
      <c r="O312" s="258"/>
      <c r="P312" s="260"/>
      <c r="Q312" s="94"/>
    </row>
    <row r="313" spans="2:17" ht="17" thickBot="1" x14ac:dyDescent="0.25">
      <c r="B313" s="78"/>
      <c r="C313" s="265"/>
      <c r="D313" s="268"/>
      <c r="E313" s="293"/>
      <c r="F313" s="215"/>
      <c r="G313" s="299"/>
      <c r="H313" s="203"/>
      <c r="I313" s="277"/>
      <c r="J313" s="208" t="e">
        <f>F313-I311</f>
        <v>#DIV/0!</v>
      </c>
      <c r="K313" s="247"/>
      <c r="L313" s="250"/>
      <c r="M313" s="253"/>
      <c r="N313" s="256"/>
      <c r="O313" s="259"/>
      <c r="P313" s="261"/>
      <c r="Q313" s="94"/>
    </row>
    <row r="314" spans="2:17" x14ac:dyDescent="0.2">
      <c r="B314" s="78"/>
      <c r="C314" s="286">
        <v>79</v>
      </c>
      <c r="D314" s="267"/>
      <c r="E314" s="291"/>
      <c r="F314" s="213"/>
      <c r="G314" s="297"/>
      <c r="H314" s="205"/>
      <c r="I314" s="290" t="e">
        <f>AVERAGE(F314:F316)</f>
        <v>#DIV/0!</v>
      </c>
      <c r="J314" s="206" t="e">
        <f>F314-I314</f>
        <v>#DIV/0!</v>
      </c>
      <c r="K314" s="280" t="e">
        <f>(I314-$D$57)/$D$59</f>
        <v>#DIV/0!</v>
      </c>
      <c r="L314" s="281" t="e">
        <f>10^K314</f>
        <v>#DIV/0!</v>
      </c>
      <c r="M314" s="282" t="e">
        <f>L314*(452/G314)</f>
        <v>#DIV/0!</v>
      </c>
      <c r="N314" s="283" t="e">
        <f>M314*E314</f>
        <v>#DIV/0!</v>
      </c>
      <c r="O314" s="284" t="e">
        <f>N314/1000</f>
        <v>#DIV/0!</v>
      </c>
      <c r="P314" s="285" t="e">
        <f>((O314*10^-12)*(G314*617.9))*10^-6*10^9*10^3</f>
        <v>#DIV/0!</v>
      </c>
      <c r="Q314" s="94"/>
    </row>
    <row r="315" spans="2:17" x14ac:dyDescent="0.2">
      <c r="B315" s="78"/>
      <c r="C315" s="264"/>
      <c r="D315" s="267"/>
      <c r="E315" s="292"/>
      <c r="F315" s="214"/>
      <c r="G315" s="298"/>
      <c r="H315" s="202"/>
      <c r="I315" s="276"/>
      <c r="J315" s="207" t="e">
        <f>F315-I314</f>
        <v>#DIV/0!</v>
      </c>
      <c r="K315" s="246"/>
      <c r="L315" s="249"/>
      <c r="M315" s="252"/>
      <c r="N315" s="255"/>
      <c r="O315" s="258"/>
      <c r="P315" s="260"/>
      <c r="Q315" s="94"/>
    </row>
    <row r="316" spans="2:17" ht="17" thickBot="1" x14ac:dyDescent="0.25">
      <c r="B316" s="78"/>
      <c r="C316" s="265"/>
      <c r="D316" s="268"/>
      <c r="E316" s="293"/>
      <c r="F316" s="215"/>
      <c r="G316" s="299"/>
      <c r="H316" s="203"/>
      <c r="I316" s="277"/>
      <c r="J316" s="208" t="e">
        <f>F316-I314</f>
        <v>#DIV/0!</v>
      </c>
      <c r="K316" s="247"/>
      <c r="L316" s="250"/>
      <c r="M316" s="253"/>
      <c r="N316" s="256"/>
      <c r="O316" s="259"/>
      <c r="P316" s="261"/>
      <c r="Q316" s="94"/>
    </row>
    <row r="317" spans="2:17" x14ac:dyDescent="0.2">
      <c r="B317" s="78"/>
      <c r="C317" s="286">
        <v>80</v>
      </c>
      <c r="D317" s="287"/>
      <c r="E317" s="291"/>
      <c r="F317" s="213"/>
      <c r="G317" s="297"/>
      <c r="H317" s="205"/>
      <c r="I317" s="290" t="e">
        <f>AVERAGE(F317:F319)</f>
        <v>#DIV/0!</v>
      </c>
      <c r="J317" s="206" t="e">
        <f>F317-I317</f>
        <v>#DIV/0!</v>
      </c>
      <c r="K317" s="280" t="e">
        <f>(I317-$D$57)/$D$59</f>
        <v>#DIV/0!</v>
      </c>
      <c r="L317" s="281" t="e">
        <f>10^K317</f>
        <v>#DIV/0!</v>
      </c>
      <c r="M317" s="282" t="e">
        <f>L317*(452/G317)</f>
        <v>#DIV/0!</v>
      </c>
      <c r="N317" s="283" t="e">
        <f>M317*E317</f>
        <v>#DIV/0!</v>
      </c>
      <c r="O317" s="284" t="e">
        <f>N317/1000</f>
        <v>#DIV/0!</v>
      </c>
      <c r="P317" s="285" t="e">
        <f>((O317*10^-12)*(G317*617.9))*10^-6*10^9*10^3</f>
        <v>#DIV/0!</v>
      </c>
      <c r="Q317" s="94"/>
    </row>
    <row r="318" spans="2:17" x14ac:dyDescent="0.2">
      <c r="B318" s="78"/>
      <c r="C318" s="264"/>
      <c r="D318" s="267"/>
      <c r="E318" s="292"/>
      <c r="F318" s="214"/>
      <c r="G318" s="298"/>
      <c r="H318" s="202"/>
      <c r="I318" s="276"/>
      <c r="J318" s="207" t="e">
        <f>F318-I317</f>
        <v>#DIV/0!</v>
      </c>
      <c r="K318" s="246"/>
      <c r="L318" s="249"/>
      <c r="M318" s="252"/>
      <c r="N318" s="255"/>
      <c r="O318" s="258"/>
      <c r="P318" s="260"/>
      <c r="Q318" s="94"/>
    </row>
    <row r="319" spans="2:17" ht="17" thickBot="1" x14ac:dyDescent="0.25">
      <c r="B319" s="78"/>
      <c r="C319" s="265"/>
      <c r="D319" s="268"/>
      <c r="E319" s="293"/>
      <c r="F319" s="215"/>
      <c r="G319" s="299"/>
      <c r="H319" s="203"/>
      <c r="I319" s="277"/>
      <c r="J319" s="208" t="e">
        <f>F319-I317</f>
        <v>#DIV/0!</v>
      </c>
      <c r="K319" s="247"/>
      <c r="L319" s="250"/>
      <c r="M319" s="253"/>
      <c r="N319" s="256"/>
      <c r="O319" s="259"/>
      <c r="P319" s="261"/>
      <c r="Q319" s="94"/>
    </row>
    <row r="320" spans="2:17" x14ac:dyDescent="0.2">
      <c r="B320" s="78"/>
      <c r="C320" s="286">
        <v>81</v>
      </c>
      <c r="D320" s="287"/>
      <c r="E320" s="291"/>
      <c r="F320" s="213"/>
      <c r="G320" s="297"/>
      <c r="H320" s="205"/>
      <c r="I320" s="290" t="e">
        <f>AVERAGE(F320:F322)</f>
        <v>#DIV/0!</v>
      </c>
      <c r="J320" s="206" t="e">
        <f>F320-I320</f>
        <v>#DIV/0!</v>
      </c>
      <c r="K320" s="280" t="e">
        <f>(I320-$D$57)/$D$59</f>
        <v>#DIV/0!</v>
      </c>
      <c r="L320" s="281" t="e">
        <f>10^K320</f>
        <v>#DIV/0!</v>
      </c>
      <c r="M320" s="282" t="e">
        <f>L320*(452/G320)</f>
        <v>#DIV/0!</v>
      </c>
      <c r="N320" s="283" t="e">
        <f>M320*E320</f>
        <v>#DIV/0!</v>
      </c>
      <c r="O320" s="284" t="e">
        <f>N320/1000</f>
        <v>#DIV/0!</v>
      </c>
      <c r="P320" s="285" t="e">
        <f>((O320*10^-12)*(G320*617.9))*10^-6*10^9*10^3</f>
        <v>#DIV/0!</v>
      </c>
      <c r="Q320" s="94"/>
    </row>
    <row r="321" spans="2:17" x14ac:dyDescent="0.2">
      <c r="B321" s="78"/>
      <c r="C321" s="264"/>
      <c r="D321" s="267"/>
      <c r="E321" s="292"/>
      <c r="F321" s="214"/>
      <c r="G321" s="298"/>
      <c r="H321" s="202"/>
      <c r="I321" s="276"/>
      <c r="J321" s="207" t="e">
        <f>F321-I320</f>
        <v>#DIV/0!</v>
      </c>
      <c r="K321" s="246"/>
      <c r="L321" s="249"/>
      <c r="M321" s="252"/>
      <c r="N321" s="255"/>
      <c r="O321" s="258"/>
      <c r="P321" s="260"/>
      <c r="Q321" s="94"/>
    </row>
    <row r="322" spans="2:17" ht="17" thickBot="1" x14ac:dyDescent="0.25">
      <c r="B322" s="78"/>
      <c r="C322" s="265"/>
      <c r="D322" s="268"/>
      <c r="E322" s="293"/>
      <c r="F322" s="215"/>
      <c r="G322" s="299"/>
      <c r="H322" s="203"/>
      <c r="I322" s="277"/>
      <c r="J322" s="208" t="e">
        <f>F322-I320</f>
        <v>#DIV/0!</v>
      </c>
      <c r="K322" s="247"/>
      <c r="L322" s="250"/>
      <c r="M322" s="253"/>
      <c r="N322" s="256"/>
      <c r="O322" s="259"/>
      <c r="P322" s="261"/>
      <c r="Q322" s="94"/>
    </row>
    <row r="323" spans="2:17" x14ac:dyDescent="0.2">
      <c r="B323" s="78"/>
      <c r="C323" s="286">
        <v>82</v>
      </c>
      <c r="D323" s="267"/>
      <c r="E323" s="291"/>
      <c r="F323" s="213"/>
      <c r="G323" s="297"/>
      <c r="H323" s="205"/>
      <c r="I323" s="290" t="e">
        <f>AVERAGE(F323:F325)</f>
        <v>#DIV/0!</v>
      </c>
      <c r="J323" s="206" t="e">
        <f>F323-I323</f>
        <v>#DIV/0!</v>
      </c>
      <c r="K323" s="280" t="e">
        <f>(I323-$D$57)/$D$59</f>
        <v>#DIV/0!</v>
      </c>
      <c r="L323" s="281" t="e">
        <f>10^K323</f>
        <v>#DIV/0!</v>
      </c>
      <c r="M323" s="282" t="e">
        <f>L323*(452/G323)</f>
        <v>#DIV/0!</v>
      </c>
      <c r="N323" s="283" t="e">
        <f>M323*E323</f>
        <v>#DIV/0!</v>
      </c>
      <c r="O323" s="284" t="e">
        <f>N323/1000</f>
        <v>#DIV/0!</v>
      </c>
      <c r="P323" s="285" t="e">
        <f>((O323*10^-12)*(G323*617.9))*10^-6*10^9*10^3</f>
        <v>#DIV/0!</v>
      </c>
      <c r="Q323" s="94"/>
    </row>
    <row r="324" spans="2:17" x14ac:dyDescent="0.2">
      <c r="B324" s="78"/>
      <c r="C324" s="264"/>
      <c r="D324" s="267"/>
      <c r="E324" s="292"/>
      <c r="F324" s="214"/>
      <c r="G324" s="298"/>
      <c r="H324" s="202"/>
      <c r="I324" s="276"/>
      <c r="J324" s="207" t="e">
        <f>F324-I323</f>
        <v>#DIV/0!</v>
      </c>
      <c r="K324" s="246"/>
      <c r="L324" s="249"/>
      <c r="M324" s="252"/>
      <c r="N324" s="255"/>
      <c r="O324" s="258"/>
      <c r="P324" s="260"/>
      <c r="Q324" s="94"/>
    </row>
    <row r="325" spans="2:17" ht="17" thickBot="1" x14ac:dyDescent="0.25">
      <c r="B325" s="78"/>
      <c r="C325" s="265"/>
      <c r="D325" s="268"/>
      <c r="E325" s="293"/>
      <c r="F325" s="215"/>
      <c r="G325" s="299"/>
      <c r="H325" s="203"/>
      <c r="I325" s="277"/>
      <c r="J325" s="208" t="e">
        <f>F325-I323</f>
        <v>#DIV/0!</v>
      </c>
      <c r="K325" s="247"/>
      <c r="L325" s="250"/>
      <c r="M325" s="253"/>
      <c r="N325" s="256"/>
      <c r="O325" s="259"/>
      <c r="P325" s="261"/>
      <c r="Q325" s="94"/>
    </row>
    <row r="326" spans="2:17" x14ac:dyDescent="0.2">
      <c r="B326" s="78"/>
      <c r="C326" s="286">
        <v>83</v>
      </c>
      <c r="D326" s="287"/>
      <c r="E326" s="291"/>
      <c r="F326" s="213"/>
      <c r="G326" s="297"/>
      <c r="H326" s="205"/>
      <c r="I326" s="290" t="e">
        <f>AVERAGE(F326:F328)</f>
        <v>#DIV/0!</v>
      </c>
      <c r="J326" s="206" t="e">
        <f>F326-I326</f>
        <v>#DIV/0!</v>
      </c>
      <c r="K326" s="280" t="e">
        <f>(I326-$D$57)/$D$59</f>
        <v>#DIV/0!</v>
      </c>
      <c r="L326" s="281" t="e">
        <f>10^K326</f>
        <v>#DIV/0!</v>
      </c>
      <c r="M326" s="282" t="e">
        <f>L326*(452/G326)</f>
        <v>#DIV/0!</v>
      </c>
      <c r="N326" s="283" t="e">
        <f>M326*E326</f>
        <v>#DIV/0!</v>
      </c>
      <c r="O326" s="284" t="e">
        <f>N326/1000</f>
        <v>#DIV/0!</v>
      </c>
      <c r="P326" s="285" t="e">
        <f>((O326*10^-12)*(G326*617.9))*10^-6*10^9*10^3</f>
        <v>#DIV/0!</v>
      </c>
      <c r="Q326" s="94"/>
    </row>
    <row r="327" spans="2:17" x14ac:dyDescent="0.2">
      <c r="B327" s="78"/>
      <c r="C327" s="264"/>
      <c r="D327" s="267"/>
      <c r="E327" s="292"/>
      <c r="F327" s="214"/>
      <c r="G327" s="298"/>
      <c r="H327" s="202"/>
      <c r="I327" s="276"/>
      <c r="J327" s="207" t="e">
        <f>F327-I326</f>
        <v>#DIV/0!</v>
      </c>
      <c r="K327" s="246"/>
      <c r="L327" s="249"/>
      <c r="M327" s="252"/>
      <c r="N327" s="255"/>
      <c r="O327" s="258"/>
      <c r="P327" s="260"/>
      <c r="Q327" s="94"/>
    </row>
    <row r="328" spans="2:17" ht="17" thickBot="1" x14ac:dyDescent="0.25">
      <c r="B328" s="78"/>
      <c r="C328" s="265"/>
      <c r="D328" s="268"/>
      <c r="E328" s="293"/>
      <c r="F328" s="215"/>
      <c r="G328" s="299"/>
      <c r="H328" s="203"/>
      <c r="I328" s="277"/>
      <c r="J328" s="208" t="e">
        <f>F328-I326</f>
        <v>#DIV/0!</v>
      </c>
      <c r="K328" s="247"/>
      <c r="L328" s="250"/>
      <c r="M328" s="253"/>
      <c r="N328" s="256"/>
      <c r="O328" s="259"/>
      <c r="P328" s="261"/>
      <c r="Q328" s="94"/>
    </row>
    <row r="329" spans="2:17" x14ac:dyDescent="0.2">
      <c r="B329" s="78"/>
      <c r="C329" s="286">
        <v>84</v>
      </c>
      <c r="D329" s="287"/>
      <c r="E329" s="291"/>
      <c r="F329" s="213"/>
      <c r="G329" s="297"/>
      <c r="H329" s="205"/>
      <c r="I329" s="290" t="e">
        <f>AVERAGE(F329:F331)</f>
        <v>#DIV/0!</v>
      </c>
      <c r="J329" s="206" t="e">
        <f>F329-I329</f>
        <v>#DIV/0!</v>
      </c>
      <c r="K329" s="280" t="e">
        <f>(I329-$D$57)/$D$59</f>
        <v>#DIV/0!</v>
      </c>
      <c r="L329" s="281" t="e">
        <f>10^K329</f>
        <v>#DIV/0!</v>
      </c>
      <c r="M329" s="282" t="e">
        <f>L329*(452/G329)</f>
        <v>#DIV/0!</v>
      </c>
      <c r="N329" s="283" t="e">
        <f>M329*E329</f>
        <v>#DIV/0!</v>
      </c>
      <c r="O329" s="284" t="e">
        <f>N329/1000</f>
        <v>#DIV/0!</v>
      </c>
      <c r="P329" s="285" t="e">
        <f>((O329*10^-12)*(G329*617.9))*10^-6*10^9*10^3</f>
        <v>#DIV/0!</v>
      </c>
      <c r="Q329" s="94"/>
    </row>
    <row r="330" spans="2:17" x14ac:dyDescent="0.2">
      <c r="B330" s="78"/>
      <c r="C330" s="264"/>
      <c r="D330" s="267"/>
      <c r="E330" s="292"/>
      <c r="F330" s="214"/>
      <c r="G330" s="298"/>
      <c r="H330" s="202"/>
      <c r="I330" s="276"/>
      <c r="J330" s="207" t="e">
        <f>F330-I329</f>
        <v>#DIV/0!</v>
      </c>
      <c r="K330" s="246"/>
      <c r="L330" s="249"/>
      <c r="M330" s="252"/>
      <c r="N330" s="255"/>
      <c r="O330" s="258"/>
      <c r="P330" s="260"/>
      <c r="Q330" s="94"/>
    </row>
    <row r="331" spans="2:17" ht="17" thickBot="1" x14ac:dyDescent="0.25">
      <c r="B331" s="78"/>
      <c r="C331" s="265"/>
      <c r="D331" s="268"/>
      <c r="E331" s="293"/>
      <c r="F331" s="215"/>
      <c r="G331" s="299"/>
      <c r="H331" s="203"/>
      <c r="I331" s="277"/>
      <c r="J331" s="208" t="e">
        <f>F331-I329</f>
        <v>#DIV/0!</v>
      </c>
      <c r="K331" s="247"/>
      <c r="L331" s="250"/>
      <c r="M331" s="253"/>
      <c r="N331" s="256"/>
      <c r="O331" s="259"/>
      <c r="P331" s="261"/>
      <c r="Q331" s="94"/>
    </row>
    <row r="332" spans="2:17" x14ac:dyDescent="0.2">
      <c r="B332" s="78"/>
      <c r="C332" s="286">
        <v>85</v>
      </c>
      <c r="D332" s="267"/>
      <c r="E332" s="291"/>
      <c r="F332" s="213"/>
      <c r="G332" s="297"/>
      <c r="H332" s="205"/>
      <c r="I332" s="290" t="e">
        <f>AVERAGE(F332:F334)</f>
        <v>#DIV/0!</v>
      </c>
      <c r="J332" s="206" t="e">
        <f>F332-I332</f>
        <v>#DIV/0!</v>
      </c>
      <c r="K332" s="280" t="e">
        <f>(I332-$D$57)/$D$59</f>
        <v>#DIV/0!</v>
      </c>
      <c r="L332" s="281" t="e">
        <f>10^K332</f>
        <v>#DIV/0!</v>
      </c>
      <c r="M332" s="282" t="e">
        <f>L332*(452/G332)</f>
        <v>#DIV/0!</v>
      </c>
      <c r="N332" s="283" t="e">
        <f>M332*E332</f>
        <v>#DIV/0!</v>
      </c>
      <c r="O332" s="284" t="e">
        <f>N332/1000</f>
        <v>#DIV/0!</v>
      </c>
      <c r="P332" s="285" t="e">
        <f>((O332*10^-12)*(G332*617.9))*10^-6*10^9*10^3</f>
        <v>#DIV/0!</v>
      </c>
      <c r="Q332" s="94"/>
    </row>
    <row r="333" spans="2:17" x14ac:dyDescent="0.2">
      <c r="B333" s="78"/>
      <c r="C333" s="264"/>
      <c r="D333" s="267"/>
      <c r="E333" s="292"/>
      <c r="F333" s="214"/>
      <c r="G333" s="298"/>
      <c r="H333" s="202"/>
      <c r="I333" s="276"/>
      <c r="J333" s="207" t="e">
        <f>F333-I332</f>
        <v>#DIV/0!</v>
      </c>
      <c r="K333" s="246"/>
      <c r="L333" s="249"/>
      <c r="M333" s="252"/>
      <c r="N333" s="255"/>
      <c r="O333" s="258"/>
      <c r="P333" s="260"/>
      <c r="Q333" s="94"/>
    </row>
    <row r="334" spans="2:17" ht="17" thickBot="1" x14ac:dyDescent="0.25">
      <c r="B334" s="78"/>
      <c r="C334" s="265"/>
      <c r="D334" s="268"/>
      <c r="E334" s="293"/>
      <c r="F334" s="215"/>
      <c r="G334" s="299"/>
      <c r="H334" s="203"/>
      <c r="I334" s="277"/>
      <c r="J334" s="208" t="e">
        <f>F334-I332</f>
        <v>#DIV/0!</v>
      </c>
      <c r="K334" s="247"/>
      <c r="L334" s="250"/>
      <c r="M334" s="253"/>
      <c r="N334" s="256"/>
      <c r="O334" s="259"/>
      <c r="P334" s="261"/>
      <c r="Q334" s="94"/>
    </row>
    <row r="335" spans="2:17" x14ac:dyDescent="0.2">
      <c r="B335" s="78"/>
      <c r="C335" s="286">
        <v>86</v>
      </c>
      <c r="D335" s="287"/>
      <c r="E335" s="291"/>
      <c r="F335" s="213"/>
      <c r="G335" s="297"/>
      <c r="H335" s="205"/>
      <c r="I335" s="290" t="e">
        <f>AVERAGE(F335:F337)</f>
        <v>#DIV/0!</v>
      </c>
      <c r="J335" s="206" t="e">
        <f>F335-I335</f>
        <v>#DIV/0!</v>
      </c>
      <c r="K335" s="280" t="e">
        <f>(I335-$D$57)/$D$59</f>
        <v>#DIV/0!</v>
      </c>
      <c r="L335" s="281" t="e">
        <f>10^K335</f>
        <v>#DIV/0!</v>
      </c>
      <c r="M335" s="282" t="e">
        <f>L335*(452/G335)</f>
        <v>#DIV/0!</v>
      </c>
      <c r="N335" s="283" t="e">
        <f>M335*E335</f>
        <v>#DIV/0!</v>
      </c>
      <c r="O335" s="284" t="e">
        <f>N335/1000</f>
        <v>#DIV/0!</v>
      </c>
      <c r="P335" s="285" t="e">
        <f>((O335*10^-12)*(G335*617.9))*10^-6*10^9*10^3</f>
        <v>#DIV/0!</v>
      </c>
      <c r="Q335" s="94"/>
    </row>
    <row r="336" spans="2:17" x14ac:dyDescent="0.2">
      <c r="B336" s="78"/>
      <c r="C336" s="264"/>
      <c r="D336" s="267"/>
      <c r="E336" s="292"/>
      <c r="F336" s="214"/>
      <c r="G336" s="298"/>
      <c r="H336" s="202"/>
      <c r="I336" s="276"/>
      <c r="J336" s="207" t="e">
        <f>F336-I335</f>
        <v>#DIV/0!</v>
      </c>
      <c r="K336" s="246"/>
      <c r="L336" s="249"/>
      <c r="M336" s="252"/>
      <c r="N336" s="255"/>
      <c r="O336" s="258"/>
      <c r="P336" s="260"/>
      <c r="Q336" s="94"/>
    </row>
    <row r="337" spans="2:17" ht="17" thickBot="1" x14ac:dyDescent="0.25">
      <c r="B337" s="78"/>
      <c r="C337" s="265"/>
      <c r="D337" s="268"/>
      <c r="E337" s="293"/>
      <c r="F337" s="215"/>
      <c r="G337" s="299"/>
      <c r="H337" s="203"/>
      <c r="I337" s="277"/>
      <c r="J337" s="208" t="e">
        <f>F337-I335</f>
        <v>#DIV/0!</v>
      </c>
      <c r="K337" s="247"/>
      <c r="L337" s="250"/>
      <c r="M337" s="253"/>
      <c r="N337" s="256"/>
      <c r="O337" s="259"/>
      <c r="P337" s="261"/>
      <c r="Q337" s="94"/>
    </row>
    <row r="338" spans="2:17" x14ac:dyDescent="0.2">
      <c r="B338" s="78"/>
      <c r="C338" s="286">
        <v>87</v>
      </c>
      <c r="D338" s="287"/>
      <c r="E338" s="291"/>
      <c r="F338" s="213"/>
      <c r="G338" s="297"/>
      <c r="H338" s="205"/>
      <c r="I338" s="290" t="e">
        <f>AVERAGE(F338:F340)</f>
        <v>#DIV/0!</v>
      </c>
      <c r="J338" s="206" t="e">
        <f>F338-I338</f>
        <v>#DIV/0!</v>
      </c>
      <c r="K338" s="280" t="e">
        <f>(I338-$D$57)/$D$59</f>
        <v>#DIV/0!</v>
      </c>
      <c r="L338" s="281" t="e">
        <f>10^K338</f>
        <v>#DIV/0!</v>
      </c>
      <c r="M338" s="282" t="e">
        <f>L338*(452/G338)</f>
        <v>#DIV/0!</v>
      </c>
      <c r="N338" s="283" t="e">
        <f>M338*E338</f>
        <v>#DIV/0!</v>
      </c>
      <c r="O338" s="284" t="e">
        <f>N338/1000</f>
        <v>#DIV/0!</v>
      </c>
      <c r="P338" s="285" t="e">
        <f>((O338*10^-12)*(G338*617.9))*10^-6*10^9*10^3</f>
        <v>#DIV/0!</v>
      </c>
      <c r="Q338" s="94"/>
    </row>
    <row r="339" spans="2:17" x14ac:dyDescent="0.2">
      <c r="B339" s="78"/>
      <c r="C339" s="264"/>
      <c r="D339" s="267"/>
      <c r="E339" s="292"/>
      <c r="F339" s="214"/>
      <c r="G339" s="298"/>
      <c r="H339" s="202"/>
      <c r="I339" s="276"/>
      <c r="J339" s="207" t="e">
        <f>F339-I338</f>
        <v>#DIV/0!</v>
      </c>
      <c r="K339" s="246"/>
      <c r="L339" s="249"/>
      <c r="M339" s="252"/>
      <c r="N339" s="255"/>
      <c r="O339" s="258"/>
      <c r="P339" s="260"/>
      <c r="Q339" s="94"/>
    </row>
    <row r="340" spans="2:17" ht="17" thickBot="1" x14ac:dyDescent="0.25">
      <c r="B340" s="78"/>
      <c r="C340" s="265"/>
      <c r="D340" s="268"/>
      <c r="E340" s="293"/>
      <c r="F340" s="215"/>
      <c r="G340" s="299"/>
      <c r="H340" s="203"/>
      <c r="I340" s="277"/>
      <c r="J340" s="208" t="e">
        <f>F340-I338</f>
        <v>#DIV/0!</v>
      </c>
      <c r="K340" s="247"/>
      <c r="L340" s="250"/>
      <c r="M340" s="253"/>
      <c r="N340" s="256"/>
      <c r="O340" s="259"/>
      <c r="P340" s="261"/>
      <c r="Q340" s="94"/>
    </row>
    <row r="341" spans="2:17" x14ac:dyDescent="0.2">
      <c r="B341" s="78"/>
      <c r="C341" s="286">
        <v>88</v>
      </c>
      <c r="D341" s="267"/>
      <c r="E341" s="291"/>
      <c r="F341" s="213"/>
      <c r="G341" s="297"/>
      <c r="H341" s="205"/>
      <c r="I341" s="290" t="e">
        <f>AVERAGE(F341:F343)</f>
        <v>#DIV/0!</v>
      </c>
      <c r="J341" s="206" t="e">
        <f>F341-I341</f>
        <v>#DIV/0!</v>
      </c>
      <c r="K341" s="280" t="e">
        <f>(I341-$D$57)/$D$59</f>
        <v>#DIV/0!</v>
      </c>
      <c r="L341" s="281" t="e">
        <f>10^K341</f>
        <v>#DIV/0!</v>
      </c>
      <c r="M341" s="282" t="e">
        <f>L341*(452/G341)</f>
        <v>#DIV/0!</v>
      </c>
      <c r="N341" s="283" t="e">
        <f>M341*E341</f>
        <v>#DIV/0!</v>
      </c>
      <c r="O341" s="284" t="e">
        <f>N341/1000</f>
        <v>#DIV/0!</v>
      </c>
      <c r="P341" s="285" t="e">
        <f>((O341*10^-12)*(G341*617.9))*10^-6*10^9*10^3</f>
        <v>#DIV/0!</v>
      </c>
      <c r="Q341" s="94"/>
    </row>
    <row r="342" spans="2:17" x14ac:dyDescent="0.2">
      <c r="B342" s="78"/>
      <c r="C342" s="264"/>
      <c r="D342" s="267"/>
      <c r="E342" s="292"/>
      <c r="F342" s="214"/>
      <c r="G342" s="298"/>
      <c r="H342" s="202"/>
      <c r="I342" s="276"/>
      <c r="J342" s="207" t="e">
        <f>F342-I341</f>
        <v>#DIV/0!</v>
      </c>
      <c r="K342" s="246"/>
      <c r="L342" s="249"/>
      <c r="M342" s="252"/>
      <c r="N342" s="255"/>
      <c r="O342" s="258"/>
      <c r="P342" s="260"/>
      <c r="Q342" s="94"/>
    </row>
    <row r="343" spans="2:17" ht="17" thickBot="1" x14ac:dyDescent="0.25">
      <c r="B343" s="78"/>
      <c r="C343" s="265"/>
      <c r="D343" s="268"/>
      <c r="E343" s="293"/>
      <c r="F343" s="215"/>
      <c r="G343" s="299"/>
      <c r="H343" s="203"/>
      <c r="I343" s="277"/>
      <c r="J343" s="208" t="e">
        <f>F343-I341</f>
        <v>#DIV/0!</v>
      </c>
      <c r="K343" s="247"/>
      <c r="L343" s="250"/>
      <c r="M343" s="253"/>
      <c r="N343" s="256"/>
      <c r="O343" s="259"/>
      <c r="P343" s="261"/>
      <c r="Q343" s="94"/>
    </row>
    <row r="344" spans="2:17" x14ac:dyDescent="0.2">
      <c r="B344" s="78"/>
      <c r="C344" s="286">
        <v>89</v>
      </c>
      <c r="D344" s="287"/>
      <c r="E344" s="291"/>
      <c r="F344" s="213"/>
      <c r="G344" s="297"/>
      <c r="H344" s="205"/>
      <c r="I344" s="290" t="e">
        <f>AVERAGE(F344:F346)</f>
        <v>#DIV/0!</v>
      </c>
      <c r="J344" s="206" t="e">
        <f>F344-I344</f>
        <v>#DIV/0!</v>
      </c>
      <c r="K344" s="280" t="e">
        <f>(I344-$D$57)/$D$59</f>
        <v>#DIV/0!</v>
      </c>
      <c r="L344" s="281" t="e">
        <f>10^K344</f>
        <v>#DIV/0!</v>
      </c>
      <c r="M344" s="282" t="e">
        <f>L344*(452/G344)</f>
        <v>#DIV/0!</v>
      </c>
      <c r="N344" s="283" t="e">
        <f>M344*E344</f>
        <v>#DIV/0!</v>
      </c>
      <c r="O344" s="284" t="e">
        <f>N344/1000</f>
        <v>#DIV/0!</v>
      </c>
      <c r="P344" s="285" t="e">
        <f>((O344*10^-12)*(G344*617.9))*10^-6*10^9*10^3</f>
        <v>#DIV/0!</v>
      </c>
      <c r="Q344" s="94"/>
    </row>
    <row r="345" spans="2:17" x14ac:dyDescent="0.2">
      <c r="B345" s="78"/>
      <c r="C345" s="264"/>
      <c r="D345" s="267"/>
      <c r="E345" s="292"/>
      <c r="F345" s="214"/>
      <c r="G345" s="298"/>
      <c r="H345" s="202"/>
      <c r="I345" s="276"/>
      <c r="J345" s="207" t="e">
        <f>F345-I344</f>
        <v>#DIV/0!</v>
      </c>
      <c r="K345" s="246"/>
      <c r="L345" s="249"/>
      <c r="M345" s="252"/>
      <c r="N345" s="255"/>
      <c r="O345" s="258"/>
      <c r="P345" s="260"/>
      <c r="Q345" s="94"/>
    </row>
    <row r="346" spans="2:17" ht="17" thickBot="1" x14ac:dyDescent="0.25">
      <c r="B346" s="78"/>
      <c r="C346" s="265"/>
      <c r="D346" s="268"/>
      <c r="E346" s="293"/>
      <c r="F346" s="215"/>
      <c r="G346" s="299"/>
      <c r="H346" s="203"/>
      <c r="I346" s="277"/>
      <c r="J346" s="208" t="e">
        <f>F346-I344</f>
        <v>#DIV/0!</v>
      </c>
      <c r="K346" s="247"/>
      <c r="L346" s="250"/>
      <c r="M346" s="253"/>
      <c r="N346" s="256"/>
      <c r="O346" s="259"/>
      <c r="P346" s="261"/>
      <c r="Q346" s="94"/>
    </row>
    <row r="347" spans="2:17" x14ac:dyDescent="0.2">
      <c r="B347" s="78"/>
      <c r="C347" s="286">
        <v>90</v>
      </c>
      <c r="D347" s="287"/>
      <c r="E347" s="291"/>
      <c r="F347" s="213"/>
      <c r="G347" s="297"/>
      <c r="H347" s="205"/>
      <c r="I347" s="290" t="e">
        <f>AVERAGE(F347:F349)</f>
        <v>#DIV/0!</v>
      </c>
      <c r="J347" s="206" t="e">
        <f>F347-I347</f>
        <v>#DIV/0!</v>
      </c>
      <c r="K347" s="280" t="e">
        <f>(I347-$D$57)/$D$59</f>
        <v>#DIV/0!</v>
      </c>
      <c r="L347" s="281" t="e">
        <f>10^K347</f>
        <v>#DIV/0!</v>
      </c>
      <c r="M347" s="282" t="e">
        <f>L347*(452/G347)</f>
        <v>#DIV/0!</v>
      </c>
      <c r="N347" s="283" t="e">
        <f>M347*E347</f>
        <v>#DIV/0!</v>
      </c>
      <c r="O347" s="284" t="e">
        <f>N347/1000</f>
        <v>#DIV/0!</v>
      </c>
      <c r="P347" s="285" t="e">
        <f>((O347*10^-12)*(G347*617.9))*10^-6*10^9*10^3</f>
        <v>#DIV/0!</v>
      </c>
      <c r="Q347" s="94"/>
    </row>
    <row r="348" spans="2:17" x14ac:dyDescent="0.2">
      <c r="B348" s="78"/>
      <c r="C348" s="264"/>
      <c r="D348" s="267"/>
      <c r="E348" s="292"/>
      <c r="F348" s="214"/>
      <c r="G348" s="298"/>
      <c r="H348" s="202"/>
      <c r="I348" s="276"/>
      <c r="J348" s="207" t="e">
        <f>F348-I347</f>
        <v>#DIV/0!</v>
      </c>
      <c r="K348" s="246"/>
      <c r="L348" s="249"/>
      <c r="M348" s="252"/>
      <c r="N348" s="255"/>
      <c r="O348" s="258"/>
      <c r="P348" s="260"/>
      <c r="Q348" s="94"/>
    </row>
    <row r="349" spans="2:17" ht="17" thickBot="1" x14ac:dyDescent="0.25">
      <c r="B349" s="78"/>
      <c r="C349" s="265"/>
      <c r="D349" s="268"/>
      <c r="E349" s="293"/>
      <c r="F349" s="215"/>
      <c r="G349" s="299"/>
      <c r="H349" s="203"/>
      <c r="I349" s="277"/>
      <c r="J349" s="208" t="e">
        <f>F349-I347</f>
        <v>#DIV/0!</v>
      </c>
      <c r="K349" s="247"/>
      <c r="L349" s="250"/>
      <c r="M349" s="253"/>
      <c r="N349" s="256"/>
      <c r="O349" s="259"/>
      <c r="P349" s="261"/>
      <c r="Q349" s="94"/>
    </row>
    <row r="350" spans="2:17" x14ac:dyDescent="0.2">
      <c r="B350" s="78"/>
      <c r="C350" s="286">
        <v>91</v>
      </c>
      <c r="D350" s="267"/>
      <c r="E350" s="291"/>
      <c r="F350" s="213"/>
      <c r="G350" s="297"/>
      <c r="H350" s="205"/>
      <c r="I350" s="290" t="e">
        <f>AVERAGE(F350:F352)</f>
        <v>#DIV/0!</v>
      </c>
      <c r="J350" s="206" t="e">
        <f>F350-I350</f>
        <v>#DIV/0!</v>
      </c>
      <c r="K350" s="280" t="e">
        <f>(I350-$D$57)/$D$59</f>
        <v>#DIV/0!</v>
      </c>
      <c r="L350" s="281" t="e">
        <f>10^K350</f>
        <v>#DIV/0!</v>
      </c>
      <c r="M350" s="282" t="e">
        <f>L350*(452/G350)</f>
        <v>#DIV/0!</v>
      </c>
      <c r="N350" s="283" t="e">
        <f>M350*E350</f>
        <v>#DIV/0!</v>
      </c>
      <c r="O350" s="284" t="e">
        <f>N350/1000</f>
        <v>#DIV/0!</v>
      </c>
      <c r="P350" s="285" t="e">
        <f>((O350*10^-12)*(G350*617.9))*10^-6*10^9*10^3</f>
        <v>#DIV/0!</v>
      </c>
      <c r="Q350" s="94"/>
    </row>
    <row r="351" spans="2:17" x14ac:dyDescent="0.2">
      <c r="B351" s="78"/>
      <c r="C351" s="264"/>
      <c r="D351" s="267"/>
      <c r="E351" s="292"/>
      <c r="F351" s="214"/>
      <c r="G351" s="298"/>
      <c r="H351" s="202"/>
      <c r="I351" s="276"/>
      <c r="J351" s="207" t="e">
        <f>F351-I350</f>
        <v>#DIV/0!</v>
      </c>
      <c r="K351" s="246"/>
      <c r="L351" s="249"/>
      <c r="M351" s="252"/>
      <c r="N351" s="255"/>
      <c r="O351" s="258"/>
      <c r="P351" s="260"/>
      <c r="Q351" s="94"/>
    </row>
    <row r="352" spans="2:17" ht="17" thickBot="1" x14ac:dyDescent="0.25">
      <c r="B352" s="78"/>
      <c r="C352" s="265"/>
      <c r="D352" s="268"/>
      <c r="E352" s="293"/>
      <c r="F352" s="215"/>
      <c r="G352" s="299"/>
      <c r="H352" s="203"/>
      <c r="I352" s="277"/>
      <c r="J352" s="208" t="e">
        <f>F352-I350</f>
        <v>#DIV/0!</v>
      </c>
      <c r="K352" s="247"/>
      <c r="L352" s="250"/>
      <c r="M352" s="253"/>
      <c r="N352" s="256"/>
      <c r="O352" s="259"/>
      <c r="P352" s="261"/>
      <c r="Q352" s="94"/>
    </row>
    <row r="353" spans="2:17" x14ac:dyDescent="0.2">
      <c r="B353" s="78"/>
      <c r="C353" s="286">
        <v>92</v>
      </c>
      <c r="D353" s="287"/>
      <c r="E353" s="291"/>
      <c r="F353" s="213"/>
      <c r="G353" s="297"/>
      <c r="H353" s="205"/>
      <c r="I353" s="290" t="e">
        <f>AVERAGE(F353:F355)</f>
        <v>#DIV/0!</v>
      </c>
      <c r="J353" s="206" t="e">
        <f>F353-I353</f>
        <v>#DIV/0!</v>
      </c>
      <c r="K353" s="280" t="e">
        <f>(I353-$D$57)/$D$59</f>
        <v>#DIV/0!</v>
      </c>
      <c r="L353" s="281" t="e">
        <f>10^K353</f>
        <v>#DIV/0!</v>
      </c>
      <c r="M353" s="282" t="e">
        <f>L353*(452/G353)</f>
        <v>#DIV/0!</v>
      </c>
      <c r="N353" s="283" t="e">
        <f>M353*E353</f>
        <v>#DIV/0!</v>
      </c>
      <c r="O353" s="284" t="e">
        <f>N353/1000</f>
        <v>#DIV/0!</v>
      </c>
      <c r="P353" s="285" t="e">
        <f>((O353*10^-12)*(G353*617.9))*10^-6*10^9*10^3</f>
        <v>#DIV/0!</v>
      </c>
      <c r="Q353" s="94"/>
    </row>
    <row r="354" spans="2:17" x14ac:dyDescent="0.2">
      <c r="B354" s="78"/>
      <c r="C354" s="264"/>
      <c r="D354" s="267"/>
      <c r="E354" s="292"/>
      <c r="F354" s="214"/>
      <c r="G354" s="298"/>
      <c r="H354" s="202"/>
      <c r="I354" s="276"/>
      <c r="J354" s="207" t="e">
        <f>F354-I353</f>
        <v>#DIV/0!</v>
      </c>
      <c r="K354" s="246"/>
      <c r="L354" s="249"/>
      <c r="M354" s="252"/>
      <c r="N354" s="255"/>
      <c r="O354" s="258"/>
      <c r="P354" s="260"/>
      <c r="Q354" s="94"/>
    </row>
    <row r="355" spans="2:17" ht="17" thickBot="1" x14ac:dyDescent="0.25">
      <c r="B355" s="78"/>
      <c r="C355" s="265"/>
      <c r="D355" s="268"/>
      <c r="E355" s="293"/>
      <c r="F355" s="215"/>
      <c r="G355" s="299"/>
      <c r="H355" s="203"/>
      <c r="I355" s="277"/>
      <c r="J355" s="208" t="e">
        <f>F355-I353</f>
        <v>#DIV/0!</v>
      </c>
      <c r="K355" s="247"/>
      <c r="L355" s="250"/>
      <c r="M355" s="253"/>
      <c r="N355" s="256"/>
      <c r="O355" s="259"/>
      <c r="P355" s="261"/>
      <c r="Q355" s="94"/>
    </row>
    <row r="356" spans="2:17" x14ac:dyDescent="0.2">
      <c r="B356" s="78"/>
      <c r="C356" s="286">
        <v>93</v>
      </c>
      <c r="D356" s="287"/>
      <c r="E356" s="291"/>
      <c r="F356" s="213"/>
      <c r="G356" s="297"/>
      <c r="H356" s="205"/>
      <c r="I356" s="290" t="e">
        <f>AVERAGE(F356:F358)</f>
        <v>#DIV/0!</v>
      </c>
      <c r="J356" s="206" t="e">
        <f>F356-I356</f>
        <v>#DIV/0!</v>
      </c>
      <c r="K356" s="280" t="e">
        <f>(I356-$D$57)/$D$59</f>
        <v>#DIV/0!</v>
      </c>
      <c r="L356" s="281" t="e">
        <f>10^K356</f>
        <v>#DIV/0!</v>
      </c>
      <c r="M356" s="282" t="e">
        <f>L356*(452/G356)</f>
        <v>#DIV/0!</v>
      </c>
      <c r="N356" s="283" t="e">
        <f>M356*E356</f>
        <v>#DIV/0!</v>
      </c>
      <c r="O356" s="284" t="e">
        <f>N356/1000</f>
        <v>#DIV/0!</v>
      </c>
      <c r="P356" s="285" t="e">
        <f>((O356*10^-12)*(G356*617.9))*10^-6*10^9*10^3</f>
        <v>#DIV/0!</v>
      </c>
      <c r="Q356" s="94"/>
    </row>
    <row r="357" spans="2:17" x14ac:dyDescent="0.2">
      <c r="B357" s="78"/>
      <c r="C357" s="264"/>
      <c r="D357" s="267"/>
      <c r="E357" s="292"/>
      <c r="F357" s="214"/>
      <c r="G357" s="298"/>
      <c r="H357" s="202"/>
      <c r="I357" s="276"/>
      <c r="J357" s="207" t="e">
        <f>F357-I356</f>
        <v>#DIV/0!</v>
      </c>
      <c r="K357" s="246"/>
      <c r="L357" s="249"/>
      <c r="M357" s="252"/>
      <c r="N357" s="255"/>
      <c r="O357" s="258"/>
      <c r="P357" s="260"/>
      <c r="Q357" s="94"/>
    </row>
    <row r="358" spans="2:17" ht="17" thickBot="1" x14ac:dyDescent="0.25">
      <c r="B358" s="78"/>
      <c r="C358" s="265"/>
      <c r="D358" s="268"/>
      <c r="E358" s="293"/>
      <c r="F358" s="215"/>
      <c r="G358" s="299"/>
      <c r="H358" s="203"/>
      <c r="I358" s="277"/>
      <c r="J358" s="208" t="e">
        <f>F358-I356</f>
        <v>#DIV/0!</v>
      </c>
      <c r="K358" s="247"/>
      <c r="L358" s="250"/>
      <c r="M358" s="253"/>
      <c r="N358" s="256"/>
      <c r="O358" s="259"/>
      <c r="P358" s="261"/>
      <c r="Q358" s="94"/>
    </row>
    <row r="359" spans="2:17" x14ac:dyDescent="0.2">
      <c r="B359" s="78"/>
      <c r="C359" s="286">
        <v>94</v>
      </c>
      <c r="D359" s="267"/>
      <c r="E359" s="291"/>
      <c r="F359" s="213"/>
      <c r="G359" s="297"/>
      <c r="H359" s="205"/>
      <c r="I359" s="290" t="e">
        <f>AVERAGE(F359:F361)</f>
        <v>#DIV/0!</v>
      </c>
      <c r="J359" s="206" t="e">
        <f>F359-I359</f>
        <v>#DIV/0!</v>
      </c>
      <c r="K359" s="280" t="e">
        <f>(I359-$D$57)/$D$59</f>
        <v>#DIV/0!</v>
      </c>
      <c r="L359" s="281" t="e">
        <f>10^K359</f>
        <v>#DIV/0!</v>
      </c>
      <c r="M359" s="282" t="e">
        <f>L359*(452/G359)</f>
        <v>#DIV/0!</v>
      </c>
      <c r="N359" s="283" t="e">
        <f>M359*E359</f>
        <v>#DIV/0!</v>
      </c>
      <c r="O359" s="284" t="e">
        <f>N359/1000</f>
        <v>#DIV/0!</v>
      </c>
      <c r="P359" s="285" t="e">
        <f>((O359*10^-12)*(G359*617.9))*10^-6*10^9*10^3</f>
        <v>#DIV/0!</v>
      </c>
      <c r="Q359" s="94"/>
    </row>
    <row r="360" spans="2:17" x14ac:dyDescent="0.2">
      <c r="B360" s="78"/>
      <c r="C360" s="264"/>
      <c r="D360" s="267"/>
      <c r="E360" s="292"/>
      <c r="F360" s="214"/>
      <c r="G360" s="298"/>
      <c r="H360" s="202"/>
      <c r="I360" s="276"/>
      <c r="J360" s="207" t="e">
        <f>F360-I359</f>
        <v>#DIV/0!</v>
      </c>
      <c r="K360" s="246"/>
      <c r="L360" s="249"/>
      <c r="M360" s="252"/>
      <c r="N360" s="255"/>
      <c r="O360" s="258"/>
      <c r="P360" s="260"/>
      <c r="Q360" s="94"/>
    </row>
    <row r="361" spans="2:17" ht="17" thickBot="1" x14ac:dyDescent="0.25">
      <c r="B361" s="78"/>
      <c r="C361" s="265"/>
      <c r="D361" s="268"/>
      <c r="E361" s="293"/>
      <c r="F361" s="215"/>
      <c r="G361" s="299"/>
      <c r="H361" s="203"/>
      <c r="I361" s="277"/>
      <c r="J361" s="208" t="e">
        <f>F361-I359</f>
        <v>#DIV/0!</v>
      </c>
      <c r="K361" s="247"/>
      <c r="L361" s="250"/>
      <c r="M361" s="253"/>
      <c r="N361" s="256"/>
      <c r="O361" s="259"/>
      <c r="P361" s="261"/>
      <c r="Q361" s="94"/>
    </row>
    <row r="362" spans="2:17" x14ac:dyDescent="0.2">
      <c r="B362" s="78"/>
      <c r="C362" s="286">
        <v>95</v>
      </c>
      <c r="D362" s="287"/>
      <c r="E362" s="291"/>
      <c r="F362" s="213"/>
      <c r="G362" s="297"/>
      <c r="H362" s="205"/>
      <c r="I362" s="290" t="e">
        <f>AVERAGE(F362:F364)</f>
        <v>#DIV/0!</v>
      </c>
      <c r="J362" s="206" t="e">
        <f>F362-I362</f>
        <v>#DIV/0!</v>
      </c>
      <c r="K362" s="280" t="e">
        <f>(I362-$D$57)/$D$59</f>
        <v>#DIV/0!</v>
      </c>
      <c r="L362" s="281" t="e">
        <f>10^K362</f>
        <v>#DIV/0!</v>
      </c>
      <c r="M362" s="282" t="e">
        <f>L362*(452/G362)</f>
        <v>#DIV/0!</v>
      </c>
      <c r="N362" s="283" t="e">
        <f>M362*E362</f>
        <v>#DIV/0!</v>
      </c>
      <c r="O362" s="284" t="e">
        <f>N362/1000</f>
        <v>#DIV/0!</v>
      </c>
      <c r="P362" s="285" t="e">
        <f>((O362*10^-12)*(G362*617.9))*10^-6*10^9*10^3</f>
        <v>#DIV/0!</v>
      </c>
      <c r="Q362" s="94"/>
    </row>
    <row r="363" spans="2:17" x14ac:dyDescent="0.2">
      <c r="B363" s="78"/>
      <c r="C363" s="264"/>
      <c r="D363" s="267"/>
      <c r="E363" s="292"/>
      <c r="F363" s="214"/>
      <c r="G363" s="298"/>
      <c r="H363" s="202"/>
      <c r="I363" s="276"/>
      <c r="J363" s="207" t="e">
        <f>F363-I362</f>
        <v>#DIV/0!</v>
      </c>
      <c r="K363" s="246"/>
      <c r="L363" s="249"/>
      <c r="M363" s="252"/>
      <c r="N363" s="255"/>
      <c r="O363" s="258"/>
      <c r="P363" s="260"/>
      <c r="Q363" s="94"/>
    </row>
    <row r="364" spans="2:17" ht="17" thickBot="1" x14ac:dyDescent="0.25">
      <c r="B364" s="78"/>
      <c r="C364" s="265"/>
      <c r="D364" s="268"/>
      <c r="E364" s="293"/>
      <c r="F364" s="215"/>
      <c r="G364" s="299"/>
      <c r="H364" s="203"/>
      <c r="I364" s="277"/>
      <c r="J364" s="208" t="e">
        <f>F364-I362</f>
        <v>#DIV/0!</v>
      </c>
      <c r="K364" s="247"/>
      <c r="L364" s="250"/>
      <c r="M364" s="253"/>
      <c r="N364" s="256"/>
      <c r="O364" s="259"/>
      <c r="P364" s="261"/>
      <c r="Q364" s="94"/>
    </row>
    <row r="365" spans="2:17" x14ac:dyDescent="0.2">
      <c r="B365" s="78"/>
      <c r="C365" s="286">
        <v>96</v>
      </c>
      <c r="D365" s="287"/>
      <c r="E365" s="291"/>
      <c r="F365" s="213"/>
      <c r="G365" s="297"/>
      <c r="H365" s="205"/>
      <c r="I365" s="290" t="e">
        <f>AVERAGE(F365:F367)</f>
        <v>#DIV/0!</v>
      </c>
      <c r="J365" s="206" t="e">
        <f>F365-I365</f>
        <v>#DIV/0!</v>
      </c>
      <c r="K365" s="280" t="e">
        <f>(I365-$D$57)/$D$59</f>
        <v>#DIV/0!</v>
      </c>
      <c r="L365" s="281" t="e">
        <f>10^K365</f>
        <v>#DIV/0!</v>
      </c>
      <c r="M365" s="282" t="e">
        <f>L365*(452/G365)</f>
        <v>#DIV/0!</v>
      </c>
      <c r="N365" s="283" t="e">
        <f>M365*E365</f>
        <v>#DIV/0!</v>
      </c>
      <c r="O365" s="284" t="e">
        <f>N365/1000</f>
        <v>#DIV/0!</v>
      </c>
      <c r="P365" s="285" t="e">
        <f>((O365*10^-12)*(G365*617.9))*10^-6*10^9*10^3</f>
        <v>#DIV/0!</v>
      </c>
      <c r="Q365" s="94"/>
    </row>
    <row r="366" spans="2:17" x14ac:dyDescent="0.2">
      <c r="B366" s="78"/>
      <c r="C366" s="264"/>
      <c r="D366" s="267"/>
      <c r="E366" s="292"/>
      <c r="F366" s="214"/>
      <c r="G366" s="298"/>
      <c r="H366" s="202"/>
      <c r="I366" s="276"/>
      <c r="J366" s="207" t="e">
        <f>F366-I365</f>
        <v>#DIV/0!</v>
      </c>
      <c r="K366" s="246"/>
      <c r="L366" s="249"/>
      <c r="M366" s="252"/>
      <c r="N366" s="255"/>
      <c r="O366" s="258"/>
      <c r="P366" s="260"/>
      <c r="Q366" s="94"/>
    </row>
    <row r="367" spans="2:17" ht="17" thickBot="1" x14ac:dyDescent="0.25">
      <c r="B367" s="78"/>
      <c r="C367" s="265"/>
      <c r="D367" s="268"/>
      <c r="E367" s="293"/>
      <c r="F367" s="215"/>
      <c r="G367" s="299"/>
      <c r="H367" s="217"/>
      <c r="I367" s="277"/>
      <c r="J367" s="218" t="e">
        <f>F367-I365</f>
        <v>#DIV/0!</v>
      </c>
      <c r="K367" s="247"/>
      <c r="L367" s="250"/>
      <c r="M367" s="253"/>
      <c r="N367" s="256"/>
      <c r="O367" s="259"/>
      <c r="P367" s="261"/>
      <c r="Q367" s="94"/>
    </row>
    <row r="368" spans="2:17" x14ac:dyDescent="0.2">
      <c r="B368" s="78"/>
      <c r="C368" s="219"/>
      <c r="D368" s="219"/>
      <c r="E368" s="219"/>
      <c r="F368" s="219"/>
      <c r="G368" s="219"/>
      <c r="H368" s="219"/>
      <c r="I368" s="219"/>
      <c r="J368" s="219"/>
      <c r="K368" s="219"/>
      <c r="L368" s="219"/>
      <c r="M368" s="219"/>
      <c r="N368" s="219"/>
      <c r="O368" s="219"/>
      <c r="P368" s="219"/>
      <c r="Q368" s="94"/>
    </row>
  </sheetData>
  <mergeCells count="1066">
    <mergeCell ref="L365:L367"/>
    <mergeCell ref="M365:M367"/>
    <mergeCell ref="N365:N367"/>
    <mergeCell ref="O365:O367"/>
    <mergeCell ref="P365:P367"/>
    <mergeCell ref="L29:N35"/>
    <mergeCell ref="O29:R35"/>
    <mergeCell ref="L37:R37"/>
    <mergeCell ref="C365:C367"/>
    <mergeCell ref="D365:D367"/>
    <mergeCell ref="E365:E367"/>
    <mergeCell ref="G365:G367"/>
    <mergeCell ref="I365:I367"/>
    <mergeCell ref="K365:K367"/>
    <mergeCell ref="K362:K364"/>
    <mergeCell ref="L362:L364"/>
    <mergeCell ref="M362:M364"/>
    <mergeCell ref="N362:N364"/>
    <mergeCell ref="O362:O364"/>
    <mergeCell ref="P362:P364"/>
    <mergeCell ref="L359:L361"/>
    <mergeCell ref="M359:M361"/>
    <mergeCell ref="N359:N361"/>
    <mergeCell ref="O359:O361"/>
    <mergeCell ref="P359:P361"/>
    <mergeCell ref="C362:C364"/>
    <mergeCell ref="D362:D364"/>
    <mergeCell ref="E362:E364"/>
    <mergeCell ref="G362:G364"/>
    <mergeCell ref="I362:I364"/>
    <mergeCell ref="C359:C361"/>
    <mergeCell ref="D359:D361"/>
    <mergeCell ref="E359:E361"/>
    <mergeCell ref="G359:G361"/>
    <mergeCell ref="I359:I361"/>
    <mergeCell ref="K359:K361"/>
    <mergeCell ref="K356:K358"/>
    <mergeCell ref="L356:L358"/>
    <mergeCell ref="M356:M358"/>
    <mergeCell ref="N356:N358"/>
    <mergeCell ref="O356:O358"/>
    <mergeCell ref="P356:P358"/>
    <mergeCell ref="L353:L355"/>
    <mergeCell ref="M353:M355"/>
    <mergeCell ref="N353:N355"/>
    <mergeCell ref="O353:O355"/>
    <mergeCell ref="P353:P355"/>
    <mergeCell ref="C356:C358"/>
    <mergeCell ref="D356:D358"/>
    <mergeCell ref="E356:E358"/>
    <mergeCell ref="G356:G358"/>
    <mergeCell ref="I356:I358"/>
    <mergeCell ref="C353:C355"/>
    <mergeCell ref="D353:D355"/>
    <mergeCell ref="E353:E355"/>
    <mergeCell ref="G353:G355"/>
    <mergeCell ref="I353:I355"/>
    <mergeCell ref="K353:K355"/>
    <mergeCell ref="K350:K352"/>
    <mergeCell ref="L350:L352"/>
    <mergeCell ref="M350:M352"/>
    <mergeCell ref="N350:N352"/>
    <mergeCell ref="O350:O352"/>
    <mergeCell ref="P350:P352"/>
    <mergeCell ref="L347:L349"/>
    <mergeCell ref="M347:M349"/>
    <mergeCell ref="N347:N349"/>
    <mergeCell ref="O347:O349"/>
    <mergeCell ref="P347:P349"/>
    <mergeCell ref="C350:C352"/>
    <mergeCell ref="D350:D352"/>
    <mergeCell ref="E350:E352"/>
    <mergeCell ref="G350:G352"/>
    <mergeCell ref="I350:I352"/>
    <mergeCell ref="C347:C349"/>
    <mergeCell ref="D347:D349"/>
    <mergeCell ref="E347:E349"/>
    <mergeCell ref="G347:G349"/>
    <mergeCell ref="I347:I349"/>
    <mergeCell ref="K347:K349"/>
    <mergeCell ref="K344:K346"/>
    <mergeCell ref="L344:L346"/>
    <mergeCell ref="M344:M346"/>
    <mergeCell ref="N344:N346"/>
    <mergeCell ref="O344:O346"/>
    <mergeCell ref="P344:P346"/>
    <mergeCell ref="L341:L343"/>
    <mergeCell ref="M341:M343"/>
    <mergeCell ref="N341:N343"/>
    <mergeCell ref="O341:O343"/>
    <mergeCell ref="P341:P343"/>
    <mergeCell ref="C344:C346"/>
    <mergeCell ref="D344:D346"/>
    <mergeCell ref="E344:E346"/>
    <mergeCell ref="G344:G346"/>
    <mergeCell ref="I344:I346"/>
    <mergeCell ref="C341:C343"/>
    <mergeCell ref="D341:D343"/>
    <mergeCell ref="E341:E343"/>
    <mergeCell ref="G341:G343"/>
    <mergeCell ref="I341:I343"/>
    <mergeCell ref="K341:K343"/>
    <mergeCell ref="K338:K340"/>
    <mergeCell ref="L338:L340"/>
    <mergeCell ref="M338:M340"/>
    <mergeCell ref="N338:N340"/>
    <mergeCell ref="O338:O340"/>
    <mergeCell ref="P338:P340"/>
    <mergeCell ref="L335:L337"/>
    <mergeCell ref="M335:M337"/>
    <mergeCell ref="N335:N337"/>
    <mergeCell ref="O335:O337"/>
    <mergeCell ref="P335:P337"/>
    <mergeCell ref="C338:C340"/>
    <mergeCell ref="D338:D340"/>
    <mergeCell ref="E338:E340"/>
    <mergeCell ref="G338:G340"/>
    <mergeCell ref="I338:I340"/>
    <mergeCell ref="C335:C337"/>
    <mergeCell ref="D335:D337"/>
    <mergeCell ref="E335:E337"/>
    <mergeCell ref="G335:G337"/>
    <mergeCell ref="I335:I337"/>
    <mergeCell ref="K335:K337"/>
    <mergeCell ref="K332:K334"/>
    <mergeCell ref="L332:L334"/>
    <mergeCell ref="M332:M334"/>
    <mergeCell ref="N332:N334"/>
    <mergeCell ref="O332:O334"/>
    <mergeCell ref="P332:P334"/>
    <mergeCell ref="L329:L331"/>
    <mergeCell ref="M329:M331"/>
    <mergeCell ref="N329:N331"/>
    <mergeCell ref="O329:O331"/>
    <mergeCell ref="P329:P331"/>
    <mergeCell ref="C332:C334"/>
    <mergeCell ref="D332:D334"/>
    <mergeCell ref="E332:E334"/>
    <mergeCell ref="G332:G334"/>
    <mergeCell ref="I332:I334"/>
    <mergeCell ref="C329:C331"/>
    <mergeCell ref="D329:D331"/>
    <mergeCell ref="E329:E331"/>
    <mergeCell ref="G329:G331"/>
    <mergeCell ref="I329:I331"/>
    <mergeCell ref="K329:K331"/>
    <mergeCell ref="K326:K328"/>
    <mergeCell ref="L326:L328"/>
    <mergeCell ref="M326:M328"/>
    <mergeCell ref="N326:N328"/>
    <mergeCell ref="O326:O328"/>
    <mergeCell ref="P326:P328"/>
    <mergeCell ref="L323:L325"/>
    <mergeCell ref="M323:M325"/>
    <mergeCell ref="N323:N325"/>
    <mergeCell ref="O323:O325"/>
    <mergeCell ref="P323:P325"/>
    <mergeCell ref="C326:C328"/>
    <mergeCell ref="D326:D328"/>
    <mergeCell ref="E326:E328"/>
    <mergeCell ref="G326:G328"/>
    <mergeCell ref="I326:I328"/>
    <mergeCell ref="C323:C325"/>
    <mergeCell ref="D323:D325"/>
    <mergeCell ref="E323:E325"/>
    <mergeCell ref="G323:G325"/>
    <mergeCell ref="I323:I325"/>
    <mergeCell ref="K323:K325"/>
    <mergeCell ref="K320:K322"/>
    <mergeCell ref="L320:L322"/>
    <mergeCell ref="M320:M322"/>
    <mergeCell ref="N320:N322"/>
    <mergeCell ref="O320:O322"/>
    <mergeCell ref="P320:P322"/>
    <mergeCell ref="L317:L319"/>
    <mergeCell ref="M317:M319"/>
    <mergeCell ref="N317:N319"/>
    <mergeCell ref="O317:O319"/>
    <mergeCell ref="P317:P319"/>
    <mergeCell ref="C320:C322"/>
    <mergeCell ref="D320:D322"/>
    <mergeCell ref="E320:E322"/>
    <mergeCell ref="G320:G322"/>
    <mergeCell ref="I320:I322"/>
    <mergeCell ref="C317:C319"/>
    <mergeCell ref="D317:D319"/>
    <mergeCell ref="E317:E319"/>
    <mergeCell ref="G317:G319"/>
    <mergeCell ref="I317:I319"/>
    <mergeCell ref="K317:K319"/>
    <mergeCell ref="K314:K316"/>
    <mergeCell ref="L314:L316"/>
    <mergeCell ref="M314:M316"/>
    <mergeCell ref="N314:N316"/>
    <mergeCell ref="O314:O316"/>
    <mergeCell ref="P314:P316"/>
    <mergeCell ref="L311:L313"/>
    <mergeCell ref="M311:M313"/>
    <mergeCell ref="N311:N313"/>
    <mergeCell ref="O311:O313"/>
    <mergeCell ref="P311:P313"/>
    <mergeCell ref="C314:C316"/>
    <mergeCell ref="D314:D316"/>
    <mergeCell ref="E314:E316"/>
    <mergeCell ref="G314:G316"/>
    <mergeCell ref="I314:I316"/>
    <mergeCell ref="C311:C313"/>
    <mergeCell ref="D311:D313"/>
    <mergeCell ref="E311:E313"/>
    <mergeCell ref="G311:G313"/>
    <mergeCell ref="I311:I313"/>
    <mergeCell ref="K311:K313"/>
    <mergeCell ref="K308:K310"/>
    <mergeCell ref="L308:L310"/>
    <mergeCell ref="M308:M310"/>
    <mergeCell ref="N308:N310"/>
    <mergeCell ref="O308:O310"/>
    <mergeCell ref="P308:P310"/>
    <mergeCell ref="L305:L307"/>
    <mergeCell ref="M305:M307"/>
    <mergeCell ref="N305:N307"/>
    <mergeCell ref="O305:O307"/>
    <mergeCell ref="P305:P307"/>
    <mergeCell ref="C308:C310"/>
    <mergeCell ref="D308:D310"/>
    <mergeCell ref="E308:E310"/>
    <mergeCell ref="G308:G310"/>
    <mergeCell ref="I308:I310"/>
    <mergeCell ref="C305:C307"/>
    <mergeCell ref="D305:D307"/>
    <mergeCell ref="E305:E307"/>
    <mergeCell ref="G305:G307"/>
    <mergeCell ref="I305:I307"/>
    <mergeCell ref="K305:K307"/>
    <mergeCell ref="K302:K304"/>
    <mergeCell ref="L302:L304"/>
    <mergeCell ref="M302:M304"/>
    <mergeCell ref="N302:N304"/>
    <mergeCell ref="O302:O304"/>
    <mergeCell ref="P302:P304"/>
    <mergeCell ref="L299:L301"/>
    <mergeCell ref="M299:M301"/>
    <mergeCell ref="N299:N301"/>
    <mergeCell ref="O299:O301"/>
    <mergeCell ref="P299:P301"/>
    <mergeCell ref="C302:C304"/>
    <mergeCell ref="D302:D304"/>
    <mergeCell ref="E302:E304"/>
    <mergeCell ref="G302:G304"/>
    <mergeCell ref="I302:I304"/>
    <mergeCell ref="C299:C301"/>
    <mergeCell ref="D299:D301"/>
    <mergeCell ref="E299:E301"/>
    <mergeCell ref="G299:G301"/>
    <mergeCell ref="I299:I301"/>
    <mergeCell ref="K299:K301"/>
    <mergeCell ref="K296:K298"/>
    <mergeCell ref="L296:L298"/>
    <mergeCell ref="M296:M298"/>
    <mergeCell ref="N296:N298"/>
    <mergeCell ref="O296:O298"/>
    <mergeCell ref="P296:P298"/>
    <mergeCell ref="L293:L295"/>
    <mergeCell ref="M293:M295"/>
    <mergeCell ref="N293:N295"/>
    <mergeCell ref="O293:O295"/>
    <mergeCell ref="P293:P295"/>
    <mergeCell ref="C296:C298"/>
    <mergeCell ref="D296:D298"/>
    <mergeCell ref="E296:E298"/>
    <mergeCell ref="G296:G298"/>
    <mergeCell ref="I296:I298"/>
    <mergeCell ref="C293:C295"/>
    <mergeCell ref="D293:D295"/>
    <mergeCell ref="E293:E295"/>
    <mergeCell ref="G293:G295"/>
    <mergeCell ref="I293:I295"/>
    <mergeCell ref="K293:K295"/>
    <mergeCell ref="K290:K292"/>
    <mergeCell ref="L290:L292"/>
    <mergeCell ref="M290:M292"/>
    <mergeCell ref="N290:N292"/>
    <mergeCell ref="O290:O292"/>
    <mergeCell ref="P290:P292"/>
    <mergeCell ref="L287:L289"/>
    <mergeCell ref="M287:M289"/>
    <mergeCell ref="N287:N289"/>
    <mergeCell ref="O287:O289"/>
    <mergeCell ref="P287:P289"/>
    <mergeCell ref="C290:C292"/>
    <mergeCell ref="D290:D292"/>
    <mergeCell ref="E290:E292"/>
    <mergeCell ref="G290:G292"/>
    <mergeCell ref="I290:I292"/>
    <mergeCell ref="C287:C289"/>
    <mergeCell ref="D287:D289"/>
    <mergeCell ref="E287:E289"/>
    <mergeCell ref="G287:G289"/>
    <mergeCell ref="I287:I289"/>
    <mergeCell ref="K287:K289"/>
    <mergeCell ref="K284:K286"/>
    <mergeCell ref="L284:L286"/>
    <mergeCell ref="M284:M286"/>
    <mergeCell ref="N284:N286"/>
    <mergeCell ref="O284:O286"/>
    <mergeCell ref="P284:P286"/>
    <mergeCell ref="L281:L283"/>
    <mergeCell ref="M281:M283"/>
    <mergeCell ref="N281:N283"/>
    <mergeCell ref="O281:O283"/>
    <mergeCell ref="P281:P283"/>
    <mergeCell ref="C284:C286"/>
    <mergeCell ref="D284:D286"/>
    <mergeCell ref="E284:E286"/>
    <mergeCell ref="G284:G286"/>
    <mergeCell ref="I284:I286"/>
    <mergeCell ref="C281:C283"/>
    <mergeCell ref="D281:D283"/>
    <mergeCell ref="E281:E283"/>
    <mergeCell ref="G281:G283"/>
    <mergeCell ref="I281:I283"/>
    <mergeCell ref="K281:K283"/>
    <mergeCell ref="K278:K280"/>
    <mergeCell ref="L278:L280"/>
    <mergeCell ref="M278:M280"/>
    <mergeCell ref="N278:N280"/>
    <mergeCell ref="O278:O280"/>
    <mergeCell ref="P278:P280"/>
    <mergeCell ref="L275:L277"/>
    <mergeCell ref="M275:M277"/>
    <mergeCell ref="N275:N277"/>
    <mergeCell ref="O275:O277"/>
    <mergeCell ref="P275:P277"/>
    <mergeCell ref="C278:C280"/>
    <mergeCell ref="D278:D280"/>
    <mergeCell ref="E278:E280"/>
    <mergeCell ref="G278:G280"/>
    <mergeCell ref="I278:I280"/>
    <mergeCell ref="C275:C277"/>
    <mergeCell ref="D275:D277"/>
    <mergeCell ref="E275:E277"/>
    <mergeCell ref="G275:G277"/>
    <mergeCell ref="I275:I277"/>
    <mergeCell ref="K275:K277"/>
    <mergeCell ref="K272:K274"/>
    <mergeCell ref="L272:L274"/>
    <mergeCell ref="M272:M274"/>
    <mergeCell ref="N272:N274"/>
    <mergeCell ref="O272:O274"/>
    <mergeCell ref="P272:P274"/>
    <mergeCell ref="L269:L271"/>
    <mergeCell ref="M269:M271"/>
    <mergeCell ref="N269:N271"/>
    <mergeCell ref="O269:O271"/>
    <mergeCell ref="P269:P271"/>
    <mergeCell ref="C272:C274"/>
    <mergeCell ref="D272:D274"/>
    <mergeCell ref="E272:E274"/>
    <mergeCell ref="G272:G274"/>
    <mergeCell ref="I272:I274"/>
    <mergeCell ref="C269:C271"/>
    <mergeCell ref="D269:D271"/>
    <mergeCell ref="E269:E271"/>
    <mergeCell ref="G269:G271"/>
    <mergeCell ref="I269:I271"/>
    <mergeCell ref="K269:K271"/>
    <mergeCell ref="K266:K268"/>
    <mergeCell ref="L266:L268"/>
    <mergeCell ref="M266:M268"/>
    <mergeCell ref="N266:N268"/>
    <mergeCell ref="O266:O268"/>
    <mergeCell ref="P266:P268"/>
    <mergeCell ref="L263:L265"/>
    <mergeCell ref="M263:M265"/>
    <mergeCell ref="N263:N265"/>
    <mergeCell ref="O263:O265"/>
    <mergeCell ref="P263:P265"/>
    <mergeCell ref="C266:C268"/>
    <mergeCell ref="D266:D268"/>
    <mergeCell ref="E266:E268"/>
    <mergeCell ref="G266:G268"/>
    <mergeCell ref="I266:I268"/>
    <mergeCell ref="C263:C265"/>
    <mergeCell ref="D263:D265"/>
    <mergeCell ref="E263:E265"/>
    <mergeCell ref="G263:G265"/>
    <mergeCell ref="I263:I265"/>
    <mergeCell ref="K263:K265"/>
    <mergeCell ref="K260:K262"/>
    <mergeCell ref="L260:L262"/>
    <mergeCell ref="M260:M262"/>
    <mergeCell ref="N260:N262"/>
    <mergeCell ref="O260:O262"/>
    <mergeCell ref="P260:P262"/>
    <mergeCell ref="L257:L259"/>
    <mergeCell ref="M257:M259"/>
    <mergeCell ref="N257:N259"/>
    <mergeCell ref="O257:O259"/>
    <mergeCell ref="P257:P259"/>
    <mergeCell ref="C260:C262"/>
    <mergeCell ref="D260:D262"/>
    <mergeCell ref="E260:E262"/>
    <mergeCell ref="G260:G262"/>
    <mergeCell ref="I260:I262"/>
    <mergeCell ref="C257:C259"/>
    <mergeCell ref="D257:D259"/>
    <mergeCell ref="E257:E259"/>
    <mergeCell ref="G257:G259"/>
    <mergeCell ref="I257:I259"/>
    <mergeCell ref="K257:K259"/>
    <mergeCell ref="K254:K256"/>
    <mergeCell ref="L254:L256"/>
    <mergeCell ref="M254:M256"/>
    <mergeCell ref="N254:N256"/>
    <mergeCell ref="O254:O256"/>
    <mergeCell ref="P254:P256"/>
    <mergeCell ref="L251:L253"/>
    <mergeCell ref="M251:M253"/>
    <mergeCell ref="N251:N253"/>
    <mergeCell ref="O251:O253"/>
    <mergeCell ref="P251:P253"/>
    <mergeCell ref="C254:C256"/>
    <mergeCell ref="D254:D256"/>
    <mergeCell ref="E254:E256"/>
    <mergeCell ref="G254:G256"/>
    <mergeCell ref="I254:I256"/>
    <mergeCell ref="C251:C253"/>
    <mergeCell ref="D251:D253"/>
    <mergeCell ref="E251:E253"/>
    <mergeCell ref="G251:G253"/>
    <mergeCell ref="I251:I253"/>
    <mergeCell ref="K251:K253"/>
    <mergeCell ref="K248:K250"/>
    <mergeCell ref="L248:L250"/>
    <mergeCell ref="M248:M250"/>
    <mergeCell ref="N248:N250"/>
    <mergeCell ref="O248:O250"/>
    <mergeCell ref="P248:P250"/>
    <mergeCell ref="L245:L247"/>
    <mergeCell ref="M245:M247"/>
    <mergeCell ref="N245:N247"/>
    <mergeCell ref="O245:O247"/>
    <mergeCell ref="P245:P247"/>
    <mergeCell ref="C248:C250"/>
    <mergeCell ref="D248:D250"/>
    <mergeCell ref="E248:E250"/>
    <mergeCell ref="G248:G250"/>
    <mergeCell ref="I248:I250"/>
    <mergeCell ref="C245:C247"/>
    <mergeCell ref="D245:D247"/>
    <mergeCell ref="E245:E247"/>
    <mergeCell ref="G245:G247"/>
    <mergeCell ref="I245:I247"/>
    <mergeCell ref="K245:K247"/>
    <mergeCell ref="K242:K244"/>
    <mergeCell ref="L242:L244"/>
    <mergeCell ref="M242:M244"/>
    <mergeCell ref="N242:N244"/>
    <mergeCell ref="O242:O244"/>
    <mergeCell ref="P242:P244"/>
    <mergeCell ref="L239:L241"/>
    <mergeCell ref="M239:M241"/>
    <mergeCell ref="N239:N241"/>
    <mergeCell ref="O239:O241"/>
    <mergeCell ref="P239:P241"/>
    <mergeCell ref="C242:C244"/>
    <mergeCell ref="D242:D244"/>
    <mergeCell ref="E242:E244"/>
    <mergeCell ref="G242:G244"/>
    <mergeCell ref="I242:I244"/>
    <mergeCell ref="C239:C241"/>
    <mergeCell ref="D239:D241"/>
    <mergeCell ref="E239:E241"/>
    <mergeCell ref="G239:G241"/>
    <mergeCell ref="I239:I241"/>
    <mergeCell ref="K239:K241"/>
    <mergeCell ref="K236:K238"/>
    <mergeCell ref="L236:L238"/>
    <mergeCell ref="M236:M238"/>
    <mergeCell ref="N236:N238"/>
    <mergeCell ref="O236:O238"/>
    <mergeCell ref="P236:P238"/>
    <mergeCell ref="L233:L235"/>
    <mergeCell ref="M233:M235"/>
    <mergeCell ref="N233:N235"/>
    <mergeCell ref="O233:O235"/>
    <mergeCell ref="P233:P235"/>
    <mergeCell ref="C236:C238"/>
    <mergeCell ref="D236:D238"/>
    <mergeCell ref="E236:E238"/>
    <mergeCell ref="G236:G238"/>
    <mergeCell ref="I236:I238"/>
    <mergeCell ref="C233:C235"/>
    <mergeCell ref="D233:D235"/>
    <mergeCell ref="E233:E235"/>
    <mergeCell ref="G233:G235"/>
    <mergeCell ref="I233:I235"/>
    <mergeCell ref="K233:K235"/>
    <mergeCell ref="K230:K232"/>
    <mergeCell ref="L230:L232"/>
    <mergeCell ref="M230:M232"/>
    <mergeCell ref="N230:N232"/>
    <mergeCell ref="O230:O232"/>
    <mergeCell ref="P230:P232"/>
    <mergeCell ref="L227:L229"/>
    <mergeCell ref="M227:M229"/>
    <mergeCell ref="N227:N229"/>
    <mergeCell ref="O227:O229"/>
    <mergeCell ref="P227:P229"/>
    <mergeCell ref="C230:C232"/>
    <mergeCell ref="D230:D232"/>
    <mergeCell ref="E230:E232"/>
    <mergeCell ref="G230:G232"/>
    <mergeCell ref="I230:I232"/>
    <mergeCell ref="C227:C229"/>
    <mergeCell ref="D227:D229"/>
    <mergeCell ref="E227:E229"/>
    <mergeCell ref="G227:G229"/>
    <mergeCell ref="I227:I229"/>
    <mergeCell ref="K227:K229"/>
    <mergeCell ref="K224:K226"/>
    <mergeCell ref="L224:L226"/>
    <mergeCell ref="M224:M226"/>
    <mergeCell ref="N224:N226"/>
    <mergeCell ref="O224:O226"/>
    <mergeCell ref="P224:P226"/>
    <mergeCell ref="L221:L223"/>
    <mergeCell ref="M221:M223"/>
    <mergeCell ref="N221:N223"/>
    <mergeCell ref="O221:O223"/>
    <mergeCell ref="P221:P223"/>
    <mergeCell ref="C224:C226"/>
    <mergeCell ref="D224:D226"/>
    <mergeCell ref="E224:E226"/>
    <mergeCell ref="G224:G226"/>
    <mergeCell ref="I224:I226"/>
    <mergeCell ref="C221:C223"/>
    <mergeCell ref="D221:D223"/>
    <mergeCell ref="E221:E223"/>
    <mergeCell ref="G221:G223"/>
    <mergeCell ref="I221:I223"/>
    <mergeCell ref="K221:K223"/>
    <mergeCell ref="K218:K220"/>
    <mergeCell ref="L218:L220"/>
    <mergeCell ref="M218:M220"/>
    <mergeCell ref="N218:N220"/>
    <mergeCell ref="O218:O220"/>
    <mergeCell ref="P218:P220"/>
    <mergeCell ref="L215:L217"/>
    <mergeCell ref="M215:M217"/>
    <mergeCell ref="N215:N217"/>
    <mergeCell ref="O215:O217"/>
    <mergeCell ref="P215:P217"/>
    <mergeCell ref="C218:C220"/>
    <mergeCell ref="D218:D220"/>
    <mergeCell ref="E218:E220"/>
    <mergeCell ref="G218:G220"/>
    <mergeCell ref="I218:I220"/>
    <mergeCell ref="C215:C217"/>
    <mergeCell ref="D215:D217"/>
    <mergeCell ref="E215:E217"/>
    <mergeCell ref="G215:G217"/>
    <mergeCell ref="I215:I217"/>
    <mergeCell ref="K215:K217"/>
    <mergeCell ref="K212:K214"/>
    <mergeCell ref="L212:L214"/>
    <mergeCell ref="M212:M214"/>
    <mergeCell ref="N212:N214"/>
    <mergeCell ref="O212:O214"/>
    <mergeCell ref="P212:P214"/>
    <mergeCell ref="L209:L211"/>
    <mergeCell ref="M209:M211"/>
    <mergeCell ref="N209:N211"/>
    <mergeCell ref="O209:O211"/>
    <mergeCell ref="P209:P211"/>
    <mergeCell ref="C212:C214"/>
    <mergeCell ref="D212:D214"/>
    <mergeCell ref="E212:E214"/>
    <mergeCell ref="G212:G214"/>
    <mergeCell ref="I212:I214"/>
    <mergeCell ref="C209:C211"/>
    <mergeCell ref="D209:D211"/>
    <mergeCell ref="E209:E211"/>
    <mergeCell ref="G209:G211"/>
    <mergeCell ref="I209:I211"/>
    <mergeCell ref="K209:K211"/>
    <mergeCell ref="K206:K208"/>
    <mergeCell ref="L206:L208"/>
    <mergeCell ref="M206:M208"/>
    <mergeCell ref="N206:N208"/>
    <mergeCell ref="O206:O208"/>
    <mergeCell ref="P206:P208"/>
    <mergeCell ref="L203:L205"/>
    <mergeCell ref="M203:M205"/>
    <mergeCell ref="N203:N205"/>
    <mergeCell ref="O203:O205"/>
    <mergeCell ref="P203:P205"/>
    <mergeCell ref="C206:C208"/>
    <mergeCell ref="D206:D208"/>
    <mergeCell ref="E206:E208"/>
    <mergeCell ref="G206:G208"/>
    <mergeCell ref="I206:I208"/>
    <mergeCell ref="C203:C205"/>
    <mergeCell ref="D203:D205"/>
    <mergeCell ref="E203:E205"/>
    <mergeCell ref="G203:G205"/>
    <mergeCell ref="I203:I205"/>
    <mergeCell ref="K203:K205"/>
    <mergeCell ref="K200:K202"/>
    <mergeCell ref="L200:L202"/>
    <mergeCell ref="M200:M202"/>
    <mergeCell ref="N200:N202"/>
    <mergeCell ref="O200:O202"/>
    <mergeCell ref="P200:P202"/>
    <mergeCell ref="L197:L199"/>
    <mergeCell ref="M197:M199"/>
    <mergeCell ref="N197:N199"/>
    <mergeCell ref="O197:O199"/>
    <mergeCell ref="P197:P199"/>
    <mergeCell ref="C200:C202"/>
    <mergeCell ref="D200:D202"/>
    <mergeCell ref="E200:E202"/>
    <mergeCell ref="G200:G202"/>
    <mergeCell ref="I200:I202"/>
    <mergeCell ref="C197:C199"/>
    <mergeCell ref="D197:D199"/>
    <mergeCell ref="E197:E199"/>
    <mergeCell ref="G197:G199"/>
    <mergeCell ref="I197:I199"/>
    <mergeCell ref="K197:K199"/>
    <mergeCell ref="K194:K196"/>
    <mergeCell ref="L194:L196"/>
    <mergeCell ref="M194:M196"/>
    <mergeCell ref="N194:N196"/>
    <mergeCell ref="O194:O196"/>
    <mergeCell ref="P194:P196"/>
    <mergeCell ref="L191:L193"/>
    <mergeCell ref="M191:M193"/>
    <mergeCell ref="N191:N193"/>
    <mergeCell ref="O191:O193"/>
    <mergeCell ref="P191:P193"/>
    <mergeCell ref="C194:C196"/>
    <mergeCell ref="D194:D196"/>
    <mergeCell ref="E194:E196"/>
    <mergeCell ref="G194:G196"/>
    <mergeCell ref="I194:I196"/>
    <mergeCell ref="C191:C193"/>
    <mergeCell ref="D191:D193"/>
    <mergeCell ref="E191:E193"/>
    <mergeCell ref="G191:G193"/>
    <mergeCell ref="I191:I193"/>
    <mergeCell ref="K191:K193"/>
    <mergeCell ref="K188:K190"/>
    <mergeCell ref="L188:L190"/>
    <mergeCell ref="M188:M190"/>
    <mergeCell ref="N188:N190"/>
    <mergeCell ref="O188:O190"/>
    <mergeCell ref="P188:P190"/>
    <mergeCell ref="L185:L187"/>
    <mergeCell ref="M185:M187"/>
    <mergeCell ref="N185:N187"/>
    <mergeCell ref="O185:O187"/>
    <mergeCell ref="P185:P187"/>
    <mergeCell ref="C188:C190"/>
    <mergeCell ref="D188:D190"/>
    <mergeCell ref="E188:E190"/>
    <mergeCell ref="G188:G190"/>
    <mergeCell ref="I188:I190"/>
    <mergeCell ref="C185:C187"/>
    <mergeCell ref="D185:D187"/>
    <mergeCell ref="E185:E187"/>
    <mergeCell ref="G185:G187"/>
    <mergeCell ref="I185:I187"/>
    <mergeCell ref="K185:K187"/>
    <mergeCell ref="K182:K184"/>
    <mergeCell ref="L182:L184"/>
    <mergeCell ref="M182:M184"/>
    <mergeCell ref="N182:N184"/>
    <mergeCell ref="O182:O184"/>
    <mergeCell ref="P182:P184"/>
    <mergeCell ref="L179:L181"/>
    <mergeCell ref="M179:M181"/>
    <mergeCell ref="N179:N181"/>
    <mergeCell ref="O179:O181"/>
    <mergeCell ref="P179:P181"/>
    <mergeCell ref="C182:C184"/>
    <mergeCell ref="D182:D184"/>
    <mergeCell ref="E182:E184"/>
    <mergeCell ref="G182:G184"/>
    <mergeCell ref="I182:I184"/>
    <mergeCell ref="C179:C181"/>
    <mergeCell ref="D179:D181"/>
    <mergeCell ref="E179:E181"/>
    <mergeCell ref="G179:G181"/>
    <mergeCell ref="I179:I181"/>
    <mergeCell ref="K179:K181"/>
    <mergeCell ref="K176:K178"/>
    <mergeCell ref="L176:L178"/>
    <mergeCell ref="M176:M178"/>
    <mergeCell ref="N176:N178"/>
    <mergeCell ref="O176:O178"/>
    <mergeCell ref="P176:P178"/>
    <mergeCell ref="L173:L175"/>
    <mergeCell ref="M173:M175"/>
    <mergeCell ref="N173:N175"/>
    <mergeCell ref="O173:O175"/>
    <mergeCell ref="P173:P175"/>
    <mergeCell ref="C176:C178"/>
    <mergeCell ref="D176:D178"/>
    <mergeCell ref="E176:E178"/>
    <mergeCell ref="G176:G178"/>
    <mergeCell ref="I176:I178"/>
    <mergeCell ref="C173:C175"/>
    <mergeCell ref="D173:D175"/>
    <mergeCell ref="E173:E175"/>
    <mergeCell ref="G173:G175"/>
    <mergeCell ref="I173:I175"/>
    <mergeCell ref="K173:K175"/>
    <mergeCell ref="K170:K172"/>
    <mergeCell ref="L170:L172"/>
    <mergeCell ref="M170:M172"/>
    <mergeCell ref="N170:N172"/>
    <mergeCell ref="O170:O172"/>
    <mergeCell ref="P170:P172"/>
    <mergeCell ref="L167:L169"/>
    <mergeCell ref="M167:M169"/>
    <mergeCell ref="N167:N169"/>
    <mergeCell ref="O167:O169"/>
    <mergeCell ref="P167:P169"/>
    <mergeCell ref="C170:C172"/>
    <mergeCell ref="D170:D172"/>
    <mergeCell ref="E170:E172"/>
    <mergeCell ref="G170:G172"/>
    <mergeCell ref="I170:I172"/>
    <mergeCell ref="C167:C169"/>
    <mergeCell ref="D167:D169"/>
    <mergeCell ref="E167:E169"/>
    <mergeCell ref="G167:G169"/>
    <mergeCell ref="I167:I169"/>
    <mergeCell ref="K167:K169"/>
    <mergeCell ref="K164:K166"/>
    <mergeCell ref="L164:L166"/>
    <mergeCell ref="M164:M166"/>
    <mergeCell ref="N164:N166"/>
    <mergeCell ref="O164:O166"/>
    <mergeCell ref="P164:P166"/>
    <mergeCell ref="L161:L163"/>
    <mergeCell ref="M161:M163"/>
    <mergeCell ref="N161:N163"/>
    <mergeCell ref="O161:O163"/>
    <mergeCell ref="P161:P163"/>
    <mergeCell ref="C164:C166"/>
    <mergeCell ref="D164:D166"/>
    <mergeCell ref="E164:E166"/>
    <mergeCell ref="G164:G166"/>
    <mergeCell ref="I164:I166"/>
    <mergeCell ref="C161:C163"/>
    <mergeCell ref="D161:D163"/>
    <mergeCell ref="E161:E163"/>
    <mergeCell ref="G161:G163"/>
    <mergeCell ref="I161:I163"/>
    <mergeCell ref="K161:K163"/>
    <mergeCell ref="K158:K160"/>
    <mergeCell ref="L158:L160"/>
    <mergeCell ref="M158:M160"/>
    <mergeCell ref="N158:N160"/>
    <mergeCell ref="O158:O160"/>
    <mergeCell ref="P158:P160"/>
    <mergeCell ref="L155:L157"/>
    <mergeCell ref="M155:M157"/>
    <mergeCell ref="N155:N157"/>
    <mergeCell ref="O155:O157"/>
    <mergeCell ref="P155:P157"/>
    <mergeCell ref="C158:C160"/>
    <mergeCell ref="D158:D160"/>
    <mergeCell ref="E158:E160"/>
    <mergeCell ref="G158:G160"/>
    <mergeCell ref="I158:I160"/>
    <mergeCell ref="C155:C157"/>
    <mergeCell ref="D155:D157"/>
    <mergeCell ref="E155:E157"/>
    <mergeCell ref="G155:G157"/>
    <mergeCell ref="I155:I157"/>
    <mergeCell ref="K155:K157"/>
    <mergeCell ref="K152:K154"/>
    <mergeCell ref="L152:L154"/>
    <mergeCell ref="M152:M154"/>
    <mergeCell ref="N152:N154"/>
    <mergeCell ref="O152:O154"/>
    <mergeCell ref="P152:P154"/>
    <mergeCell ref="L149:L151"/>
    <mergeCell ref="M149:M151"/>
    <mergeCell ref="N149:N151"/>
    <mergeCell ref="O149:O151"/>
    <mergeCell ref="P149:P151"/>
    <mergeCell ref="C152:C154"/>
    <mergeCell ref="D152:D154"/>
    <mergeCell ref="E152:E154"/>
    <mergeCell ref="G152:G154"/>
    <mergeCell ref="I152:I154"/>
    <mergeCell ref="C149:C151"/>
    <mergeCell ref="D149:D151"/>
    <mergeCell ref="E149:E151"/>
    <mergeCell ref="G149:G151"/>
    <mergeCell ref="I149:I151"/>
    <mergeCell ref="K149:K151"/>
    <mergeCell ref="K146:K148"/>
    <mergeCell ref="L146:L148"/>
    <mergeCell ref="M146:M148"/>
    <mergeCell ref="N146:N148"/>
    <mergeCell ref="O146:O148"/>
    <mergeCell ref="P146:P148"/>
    <mergeCell ref="L143:L145"/>
    <mergeCell ref="M143:M145"/>
    <mergeCell ref="N143:N145"/>
    <mergeCell ref="O143:O145"/>
    <mergeCell ref="P143:P145"/>
    <mergeCell ref="C146:C148"/>
    <mergeCell ref="D146:D148"/>
    <mergeCell ref="E146:E148"/>
    <mergeCell ref="G146:G148"/>
    <mergeCell ref="I146:I148"/>
    <mergeCell ref="C143:C145"/>
    <mergeCell ref="D143:D145"/>
    <mergeCell ref="E143:E145"/>
    <mergeCell ref="G143:G145"/>
    <mergeCell ref="I143:I145"/>
    <mergeCell ref="K143:K145"/>
    <mergeCell ref="K140:K142"/>
    <mergeCell ref="L140:L142"/>
    <mergeCell ref="M140:M142"/>
    <mergeCell ref="N140:N142"/>
    <mergeCell ref="O140:O142"/>
    <mergeCell ref="P140:P142"/>
    <mergeCell ref="L137:L139"/>
    <mergeCell ref="M137:M139"/>
    <mergeCell ref="N137:N139"/>
    <mergeCell ref="O137:O139"/>
    <mergeCell ref="P137:P139"/>
    <mergeCell ref="C140:C142"/>
    <mergeCell ref="D140:D142"/>
    <mergeCell ref="E140:E142"/>
    <mergeCell ref="G140:G142"/>
    <mergeCell ref="I140:I142"/>
    <mergeCell ref="C137:C139"/>
    <mergeCell ref="D137:D139"/>
    <mergeCell ref="E137:E139"/>
    <mergeCell ref="G137:G139"/>
    <mergeCell ref="I137:I139"/>
    <mergeCell ref="K137:K139"/>
    <mergeCell ref="K134:K136"/>
    <mergeCell ref="L134:L136"/>
    <mergeCell ref="M134:M136"/>
    <mergeCell ref="N134:N136"/>
    <mergeCell ref="O134:O136"/>
    <mergeCell ref="P134:P136"/>
    <mergeCell ref="L131:L133"/>
    <mergeCell ref="M131:M133"/>
    <mergeCell ref="N131:N133"/>
    <mergeCell ref="O131:O133"/>
    <mergeCell ref="P131:P133"/>
    <mergeCell ref="C134:C136"/>
    <mergeCell ref="D134:D136"/>
    <mergeCell ref="E134:E136"/>
    <mergeCell ref="G134:G136"/>
    <mergeCell ref="I134:I136"/>
    <mergeCell ref="C131:C133"/>
    <mergeCell ref="D131:D133"/>
    <mergeCell ref="E131:E133"/>
    <mergeCell ref="G131:G133"/>
    <mergeCell ref="I131:I133"/>
    <mergeCell ref="K131:K133"/>
    <mergeCell ref="K128:K130"/>
    <mergeCell ref="L128:L130"/>
    <mergeCell ref="M128:M130"/>
    <mergeCell ref="N128:N130"/>
    <mergeCell ref="O128:O130"/>
    <mergeCell ref="P128:P130"/>
    <mergeCell ref="L125:L127"/>
    <mergeCell ref="M125:M127"/>
    <mergeCell ref="N125:N127"/>
    <mergeCell ref="O125:O127"/>
    <mergeCell ref="P125:P127"/>
    <mergeCell ref="C128:C130"/>
    <mergeCell ref="D128:D130"/>
    <mergeCell ref="E128:E130"/>
    <mergeCell ref="G128:G130"/>
    <mergeCell ref="I128:I130"/>
    <mergeCell ref="C125:C127"/>
    <mergeCell ref="D125:D127"/>
    <mergeCell ref="E125:E127"/>
    <mergeCell ref="G125:G127"/>
    <mergeCell ref="I125:I127"/>
    <mergeCell ref="K125:K127"/>
    <mergeCell ref="K122:K124"/>
    <mergeCell ref="L122:L124"/>
    <mergeCell ref="M122:M124"/>
    <mergeCell ref="N122:N124"/>
    <mergeCell ref="O122:O124"/>
    <mergeCell ref="P122:P124"/>
    <mergeCell ref="L119:L121"/>
    <mergeCell ref="M119:M121"/>
    <mergeCell ref="N119:N121"/>
    <mergeCell ref="O119:O121"/>
    <mergeCell ref="P119:P121"/>
    <mergeCell ref="C122:C124"/>
    <mergeCell ref="D122:D124"/>
    <mergeCell ref="E122:E124"/>
    <mergeCell ref="G122:G124"/>
    <mergeCell ref="I122:I124"/>
    <mergeCell ref="C119:C121"/>
    <mergeCell ref="D119:D121"/>
    <mergeCell ref="E119:E121"/>
    <mergeCell ref="G119:G121"/>
    <mergeCell ref="I119:I121"/>
    <mergeCell ref="K119:K121"/>
    <mergeCell ref="K116:K118"/>
    <mergeCell ref="L116:L118"/>
    <mergeCell ref="M116:M118"/>
    <mergeCell ref="N116:N118"/>
    <mergeCell ref="O116:O118"/>
    <mergeCell ref="P116:P118"/>
    <mergeCell ref="L113:L115"/>
    <mergeCell ref="M113:M115"/>
    <mergeCell ref="N113:N115"/>
    <mergeCell ref="O113:O115"/>
    <mergeCell ref="P113:P115"/>
    <mergeCell ref="C116:C118"/>
    <mergeCell ref="D116:D118"/>
    <mergeCell ref="E116:E118"/>
    <mergeCell ref="G116:G118"/>
    <mergeCell ref="I116:I118"/>
    <mergeCell ref="C113:C115"/>
    <mergeCell ref="D113:D115"/>
    <mergeCell ref="E113:E115"/>
    <mergeCell ref="G113:G115"/>
    <mergeCell ref="I113:I115"/>
    <mergeCell ref="K113:K115"/>
    <mergeCell ref="K110:K112"/>
    <mergeCell ref="L110:L112"/>
    <mergeCell ref="M110:M112"/>
    <mergeCell ref="N110:N112"/>
    <mergeCell ref="O110:O112"/>
    <mergeCell ref="P110:P112"/>
    <mergeCell ref="L107:L109"/>
    <mergeCell ref="M107:M109"/>
    <mergeCell ref="N107:N109"/>
    <mergeCell ref="O107:O109"/>
    <mergeCell ref="P107:P109"/>
    <mergeCell ref="C110:C112"/>
    <mergeCell ref="D110:D112"/>
    <mergeCell ref="E110:E112"/>
    <mergeCell ref="G110:G112"/>
    <mergeCell ref="I110:I112"/>
    <mergeCell ref="C107:C109"/>
    <mergeCell ref="D107:D109"/>
    <mergeCell ref="E107:E109"/>
    <mergeCell ref="G107:G109"/>
    <mergeCell ref="I107:I109"/>
    <mergeCell ref="K107:K109"/>
    <mergeCell ref="K104:K106"/>
    <mergeCell ref="L104:L106"/>
    <mergeCell ref="M104:M106"/>
    <mergeCell ref="N104:N106"/>
    <mergeCell ref="O104:O106"/>
    <mergeCell ref="P104:P106"/>
    <mergeCell ref="L101:L103"/>
    <mergeCell ref="M101:M103"/>
    <mergeCell ref="N101:N103"/>
    <mergeCell ref="O101:O103"/>
    <mergeCell ref="P101:P103"/>
    <mergeCell ref="C104:C106"/>
    <mergeCell ref="D104:D106"/>
    <mergeCell ref="E104:E106"/>
    <mergeCell ref="G104:G106"/>
    <mergeCell ref="I104:I106"/>
    <mergeCell ref="C101:C103"/>
    <mergeCell ref="D101:D103"/>
    <mergeCell ref="E101:E103"/>
    <mergeCell ref="G101:G103"/>
    <mergeCell ref="I101:I103"/>
    <mergeCell ref="K101:K103"/>
    <mergeCell ref="K98:K100"/>
    <mergeCell ref="L98:L100"/>
    <mergeCell ref="M98:M100"/>
    <mergeCell ref="N98:N100"/>
    <mergeCell ref="O98:O100"/>
    <mergeCell ref="P98:P100"/>
    <mergeCell ref="L95:L97"/>
    <mergeCell ref="M95:M97"/>
    <mergeCell ref="N95:N97"/>
    <mergeCell ref="O95:O97"/>
    <mergeCell ref="P95:P97"/>
    <mergeCell ref="C98:C100"/>
    <mergeCell ref="D98:D100"/>
    <mergeCell ref="E98:E100"/>
    <mergeCell ref="G98:G100"/>
    <mergeCell ref="I98:I100"/>
    <mergeCell ref="C95:C97"/>
    <mergeCell ref="D95:D97"/>
    <mergeCell ref="E95:E97"/>
    <mergeCell ref="G95:G97"/>
    <mergeCell ref="I95:I97"/>
    <mergeCell ref="K95:K97"/>
    <mergeCell ref="K92:K94"/>
    <mergeCell ref="L92:L94"/>
    <mergeCell ref="M92:M94"/>
    <mergeCell ref="N92:N94"/>
    <mergeCell ref="O92:O94"/>
    <mergeCell ref="P92:P94"/>
    <mergeCell ref="L89:L91"/>
    <mergeCell ref="M89:M91"/>
    <mergeCell ref="N89:N91"/>
    <mergeCell ref="O89:O91"/>
    <mergeCell ref="P89:P91"/>
    <mergeCell ref="C92:C94"/>
    <mergeCell ref="D92:D94"/>
    <mergeCell ref="E92:E94"/>
    <mergeCell ref="G92:G94"/>
    <mergeCell ref="I92:I94"/>
    <mergeCell ref="C89:C91"/>
    <mergeCell ref="D89:D91"/>
    <mergeCell ref="E89:E91"/>
    <mergeCell ref="G89:G91"/>
    <mergeCell ref="I89:I91"/>
    <mergeCell ref="K89:K91"/>
    <mergeCell ref="K86:K88"/>
    <mergeCell ref="L86:L88"/>
    <mergeCell ref="M86:M88"/>
    <mergeCell ref="N86:N88"/>
    <mergeCell ref="O86:O88"/>
    <mergeCell ref="P86:P88"/>
    <mergeCell ref="L83:L85"/>
    <mergeCell ref="M83:M85"/>
    <mergeCell ref="N83:N85"/>
    <mergeCell ref="O83:O85"/>
    <mergeCell ref="P83:P85"/>
    <mergeCell ref="C86:C88"/>
    <mergeCell ref="D86:D88"/>
    <mergeCell ref="E86:E88"/>
    <mergeCell ref="G86:G88"/>
    <mergeCell ref="I86:I88"/>
    <mergeCell ref="C83:C85"/>
    <mergeCell ref="D83:D85"/>
    <mergeCell ref="E83:E85"/>
    <mergeCell ref="G83:G85"/>
    <mergeCell ref="I83:I85"/>
    <mergeCell ref="K83:K85"/>
    <mergeCell ref="K80:K82"/>
    <mergeCell ref="L80:L82"/>
    <mergeCell ref="M80:M82"/>
    <mergeCell ref="N80:N82"/>
    <mergeCell ref="O80:O82"/>
    <mergeCell ref="P80:P82"/>
    <mergeCell ref="H49:H53"/>
    <mergeCell ref="C80:C82"/>
    <mergeCell ref="D80:D82"/>
    <mergeCell ref="E80:E82"/>
    <mergeCell ref="G80:G82"/>
    <mergeCell ref="I80:I82"/>
    <mergeCell ref="J16:J17"/>
    <mergeCell ref="J19:J20"/>
    <mergeCell ref="J22:J23"/>
    <mergeCell ref="J25:J26"/>
    <mergeCell ref="J28:J29"/>
    <mergeCell ref="J31:J32"/>
  </mergeCells>
  <conditionalFormatting sqref="J16:J17 J19:J20 J22:J23 J25:J26 G49:G53">
    <cfRule type="cellIs" dxfId="3" priority="5" stopIfTrue="1" operator="notBetween">
      <formula>3.1</formula>
      <formula>3.6</formula>
    </cfRule>
  </conditionalFormatting>
  <conditionalFormatting sqref="J28:J29">
    <cfRule type="cellIs" dxfId="2" priority="4" stopIfTrue="1" operator="notBetween">
      <formula>3.1</formula>
      <formula>3.6</formula>
    </cfRule>
  </conditionalFormatting>
  <conditionalFormatting sqref="O29:R35">
    <cfRule type="containsText" dxfId="1" priority="1" operator="containsText" text="FAIL">
      <formula>NOT(ISERROR(SEARCH("FAIL",O29)))</formula>
    </cfRule>
    <cfRule type="containsText" dxfId="0" priority="2" operator="containsText" text="PASS">
      <formula>NOT(ISERROR(SEARCH("PASS",O29)))</formula>
    </cfRule>
  </conditionalFormatting>
  <pageMargins left="0.75" right="0.75" top="1" bottom="1" header="0.5" footer="0.5"/>
  <pageSetup orientation="portrait" horizontalDpi="4294967292" verticalDpi="4294967292"/>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enableFormatConditionsCalculation="0"/>
  <dimension ref="A1:E41"/>
  <sheetViews>
    <sheetView workbookViewId="0">
      <selection activeCell="E47" sqref="E47"/>
    </sheetView>
  </sheetViews>
  <sheetFormatPr baseColWidth="10" defaultRowHeight="16" x14ac:dyDescent="0.2"/>
  <cols>
    <col min="1" max="1" width="19.33203125" customWidth="1"/>
    <col min="2" max="2" width="68.1640625" customWidth="1"/>
    <col min="5" max="5" width="102" customWidth="1"/>
  </cols>
  <sheetData>
    <row r="1" spans="1:5" ht="17" thickBot="1" x14ac:dyDescent="0.25">
      <c r="A1" s="41" t="s">
        <v>221</v>
      </c>
      <c r="B1" s="42" t="s">
        <v>222</v>
      </c>
      <c r="C1" s="42" t="s">
        <v>306</v>
      </c>
      <c r="D1" s="42" t="s">
        <v>223</v>
      </c>
      <c r="E1" s="43" t="s">
        <v>224</v>
      </c>
    </row>
    <row r="2" spans="1:5" x14ac:dyDescent="0.2">
      <c r="A2" s="44" t="s">
        <v>20</v>
      </c>
      <c r="B2" s="45" t="s">
        <v>171</v>
      </c>
      <c r="C2" s="40" t="s">
        <v>81</v>
      </c>
      <c r="D2" s="40" t="s">
        <v>82</v>
      </c>
      <c r="E2" s="40" t="s">
        <v>298</v>
      </c>
    </row>
    <row r="3" spans="1:5" x14ac:dyDescent="0.2">
      <c r="A3" s="44" t="s">
        <v>21</v>
      </c>
      <c r="B3" s="45" t="s">
        <v>172</v>
      </c>
      <c r="C3" s="40" t="s">
        <v>81</v>
      </c>
      <c r="D3" s="40" t="s">
        <v>83</v>
      </c>
      <c r="E3" s="40" t="s">
        <v>299</v>
      </c>
    </row>
    <row r="4" spans="1:5" x14ac:dyDescent="0.2">
      <c r="A4" s="44" t="s">
        <v>22</v>
      </c>
      <c r="B4" s="45" t="s">
        <v>173</v>
      </c>
      <c r="C4" s="40" t="s">
        <v>81</v>
      </c>
      <c r="D4" s="40" t="s">
        <v>84</v>
      </c>
      <c r="E4" s="40" t="s">
        <v>300</v>
      </c>
    </row>
    <row r="5" spans="1:5" x14ac:dyDescent="0.2">
      <c r="A5" s="44" t="s">
        <v>23</v>
      </c>
      <c r="B5" s="45" t="s">
        <v>174</v>
      </c>
      <c r="C5" s="40" t="s">
        <v>81</v>
      </c>
      <c r="D5" s="40" t="s">
        <v>85</v>
      </c>
      <c r="E5" s="40" t="s">
        <v>301</v>
      </c>
    </row>
    <row r="6" spans="1:5" x14ac:dyDescent="0.2">
      <c r="A6" s="44" t="s">
        <v>24</v>
      </c>
      <c r="B6" s="45" t="s">
        <v>175</v>
      </c>
      <c r="C6" s="40" t="s">
        <v>81</v>
      </c>
      <c r="D6" s="40" t="s">
        <v>86</v>
      </c>
      <c r="E6" s="40" t="s">
        <v>302</v>
      </c>
    </row>
    <row r="7" spans="1:5" x14ac:dyDescent="0.2">
      <c r="A7" s="44" t="s">
        <v>25</v>
      </c>
      <c r="B7" s="45" t="s">
        <v>176</v>
      </c>
      <c r="C7" s="40" t="s">
        <v>81</v>
      </c>
      <c r="D7" s="40" t="s">
        <v>87</v>
      </c>
      <c r="E7" s="40" t="s">
        <v>303</v>
      </c>
    </row>
    <row r="8" spans="1:5" x14ac:dyDescent="0.2">
      <c r="A8" s="44" t="s">
        <v>26</v>
      </c>
      <c r="B8" s="45" t="s">
        <v>177</v>
      </c>
      <c r="C8" s="40" t="s">
        <v>81</v>
      </c>
      <c r="D8" s="40" t="s">
        <v>88</v>
      </c>
      <c r="E8" s="40" t="s">
        <v>304</v>
      </c>
    </row>
    <row r="9" spans="1:5" x14ac:dyDescent="0.2">
      <c r="A9" s="44" t="s">
        <v>27</v>
      </c>
      <c r="B9" s="45" t="s">
        <v>178</v>
      </c>
      <c r="C9" s="40" t="s">
        <v>81</v>
      </c>
      <c r="D9" s="40" t="s">
        <v>89</v>
      </c>
      <c r="E9" s="40" t="s">
        <v>305</v>
      </c>
    </row>
    <row r="10" spans="1:5" x14ac:dyDescent="0.2">
      <c r="A10" s="44" t="s">
        <v>28</v>
      </c>
      <c r="B10" s="45" t="s">
        <v>179</v>
      </c>
      <c r="C10" s="40" t="s">
        <v>90</v>
      </c>
      <c r="D10" s="40" t="s">
        <v>91</v>
      </c>
      <c r="E10" s="40" t="s">
        <v>110</v>
      </c>
    </row>
    <row r="11" spans="1:5" x14ac:dyDescent="0.2">
      <c r="A11" s="44" t="s">
        <v>29</v>
      </c>
      <c r="B11" s="45" t="s">
        <v>180</v>
      </c>
      <c r="C11" s="40" t="s">
        <v>92</v>
      </c>
      <c r="D11" s="40" t="s">
        <v>93</v>
      </c>
      <c r="E11" s="40" t="s">
        <v>111</v>
      </c>
    </row>
    <row r="12" spans="1:5" x14ac:dyDescent="0.2">
      <c r="A12" s="44" t="s">
        <v>30</v>
      </c>
      <c r="B12" s="45" t="s">
        <v>181</v>
      </c>
      <c r="C12" s="40" t="s">
        <v>92</v>
      </c>
      <c r="D12" s="40" t="s">
        <v>94</v>
      </c>
      <c r="E12" s="40" t="s">
        <v>112</v>
      </c>
    </row>
    <row r="13" spans="1:5" x14ac:dyDescent="0.2">
      <c r="A13" s="44" t="s">
        <v>31</v>
      </c>
      <c r="B13" s="45" t="s">
        <v>182</v>
      </c>
      <c r="C13" s="40" t="s">
        <v>92</v>
      </c>
      <c r="D13" s="40" t="s">
        <v>95</v>
      </c>
      <c r="E13" s="40" t="s">
        <v>113</v>
      </c>
    </row>
    <row r="14" spans="1:5" x14ac:dyDescent="0.2">
      <c r="A14" s="44" t="s">
        <v>32</v>
      </c>
      <c r="B14" s="45" t="s">
        <v>183</v>
      </c>
      <c r="C14" s="40" t="s">
        <v>92</v>
      </c>
      <c r="D14" s="40" t="s">
        <v>96</v>
      </c>
      <c r="E14" s="40" t="s">
        <v>114</v>
      </c>
    </row>
    <row r="15" spans="1:5" x14ac:dyDescent="0.2">
      <c r="A15" s="44" t="s">
        <v>33</v>
      </c>
      <c r="B15" s="45" t="s">
        <v>184</v>
      </c>
      <c r="C15" s="40" t="s">
        <v>92</v>
      </c>
      <c r="D15" s="40" t="s">
        <v>97</v>
      </c>
      <c r="E15" s="40" t="s">
        <v>115</v>
      </c>
    </row>
    <row r="16" spans="1:5" x14ac:dyDescent="0.2">
      <c r="A16" s="44" t="s">
        <v>34</v>
      </c>
      <c r="B16" s="45" t="s">
        <v>185</v>
      </c>
      <c r="C16" s="40" t="s">
        <v>92</v>
      </c>
      <c r="D16" s="40" t="s">
        <v>98</v>
      </c>
      <c r="E16" s="40" t="s">
        <v>116</v>
      </c>
    </row>
    <row r="17" spans="1:5" x14ac:dyDescent="0.2">
      <c r="A17" s="44" t="s">
        <v>35</v>
      </c>
      <c r="B17" s="45" t="s">
        <v>186</v>
      </c>
      <c r="C17" s="40" t="s">
        <v>92</v>
      </c>
      <c r="D17" s="40" t="s">
        <v>99</v>
      </c>
      <c r="E17" s="40" t="s">
        <v>117</v>
      </c>
    </row>
    <row r="18" spans="1:5" x14ac:dyDescent="0.2">
      <c r="A18" s="46" t="s">
        <v>56</v>
      </c>
      <c r="B18" s="47" t="s">
        <v>187</v>
      </c>
      <c r="C18" s="40" t="s">
        <v>90</v>
      </c>
      <c r="D18" s="40" t="s">
        <v>130</v>
      </c>
      <c r="E18" s="40" t="s">
        <v>144</v>
      </c>
    </row>
    <row r="19" spans="1:5" x14ac:dyDescent="0.2">
      <c r="A19" s="46" t="s">
        <v>57</v>
      </c>
      <c r="B19" s="47" t="s">
        <v>188</v>
      </c>
      <c r="C19" s="40" t="s">
        <v>131</v>
      </c>
      <c r="D19" s="40" t="s">
        <v>132</v>
      </c>
      <c r="E19" s="40" t="s">
        <v>145</v>
      </c>
    </row>
    <row r="20" spans="1:5" x14ac:dyDescent="0.2">
      <c r="A20" s="46" t="s">
        <v>58</v>
      </c>
      <c r="B20" s="47" t="s">
        <v>189</v>
      </c>
      <c r="C20" s="40" t="s">
        <v>131</v>
      </c>
      <c r="D20" s="40" t="s">
        <v>133</v>
      </c>
      <c r="E20" s="40" t="s">
        <v>146</v>
      </c>
    </row>
    <row r="21" spans="1:5" x14ac:dyDescent="0.2">
      <c r="A21" s="46" t="s">
        <v>59</v>
      </c>
      <c r="B21" s="47" t="s">
        <v>190</v>
      </c>
      <c r="C21" s="40" t="s">
        <v>131</v>
      </c>
      <c r="D21" s="40" t="s">
        <v>134</v>
      </c>
      <c r="E21" s="40" t="s">
        <v>147</v>
      </c>
    </row>
    <row r="22" spans="1:5" x14ac:dyDescent="0.2">
      <c r="A22" s="46" t="s">
        <v>60</v>
      </c>
      <c r="B22" s="47" t="s">
        <v>191</v>
      </c>
      <c r="C22" s="40" t="s">
        <v>131</v>
      </c>
      <c r="D22" s="40" t="s">
        <v>135</v>
      </c>
      <c r="E22" s="40" t="s">
        <v>148</v>
      </c>
    </row>
    <row r="23" spans="1:5" x14ac:dyDescent="0.2">
      <c r="A23" s="46" t="s">
        <v>61</v>
      </c>
      <c r="B23" s="47" t="s">
        <v>192</v>
      </c>
      <c r="C23" s="40" t="s">
        <v>131</v>
      </c>
      <c r="D23" s="40" t="s">
        <v>136</v>
      </c>
      <c r="E23" s="40" t="s">
        <v>149</v>
      </c>
    </row>
    <row r="24" spans="1:5" x14ac:dyDescent="0.2">
      <c r="A24" s="46" t="s">
        <v>62</v>
      </c>
      <c r="B24" s="47" t="s">
        <v>193</v>
      </c>
      <c r="C24" s="40" t="s">
        <v>131</v>
      </c>
      <c r="D24" s="40" t="s">
        <v>137</v>
      </c>
      <c r="E24" s="40" t="s">
        <v>150</v>
      </c>
    </row>
    <row r="25" spans="1:5" x14ac:dyDescent="0.2">
      <c r="A25" s="46" t="s">
        <v>63</v>
      </c>
      <c r="B25" s="47" t="s">
        <v>194</v>
      </c>
      <c r="C25" s="40" t="s">
        <v>131</v>
      </c>
      <c r="D25" s="40" t="s">
        <v>138</v>
      </c>
      <c r="E25" s="40" t="s">
        <v>151</v>
      </c>
    </row>
    <row r="26" spans="1:5" x14ac:dyDescent="0.2">
      <c r="A26" s="46" t="s">
        <v>64</v>
      </c>
      <c r="B26" s="47" t="s">
        <v>195</v>
      </c>
      <c r="C26" s="40" t="s">
        <v>131</v>
      </c>
      <c r="D26" s="40" t="s">
        <v>139</v>
      </c>
      <c r="E26" s="40" t="s">
        <v>152</v>
      </c>
    </row>
    <row r="27" spans="1:5" x14ac:dyDescent="0.2">
      <c r="A27" s="46" t="s">
        <v>65</v>
      </c>
      <c r="B27" s="47" t="s">
        <v>196</v>
      </c>
      <c r="C27" s="40" t="s">
        <v>131</v>
      </c>
      <c r="D27" s="40" t="s">
        <v>140</v>
      </c>
      <c r="E27" s="40" t="s">
        <v>153</v>
      </c>
    </row>
    <row r="28" spans="1:5" x14ac:dyDescent="0.2">
      <c r="A28" s="46" t="s">
        <v>66</v>
      </c>
      <c r="B28" s="47" t="s">
        <v>197</v>
      </c>
      <c r="C28" s="40" t="s">
        <v>131</v>
      </c>
      <c r="D28" s="40" t="s">
        <v>141</v>
      </c>
      <c r="E28" s="40" t="s">
        <v>154</v>
      </c>
    </row>
    <row r="29" spans="1:5" x14ac:dyDescent="0.2">
      <c r="A29" s="46" t="s">
        <v>67</v>
      </c>
      <c r="B29" s="47" t="s">
        <v>198</v>
      </c>
      <c r="C29" s="40" t="s">
        <v>131</v>
      </c>
      <c r="D29" s="40" t="s">
        <v>142</v>
      </c>
      <c r="E29" s="40" t="s">
        <v>155</v>
      </c>
    </row>
    <row r="30" spans="1:5" x14ac:dyDescent="0.2">
      <c r="A30" s="46" t="s">
        <v>68</v>
      </c>
      <c r="B30" s="47" t="s">
        <v>199</v>
      </c>
      <c r="C30" s="40" t="s">
        <v>118</v>
      </c>
      <c r="D30" s="40" t="s">
        <v>119</v>
      </c>
      <c r="E30" s="40" t="s">
        <v>156</v>
      </c>
    </row>
    <row r="31" spans="1:5" x14ac:dyDescent="0.2">
      <c r="A31" s="46" t="s">
        <v>69</v>
      </c>
      <c r="B31" s="47" t="s">
        <v>200</v>
      </c>
      <c r="C31" s="40" t="s">
        <v>118</v>
      </c>
      <c r="D31" s="40" t="s">
        <v>120</v>
      </c>
      <c r="E31" s="40" t="s">
        <v>157</v>
      </c>
    </row>
    <row r="32" spans="1:5" x14ac:dyDescent="0.2">
      <c r="A32" s="46" t="s">
        <v>70</v>
      </c>
      <c r="B32" s="47" t="s">
        <v>201</v>
      </c>
      <c r="C32" s="40" t="s">
        <v>118</v>
      </c>
      <c r="D32" s="40" t="s">
        <v>121</v>
      </c>
      <c r="E32" s="40" t="s">
        <v>158</v>
      </c>
    </row>
    <row r="33" spans="1:5" x14ac:dyDescent="0.2">
      <c r="A33" s="46" t="s">
        <v>71</v>
      </c>
      <c r="B33" s="47" t="s">
        <v>202</v>
      </c>
      <c r="C33" s="40" t="s">
        <v>118</v>
      </c>
      <c r="D33" s="40" t="s">
        <v>122</v>
      </c>
      <c r="E33" s="40" t="s">
        <v>159</v>
      </c>
    </row>
    <row r="34" spans="1:5" x14ac:dyDescent="0.2">
      <c r="A34" s="46" t="s">
        <v>72</v>
      </c>
      <c r="B34" s="47" t="s">
        <v>203</v>
      </c>
      <c r="C34" s="40" t="s">
        <v>118</v>
      </c>
      <c r="D34" s="40" t="s">
        <v>123</v>
      </c>
      <c r="E34" s="40" t="s">
        <v>160</v>
      </c>
    </row>
    <row r="35" spans="1:5" x14ac:dyDescent="0.2">
      <c r="A35" s="46" t="s">
        <v>73</v>
      </c>
      <c r="B35" s="47" t="s">
        <v>204</v>
      </c>
      <c r="C35" s="40" t="s">
        <v>118</v>
      </c>
      <c r="D35" s="40" t="s">
        <v>124</v>
      </c>
      <c r="E35" s="40" t="s">
        <v>161</v>
      </c>
    </row>
    <row r="36" spans="1:5" x14ac:dyDescent="0.2">
      <c r="A36" s="46" t="s">
        <v>74</v>
      </c>
      <c r="B36" s="47" t="s">
        <v>205</v>
      </c>
      <c r="C36" s="40" t="s">
        <v>118</v>
      </c>
      <c r="D36" s="40" t="s">
        <v>125</v>
      </c>
      <c r="E36" s="40" t="s">
        <v>162</v>
      </c>
    </row>
    <row r="37" spans="1:5" x14ac:dyDescent="0.2">
      <c r="A37" s="46" t="s">
        <v>75</v>
      </c>
      <c r="B37" s="47" t="s">
        <v>206</v>
      </c>
      <c r="C37" s="40" t="s">
        <v>118</v>
      </c>
      <c r="D37" s="40" t="s">
        <v>126</v>
      </c>
      <c r="E37" s="40" t="s">
        <v>163</v>
      </c>
    </row>
    <row r="38" spans="1:5" x14ac:dyDescent="0.2">
      <c r="A38" s="46" t="s">
        <v>76</v>
      </c>
      <c r="B38" s="47" t="s">
        <v>207</v>
      </c>
      <c r="C38" s="40" t="s">
        <v>131</v>
      </c>
      <c r="D38" s="40" t="s">
        <v>143</v>
      </c>
      <c r="E38" s="40" t="s">
        <v>164</v>
      </c>
    </row>
    <row r="39" spans="1:5" x14ac:dyDescent="0.2">
      <c r="A39" s="46" t="s">
        <v>77</v>
      </c>
      <c r="B39" s="47" t="s">
        <v>208</v>
      </c>
      <c r="C39" s="40" t="s">
        <v>118</v>
      </c>
      <c r="D39" s="40" t="s">
        <v>127</v>
      </c>
      <c r="E39" s="40" t="s">
        <v>165</v>
      </c>
    </row>
    <row r="40" spans="1:5" x14ac:dyDescent="0.2">
      <c r="A40" s="46" t="s">
        <v>78</v>
      </c>
      <c r="B40" s="47" t="s">
        <v>209</v>
      </c>
      <c r="C40" s="40" t="s">
        <v>118</v>
      </c>
      <c r="D40" s="40" t="s">
        <v>128</v>
      </c>
      <c r="E40" s="40" t="s">
        <v>166</v>
      </c>
    </row>
    <row r="41" spans="1:5" x14ac:dyDescent="0.2">
      <c r="A41" s="46" t="s">
        <v>79</v>
      </c>
      <c r="B41" s="47" t="s">
        <v>210</v>
      </c>
      <c r="C41" s="40" t="s">
        <v>118</v>
      </c>
      <c r="D41" s="40" t="s">
        <v>129</v>
      </c>
      <c r="E41" s="40" t="s">
        <v>167</v>
      </c>
    </row>
  </sheetData>
  <sheetProtection sheet="1" objects="1" scenarios="1"/>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enableFormatConditionsCalculation="0"/>
  <dimension ref="A1:M9"/>
  <sheetViews>
    <sheetView workbookViewId="0">
      <selection activeCell="M9" sqref="B2:M9"/>
    </sheetView>
  </sheetViews>
  <sheetFormatPr baseColWidth="10" defaultRowHeight="16" x14ac:dyDescent="0.2"/>
  <cols>
    <col min="2" max="13" width="15.1640625" customWidth="1"/>
  </cols>
  <sheetData>
    <row r="1" spans="1:13" x14ac:dyDescent="0.2">
      <c r="A1" t="s">
        <v>307</v>
      </c>
      <c r="B1">
        <v>1</v>
      </c>
      <c r="C1">
        <v>2</v>
      </c>
      <c r="D1">
        <v>3</v>
      </c>
      <c r="E1">
        <v>4</v>
      </c>
      <c r="F1">
        <v>5</v>
      </c>
      <c r="G1">
        <v>6</v>
      </c>
      <c r="H1">
        <v>7</v>
      </c>
      <c r="I1">
        <v>8</v>
      </c>
      <c r="J1">
        <v>9</v>
      </c>
      <c r="K1">
        <v>10</v>
      </c>
      <c r="L1">
        <v>11</v>
      </c>
      <c r="M1">
        <v>12</v>
      </c>
    </row>
    <row r="2" spans="1:13" x14ac:dyDescent="0.2">
      <c r="A2" t="s">
        <v>215</v>
      </c>
      <c r="B2" s="34" t="s">
        <v>82</v>
      </c>
      <c r="C2" s="34" t="s">
        <v>82</v>
      </c>
      <c r="D2" s="34" t="s">
        <v>82</v>
      </c>
      <c r="E2" s="34" t="s">
        <v>82</v>
      </c>
      <c r="F2" s="34" t="s">
        <v>82</v>
      </c>
      <c r="G2" s="34" t="s">
        <v>82</v>
      </c>
      <c r="H2" s="34" t="s">
        <v>82</v>
      </c>
      <c r="I2" s="34" t="s">
        <v>82</v>
      </c>
      <c r="J2" s="34" t="s">
        <v>82</v>
      </c>
      <c r="K2" s="34" t="s">
        <v>82</v>
      </c>
      <c r="L2" s="34" t="s">
        <v>82</v>
      </c>
      <c r="M2" s="34" t="s">
        <v>82</v>
      </c>
    </row>
    <row r="3" spans="1:13" x14ac:dyDescent="0.2">
      <c r="A3" t="s">
        <v>169</v>
      </c>
      <c r="B3" s="35" t="s">
        <v>83</v>
      </c>
      <c r="C3" s="35" t="s">
        <v>83</v>
      </c>
      <c r="D3" s="35" t="s">
        <v>83</v>
      </c>
      <c r="E3" s="35" t="s">
        <v>83</v>
      </c>
      <c r="F3" s="35" t="s">
        <v>83</v>
      </c>
      <c r="G3" s="35" t="s">
        <v>83</v>
      </c>
      <c r="H3" s="35" t="s">
        <v>83</v>
      </c>
      <c r="I3" s="35" t="s">
        <v>83</v>
      </c>
      <c r="J3" s="35" t="s">
        <v>83</v>
      </c>
      <c r="K3" s="35" t="s">
        <v>83</v>
      </c>
      <c r="L3" s="35" t="s">
        <v>83</v>
      </c>
      <c r="M3" s="35" t="s">
        <v>83</v>
      </c>
    </row>
    <row r="4" spans="1:13" x14ac:dyDescent="0.2">
      <c r="A4" t="s">
        <v>170</v>
      </c>
      <c r="B4" s="35" t="s">
        <v>84</v>
      </c>
      <c r="C4" s="35" t="s">
        <v>84</v>
      </c>
      <c r="D4" s="35" t="s">
        <v>84</v>
      </c>
      <c r="E4" s="35" t="s">
        <v>84</v>
      </c>
      <c r="F4" s="35" t="s">
        <v>84</v>
      </c>
      <c r="G4" s="35" t="s">
        <v>84</v>
      </c>
      <c r="H4" s="35" t="s">
        <v>84</v>
      </c>
      <c r="I4" s="35" t="s">
        <v>84</v>
      </c>
      <c r="J4" s="35" t="s">
        <v>84</v>
      </c>
      <c r="K4" s="35" t="s">
        <v>84</v>
      </c>
      <c r="L4" s="35" t="s">
        <v>84</v>
      </c>
      <c r="M4" s="35" t="s">
        <v>84</v>
      </c>
    </row>
    <row r="5" spans="1:13" x14ac:dyDescent="0.2">
      <c r="A5" t="s">
        <v>216</v>
      </c>
      <c r="B5" s="35" t="s">
        <v>85</v>
      </c>
      <c r="C5" s="35" t="s">
        <v>85</v>
      </c>
      <c r="D5" s="35" t="s">
        <v>85</v>
      </c>
      <c r="E5" s="35" t="s">
        <v>85</v>
      </c>
      <c r="F5" s="35" t="s">
        <v>85</v>
      </c>
      <c r="G5" s="35" t="s">
        <v>85</v>
      </c>
      <c r="H5" s="35" t="s">
        <v>85</v>
      </c>
      <c r="I5" s="35" t="s">
        <v>85</v>
      </c>
      <c r="J5" s="35" t="s">
        <v>85</v>
      </c>
      <c r="K5" s="35" t="s">
        <v>85</v>
      </c>
      <c r="L5" s="35" t="s">
        <v>85</v>
      </c>
      <c r="M5" s="35" t="s">
        <v>85</v>
      </c>
    </row>
    <row r="6" spans="1:13" x14ac:dyDescent="0.2">
      <c r="A6" t="s">
        <v>217</v>
      </c>
      <c r="B6" s="35" t="s">
        <v>86</v>
      </c>
      <c r="C6" s="35" t="s">
        <v>86</v>
      </c>
      <c r="D6" s="35" t="s">
        <v>86</v>
      </c>
      <c r="E6" s="35" t="s">
        <v>86</v>
      </c>
      <c r="F6" s="35" t="s">
        <v>86</v>
      </c>
      <c r="G6" s="35" t="s">
        <v>86</v>
      </c>
      <c r="H6" s="35" t="s">
        <v>86</v>
      </c>
      <c r="I6" s="35" t="s">
        <v>86</v>
      </c>
      <c r="J6" s="35" t="s">
        <v>86</v>
      </c>
      <c r="K6" s="35" t="s">
        <v>86</v>
      </c>
      <c r="L6" s="35" t="s">
        <v>86</v>
      </c>
      <c r="M6" s="35" t="s">
        <v>86</v>
      </c>
    </row>
    <row r="7" spans="1:13" x14ac:dyDescent="0.2">
      <c r="A7" t="s">
        <v>218</v>
      </c>
      <c r="B7" s="35" t="s">
        <v>87</v>
      </c>
      <c r="C7" s="35" t="s">
        <v>87</v>
      </c>
      <c r="D7" s="35" t="s">
        <v>87</v>
      </c>
      <c r="E7" s="35" t="s">
        <v>87</v>
      </c>
      <c r="F7" s="35" t="s">
        <v>87</v>
      </c>
      <c r="G7" s="35" t="s">
        <v>87</v>
      </c>
      <c r="H7" s="35" t="s">
        <v>87</v>
      </c>
      <c r="I7" s="35" t="s">
        <v>87</v>
      </c>
      <c r="J7" s="35" t="s">
        <v>87</v>
      </c>
      <c r="K7" s="35" t="s">
        <v>87</v>
      </c>
      <c r="L7" s="35" t="s">
        <v>87</v>
      </c>
      <c r="M7" s="35" t="s">
        <v>87</v>
      </c>
    </row>
    <row r="8" spans="1:13" x14ac:dyDescent="0.2">
      <c r="A8" t="s">
        <v>219</v>
      </c>
      <c r="B8" s="35" t="s">
        <v>99</v>
      </c>
      <c r="C8" s="35" t="s">
        <v>99</v>
      </c>
      <c r="D8" s="35" t="s">
        <v>99</v>
      </c>
      <c r="E8" s="35" t="s">
        <v>99</v>
      </c>
      <c r="F8" s="35" t="s">
        <v>99</v>
      </c>
      <c r="G8" s="35" t="s">
        <v>99</v>
      </c>
      <c r="H8" s="35" t="s">
        <v>99</v>
      </c>
      <c r="I8" s="35" t="s">
        <v>99</v>
      </c>
      <c r="J8" s="35" t="s">
        <v>99</v>
      </c>
      <c r="K8" s="35" t="s">
        <v>99</v>
      </c>
      <c r="L8" s="35" t="s">
        <v>99</v>
      </c>
      <c r="M8" s="35" t="s">
        <v>99</v>
      </c>
    </row>
    <row r="9" spans="1:13" x14ac:dyDescent="0.2">
      <c r="A9" t="s">
        <v>220</v>
      </c>
      <c r="B9" s="36" t="s">
        <v>89</v>
      </c>
      <c r="C9" s="36" t="s">
        <v>89</v>
      </c>
      <c r="D9" s="36" t="s">
        <v>89</v>
      </c>
      <c r="E9" s="36" t="s">
        <v>89</v>
      </c>
      <c r="F9" s="36" t="s">
        <v>89</v>
      </c>
      <c r="G9" s="36" t="s">
        <v>89</v>
      </c>
      <c r="H9" s="36" t="s">
        <v>89</v>
      </c>
      <c r="I9" s="36" t="s">
        <v>89</v>
      </c>
      <c r="J9" s="36" t="s">
        <v>89</v>
      </c>
      <c r="K9" s="36" t="s">
        <v>89</v>
      </c>
      <c r="L9" s="36" t="s">
        <v>89</v>
      </c>
      <c r="M9" s="36" t="s">
        <v>89</v>
      </c>
    </row>
  </sheetData>
  <sheetProtection sheet="1" objects="1" scenarios="1"/>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17</vt:i4>
      </vt:variant>
    </vt:vector>
  </HeadingPairs>
  <TitlesOfParts>
    <vt:vector size="17" baseType="lpstr">
      <vt:lpstr>Instructions</vt:lpstr>
      <vt:lpstr>Plate1</vt:lpstr>
      <vt:lpstr>Plate2</vt:lpstr>
      <vt:lpstr>Plate3</vt:lpstr>
      <vt:lpstr>Plate4</vt:lpstr>
      <vt:lpstr>PicoGreen</vt:lpstr>
      <vt:lpstr>LibraryNorm</vt:lpstr>
      <vt:lpstr>Primers</vt:lpstr>
      <vt:lpstr>Plate1_F_Index</vt:lpstr>
      <vt:lpstr>Plate2_F_Index</vt:lpstr>
      <vt:lpstr>Plate3_F_Index</vt:lpstr>
      <vt:lpstr>Plate4_F_Index</vt:lpstr>
      <vt:lpstr>Plate1_R_Index</vt:lpstr>
      <vt:lpstr>Plate2_R_Index</vt:lpstr>
      <vt:lpstr>Plate3_R_Index</vt:lpstr>
      <vt:lpstr>Plate4_R_Index</vt:lpstr>
      <vt:lpstr>misc</vt:lpstr>
    </vt:vector>
  </TitlesOfParts>
  <Company>University of Minnesota Genomics Center</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Daryl Gohl</dc:creator>
  <cp:lastModifiedBy>Microsoft Office User</cp:lastModifiedBy>
  <cp:lastPrinted>2017-05-22T21:40:54Z</cp:lastPrinted>
  <dcterms:created xsi:type="dcterms:W3CDTF">2016-02-18T02:05:01Z</dcterms:created>
  <dcterms:modified xsi:type="dcterms:W3CDTF">2017-07-25T18:04:54Z</dcterms:modified>
</cp:coreProperties>
</file>