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agctr-my.sharepoint.com/personal/schang_agcenter_lsu_edu/Documents/my documents from the portable hard drive/All data files/DOC/MANUSCRI/real options timber insurance and GF/Fan Zhang/Batch 3/"/>
    </mc:Choice>
  </mc:AlternateContent>
  <xr:revisionPtr revIDLastSave="136" documentId="8_{17631747-0D7A-41D9-8788-3C9389010589}" xr6:coauthVersionLast="47" xr6:coauthVersionMax="47" xr10:uidLastSave="{C5A3A68D-FDBC-45F9-A211-9F3BFDC73719}"/>
  <bookViews>
    <workbookView xWindow="-98" yWindow="-98" windowWidth="19396" windowHeight="11596" xr2:uid="{2C0270CF-D035-4281-88B6-9C62E9115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5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6" i="1"/>
  <c r="C3" i="1"/>
  <c r="C2" i="1"/>
  <c r="C8" i="1"/>
  <c r="C7" i="1"/>
  <c r="C5" i="1"/>
  <c r="C4" i="1"/>
</calcChain>
</file>

<file path=xl/sharedStrings.xml><?xml version="1.0" encoding="utf-8"?>
<sst xmlns="http://schemas.openxmlformats.org/spreadsheetml/2006/main" count="13" uniqueCount="13">
  <si>
    <t>t</t>
  </si>
  <si>
    <t>Q(t)</t>
  </si>
  <si>
    <t xml:space="preserve">55-year </t>
  </si>
  <si>
    <t>40 year</t>
  </si>
  <si>
    <t>25 year</t>
  </si>
  <si>
    <t xml:space="preserve">20 year </t>
  </si>
  <si>
    <t xml:space="preserve">23 year </t>
  </si>
  <si>
    <t xml:space="preserve">21 year </t>
  </si>
  <si>
    <t>19 year</t>
  </si>
  <si>
    <t xml:space="preserve">17 year </t>
  </si>
  <si>
    <t xml:space="preserve">15 year </t>
  </si>
  <si>
    <t xml:space="preserve">13 year </t>
  </si>
  <si>
    <t>10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</si>
</sst>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D39-FDC2-44DD-B8D9-BFB2E08ED94A}">
  <dimension ref="A1:M57"/>
  <sheetViews>
    <sheetView tabSelected="1" workbookViewId="0">
      <pane ySplit="1" topLeftCell="A38" activePane="bottomLeft" state="frozen"/>
      <selection activeCell="E1" sqref="E1"/>
      <selection pane="bottomLeft" activeCell="M48" sqref="M4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15</v>
      </c>
      <c r="B2">
        <v>5236.1058012742687</v>
      </c>
      <c r="C2">
        <f>169.19+109.523*B$57/B2</f>
        <v>1918.6928726932438</v>
      </c>
      <c r="D2">
        <f>169.19+109.2919*B42/B2</f>
        <v>1589.8413879542547</v>
      </c>
      <c r="E2">
        <f>169.19+109.831*B27/B2</f>
        <v>1164.5549834208559</v>
      </c>
      <c r="F2">
        <f>169.19+109.5734*B25/B2</f>
        <v>1095.4509957882342</v>
      </c>
      <c r="G2">
        <f>169.19+109.068*B23/B2</f>
        <v>1022.5604663791958</v>
      </c>
      <c r="H2">
        <f>169.19+108.7049*B22/B2</f>
        <v>984.74997773306541</v>
      </c>
      <c r="I2">
        <f>169.19+108.2551*B21/B2</f>
        <v>946.06137231086905</v>
      </c>
      <c r="J2">
        <f>169.19+107.2977*B19/B2</f>
        <v>867.83928690143966</v>
      </c>
      <c r="K2">
        <f>169.19+106.4393*B17/B2</f>
        <v>789.92744766673718</v>
      </c>
      <c r="L2">
        <f>169.19+104.9891*B15/B2</f>
        <v>709.0109376514215</v>
      </c>
      <c r="M2">
        <f>169.19+101.0119*B12/B2</f>
        <v>583.20615646832812</v>
      </c>
    </row>
    <row r="3" spans="1:13" x14ac:dyDescent="0.45">
      <c r="A3">
        <v>16</v>
      </c>
      <c r="B3">
        <v>6527.3087433098653</v>
      </c>
      <c r="C3">
        <f>169.19+109.5784*B$57/B3</f>
        <v>1573.3239543064583</v>
      </c>
      <c r="D3">
        <f t="shared" ref="D3:D17" si="0">169.19+109.2919*B43/B3</f>
        <v>1328.5569789358221</v>
      </c>
      <c r="E3">
        <f t="shared" ref="E3:E32" si="1">169.19+109.831*B28/B3</f>
        <v>993.83164172480133</v>
      </c>
      <c r="F3">
        <f t="shared" ref="F3:F34" si="2">169.19+109.5734*B26/B3</f>
        <v>939.2237830045251</v>
      </c>
      <c r="G3">
        <f t="shared" ref="G3:G36" si="3">169.19+109.068*B24/B3</f>
        <v>881.48475764129944</v>
      </c>
      <c r="H3">
        <f t="shared" ref="H3:H37" si="4">169.19+108.7049*B23/B3</f>
        <v>851.47156657871665</v>
      </c>
      <c r="I3">
        <f t="shared" ref="I3:I38" si="5">169.19+108.2551*B22/B3</f>
        <v>820.71248426754164</v>
      </c>
      <c r="J3">
        <f t="shared" ref="J3:J40" si="6">169.19+107.2977*B20/B3</f>
        <v>758.42607579342416</v>
      </c>
      <c r="K3">
        <f t="shared" ref="K3:K42" si="7">169.19+106.4393*B18/B3</f>
        <v>696.28102506483583</v>
      </c>
      <c r="L3">
        <f t="shared" ref="L3:L44" si="8">169.19+104.9891*B16/B3</f>
        <v>631.37655311999538</v>
      </c>
      <c r="M3">
        <f t="shared" ref="M3:M47" si="9">169.19+101.0119*B13/B3</f>
        <v>529.46691607118657</v>
      </c>
    </row>
    <row r="4" spans="1:13" x14ac:dyDescent="0.45">
      <c r="A4">
        <v>17</v>
      </c>
      <c r="B4">
        <v>7928.6280660355969</v>
      </c>
      <c r="C4">
        <f>169.19+109.6259*B$57/B4</f>
        <v>1325.6559981986795</v>
      </c>
      <c r="D4">
        <f t="shared" si="0"/>
        <v>1139.5982069894383</v>
      </c>
      <c r="E4">
        <f t="shared" si="1"/>
        <v>869.26237117893311</v>
      </c>
      <c r="F4">
        <f t="shared" si="2"/>
        <v>824.99228599110279</v>
      </c>
      <c r="G4">
        <f>169.19+109.068*B25/B4</f>
        <v>778.07595468673753</v>
      </c>
      <c r="H4">
        <f t="shared" si="4"/>
        <v>753.64035850576602</v>
      </c>
      <c r="I4">
        <f t="shared" si="5"/>
        <v>728.55977062087163</v>
      </c>
      <c r="J4">
        <f t="shared" si="6"/>
        <v>677.7023829552088</v>
      </c>
      <c r="K4">
        <f t="shared" si="7"/>
        <v>626.89028736044929</v>
      </c>
      <c r="L4">
        <f t="shared" si="8"/>
        <v>573.54285805792631</v>
      </c>
      <c r="M4">
        <f t="shared" si="9"/>
        <v>489.00534370249085</v>
      </c>
    </row>
    <row r="5" spans="1:13" x14ac:dyDescent="0.45">
      <c r="A5">
        <v>18</v>
      </c>
      <c r="B5">
        <v>9424.9066816039176</v>
      </c>
      <c r="C5">
        <f>169.19+109.6652*B$57/B5</f>
        <v>1142.4066227997805</v>
      </c>
      <c r="D5">
        <f t="shared" si="0"/>
        <v>998.70584212291487</v>
      </c>
      <c r="E5">
        <f t="shared" si="1"/>
        <v>775.62597099291634</v>
      </c>
      <c r="F5">
        <f t="shared" si="2"/>
        <v>738.96390872230791</v>
      </c>
      <c r="G5">
        <f>169.19+109.068*B26/B5</f>
        <v>700.02443461460962</v>
      </c>
      <c r="H5">
        <f t="shared" si="4"/>
        <v>679.7052434687987</v>
      </c>
      <c r="I5">
        <f t="shared" si="5"/>
        <v>658.8198209253153</v>
      </c>
      <c r="J5">
        <f t="shared" si="6"/>
        <v>616.41755275042169</v>
      </c>
      <c r="K5">
        <f t="shared" si="7"/>
        <v>574.00632894859655</v>
      </c>
      <c r="L5">
        <f t="shared" si="8"/>
        <v>529.25832720438575</v>
      </c>
      <c r="M5">
        <f t="shared" si="9"/>
        <v>457.73224536023218</v>
      </c>
    </row>
    <row r="6" spans="1:13" x14ac:dyDescent="0.45">
      <c r="A6">
        <v>19</v>
      </c>
      <c r="B6">
        <v>11001.528247091775</v>
      </c>
      <c r="C6">
        <f>169.19+109.6958*B$57/B6</f>
        <v>1003.1682483592106</v>
      </c>
      <c r="D6">
        <f t="shared" si="0"/>
        <v>890.89945521432696</v>
      </c>
      <c r="E6">
        <f t="shared" si="1"/>
        <v>703.44893571746252</v>
      </c>
      <c r="F6">
        <f t="shared" si="2"/>
        <v>672.53778926344057</v>
      </c>
      <c r="G6">
        <f t="shared" si="3"/>
        <v>639.63641696654372</v>
      </c>
      <c r="H6">
        <f t="shared" si="4"/>
        <v>622.43695941820647</v>
      </c>
      <c r="I6">
        <f t="shared" si="5"/>
        <v>604.73396411578165</v>
      </c>
      <c r="J6">
        <f t="shared" si="6"/>
        <v>568.75373765594327</v>
      </c>
      <c r="K6">
        <f t="shared" si="7"/>
        <v>532.73498445931602</v>
      </c>
      <c r="L6">
        <f t="shared" si="8"/>
        <v>494.5531885312447</v>
      </c>
      <c r="M6">
        <f t="shared" si="9"/>
        <v>433.02157523600135</v>
      </c>
    </row>
    <row r="7" spans="1:13" x14ac:dyDescent="0.45">
      <c r="A7">
        <v>20</v>
      </c>
      <c r="B7">
        <v>12644.783024990649</v>
      </c>
      <c r="C7">
        <f>169.19+109.7173*B$57/B7</f>
        <v>894.93068800087372</v>
      </c>
      <c r="D7">
        <f t="shared" si="0"/>
        <v>806.56336732436489</v>
      </c>
      <c r="E7">
        <f t="shared" si="1"/>
        <v>646.60554023349368</v>
      </c>
      <c r="F7">
        <f t="shared" si="2"/>
        <v>620.14253325307868</v>
      </c>
      <c r="G7">
        <f t="shared" si="3"/>
        <v>591.91744718794325</v>
      </c>
      <c r="H7">
        <f t="shared" si="4"/>
        <v>577.13683980032852</v>
      </c>
      <c r="I7">
        <f t="shared" si="5"/>
        <v>561.90345450262396</v>
      </c>
      <c r="J7">
        <f t="shared" si="6"/>
        <v>530.9125510669943</v>
      </c>
      <c r="K7">
        <f t="shared" si="7"/>
        <v>499.86839878511722</v>
      </c>
      <c r="L7">
        <f t="shared" si="8"/>
        <v>466.81259740444449</v>
      </c>
      <c r="M7">
        <f t="shared" si="9"/>
        <v>413.12578107822242</v>
      </c>
    </row>
    <row r="8" spans="1:13" x14ac:dyDescent="0.45">
      <c r="A8">
        <v>21</v>
      </c>
      <c r="B8">
        <v>14342.06893513009</v>
      </c>
      <c r="C8">
        <f>169.19+109.729*B$57/B8</f>
        <v>809.11246656097342</v>
      </c>
      <c r="D8">
        <f t="shared" si="0"/>
        <v>739.31565777541277</v>
      </c>
      <c r="E8">
        <f t="shared" si="1"/>
        <v>601.00205676103337</v>
      </c>
      <c r="F8">
        <f t="shared" si="2"/>
        <v>578.04866586968478</v>
      </c>
      <c r="G8">
        <f t="shared" si="3"/>
        <v>553.51761405294155</v>
      </c>
      <c r="H8">
        <f t="shared" si="4"/>
        <v>540.64977755401014</v>
      </c>
      <c r="I8">
        <f t="shared" si="5"/>
        <v>527.37087562430543</v>
      </c>
      <c r="J8">
        <f t="shared" si="6"/>
        <v>500.33275621845195</v>
      </c>
      <c r="K8">
        <f t="shared" si="7"/>
        <v>473.23570765000329</v>
      </c>
      <c r="L8">
        <f t="shared" si="8"/>
        <v>444.25895215629447</v>
      </c>
      <c r="M8">
        <f t="shared" si="9"/>
        <v>396.84568586801305</v>
      </c>
    </row>
    <row r="9" spans="1:13" x14ac:dyDescent="0.45">
      <c r="A9">
        <v>22</v>
      </c>
      <c r="B9">
        <v>16081.978005410669</v>
      </c>
      <c r="C9">
        <f>169.19+109.7305*B57/B9</f>
        <v>739.88706142752721</v>
      </c>
      <c r="D9">
        <f t="shared" si="0"/>
        <v>684.79549710150195</v>
      </c>
      <c r="E9">
        <f t="shared" si="1"/>
        <v>563.82305576475505</v>
      </c>
      <c r="F9">
        <f t="shared" si="2"/>
        <v>543.68728127469797</v>
      </c>
      <c r="G9">
        <f t="shared" si="3"/>
        <v>522.12518823076903</v>
      </c>
      <c r="H9">
        <f t="shared" si="4"/>
        <v>510.79616744393235</v>
      </c>
      <c r="I9">
        <f t="shared" si="5"/>
        <v>499.09080918257416</v>
      </c>
      <c r="J9">
        <f t="shared" si="6"/>
        <v>475.23814075700903</v>
      </c>
      <c r="K9">
        <f t="shared" si="7"/>
        <v>451.32638659471525</v>
      </c>
      <c r="L9">
        <f t="shared" si="8"/>
        <v>425.65018242802495</v>
      </c>
      <c r="M9">
        <f t="shared" si="9"/>
        <v>383.33616293045452</v>
      </c>
    </row>
    <row r="10" spans="1:13" x14ac:dyDescent="0.45">
      <c r="A10">
        <v>23</v>
      </c>
      <c r="B10">
        <v>17854.306167671504</v>
      </c>
      <c r="C10">
        <f>169.19+109.7211*B57/B10</f>
        <v>683.19212815417541</v>
      </c>
      <c r="D10">
        <f t="shared" si="0"/>
        <v>639.94592078088021</v>
      </c>
      <c r="E10">
        <f t="shared" si="1"/>
        <v>533.08286136649428</v>
      </c>
      <c r="F10">
        <f t="shared" si="2"/>
        <v>515.24393497060089</v>
      </c>
      <c r="G10">
        <f t="shared" si="3"/>
        <v>496.10454734809275</v>
      </c>
      <c r="H10">
        <f t="shared" si="4"/>
        <v>486.03234417236075</v>
      </c>
      <c r="I10">
        <f t="shared" si="5"/>
        <v>475.61305181295961</v>
      </c>
      <c r="J10">
        <f t="shared" si="6"/>
        <v>454.36619410568875</v>
      </c>
      <c r="K10">
        <f t="shared" si="7"/>
        <v>433.06344321768603</v>
      </c>
      <c r="L10">
        <f t="shared" si="8"/>
        <v>410.09727075594827</v>
      </c>
      <c r="M10">
        <f t="shared" si="9"/>
        <v>371.98751712175203</v>
      </c>
    </row>
    <row r="11" spans="1:13" x14ac:dyDescent="0.45">
      <c r="A11">
        <v>24</v>
      </c>
      <c r="B11">
        <v>19650.014070110999</v>
      </c>
      <c r="C11">
        <f>169.19+109.7003*B57/B11</f>
        <v>636.13173384651679</v>
      </c>
      <c r="D11">
        <f t="shared" si="0"/>
        <v>602.57498816857174</v>
      </c>
      <c r="E11">
        <f t="shared" si="1"/>
        <v>507.34949087097021</v>
      </c>
      <c r="F11">
        <f t="shared" si="2"/>
        <v>491.40834187226426</v>
      </c>
      <c r="G11">
        <f t="shared" si="3"/>
        <v>474.27262819611036</v>
      </c>
      <c r="H11">
        <f t="shared" si="4"/>
        <v>465.24072583383833</v>
      </c>
      <c r="I11">
        <f t="shared" si="5"/>
        <v>455.88662113844487</v>
      </c>
      <c r="J11">
        <f t="shared" si="6"/>
        <v>436.79980776044232</v>
      </c>
      <c r="K11">
        <f t="shared" si="7"/>
        <v>417.66227747811558</v>
      </c>
      <c r="L11">
        <f t="shared" si="8"/>
        <v>396.95023441351105</v>
      </c>
      <c r="M11">
        <f t="shared" si="9"/>
        <v>362.35073099669449</v>
      </c>
    </row>
    <row r="12" spans="1:13" x14ac:dyDescent="0.45">
      <c r="A12">
        <v>25</v>
      </c>
      <c r="B12">
        <v>21461.158523947059</v>
      </c>
      <c r="C12">
        <f>169.19+109.6673*B57/B12</f>
        <v>596.59709855631309</v>
      </c>
      <c r="D12">
        <f t="shared" si="0"/>
        <v>571.07908019390754</v>
      </c>
      <c r="E12">
        <f t="shared" si="1"/>
        <v>485.56961970159597</v>
      </c>
      <c r="F12">
        <f t="shared" si="2"/>
        <v>471.21545774594517</v>
      </c>
      <c r="G12">
        <f t="shared" si="3"/>
        <v>455.7567636443805</v>
      </c>
      <c r="H12">
        <f t="shared" si="4"/>
        <v>447.59623269192173</v>
      </c>
      <c r="I12">
        <f t="shared" si="5"/>
        <v>439.13486964893571</v>
      </c>
      <c r="J12">
        <f t="shared" si="6"/>
        <v>421.85977642641279</v>
      </c>
      <c r="K12">
        <f t="shared" si="7"/>
        <v>404.54025930070088</v>
      </c>
      <c r="L12">
        <f t="shared" si="8"/>
        <v>385.72479968208438</v>
      </c>
      <c r="M12">
        <f t="shared" si="9"/>
        <v>354.08900558483703</v>
      </c>
    </row>
    <row r="13" spans="1:13" x14ac:dyDescent="0.45">
      <c r="A13">
        <v>26</v>
      </c>
      <c r="B13">
        <v>23280.808145220224</v>
      </c>
      <c r="C13">
        <f>169.19+109.6214*B57/B13</f>
        <v>563.02565769362104</v>
      </c>
      <c r="D13">
        <f t="shared" si="0"/>
        <v>544.26369159206843</v>
      </c>
      <c r="E13">
        <f t="shared" si="1"/>
        <v>466.95461844226412</v>
      </c>
      <c r="F13">
        <f t="shared" si="2"/>
        <v>453.94187647474041</v>
      </c>
      <c r="G13">
        <f t="shared" si="3"/>
        <v>439.90186071670877</v>
      </c>
      <c r="H13">
        <f t="shared" si="4"/>
        <v>432.47899150473035</v>
      </c>
      <c r="I13">
        <f t="shared" si="5"/>
        <v>424.77379176599425</v>
      </c>
      <c r="J13">
        <f t="shared" si="6"/>
        <v>409.03431866990843</v>
      </c>
      <c r="K13">
        <f t="shared" si="7"/>
        <v>393.25727728643176</v>
      </c>
      <c r="L13">
        <f t="shared" si="8"/>
        <v>376.0540188118124</v>
      </c>
      <c r="M13">
        <f t="shared" si="9"/>
        <v>346.94554645010476</v>
      </c>
    </row>
    <row r="14" spans="1:13" x14ac:dyDescent="0.45">
      <c r="A14">
        <v>27</v>
      </c>
      <c r="B14">
        <v>25102.952325700138</v>
      </c>
      <c r="C14">
        <f>169.19+109.5618*B57/B14</f>
        <v>534.23978705054469</v>
      </c>
      <c r="D14">
        <f t="shared" si="0"/>
        <v>521.22454321962073</v>
      </c>
      <c r="E14">
        <f t="shared" si="1"/>
        <v>450.90456787481503</v>
      </c>
      <c r="F14">
        <f t="shared" si="2"/>
        <v>439.03666859332759</v>
      </c>
      <c r="G14">
        <f t="shared" si="3"/>
        <v>426.20834581729468</v>
      </c>
      <c r="H14">
        <f t="shared" si="4"/>
        <v>419.41592647694392</v>
      </c>
      <c r="I14">
        <f t="shared" si="5"/>
        <v>412.35731322369452</v>
      </c>
      <c r="J14">
        <f t="shared" si="6"/>
        <v>397.93177475755181</v>
      </c>
      <c r="K14">
        <f t="shared" si="7"/>
        <v>383.47573170999681</v>
      </c>
      <c r="L14">
        <f t="shared" si="8"/>
        <v>367.65560181464912</v>
      </c>
      <c r="M14">
        <f t="shared" si="9"/>
        <v>340.72166089714574</v>
      </c>
    </row>
    <row r="15" spans="1:13" x14ac:dyDescent="0.45">
      <c r="A15">
        <v>28</v>
      </c>
      <c r="B15">
        <v>26922.409500471225</v>
      </c>
      <c r="C15">
        <f>169.19+109.4876*B57/B15</f>
        <v>509.3386504968127</v>
      </c>
      <c r="D15">
        <f t="shared" si="0"/>
        <v>501.26698424476882</v>
      </c>
      <c r="E15">
        <f t="shared" si="1"/>
        <v>436.95649876794607</v>
      </c>
      <c r="F15">
        <f t="shared" si="2"/>
        <v>426.07421463161518</v>
      </c>
      <c r="G15">
        <f t="shared" si="3"/>
        <v>414.28978625857599</v>
      </c>
      <c r="H15">
        <f t="shared" si="4"/>
        <v>408.04083894405443</v>
      </c>
      <c r="I15">
        <f t="shared" si="5"/>
        <v>401.5398658871286</v>
      </c>
      <c r="J15">
        <f t="shared" si="6"/>
        <v>388.24818356488993</v>
      </c>
      <c r="K15">
        <f t="shared" si="7"/>
        <v>374.93304292865452</v>
      </c>
      <c r="L15">
        <f t="shared" si="8"/>
        <v>360.30939684042573</v>
      </c>
      <c r="M15">
        <f t="shared" si="9"/>
        <v>335.26156049939078</v>
      </c>
    </row>
    <row r="16" spans="1:13" x14ac:dyDescent="0.45">
      <c r="A16">
        <v>29</v>
      </c>
      <c r="B16">
        <v>28734.73845590062</v>
      </c>
      <c r="C16">
        <f>169.19+109.398*B57/B16</f>
        <v>487.6243252539046</v>
      </c>
      <c r="D16">
        <f t="shared" si="0"/>
        <v>483.85026998851447</v>
      </c>
      <c r="E16">
        <f t="shared" si="1"/>
        <v>424.74844272686857</v>
      </c>
      <c r="F16">
        <f t="shared" si="2"/>
        <v>414.72141025292058</v>
      </c>
      <c r="G16">
        <f t="shared" si="3"/>
        <v>403.84338595791951</v>
      </c>
      <c r="H16">
        <f t="shared" si="4"/>
        <v>398.06659357363401</v>
      </c>
      <c r="I16">
        <f t="shared" si="5"/>
        <v>392.05029083672906</v>
      </c>
      <c r="J16">
        <f t="shared" si="6"/>
        <v>379.7446301728196</v>
      </c>
      <c r="K16">
        <f t="shared" si="7"/>
        <v>367.42239873082042</v>
      </c>
      <c r="L16">
        <f t="shared" si="8"/>
        <v>353.84157238587272</v>
      </c>
      <c r="M16">
        <f t="shared" si="9"/>
        <v>330.44162067244793</v>
      </c>
    </row>
    <row r="17" spans="1:13" x14ac:dyDescent="0.45">
      <c r="A17">
        <v>30</v>
      </c>
      <c r="B17">
        <v>30536.154886362325</v>
      </c>
      <c r="C17">
        <f>169.19+109.2919*B57/B17</f>
        <v>468.54834441501947</v>
      </c>
      <c r="D17" s="1">
        <f t="shared" si="0"/>
        <v>468.54834441501947</v>
      </c>
      <c r="E17">
        <f t="shared" si="1"/>
        <v>413.99402004465605</v>
      </c>
      <c r="F17">
        <f t="shared" si="2"/>
        <v>404.71445951286444</v>
      </c>
      <c r="G17">
        <f t="shared" si="3"/>
        <v>394.62908114153009</v>
      </c>
      <c r="H17">
        <f t="shared" si="4"/>
        <v>389.26539774067635</v>
      </c>
      <c r="I17">
        <f t="shared" si="5"/>
        <v>383.67332052092644</v>
      </c>
      <c r="J17">
        <f t="shared" si="6"/>
        <v>372.23114284476344</v>
      </c>
      <c r="K17">
        <f t="shared" si="7"/>
        <v>360.77903731683722</v>
      </c>
      <c r="L17">
        <f t="shared" si="8"/>
        <v>348.11331575367018</v>
      </c>
      <c r="M17">
        <f t="shared" si="9"/>
        <v>326.16266234824246</v>
      </c>
    </row>
    <row r="18" spans="1:13" x14ac:dyDescent="0.45">
      <c r="A18">
        <v>31</v>
      </c>
      <c r="B18">
        <v>32323.454367192026</v>
      </c>
      <c r="C18">
        <f>169.19+109.1683*B57/B18</f>
        <v>451.67573544631102</v>
      </c>
      <c r="D18">
        <v>451.67573544631102</v>
      </c>
      <c r="E18">
        <f t="shared" si="1"/>
        <v>404.46418448056158</v>
      </c>
      <c r="F18">
        <f t="shared" si="2"/>
        <v>395.84218723158813</v>
      </c>
      <c r="G18">
        <f t="shared" si="3"/>
        <v>386.45449048787953</v>
      </c>
      <c r="H18">
        <f t="shared" si="4"/>
        <v>381.45459418750005</v>
      </c>
      <c r="I18">
        <f t="shared" si="5"/>
        <v>376.23622796607759</v>
      </c>
      <c r="J18">
        <f t="shared" si="6"/>
        <v>365.55506312120644</v>
      </c>
      <c r="K18">
        <f t="shared" si="7"/>
        <v>354.87031947197994</v>
      </c>
      <c r="L18">
        <f t="shared" si="8"/>
        <v>343.0126316314844</v>
      </c>
      <c r="M18">
        <f t="shared" si="9"/>
        <v>322.3443202491319</v>
      </c>
    </row>
    <row r="19" spans="1:13" x14ac:dyDescent="0.45">
      <c r="A19">
        <v>32</v>
      </c>
      <c r="B19">
        <v>34093.942220576573</v>
      </c>
      <c r="C19">
        <f>169.19+109.0259*B57/B19</f>
        <v>436.65699698505955</v>
      </c>
      <c r="D19">
        <v>436.65699698505955</v>
      </c>
      <c r="E19">
        <f t="shared" si="1"/>
        <v>395.97391442824113</v>
      </c>
      <c r="F19">
        <f t="shared" si="2"/>
        <v>387.93386136427318</v>
      </c>
      <c r="G19">
        <f t="shared" si="3"/>
        <v>379.1639201781544</v>
      </c>
      <c r="H19">
        <f t="shared" si="4"/>
        <v>374.48627486025907</v>
      </c>
      <c r="I19">
        <f t="shared" si="5"/>
        <v>369.59905984094945</v>
      </c>
      <c r="J19">
        <f t="shared" si="6"/>
        <v>359.59252378521944</v>
      </c>
      <c r="K19">
        <f t="shared" si="7"/>
        <v>349.58843902191802</v>
      </c>
      <c r="L19">
        <f t="shared" si="8"/>
        <v>338.44830494535131</v>
      </c>
      <c r="M19">
        <f t="shared" si="9"/>
        <v>318.92087592449332</v>
      </c>
    </row>
    <row r="20" spans="1:13" x14ac:dyDescent="0.45">
      <c r="A20">
        <v>33</v>
      </c>
      <c r="B20">
        <v>35845.370305234981</v>
      </c>
      <c r="C20">
        <f>169.19+108.8635*B57/B20</f>
        <v>423.20944550445131</v>
      </c>
      <c r="D20">
        <v>423.20944550445131</v>
      </c>
      <c r="E20">
        <f t="shared" si="1"/>
        <v>388.372377725109</v>
      </c>
      <c r="F20">
        <f t="shared" si="2"/>
        <v>380.85018553049952</v>
      </c>
      <c r="G20">
        <f t="shared" si="3"/>
        <v>372.63022240305759</v>
      </c>
      <c r="H20">
        <f t="shared" si="4"/>
        <v>368.2395854479243</v>
      </c>
      <c r="I20">
        <f t="shared" si="5"/>
        <v>363.64739489086674</v>
      </c>
      <c r="J20">
        <f t="shared" si="6"/>
        <v>354.24212038476048</v>
      </c>
      <c r="K20">
        <f t="shared" si="7"/>
        <v>344.8449991751761</v>
      </c>
      <c r="L20">
        <f t="shared" si="8"/>
        <v>334.34539825356524</v>
      </c>
      <c r="M20">
        <f t="shared" si="9"/>
        <v>315.83813479255383</v>
      </c>
    </row>
    <row r="21" spans="1:13" x14ac:dyDescent="0.45">
      <c r="A21">
        <v>34</v>
      </c>
      <c r="B21">
        <v>37575.880484160509</v>
      </c>
      <c r="C21">
        <f>169.19+108.6866*B57/B21</f>
        <v>411.1171332844732</v>
      </c>
      <c r="D21">
        <v>411.1171332844732</v>
      </c>
      <c r="E21">
        <f t="shared" si="1"/>
        <v>381.53557200284331</v>
      </c>
      <c r="F21">
        <f t="shared" si="2"/>
        <v>374.47655283979947</v>
      </c>
      <c r="G21">
        <f t="shared" si="3"/>
        <v>366.74869144101933</v>
      </c>
      <c r="H21">
        <f t="shared" si="4"/>
        <v>362.61495245306037</v>
      </c>
      <c r="I21">
        <f t="shared" si="5"/>
        <v>358.286907988091</v>
      </c>
      <c r="J21">
        <f t="shared" si="6"/>
        <v>349.42015358382815</v>
      </c>
      <c r="K21">
        <f t="shared" si="7"/>
        <v>340.56692762601995</v>
      </c>
      <c r="L21">
        <f t="shared" si="8"/>
        <v>330.64185282510499</v>
      </c>
      <c r="M21">
        <f t="shared" si="9"/>
        <v>313.05105779384314</v>
      </c>
    </row>
    <row r="22" spans="1:13" x14ac:dyDescent="0.45">
      <c r="A22">
        <v>35</v>
      </c>
      <c r="B22">
        <v>39283.954363558747</v>
      </c>
      <c r="C22">
        <f>169.19+108.8732*B57/B22</f>
        <v>400.99539106394599</v>
      </c>
      <c r="D22">
        <v>400.99539106394599</v>
      </c>
      <c r="E22">
        <f t="shared" si="1"/>
        <v>375.3607534122541</v>
      </c>
      <c r="F22">
        <f t="shared" si="2"/>
        <v>368.71793473038764</v>
      </c>
      <c r="G22">
        <f t="shared" si="3"/>
        <v>361.43243450089255</v>
      </c>
      <c r="H22">
        <f t="shared" si="4"/>
        <v>357.52970258058446</v>
      </c>
      <c r="I22">
        <f t="shared" si="5"/>
        <v>353.43924267256784</v>
      </c>
      <c r="J22">
        <f t="shared" si="6"/>
        <v>345.05701156341803</v>
      </c>
      <c r="K22">
        <f t="shared" si="7"/>
        <v>336.69336507133255</v>
      </c>
      <c r="L22">
        <f t="shared" si="8"/>
        <v>327.28589405797129</v>
      </c>
      <c r="M22">
        <f t="shared" si="9"/>
        <v>310.52194558703911</v>
      </c>
    </row>
    <row r="23" spans="1:13" x14ac:dyDescent="0.45">
      <c r="A23">
        <v>36</v>
      </c>
      <c r="B23">
        <v>40968.368812522793</v>
      </c>
      <c r="C23">
        <f>169.19+109.0767*B57/B23</f>
        <v>391.8801766883393</v>
      </c>
      <c r="D23">
        <v>391.8801766883393</v>
      </c>
      <c r="E23">
        <f t="shared" si="1"/>
        <v>369.76217367543836</v>
      </c>
      <c r="F23">
        <f t="shared" si="2"/>
        <v>363.49496693435685</v>
      </c>
      <c r="G23">
        <f t="shared" si="3"/>
        <v>356.60882342494011</v>
      </c>
      <c r="H23">
        <f t="shared" si="4"/>
        <v>352.91470313641076</v>
      </c>
      <c r="I23">
        <f t="shared" si="5"/>
        <v>349.03884382385729</v>
      </c>
      <c r="J23">
        <f t="shared" si="6"/>
        <v>341.09439015636377</v>
      </c>
      <c r="K23">
        <f t="shared" si="7"/>
        <v>333.173270274022</v>
      </c>
      <c r="L23">
        <f t="shared" si="8"/>
        <v>324.23403028810168</v>
      </c>
      <c r="M23">
        <f t="shared" si="9"/>
        <v>308.21903220802932</v>
      </c>
    </row>
    <row r="24" spans="1:13" x14ac:dyDescent="0.45">
      <c r="A24">
        <v>37</v>
      </c>
      <c r="B24">
        <v>42628.156740435646</v>
      </c>
      <c r="C24">
        <f>169.19+109.2654*B57/B24</f>
        <v>383.57966616021713</v>
      </c>
      <c r="D24">
        <v>383.57966616021713</v>
      </c>
      <c r="E24">
        <f t="shared" si="1"/>
        <v>364.66778553991969</v>
      </c>
      <c r="F24">
        <f t="shared" si="2"/>
        <v>358.74092224414358</v>
      </c>
      <c r="G24">
        <f t="shared" si="3"/>
        <v>352.21674782469358</v>
      </c>
      <c r="H24">
        <f t="shared" si="4"/>
        <v>348.71175989073129</v>
      </c>
      <c r="I24">
        <f t="shared" si="5"/>
        <v>345.03050305580899</v>
      </c>
      <c r="J24">
        <f t="shared" si="6"/>
        <v>337.48313570167534</v>
      </c>
      <c r="K24">
        <f t="shared" si="7"/>
        <v>329.96355866083081</v>
      </c>
      <c r="L24">
        <f t="shared" si="8"/>
        <v>321.44949436011757</v>
      </c>
      <c r="M24">
        <f t="shared" si="9"/>
        <v>306.11538556071139</v>
      </c>
    </row>
    <row r="25" spans="1:13" x14ac:dyDescent="0.45">
      <c r="A25">
        <v>38</v>
      </c>
      <c r="B25">
        <v>44262.572609235947</v>
      </c>
      <c r="C25">
        <f>169.19+109.435*B57/B25</f>
        <v>375.98371348006731</v>
      </c>
      <c r="D25">
        <v>375.98371348006731</v>
      </c>
      <c r="E25">
        <f t="shared" si="1"/>
        <v>360.01667288042927</v>
      </c>
      <c r="F25">
        <f t="shared" si="2"/>
        <v>354.39934737602181</v>
      </c>
      <c r="G25">
        <f t="shared" si="3"/>
        <v>348.20446893103929</v>
      </c>
      <c r="H25">
        <f t="shared" si="4"/>
        <v>344.87158299417672</v>
      </c>
      <c r="I25">
        <f t="shared" si="5"/>
        <v>341.3674389149428</v>
      </c>
      <c r="J25">
        <f t="shared" si="6"/>
        <v>334.18155578300571</v>
      </c>
      <c r="K25">
        <f t="shared" si="7"/>
        <v>327.02764244190183</v>
      </c>
      <c r="L25">
        <f t="shared" si="8"/>
        <v>318.90101907651865</v>
      </c>
      <c r="M25">
        <f t="shared" si="9"/>
        <v>304.18804022855738</v>
      </c>
    </row>
    <row r="26" spans="1:13" x14ac:dyDescent="0.45">
      <c r="A26">
        <v>39</v>
      </c>
      <c r="B26">
        <v>45871.062177950203</v>
      </c>
      <c r="C26">
        <f>169.19+109.5831*B57/B26</f>
        <v>369.00244193848073</v>
      </c>
      <c r="D26">
        <v>369.00244193848073</v>
      </c>
      <c r="E26">
        <f t="shared" si="1"/>
        <v>355.75702859147827</v>
      </c>
      <c r="F26">
        <f t="shared" si="2"/>
        <v>350.42220222379603</v>
      </c>
      <c r="G26">
        <f t="shared" si="3"/>
        <v>344.52792828383423</v>
      </c>
      <c r="H26">
        <f t="shared" si="4"/>
        <v>341.35218321842075</v>
      </c>
      <c r="I26">
        <f t="shared" si="5"/>
        <v>338.00978243745453</v>
      </c>
      <c r="J26">
        <f t="shared" si="6"/>
        <v>331.15408505231346</v>
      </c>
      <c r="K26">
        <f t="shared" si="7"/>
        <v>324.33427592377825</v>
      </c>
      <c r="L26">
        <f t="shared" si="8"/>
        <v>316.56186691304163</v>
      </c>
      <c r="M26">
        <f t="shared" si="9"/>
        <v>302.41730790007438</v>
      </c>
    </row>
    <row r="27" spans="1:13" x14ac:dyDescent="0.45">
      <c r="A27">
        <v>40</v>
      </c>
      <c r="B27">
        <v>47453.236008733504</v>
      </c>
      <c r="C27">
        <f>169.19+109.7063*B57/B27</f>
        <v>362.55749726854128</v>
      </c>
      <c r="D27">
        <v>362.55749726854128</v>
      </c>
      <c r="E27">
        <f t="shared" si="1"/>
        <v>351.84455053518326</v>
      </c>
      <c r="F27">
        <f t="shared" si="2"/>
        <v>346.76838279352768</v>
      </c>
      <c r="G27">
        <f t="shared" si="3"/>
        <v>341.14940408095288</v>
      </c>
      <c r="H27">
        <f t="shared" si="4"/>
        <v>338.1175972761572</v>
      </c>
      <c r="I27">
        <f t="shared" si="5"/>
        <v>334.9233728568945</v>
      </c>
      <c r="J27">
        <f t="shared" si="6"/>
        <v>328.37022306900451</v>
      </c>
      <c r="K27">
        <f t="shared" si="7"/>
        <v>321.8566349652225</v>
      </c>
      <c r="L27">
        <f t="shared" si="8"/>
        <v>314.40905516484759</v>
      </c>
      <c r="M27">
        <f t="shared" si="9"/>
        <v>300.7862248175482</v>
      </c>
    </row>
    <row r="28" spans="1:13" x14ac:dyDescent="0.45">
      <c r="A28">
        <v>41</v>
      </c>
      <c r="B28">
        <v>49008.846301387552</v>
      </c>
      <c r="C28">
        <f>169.19+109.8009*B57/B28</f>
        <v>356.5811872881211</v>
      </c>
      <c r="D28">
        <v>356.5811872881211</v>
      </c>
      <c r="E28">
        <f t="shared" si="1"/>
        <v>348.24115939165495</v>
      </c>
      <c r="F28">
        <f t="shared" si="2"/>
        <v>343.40253977634143</v>
      </c>
      <c r="G28">
        <f t="shared" si="3"/>
        <v>338.03643562770912</v>
      </c>
      <c r="H28">
        <f t="shared" si="4"/>
        <v>335.13686703081248</v>
      </c>
      <c r="I28">
        <f t="shared" si="5"/>
        <v>332.07879271911577</v>
      </c>
      <c r="J28">
        <f t="shared" si="6"/>
        <v>325.80368235502607</v>
      </c>
      <c r="K28">
        <f t="shared" si="7"/>
        <v>319.57157763871123</v>
      </c>
      <c r="L28">
        <f t="shared" si="8"/>
        <v>312.42273260564087</v>
      </c>
      <c r="M28">
        <f t="shared" si="9"/>
        <v>299.28010583447247</v>
      </c>
    </row>
    <row r="29" spans="1:13" x14ac:dyDescent="0.45">
      <c r="A29">
        <v>42</v>
      </c>
      <c r="B29">
        <v>50537.766663195078</v>
      </c>
      <c r="C29">
        <f>169.19+109.8645*B57/B29</f>
        <v>351.01729574928561</v>
      </c>
      <c r="D29">
        <v>351.01729574928561</v>
      </c>
      <c r="E29">
        <f t="shared" si="1"/>
        <v>344.91396645801808</v>
      </c>
      <c r="F29">
        <f t="shared" si="2"/>
        <v>340.29412682895952</v>
      </c>
      <c r="G29">
        <f t="shared" si="3"/>
        <v>335.16095626102958</v>
      </c>
      <c r="H29">
        <f t="shared" si="4"/>
        <v>332.38321621895381</v>
      </c>
      <c r="I29">
        <f t="shared" si="5"/>
        <v>329.45058933424707</v>
      </c>
      <c r="J29">
        <f t="shared" si="6"/>
        <v>323.43170025066416</v>
      </c>
      <c r="K29">
        <f t="shared" si="7"/>
        <v>317.45904628122122</v>
      </c>
      <c r="L29">
        <f t="shared" si="8"/>
        <v>310.58567456780293</v>
      </c>
      <c r="M29">
        <f t="shared" si="9"/>
        <v>297.88618208065901</v>
      </c>
    </row>
    <row r="30" spans="1:13" x14ac:dyDescent="0.45">
      <c r="A30">
        <v>43</v>
      </c>
      <c r="B30">
        <v>52039.974460544814</v>
      </c>
      <c r="C30">
        <f>169.19+109.8944*B57/B30</f>
        <v>345.81664899951295</v>
      </c>
      <c r="D30">
        <v>345.81664899951295</v>
      </c>
      <c r="E30">
        <f t="shared" si="1"/>
        <v>341.83443706010945</v>
      </c>
      <c r="F30">
        <f t="shared" si="2"/>
        <v>337.41662874171072</v>
      </c>
      <c r="G30">
        <f t="shared" si="3"/>
        <v>332.4985896569317</v>
      </c>
      <c r="H30">
        <f t="shared" si="4"/>
        <v>329.83338203155677</v>
      </c>
      <c r="I30">
        <f t="shared" si="5"/>
        <v>327.01664239405102</v>
      </c>
      <c r="J30">
        <f t="shared" si="6"/>
        <v>321.23447939706739</v>
      </c>
      <c r="K30">
        <f t="shared" si="7"/>
        <v>315.50158071911221</v>
      </c>
      <c r="L30">
        <f t="shared" si="8"/>
        <v>308.88287128794241</v>
      </c>
      <c r="M30">
        <f t="shared" si="9"/>
        <v>296.593304688952</v>
      </c>
    </row>
    <row r="31" spans="1:13" x14ac:dyDescent="0.45">
      <c r="A31">
        <v>44</v>
      </c>
      <c r="B31">
        <v>53515.53543677881</v>
      </c>
      <c r="C31">
        <f>169.19+109.8851*B57/B31</f>
        <v>340.93206273587566</v>
      </c>
      <c r="D31">
        <v>340.93206273587566</v>
      </c>
      <c r="E31">
        <f t="shared" si="1"/>
        <v>338.97770819299683</v>
      </c>
      <c r="F31">
        <f t="shared" si="2"/>
        <v>334.74693152509553</v>
      </c>
      <c r="G31">
        <f t="shared" si="3"/>
        <v>330.02807513021037</v>
      </c>
      <c r="H31">
        <f t="shared" si="4"/>
        <v>327.46706900815661</v>
      </c>
      <c r="I31">
        <f t="shared" si="5"/>
        <v>324.75764708811789</v>
      </c>
      <c r="J31">
        <f t="shared" si="6"/>
        <v>319.19472996471711</v>
      </c>
      <c r="K31">
        <f t="shared" si="7"/>
        <v>313.68391954504091</v>
      </c>
      <c r="L31">
        <f t="shared" si="8"/>
        <v>307.30119023564833</v>
      </c>
      <c r="M31">
        <f t="shared" si="9"/>
        <v>295.39170108890022</v>
      </c>
    </row>
    <row r="32" spans="1:13" x14ac:dyDescent="0.45">
      <c r="A32">
        <v>45</v>
      </c>
      <c r="B32">
        <v>54964.590316133166</v>
      </c>
      <c r="C32">
        <f>169.19+109.832*B57/B32</f>
        <v>336.32355033613339</v>
      </c>
      <c r="D32">
        <v>336.32355033613339</v>
      </c>
      <c r="E32" s="1">
        <f t="shared" si="1"/>
        <v>336.32202861613979</v>
      </c>
      <c r="F32">
        <f t="shared" si="2"/>
        <v>332.2648052445698</v>
      </c>
      <c r="G32">
        <f t="shared" si="3"/>
        <v>327.73079548532826</v>
      </c>
      <c r="H32">
        <f t="shared" si="4"/>
        <v>325.26650021097873</v>
      </c>
      <c r="I32">
        <f t="shared" si="5"/>
        <v>322.65668912079349</v>
      </c>
      <c r="J32">
        <f t="shared" si="6"/>
        <v>317.29729292105662</v>
      </c>
      <c r="K32">
        <f t="shared" si="7"/>
        <v>311.9926716125367</v>
      </c>
      <c r="L32">
        <f t="shared" si="8"/>
        <v>305.82909752900923</v>
      </c>
      <c r="M32">
        <f t="shared" si="9"/>
        <v>294.27277340841471</v>
      </c>
    </row>
    <row r="33" spans="1:13" x14ac:dyDescent="0.45">
      <c r="A33">
        <v>46</v>
      </c>
      <c r="B33">
        <v>56387.343146170453</v>
      </c>
      <c r="C33">
        <f>169.19+109.7301*B57/B33</f>
        <v>331.95532323135183</v>
      </c>
      <c r="D33">
        <v>331.95532323135183</v>
      </c>
      <c r="E33">
        <v>331.95532323135183</v>
      </c>
      <c r="F33">
        <f t="shared" si="2"/>
        <v>329.95247702198111</v>
      </c>
      <c r="G33">
        <f t="shared" si="3"/>
        <v>325.59038693524417</v>
      </c>
      <c r="H33">
        <f t="shared" si="4"/>
        <v>323.21604627878389</v>
      </c>
      <c r="I33">
        <f t="shared" si="5"/>
        <v>320.69889333240985</v>
      </c>
      <c r="J33">
        <f t="shared" si="6"/>
        <v>315.52882826618793</v>
      </c>
      <c r="K33">
        <f t="shared" si="7"/>
        <v>310.41604388926623</v>
      </c>
      <c r="L33">
        <f t="shared" si="8"/>
        <v>304.45642684313759</v>
      </c>
      <c r="M33">
        <f t="shared" si="9"/>
        <v>293.22893081799901</v>
      </c>
    </row>
    <row r="34" spans="1:13" x14ac:dyDescent="0.45">
      <c r="A34">
        <v>47</v>
      </c>
      <c r="B34">
        <v>57784.051160572082</v>
      </c>
      <c r="C34">
        <f>169.19+109.5734*B57/B34</f>
        <v>327.79427659658654</v>
      </c>
      <c r="D34">
        <v>327.79427659658654</v>
      </c>
      <c r="E34">
        <v>327.79427659658654</v>
      </c>
      <c r="F34" s="1">
        <f t="shared" si="2"/>
        <v>327.79427659658654</v>
      </c>
      <c r="G34">
        <f t="shared" si="3"/>
        <v>323.5924151061671</v>
      </c>
      <c r="H34">
        <f t="shared" si="4"/>
        <v>321.3019172174802</v>
      </c>
      <c r="I34">
        <f t="shared" si="5"/>
        <v>318.87113163737797</v>
      </c>
      <c r="J34">
        <f t="shared" si="6"/>
        <v>313.87755567455224</v>
      </c>
      <c r="K34">
        <f t="shared" si="7"/>
        <v>308.94361482299638</v>
      </c>
      <c r="L34">
        <f t="shared" si="8"/>
        <v>303.17418672496899</v>
      </c>
      <c r="M34">
        <f t="shared" si="9"/>
        <v>292.25344939869007</v>
      </c>
    </row>
    <row r="35" spans="1:13" x14ac:dyDescent="0.45">
      <c r="A35">
        <v>48</v>
      </c>
      <c r="B35">
        <v>59155.01597060421</v>
      </c>
      <c r="C35">
        <f>169.19+109.3552*B57/B35</f>
        <v>323.80997733973231</v>
      </c>
      <c r="D35">
        <v>323.80997733973231</v>
      </c>
      <c r="E35">
        <v>323.80997733973231</v>
      </c>
      <c r="F35">
        <v>323.80997733973231</v>
      </c>
      <c r="G35">
        <f t="shared" si="3"/>
        <v>321.72410457338083</v>
      </c>
      <c r="H35">
        <f t="shared" si="4"/>
        <v>319.51190502728923</v>
      </c>
      <c r="I35">
        <f t="shared" si="5"/>
        <v>317.16177904656183</v>
      </c>
      <c r="J35">
        <f t="shared" si="6"/>
        <v>312.33303765703079</v>
      </c>
      <c r="K35">
        <f t="shared" si="7"/>
        <v>307.56614467523127</v>
      </c>
      <c r="L35">
        <f t="shared" si="8"/>
        <v>301.97439914509118</v>
      </c>
      <c r="M35">
        <f t="shared" si="9"/>
        <v>291.34035445481493</v>
      </c>
    </row>
    <row r="36" spans="1:13" x14ac:dyDescent="0.45">
      <c r="A36">
        <v>49</v>
      </c>
      <c r="B36">
        <v>60500.575917146678</v>
      </c>
      <c r="C36">
        <f>169.19+109.068*B57/B36</f>
        <v>319.97411200179829</v>
      </c>
      <c r="D36">
        <v>319.97411200179829</v>
      </c>
      <c r="E36">
        <v>319.97411200179829</v>
      </c>
      <c r="F36">
        <v>319.97411200179829</v>
      </c>
      <c r="G36" s="1">
        <f t="shared" si="3"/>
        <v>319.97411200179829</v>
      </c>
      <c r="H36">
        <f t="shared" si="4"/>
        <v>317.83516775423078</v>
      </c>
      <c r="I36">
        <f t="shared" si="5"/>
        <v>315.5605088862003</v>
      </c>
      <c r="J36">
        <f t="shared" si="6"/>
        <v>310.88599741433279</v>
      </c>
      <c r="K36">
        <f t="shared" si="7"/>
        <v>306.27541604747512</v>
      </c>
      <c r="L36">
        <f t="shared" si="8"/>
        <v>300.84996359449872</v>
      </c>
      <c r="M36">
        <f t="shared" si="9"/>
        <v>290.484321227941</v>
      </c>
    </row>
    <row r="37" spans="1:13" x14ac:dyDescent="0.45">
      <c r="A37">
        <v>50</v>
      </c>
      <c r="B37">
        <v>61821.09943606118</v>
      </c>
      <c r="C37">
        <f>169.19+108.7049*B57/B37</f>
        <v>316.26204747595568</v>
      </c>
      <c r="D37">
        <v>316.26204747595568</v>
      </c>
      <c r="E37">
        <v>316.26204747595568</v>
      </c>
      <c r="F37">
        <v>316.26204747595568</v>
      </c>
      <c r="G37">
        <v>316.26204747595568</v>
      </c>
      <c r="H37" s="1">
        <f t="shared" si="4"/>
        <v>316.26204747595568</v>
      </c>
      <c r="I37">
        <f t="shared" si="5"/>
        <v>314.05812013801415</v>
      </c>
      <c r="J37">
        <f t="shared" si="6"/>
        <v>309.52816514346705</v>
      </c>
      <c r="K37">
        <f t="shared" si="7"/>
        <v>305.06409919593978</v>
      </c>
      <c r="L37">
        <f t="shared" si="8"/>
        <v>299.79454217985125</v>
      </c>
      <c r="M37">
        <f t="shared" si="9"/>
        <v>289.68059077369549</v>
      </c>
    </row>
    <row r="38" spans="1:13" x14ac:dyDescent="0.45">
      <c r="A38">
        <v>51</v>
      </c>
      <c r="B38">
        <v>63116.979308110233</v>
      </c>
      <c r="C38">
        <f>169.19+108.2551*B57/B38</f>
        <v>312.64639123520726</v>
      </c>
      <c r="D38">
        <v>312.64639123520726</v>
      </c>
      <c r="E38">
        <v>312.64639123520726</v>
      </c>
      <c r="F38">
        <v>312.64639123520726</v>
      </c>
      <c r="G38">
        <v>312.64639123520726</v>
      </c>
      <c r="H38">
        <v>312.64639123520726</v>
      </c>
      <c r="I38" s="1">
        <f t="shared" si="5"/>
        <v>312.64639123520726</v>
      </c>
      <c r="J38">
        <f t="shared" si="6"/>
        <v>308.25214779799541</v>
      </c>
      <c r="K38">
        <f t="shared" si="7"/>
        <v>303.92563779924421</v>
      </c>
      <c r="L38">
        <f t="shared" si="8"/>
        <v>298.8024620652161</v>
      </c>
      <c r="M38">
        <f t="shared" si="9"/>
        <v>288.92489839349685</v>
      </c>
    </row>
    <row r="39" spans="1:13" x14ac:dyDescent="0.45">
      <c r="A39">
        <v>52</v>
      </c>
      <c r="B39">
        <v>64388.627680861486</v>
      </c>
      <c r="C39">
        <f>169.19+107.7063*B57/B39</f>
        <v>309.10029746597093</v>
      </c>
      <c r="D39">
        <v>309.10029746597093</v>
      </c>
      <c r="E39">
        <v>309.10029746597093</v>
      </c>
      <c r="F39">
        <v>309.10029746597093</v>
      </c>
      <c r="G39">
        <v>309.10029746597093</v>
      </c>
      <c r="H39">
        <v>309.10029746597093</v>
      </c>
      <c r="I39">
        <v>309.10029746597093</v>
      </c>
      <c r="J39">
        <f t="shared" si="6"/>
        <v>307.05131827354262</v>
      </c>
      <c r="K39">
        <f t="shared" si="7"/>
        <v>302.85415168196795</v>
      </c>
      <c r="L39">
        <f t="shared" si="8"/>
        <v>297.86863231076501</v>
      </c>
      <c r="M39">
        <f t="shared" si="9"/>
        <v>288.21341250970886</v>
      </c>
    </row>
    <row r="40" spans="1:13" x14ac:dyDescent="0.45">
      <c r="A40">
        <v>53</v>
      </c>
      <c r="B40">
        <v>65636.471764238406</v>
      </c>
      <c r="C40">
        <f>169.19+107.2977*B57/B40</f>
        <v>305.91972075530418</v>
      </c>
      <c r="D40">
        <v>305.91972075530418</v>
      </c>
      <c r="E40">
        <v>305.91972075530418</v>
      </c>
      <c r="F40">
        <v>305.91972075530418</v>
      </c>
      <c r="G40">
        <v>305.91972075530418</v>
      </c>
      <c r="H40">
        <v>305.91972075530418</v>
      </c>
      <c r="I40">
        <v>305.91972075530418</v>
      </c>
      <c r="J40" s="1">
        <f t="shared" si="6"/>
        <v>305.91972075530418</v>
      </c>
      <c r="K40">
        <f t="shared" si="7"/>
        <v>301.84435365846292</v>
      </c>
      <c r="L40">
        <f t="shared" si="8"/>
        <v>296.98847271397517</v>
      </c>
      <c r="M40">
        <f t="shared" si="9"/>
        <v>287.54268226599129</v>
      </c>
    </row>
    <row r="41" spans="1:13" x14ac:dyDescent="0.45">
      <c r="A41">
        <v>54</v>
      </c>
      <c r="B41">
        <v>66860.950113846062</v>
      </c>
      <c r="C41">
        <f>169.19+106.921*B57/B41</f>
        <v>302.94444086173189</v>
      </c>
      <c r="D41">
        <v>302.94444086173189</v>
      </c>
      <c r="E41">
        <v>302.94444086173189</v>
      </c>
      <c r="F41">
        <v>302.94444086173189</v>
      </c>
      <c r="G41">
        <v>302.94444086173189</v>
      </c>
      <c r="H41">
        <v>302.94444086173189</v>
      </c>
      <c r="I41">
        <v>302.94444086173189</v>
      </c>
      <c r="J41">
        <v>302.94444086173189</v>
      </c>
      <c r="K41">
        <f t="shared" si="7"/>
        <v>300.89147818625634</v>
      </c>
      <c r="L41">
        <f t="shared" si="8"/>
        <v>296.1578526998785</v>
      </c>
      <c r="M41">
        <f t="shared" si="9"/>
        <v>286.90959244786802</v>
      </c>
    </row>
    <row r="42" spans="1:13" x14ac:dyDescent="0.45">
      <c r="A42">
        <v>55</v>
      </c>
      <c r="B42">
        <v>68062.509427099489</v>
      </c>
      <c r="C42">
        <f>169.19+106.4393*B57/B42</f>
        <v>299.99121993721855</v>
      </c>
      <c r="D42">
        <v>299.99121993721855</v>
      </c>
      <c r="E42">
        <v>299.99121993721855</v>
      </c>
      <c r="F42">
        <v>299.99121993721855</v>
      </c>
      <c r="G42">
        <v>299.99121993721855</v>
      </c>
      <c r="H42">
        <v>299.99121993721855</v>
      </c>
      <c r="I42">
        <v>299.99121993721855</v>
      </c>
      <c r="J42">
        <v>299.99121993721855</v>
      </c>
      <c r="K42" s="1">
        <f t="shared" si="7"/>
        <v>299.99121993721855</v>
      </c>
      <c r="L42">
        <f t="shared" si="8"/>
        <v>295.37303865919267</v>
      </c>
      <c r="M42">
        <f t="shared" si="9"/>
        <v>286.31132456933977</v>
      </c>
    </row>
    <row r="43" spans="1:13" x14ac:dyDescent="0.45">
      <c r="A43">
        <v>56</v>
      </c>
      <c r="B43">
        <v>69241.601786706393</v>
      </c>
      <c r="C43">
        <f>169.19+105.8062*B57/B43</f>
        <v>296.9990930796107</v>
      </c>
      <c r="D43">
        <v>296.9990930796107</v>
      </c>
      <c r="E43">
        <v>296.9990930796107</v>
      </c>
      <c r="F43">
        <v>296.9990930796107</v>
      </c>
      <c r="G43">
        <v>296.9990930796107</v>
      </c>
      <c r="H43">
        <v>296.9990930796107</v>
      </c>
      <c r="I43">
        <v>296.9990930796107</v>
      </c>
      <c r="J43">
        <v>296.9990930796107</v>
      </c>
      <c r="K43">
        <v>296.9990930796107</v>
      </c>
      <c r="L43">
        <f t="shared" si="8"/>
        <v>294.63064841599146</v>
      </c>
      <c r="M43">
        <f t="shared" si="9"/>
        <v>285.7453231732211</v>
      </c>
    </row>
    <row r="44" spans="1:13" x14ac:dyDescent="0.45">
      <c r="A44">
        <v>57</v>
      </c>
      <c r="B44">
        <v>70398.682294367114</v>
      </c>
      <c r="C44">
        <f>169.19+104.9891*B57/B44</f>
        <v>293.92761173478993</v>
      </c>
      <c r="D44">
        <v>293.92761173478993</v>
      </c>
      <c r="E44">
        <v>293.92761173478993</v>
      </c>
      <c r="F44">
        <v>293.92761173478993</v>
      </c>
      <c r="G44">
        <v>293.92761173478993</v>
      </c>
      <c r="H44">
        <v>293.92761173478993</v>
      </c>
      <c r="I44">
        <v>293.92761173478993</v>
      </c>
      <c r="J44">
        <v>293.92761173478993</v>
      </c>
      <c r="K44">
        <v>293.92761173478993</v>
      </c>
      <c r="L44" s="1">
        <f t="shared" si="8"/>
        <v>293.92761173478993</v>
      </c>
      <c r="M44">
        <f t="shared" si="9"/>
        <v>285.20926655609759</v>
      </c>
    </row>
    <row r="45" spans="1:13" x14ac:dyDescent="0.45">
      <c r="A45">
        <v>58</v>
      </c>
      <c r="B45">
        <v>71534.207044809009</v>
      </c>
      <c r="C45">
        <f>169.19+103.9493*B57/B45</f>
        <v>290.73176639866949</v>
      </c>
      <c r="D45">
        <v>290.73176639866949</v>
      </c>
      <c r="E45">
        <v>290.73176639866949</v>
      </c>
      <c r="F45">
        <v>290.73176639866949</v>
      </c>
      <c r="G45">
        <v>290.73176639866949</v>
      </c>
      <c r="H45">
        <v>290.73176639866949</v>
      </c>
      <c r="I45">
        <v>290.73176639866949</v>
      </c>
      <c r="J45">
        <v>290.73176639866949</v>
      </c>
      <c r="K45">
        <v>290.73176639866949</v>
      </c>
      <c r="L45">
        <v>290.73176639866949</v>
      </c>
      <c r="M45">
        <f t="shared" si="9"/>
        <v>284.70104126139404</v>
      </c>
    </row>
    <row r="46" spans="1:13" x14ac:dyDescent="0.45">
      <c r="A46">
        <v>59</v>
      </c>
      <c r="B46">
        <v>72648.631396596043</v>
      </c>
      <c r="C46">
        <f>169.19+102.6425*B57/B46</f>
        <v>287.36280008466645</v>
      </c>
      <c r="D46">
        <v>287.36280008466645</v>
      </c>
      <c r="E46">
        <v>287.36280008466645</v>
      </c>
      <c r="F46">
        <v>287.36280008466645</v>
      </c>
      <c r="G46">
        <v>287.36280008466645</v>
      </c>
      <c r="H46">
        <v>287.36280008466645</v>
      </c>
      <c r="I46">
        <v>287.36280008466645</v>
      </c>
      <c r="J46">
        <v>287.36280008466645</v>
      </c>
      <c r="K46">
        <v>287.36280008466645</v>
      </c>
      <c r="L46">
        <v>287.36280008466645</v>
      </c>
      <c r="M46">
        <f t="shared" si="9"/>
        <v>284.21871979223482</v>
      </c>
    </row>
    <row r="47" spans="1:13" x14ac:dyDescent="0.45">
      <c r="A47">
        <v>60</v>
      </c>
      <c r="B47">
        <v>73742.408501675411</v>
      </c>
      <c r="C47">
        <f>169.19+101.0119*B57/B47</f>
        <v>283.76054108443577</v>
      </c>
      <c r="D47">
        <v>283.76054108443577</v>
      </c>
      <c r="E47">
        <v>283.76054108443577</v>
      </c>
      <c r="F47">
        <v>283.76054108443577</v>
      </c>
      <c r="G47">
        <v>283.76054108443577</v>
      </c>
      <c r="H47">
        <v>283.76054108443577</v>
      </c>
      <c r="I47">
        <v>283.76054108443577</v>
      </c>
      <c r="J47">
        <v>283.76054108443577</v>
      </c>
      <c r="K47">
        <v>283.76054108443577</v>
      </c>
      <c r="L47">
        <v>283.76054108443577</v>
      </c>
      <c r="M47" s="1">
        <f t="shared" si="9"/>
        <v>283.76054108443577</v>
      </c>
    </row>
    <row r="48" spans="1:13" x14ac:dyDescent="0.45">
      <c r="A48">
        <v>61</v>
      </c>
      <c r="B48">
        <v>74815.988060426782</v>
      </c>
      <c r="C48">
        <f>169.19+99.1369*B57/B48</f>
        <v>280.0203387461118</v>
      </c>
      <c r="D48">
        <v>280.0203387461118</v>
      </c>
      <c r="E48">
        <v>280.0203387461118</v>
      </c>
      <c r="F48">
        <v>280.0203387461118</v>
      </c>
      <c r="G48">
        <v>280.0203387461118</v>
      </c>
      <c r="H48">
        <v>280.0203387461118</v>
      </c>
      <c r="I48">
        <v>280.0203387461118</v>
      </c>
      <c r="J48">
        <v>280.0203387461118</v>
      </c>
      <c r="K48">
        <v>280.0203387461118</v>
      </c>
      <c r="L48">
        <v>280.0203387461118</v>
      </c>
      <c r="M48">
        <v>280.0203387461118</v>
      </c>
    </row>
    <row r="49" spans="1:13" x14ac:dyDescent="0.45">
      <c r="A49">
        <v>62</v>
      </c>
      <c r="B49">
        <v>75869.815273183005</v>
      </c>
      <c r="C49">
        <f>169.19+96.9349*B57/B49</f>
        <v>276.05337398456663</v>
      </c>
      <c r="D49">
        <v>276.05337398456663</v>
      </c>
      <c r="E49">
        <v>276.05337398456663</v>
      </c>
      <c r="F49">
        <v>276.05337398456663</v>
      </c>
      <c r="G49">
        <v>276.05337398456663</v>
      </c>
      <c r="H49">
        <v>276.05337398456663</v>
      </c>
      <c r="I49">
        <v>276.05337398456663</v>
      </c>
      <c r="J49">
        <v>276.05337398456663</v>
      </c>
      <c r="K49">
        <v>276.05337398456663</v>
      </c>
      <c r="L49">
        <v>276.05337398456663</v>
      </c>
      <c r="M49">
        <v>276.05337398456663</v>
      </c>
    </row>
    <row r="50" spans="1:13" x14ac:dyDescent="0.45">
      <c r="A50">
        <v>63</v>
      </c>
      <c r="B50">
        <v>76904.329962842152</v>
      </c>
      <c r="C50">
        <f>169.19+94.1983*B57/B50</f>
        <v>271.6395404096844</v>
      </c>
      <c r="D50">
        <v>271.6395404096844</v>
      </c>
      <c r="E50">
        <v>271.6395404096844</v>
      </c>
      <c r="F50">
        <v>271.6395404096844</v>
      </c>
      <c r="G50">
        <v>271.6395404096844</v>
      </c>
      <c r="H50">
        <v>271.6395404096844</v>
      </c>
      <c r="I50">
        <v>271.6395404096844</v>
      </c>
      <c r="J50">
        <v>271.6395404096844</v>
      </c>
      <c r="K50">
        <v>271.6395404096844</v>
      </c>
      <c r="L50">
        <v>271.6395404096844</v>
      </c>
      <c r="M50">
        <v>271.6395404096844</v>
      </c>
    </row>
    <row r="51" spans="1:13" x14ac:dyDescent="0.45">
      <c r="A51">
        <v>64</v>
      </c>
      <c r="B51">
        <v>77919.965846392312</v>
      </c>
      <c r="C51">
        <f>169.19+90.7349*B57/B51</f>
        <v>266.58650065161146</v>
      </c>
      <c r="D51">
        <v>266.58650065161146</v>
      </c>
      <c r="E51">
        <v>266.58650065161146</v>
      </c>
      <c r="F51">
        <v>266.58650065161146</v>
      </c>
      <c r="G51">
        <v>266.58650065161146</v>
      </c>
      <c r="H51">
        <v>266.58650065161146</v>
      </c>
      <c r="I51">
        <v>266.58650065161146</v>
      </c>
      <c r="J51">
        <v>266.58650065161146</v>
      </c>
      <c r="K51">
        <v>266.58650065161146</v>
      </c>
      <c r="L51">
        <v>266.58650065161146</v>
      </c>
      <c r="M51">
        <v>266.58650065161146</v>
      </c>
    </row>
    <row r="52" spans="1:13" x14ac:dyDescent="0.45">
      <c r="A52">
        <v>65</v>
      </c>
      <c r="B52">
        <v>78917.149935948793</v>
      </c>
      <c r="C52">
        <f>169.19+86.3499*B57/B52</f>
        <v>260.70835146644259</v>
      </c>
      <c r="D52">
        <v>260.70835146644259</v>
      </c>
      <c r="E52">
        <v>260.70835146644259</v>
      </c>
      <c r="F52">
        <v>260.70835146644259</v>
      </c>
      <c r="G52">
        <v>260.70835146644259</v>
      </c>
      <c r="H52">
        <v>260.70835146644259</v>
      </c>
      <c r="I52">
        <v>260.70835146644259</v>
      </c>
      <c r="J52">
        <v>260.70835146644259</v>
      </c>
      <c r="K52">
        <v>260.70835146644259</v>
      </c>
      <c r="L52">
        <v>260.70835146644259</v>
      </c>
      <c r="M52">
        <v>260.70835146644259</v>
      </c>
    </row>
    <row r="53" spans="1:13" x14ac:dyDescent="0.45">
      <c r="A53">
        <v>66</v>
      </c>
      <c r="B53">
        <v>79896.302052342799</v>
      </c>
      <c r="C53">
        <f>169.19+80.7759+B57/B53</f>
        <v>251.01276592339184</v>
      </c>
      <c r="D53">
        <v>251.01276592339184</v>
      </c>
      <c r="E53">
        <v>251.01276592339184</v>
      </c>
      <c r="F53">
        <v>251.01276592339184</v>
      </c>
      <c r="G53">
        <v>251.01276592339184</v>
      </c>
      <c r="H53">
        <v>251.01276592339184</v>
      </c>
      <c r="I53">
        <v>251.01276592339184</v>
      </c>
      <c r="J53">
        <v>251.01276592339184</v>
      </c>
      <c r="K53">
        <v>251.01276592339184</v>
      </c>
      <c r="L53">
        <v>251.01276592339184</v>
      </c>
      <c r="M53">
        <v>251.01276592339184</v>
      </c>
    </row>
    <row r="54" spans="1:13" x14ac:dyDescent="0.45">
      <c r="A54">
        <v>67</v>
      </c>
      <c r="B54">
        <v>80857.834436419915</v>
      </c>
      <c r="C54">
        <f>169.19+73.3866*B57/B54</f>
        <v>245.10234434265749</v>
      </c>
      <c r="D54">
        <v>245.10234434265749</v>
      </c>
      <c r="E54">
        <v>245.10234434265749</v>
      </c>
      <c r="F54">
        <v>245.10234434265749</v>
      </c>
      <c r="G54">
        <v>245.10234434265749</v>
      </c>
      <c r="H54">
        <v>245.10234434265749</v>
      </c>
      <c r="I54">
        <v>245.10234434265749</v>
      </c>
      <c r="J54">
        <v>245.10234434265749</v>
      </c>
      <c r="K54">
        <v>245.10234434265749</v>
      </c>
      <c r="L54">
        <v>245.10234434265749</v>
      </c>
      <c r="M54">
        <v>245.10234434265749</v>
      </c>
    </row>
    <row r="55" spans="1:13" x14ac:dyDescent="0.45">
      <c r="A55">
        <v>68</v>
      </c>
      <c r="B55">
        <v>81802.15144506772</v>
      </c>
      <c r="C55">
        <f>169.19+63.1294*B57/B55</f>
        <v>233.73828051420372</v>
      </c>
      <c r="D55">
        <v>233.73828051420372</v>
      </c>
      <c r="E55">
        <v>233.73828051420372</v>
      </c>
      <c r="F55">
        <v>233.73828051420372</v>
      </c>
      <c r="G55">
        <v>233.73828051420372</v>
      </c>
      <c r="H55">
        <v>233.73828051420372</v>
      </c>
      <c r="I55">
        <v>233.73828051420372</v>
      </c>
      <c r="J55">
        <v>233.73828051420372</v>
      </c>
      <c r="K55">
        <v>233.73828051420372</v>
      </c>
      <c r="L55">
        <v>233.73828051420372</v>
      </c>
      <c r="M55">
        <v>233.73828051420372</v>
      </c>
    </row>
    <row r="56" spans="1:13" x14ac:dyDescent="0.45">
      <c r="A56">
        <v>69</v>
      </c>
      <c r="B56">
        <v>82729.649320608747</v>
      </c>
      <c r="C56">
        <f>169.19+47.3622*B57/B56</f>
        <v>217.07377991428447</v>
      </c>
      <c r="D56">
        <v>217.07377991428447</v>
      </c>
      <c r="E56">
        <v>217.07377991428447</v>
      </c>
      <c r="F56">
        <v>217.07377991428447</v>
      </c>
      <c r="G56">
        <v>217.07377991428447</v>
      </c>
      <c r="H56">
        <v>217.07377991428447</v>
      </c>
      <c r="I56">
        <v>217.07377991428447</v>
      </c>
      <c r="J56">
        <v>217.07377991428447</v>
      </c>
      <c r="K56">
        <v>217.07377991428447</v>
      </c>
      <c r="L56">
        <v>217.07377991428447</v>
      </c>
      <c r="M56">
        <v>217.07377991428447</v>
      </c>
    </row>
    <row r="57" spans="1:13" x14ac:dyDescent="0.45">
      <c r="A57">
        <v>70</v>
      </c>
      <c r="B57">
        <v>83640.716023621455</v>
      </c>
      <c r="C57">
        <f>169.19+0*B57/B57</f>
        <v>169.19</v>
      </c>
      <c r="D57">
        <v>169.19</v>
      </c>
      <c r="E57">
        <v>169.19</v>
      </c>
      <c r="F57">
        <v>169.19</v>
      </c>
      <c r="G57">
        <v>169.19</v>
      </c>
      <c r="H57">
        <v>169.19</v>
      </c>
      <c r="I57">
        <v>169.19</v>
      </c>
      <c r="J57">
        <v>169.19</v>
      </c>
      <c r="K57">
        <v>169.19</v>
      </c>
      <c r="L57">
        <v>169.19</v>
      </c>
      <c r="M57">
        <v>169.19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Chang, Sun J</cp:lastModifiedBy>
  <dcterms:created xsi:type="dcterms:W3CDTF">2022-08-30T16:53:51Z</dcterms:created>
  <dcterms:modified xsi:type="dcterms:W3CDTF">2022-09-01T20:54:25Z</dcterms:modified>
</cp:coreProperties>
</file>