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8e9e036154b6527/00.Real Options/"/>
    </mc:Choice>
  </mc:AlternateContent>
  <xr:revisionPtr revIDLastSave="326" documentId="8_{B996A553-18B7-4D9D-A216-7FBA0F7F2F2C}" xr6:coauthVersionLast="47" xr6:coauthVersionMax="47" xr10:uidLastSave="{342649DB-0E38-4918-9CB1-D2F05321C1DC}"/>
  <bookViews>
    <workbookView xWindow="1989" yWindow="0" windowWidth="28628" windowHeight="16594" xr2:uid="{1D5176A9-6F17-44D8-8E18-727A5D5426DE}"/>
  </bookViews>
  <sheets>
    <sheet name="Sheet1" sheetId="1" r:id="rId1"/>
    <sheet name="Sheet4" sheetId="4" r:id="rId2"/>
    <sheet name="Sheet2" sheetId="2" r:id="rId3"/>
    <sheet name="Sheet3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K5" i="1" l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4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4" i="1"/>
  <c r="M59" i="1" l="1"/>
  <c r="N59" i="1" s="1"/>
  <c r="M58" i="1"/>
  <c r="N58" i="1" s="1"/>
  <c r="M57" i="1"/>
  <c r="N57" i="1" s="1"/>
  <c r="M56" i="1"/>
  <c r="N56" i="1" s="1"/>
  <c r="M55" i="1"/>
  <c r="N55" i="1" s="1"/>
  <c r="M54" i="1"/>
  <c r="N54" i="1" s="1"/>
  <c r="M53" i="1"/>
  <c r="N53" i="1" s="1"/>
  <c r="M52" i="1"/>
  <c r="N52" i="1" s="1"/>
  <c r="M51" i="1"/>
  <c r="N51" i="1" s="1"/>
  <c r="M50" i="1"/>
  <c r="N50" i="1" s="1"/>
  <c r="M49" i="1"/>
  <c r="N49" i="1" s="1"/>
  <c r="M48" i="1"/>
  <c r="N48" i="1" s="1"/>
  <c r="M47" i="1"/>
  <c r="N47" i="1" s="1"/>
  <c r="M5" i="1"/>
  <c r="N5" i="1" s="1"/>
  <c r="M6" i="1"/>
  <c r="N6" i="1" s="1"/>
  <c r="M7" i="1"/>
  <c r="N7" i="1" s="1"/>
  <c r="M8" i="1"/>
  <c r="N8" i="1" s="1"/>
  <c r="M9" i="1"/>
  <c r="N9" i="1" s="1"/>
  <c r="M10" i="1"/>
  <c r="N10" i="1" s="1"/>
  <c r="M11" i="1"/>
  <c r="N11" i="1" s="1"/>
  <c r="M12" i="1"/>
  <c r="N12" i="1" s="1"/>
  <c r="M13" i="1"/>
  <c r="N13" i="1" s="1"/>
  <c r="M14" i="1"/>
  <c r="N14" i="1" s="1"/>
  <c r="M15" i="1"/>
  <c r="N15" i="1" s="1"/>
  <c r="M16" i="1"/>
  <c r="N16" i="1" s="1"/>
  <c r="M17" i="1"/>
  <c r="N17" i="1" s="1"/>
  <c r="M18" i="1"/>
  <c r="N18" i="1" s="1"/>
  <c r="M19" i="1"/>
  <c r="N19" i="1" s="1"/>
  <c r="M20" i="1"/>
  <c r="N20" i="1" s="1"/>
  <c r="M21" i="1"/>
  <c r="N21" i="1" s="1"/>
  <c r="M22" i="1"/>
  <c r="N22" i="1" s="1"/>
  <c r="M23" i="1"/>
  <c r="N23" i="1" s="1"/>
  <c r="M24" i="1"/>
  <c r="N24" i="1" s="1"/>
  <c r="M25" i="1"/>
  <c r="N25" i="1" s="1"/>
  <c r="M26" i="1"/>
  <c r="N26" i="1" s="1"/>
  <c r="M27" i="1"/>
  <c r="N27" i="1" s="1"/>
  <c r="M28" i="1"/>
  <c r="N28" i="1" s="1"/>
  <c r="M29" i="1"/>
  <c r="N29" i="1" s="1"/>
  <c r="M30" i="1"/>
  <c r="N30" i="1" s="1"/>
  <c r="M31" i="1"/>
  <c r="N31" i="1" s="1"/>
  <c r="M32" i="1"/>
  <c r="N32" i="1" s="1"/>
  <c r="M33" i="1"/>
  <c r="N33" i="1" s="1"/>
  <c r="M34" i="1"/>
  <c r="N34" i="1" s="1"/>
  <c r="M35" i="1"/>
  <c r="N35" i="1" s="1"/>
  <c r="M36" i="1"/>
  <c r="N36" i="1" s="1"/>
  <c r="M37" i="1"/>
  <c r="N37" i="1" s="1"/>
  <c r="M38" i="1"/>
  <c r="N38" i="1" s="1"/>
  <c r="M39" i="1"/>
  <c r="N39" i="1" s="1"/>
  <c r="M40" i="1"/>
  <c r="N40" i="1" s="1"/>
  <c r="M41" i="1"/>
  <c r="N41" i="1" s="1"/>
  <c r="M42" i="1"/>
  <c r="N42" i="1" s="1"/>
  <c r="M43" i="1"/>
  <c r="N43" i="1" s="1"/>
  <c r="M44" i="1"/>
  <c r="N44" i="1" s="1"/>
  <c r="M45" i="1"/>
  <c r="N45" i="1" s="1"/>
  <c r="M46" i="1"/>
  <c r="N46" i="1" s="1"/>
  <c r="M4" i="1"/>
  <c r="N4" i="1" s="1"/>
  <c r="AA15" i="1"/>
  <c r="AA10" i="1"/>
  <c r="AA5" i="1"/>
  <c r="J59" i="1"/>
  <c r="J58" i="1"/>
  <c r="J57" i="1"/>
  <c r="J56" i="1"/>
  <c r="J55" i="1"/>
  <c r="J54" i="1"/>
  <c r="J53" i="1"/>
  <c r="J52" i="1"/>
  <c r="J51" i="1"/>
  <c r="J50" i="1"/>
  <c r="J49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" i="1"/>
  <c r="Q59" i="1"/>
  <c r="U59" i="1" s="1"/>
  <c r="Q58" i="1"/>
  <c r="U58" i="1" s="1"/>
  <c r="Q57" i="1"/>
  <c r="U57" i="1" s="1"/>
  <c r="Q56" i="1"/>
  <c r="U56" i="1" s="1"/>
  <c r="Q55" i="1"/>
  <c r="U55" i="1" s="1"/>
  <c r="Q54" i="1"/>
  <c r="U54" i="1" s="1"/>
  <c r="Q53" i="1"/>
  <c r="U53" i="1" s="1"/>
  <c r="Q52" i="1"/>
  <c r="U52" i="1" s="1"/>
  <c r="Q51" i="1"/>
  <c r="U51" i="1" s="1"/>
  <c r="Q50" i="1"/>
  <c r="U50" i="1" s="1"/>
  <c r="Q49" i="1"/>
  <c r="U49" i="1" s="1"/>
  <c r="Q48" i="1"/>
  <c r="U48" i="1" s="1"/>
  <c r="Q47" i="1"/>
  <c r="U47" i="1" s="1"/>
  <c r="Q46" i="1"/>
  <c r="U46" i="1" s="1"/>
  <c r="Q45" i="1"/>
  <c r="U45" i="1" s="1"/>
  <c r="Q44" i="1"/>
  <c r="U44" i="1" s="1"/>
  <c r="Q43" i="1"/>
  <c r="U43" i="1" s="1"/>
  <c r="Q42" i="1"/>
  <c r="U42" i="1" s="1"/>
  <c r="Q41" i="1"/>
  <c r="U41" i="1" s="1"/>
  <c r="Q40" i="1"/>
  <c r="U40" i="1" s="1"/>
  <c r="Q39" i="1"/>
  <c r="U39" i="1" s="1"/>
  <c r="Q5" i="1"/>
  <c r="U5" i="1" s="1"/>
  <c r="Q6" i="1"/>
  <c r="U6" i="1" s="1"/>
  <c r="Q7" i="1"/>
  <c r="U7" i="1" s="1"/>
  <c r="Q8" i="1"/>
  <c r="U8" i="1" s="1"/>
  <c r="Q9" i="1"/>
  <c r="U9" i="1" s="1"/>
  <c r="Q10" i="1"/>
  <c r="U10" i="1" s="1"/>
  <c r="Q11" i="1"/>
  <c r="U11" i="1" s="1"/>
  <c r="Q12" i="1"/>
  <c r="U12" i="1" s="1"/>
  <c r="Q13" i="1"/>
  <c r="U13" i="1" s="1"/>
  <c r="Q14" i="1"/>
  <c r="U14" i="1" s="1"/>
  <c r="Q15" i="1"/>
  <c r="U15" i="1" s="1"/>
  <c r="Q16" i="1"/>
  <c r="U16" i="1" s="1"/>
  <c r="Q17" i="1"/>
  <c r="U17" i="1" s="1"/>
  <c r="Q18" i="1"/>
  <c r="U18" i="1" s="1"/>
  <c r="Q19" i="1"/>
  <c r="U19" i="1" s="1"/>
  <c r="Q20" i="1"/>
  <c r="U20" i="1" s="1"/>
  <c r="Q21" i="1"/>
  <c r="U21" i="1" s="1"/>
  <c r="Q22" i="1"/>
  <c r="U22" i="1" s="1"/>
  <c r="Q23" i="1"/>
  <c r="U23" i="1" s="1"/>
  <c r="Q24" i="1"/>
  <c r="U24" i="1" s="1"/>
  <c r="Q25" i="1"/>
  <c r="U25" i="1" s="1"/>
  <c r="Q26" i="1"/>
  <c r="U26" i="1" s="1"/>
  <c r="Q27" i="1"/>
  <c r="U27" i="1" s="1"/>
  <c r="Q28" i="1"/>
  <c r="U28" i="1" s="1"/>
  <c r="Q29" i="1"/>
  <c r="U29" i="1" s="1"/>
  <c r="Q30" i="1"/>
  <c r="U30" i="1" s="1"/>
  <c r="Q31" i="1"/>
  <c r="U31" i="1" s="1"/>
  <c r="Q32" i="1"/>
  <c r="U32" i="1" s="1"/>
  <c r="Q33" i="1"/>
  <c r="U33" i="1" s="1"/>
  <c r="Q34" i="1"/>
  <c r="U34" i="1" s="1"/>
  <c r="Q35" i="1"/>
  <c r="U35" i="1" s="1"/>
  <c r="Q36" i="1"/>
  <c r="U36" i="1" s="1"/>
  <c r="Q37" i="1"/>
  <c r="U37" i="1" s="1"/>
  <c r="Q38" i="1"/>
  <c r="U38" i="1" s="1"/>
  <c r="Q4" i="1"/>
  <c r="U4" i="1" s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" i="1"/>
  <c r="F5" i="1" l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4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</calcChain>
</file>

<file path=xl/sharedStrings.xml><?xml version="1.0" encoding="utf-8"?>
<sst xmlns="http://schemas.openxmlformats.org/spreadsheetml/2006/main" count="47" uniqueCount="36">
  <si>
    <t>Ave. price =</t>
  </si>
  <si>
    <t>STD=</t>
  </si>
  <si>
    <t>B&amp;M</t>
  </si>
  <si>
    <t>American</t>
  </si>
  <si>
    <t xml:space="preserve">European </t>
  </si>
  <si>
    <t>Downside</t>
  </si>
  <si>
    <t xml:space="preserve">Rolling 10 year </t>
  </si>
  <si>
    <t xml:space="preserve">Downside </t>
  </si>
  <si>
    <t>t</t>
  </si>
  <si>
    <t>Q(t)</t>
  </si>
  <si>
    <t xml:space="preserve">Reser Price </t>
  </si>
  <si>
    <t>Put value</t>
  </si>
  <si>
    <t>Reser Price</t>
  </si>
  <si>
    <t xml:space="preserve">Put  Value </t>
  </si>
  <si>
    <t>Risk</t>
  </si>
  <si>
    <t>reser price</t>
  </si>
  <si>
    <t>Rolling 15</t>
  </si>
  <si>
    <t>Rolling 20</t>
  </si>
  <si>
    <t>Rolling 25</t>
  </si>
  <si>
    <t>55 year</t>
  </si>
  <si>
    <t>put value</t>
  </si>
  <si>
    <t>double check</t>
  </si>
  <si>
    <t>Rolling 40</t>
  </si>
  <si>
    <t>Rolling 13</t>
  </si>
  <si>
    <t xml:space="preserve">1% annual </t>
  </si>
  <si>
    <t>dividend</t>
  </si>
  <si>
    <t>54.37%  put</t>
  </si>
  <si>
    <t>10% put</t>
  </si>
  <si>
    <t xml:space="preserve">20% put </t>
  </si>
  <si>
    <t xml:space="preserve">30% put </t>
  </si>
  <si>
    <t>40% put</t>
  </si>
  <si>
    <t>50% put</t>
  </si>
  <si>
    <t>60% put</t>
  </si>
  <si>
    <t>70% put</t>
  </si>
  <si>
    <t xml:space="preserve">80% put </t>
  </si>
  <si>
    <t>90% 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</si>
</sst>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70C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right" wrapText="1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2" fontId="0" fillId="2" borderId="0" xfId="0" applyNumberFormat="1" applyFill="1" applyAlignment="1">
      <alignment horizontal="center"/>
    </xf>
    <xf numFmtId="165" fontId="0" fillId="0" borderId="0" xfId="0" applyNumberFormat="1" applyAlignment="1">
      <alignment horizontal="center"/>
    </xf>
    <xf numFmtId="0" fontId="1" fillId="0" borderId="0" xfId="0" applyFont="1"/>
    <xf numFmtId="0" fontId="2" fillId="0" borderId="0" xfId="0" applyFont="1"/>
    <xf numFmtId="0" fontId="3" fillId="0" borderId="0" xfId="0" applyFont="1"/>
    <xf numFmtId="164" fontId="0" fillId="0" borderId="0" xfId="0" applyNumberFormat="1"/>
    <xf numFmtId="0" fontId="0" fillId="0" borderId="0" xfId="0" applyAlignment="1">
      <alignment wrapText="1"/>
    </xf>
    <xf numFmtId="0" fontId="0" fillId="2" borderId="0" xfId="0" applyFill="1"/>
    <xf numFmtId="164" fontId="0" fillId="2" borderId="0" xfId="0" applyNumberFormat="1" applyFill="1"/>
    <xf numFmtId="0" fontId="2" fillId="2" borderId="0" xfId="0" applyFont="1" applyFill="1"/>
    <xf numFmtId="0" fontId="0" fillId="3" borderId="0" xfId="0" applyFill="1"/>
    <xf numFmtId="164" fontId="0" fillId="3" borderId="0" xfId="0" applyNumberFormat="1" applyFill="1"/>
    <xf numFmtId="165" fontId="0" fillId="2" borderId="0" xfId="0" applyNumberFormat="1" applyFill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Reservation</a:t>
            </a:r>
            <a:r>
              <a:rPr lang="en-US" baseline="0"/>
              <a:t> Price under the Brazee and Mendelsohn mehod, American put and rolling 10-year and 20-year American put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7520409813237643E-2"/>
          <c:y val="6.3270484156454282E-2"/>
          <c:w val="0.90717468429694847"/>
          <c:h val="0.90749786311233538"/>
        </c:manualLayout>
      </c:layout>
      <c:lineChart>
        <c:grouping val="standard"/>
        <c:varyColors val="0"/>
        <c:ser>
          <c:idx val="0"/>
          <c:order val="0"/>
          <c:tx>
            <c:v>B &amp; 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Sheet1!$A$4:$A$59</c:f>
              <c:numCache>
                <c:formatCode>General</c:formatCode>
                <c:ptCount val="56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  <c:pt idx="41">
                  <c:v>56</c:v>
                </c:pt>
                <c:pt idx="42">
                  <c:v>57</c:v>
                </c:pt>
                <c:pt idx="43">
                  <c:v>58</c:v>
                </c:pt>
                <c:pt idx="44">
                  <c:v>59</c:v>
                </c:pt>
                <c:pt idx="45">
                  <c:v>60</c:v>
                </c:pt>
                <c:pt idx="46">
                  <c:v>61</c:v>
                </c:pt>
                <c:pt idx="47">
                  <c:v>62</c:v>
                </c:pt>
                <c:pt idx="48">
                  <c:v>63</c:v>
                </c:pt>
                <c:pt idx="49">
                  <c:v>64</c:v>
                </c:pt>
                <c:pt idx="50">
                  <c:v>65</c:v>
                </c:pt>
                <c:pt idx="51">
                  <c:v>66</c:v>
                </c:pt>
                <c:pt idx="52">
                  <c:v>67</c:v>
                </c:pt>
                <c:pt idx="53">
                  <c:v>68</c:v>
                </c:pt>
                <c:pt idx="54">
                  <c:v>68</c:v>
                </c:pt>
                <c:pt idx="55">
                  <c:v>70</c:v>
                </c:pt>
              </c:numCache>
            </c:numRef>
          </c:cat>
          <c:val>
            <c:numRef>
              <c:f>Sheet1!$C$4:$C$59</c:f>
              <c:numCache>
                <c:formatCode>0.00</c:formatCode>
                <c:ptCount val="56"/>
                <c:pt idx="0">
                  <c:v>704.35689402739581</c:v>
                </c:pt>
                <c:pt idx="1">
                  <c:v>600.58787108566253</c:v>
                </c:pt>
                <c:pt idx="2">
                  <c:v>524.91191245725076</c:v>
                </c:pt>
                <c:pt idx="3">
                  <c:v>468.25928793658966</c:v>
                </c:pt>
                <c:pt idx="4">
                  <c:v>424.94309846654721</c:v>
                </c:pt>
                <c:pt idx="5">
                  <c:v>391.25685822190331</c:v>
                </c:pt>
                <c:pt idx="6">
                  <c:v>364.69569977892462</c:v>
                </c:pt>
                <c:pt idx="7">
                  <c:v>343.50644281156025</c:v>
                </c:pt>
                <c:pt idx="8">
                  <c:v>326.42347876893319</c:v>
                </c:pt>
                <c:pt idx="9">
                  <c:v>312.51185625434692</c:v>
                </c:pt>
                <c:pt idx="10">
                  <c:v>301.07059316375069</c:v>
                </c:pt>
                <c:pt idx="11">
                  <c:v>291.56933096735497</c:v>
                </c:pt>
                <c:pt idx="12">
                  <c:v>283.60423260140988</c:v>
                </c:pt>
                <c:pt idx="13">
                  <c:v>276.86601723271343</c:v>
                </c:pt>
                <c:pt idx="14">
                  <c:v>271.11634891443515</c:v>
                </c:pt>
                <c:pt idx="15">
                  <c:v>266.17028881888552</c:v>
                </c:pt>
                <c:pt idx="16">
                  <c:v>261.8832408726982</c:v>
                </c:pt>
                <c:pt idx="17">
                  <c:v>258.14123808428468</c:v>
                </c:pt>
                <c:pt idx="18">
                  <c:v>254.85370542689716</c:v>
                </c:pt>
                <c:pt idx="19">
                  <c:v>251.94805248045745</c:v>
                </c:pt>
                <c:pt idx="20">
                  <c:v>249.36561556892266</c:v>
                </c:pt>
                <c:pt idx="21">
                  <c:v>247.05859546402249</c:v>
                </c:pt>
                <c:pt idx="22">
                  <c:v>244.98773109302232</c:v>
                </c:pt>
                <c:pt idx="23">
                  <c:v>243.12051924618265</c:v>
                </c:pt>
                <c:pt idx="24">
                  <c:v>241.42984107345546</c:v>
                </c:pt>
                <c:pt idx="25">
                  <c:v>239.89289303985294</c:v>
                </c:pt>
                <c:pt idx="26">
                  <c:v>238.49034670500251</c:v>
                </c:pt>
                <c:pt idx="27">
                  <c:v>237.20568098731781</c:v>
                </c:pt>
                <c:pt idx="28">
                  <c:v>236.02464449848088</c:v>
                </c:pt>
                <c:pt idx="29">
                  <c:v>234.93481554941087</c:v>
                </c:pt>
                <c:pt idx="30">
                  <c:v>233.92523456941561</c:v>
                </c:pt>
                <c:pt idx="31">
                  <c:v>232.98608866665901</c:v>
                </c:pt>
                <c:pt idx="32">
                  <c:v>232.10843137803806</c:v>
                </c:pt>
                <c:pt idx="33">
                  <c:v>231.28392261858698</c:v>
                </c:pt>
                <c:pt idx="34">
                  <c:v>230.50457460667576</c:v>
                </c:pt>
                <c:pt idx="35">
                  <c:v>229.76248914016401</c:v>
                </c:pt>
                <c:pt idx="36">
                  <c:v>229.04956991718186</c:v>
                </c:pt>
                <c:pt idx="37">
                  <c:v>228.35719034421075</c:v>
                </c:pt>
                <c:pt idx="38">
                  <c:v>227.67579191470975</c:v>
                </c:pt>
                <c:pt idx="39">
                  <c:v>226.99437984519255</c:v>
                </c:pt>
                <c:pt idx="40">
                  <c:v>226.2998696476179</c:v>
                </c:pt>
                <c:pt idx="41">
                  <c:v>225.57621799828186</c:v>
                </c:pt>
                <c:pt idx="42">
                  <c:v>224.80323890228357</c:v>
                </c:pt>
                <c:pt idx="43">
                  <c:v>223.95495319684832</c:v>
                </c:pt>
                <c:pt idx="44">
                  <c:v>222.99722985678829</c:v>
                </c:pt>
                <c:pt idx="45">
                  <c:v>221.88432001670651</c:v>
                </c:pt>
                <c:pt idx="46">
                  <c:v>220.55359471748602</c:v>
                </c:pt>
                <c:pt idx="47">
                  <c:v>218.91723494351234</c:v>
                </c:pt>
                <c:pt idx="48">
                  <c:v>216.84846048769487</c:v>
                </c:pt>
                <c:pt idx="49">
                  <c:v>214.15729233917298</c:v>
                </c:pt>
                <c:pt idx="50">
                  <c:v>210.54448024374574</c:v>
                </c:pt>
                <c:pt idx="51">
                  <c:v>205.50452851543653</c:v>
                </c:pt>
                <c:pt idx="52">
                  <c:v>198.09032498572591</c:v>
                </c:pt>
                <c:pt idx="53">
                  <c:v>186.20266618188907</c:v>
                </c:pt>
                <c:pt idx="54">
                  <c:v>164.34517751040244</c:v>
                </c:pt>
                <c:pt idx="55">
                  <c:v>169.19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F0-46B2-8473-C81221E7B804}"/>
            </c:ext>
          </c:extLst>
        </c:ser>
        <c:ser>
          <c:idx val="1"/>
          <c:order val="1"/>
          <c:tx>
            <c:v>American put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Sheet1!$A$4:$A$59</c:f>
              <c:numCache>
                <c:formatCode>General</c:formatCode>
                <c:ptCount val="56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  <c:pt idx="41">
                  <c:v>56</c:v>
                </c:pt>
                <c:pt idx="42">
                  <c:v>57</c:v>
                </c:pt>
                <c:pt idx="43">
                  <c:v>58</c:v>
                </c:pt>
                <c:pt idx="44">
                  <c:v>59</c:v>
                </c:pt>
                <c:pt idx="45">
                  <c:v>60</c:v>
                </c:pt>
                <c:pt idx="46">
                  <c:v>61</c:v>
                </c:pt>
                <c:pt idx="47">
                  <c:v>62</c:v>
                </c:pt>
                <c:pt idx="48">
                  <c:v>63</c:v>
                </c:pt>
                <c:pt idx="49">
                  <c:v>64</c:v>
                </c:pt>
                <c:pt idx="50">
                  <c:v>65</c:v>
                </c:pt>
                <c:pt idx="51">
                  <c:v>66</c:v>
                </c:pt>
                <c:pt idx="52">
                  <c:v>67</c:v>
                </c:pt>
                <c:pt idx="53">
                  <c:v>68</c:v>
                </c:pt>
                <c:pt idx="54">
                  <c:v>68</c:v>
                </c:pt>
                <c:pt idx="55">
                  <c:v>70</c:v>
                </c:pt>
              </c:numCache>
            </c:numRef>
          </c:cat>
          <c:val>
            <c:numRef>
              <c:f>Sheet1!$E$4:$E$59</c:f>
              <c:numCache>
                <c:formatCode>0.00</c:formatCode>
                <c:ptCount val="56"/>
                <c:pt idx="0">
                  <c:v>1153.4516934984147</c:v>
                </c:pt>
                <c:pt idx="1">
                  <c:v>958.74817809441492</c:v>
                </c:pt>
                <c:pt idx="2">
                  <c:v>819.13279662579339</c:v>
                </c:pt>
                <c:pt idx="3">
                  <c:v>715.83297263771442</c:v>
                </c:pt>
                <c:pt idx="4">
                  <c:v>637.34112511613432</c:v>
                </c:pt>
                <c:pt idx="5">
                  <c:v>576.32123041173793</c:v>
                </c:pt>
                <c:pt idx="6">
                  <c:v>527.9341656604754</c:v>
                </c:pt>
                <c:pt idx="7">
                  <c:v>488.89643842720204</c:v>
                </c:pt>
                <c:pt idx="8">
                  <c:v>456.91728044255274</c:v>
                </c:pt>
                <c:pt idx="9">
                  <c:v>430.36422714791928</c:v>
                </c:pt>
                <c:pt idx="10">
                  <c:v>408.04929970418613</c:v>
                </c:pt>
                <c:pt idx="11">
                  <c:v>389.09098240439721</c:v>
                </c:pt>
                <c:pt idx="12">
                  <c:v>372.82619286254999</c:v>
                </c:pt>
                <c:pt idx="13">
                  <c:v>358.74757478406752</c:v>
                </c:pt>
                <c:pt idx="14">
                  <c:v>346.46103069542539</c:v>
                </c:pt>
                <c:pt idx="15">
                  <c:v>335.6581749073863</c:v>
                </c:pt>
                <c:pt idx="16">
                  <c:v>326.0935132015718</c:v>
                </c:pt>
                <c:pt idx="17">
                  <c:v>317.57070689758905</c:v>
                </c:pt>
                <c:pt idx="18">
                  <c:v>309.92988871427508</c:v>
                </c:pt>
                <c:pt idx="19">
                  <c:v>303.04094672015896</c:v>
                </c:pt>
                <c:pt idx="20">
                  <c:v>296.80653989418988</c:v>
                </c:pt>
                <c:pt idx="21">
                  <c:v>291.4654685487676</c:v>
                </c:pt>
                <c:pt idx="22">
                  <c:v>286.70704995512727</c:v>
                </c:pt>
                <c:pt idx="23">
                  <c:v>282.3682456840358</c:v>
                </c:pt>
                <c:pt idx="24">
                  <c:v>278.3806360157617</c:v>
                </c:pt>
                <c:pt idx="25">
                  <c:v>274.69191058540429</c:v>
                </c:pt>
                <c:pt idx="26">
                  <c:v>271.26445395896144</c:v>
                </c:pt>
                <c:pt idx="27">
                  <c:v>268.06054187715165</c:v>
                </c:pt>
                <c:pt idx="28">
                  <c:v>265.04577924199003</c:v>
                </c:pt>
                <c:pt idx="29">
                  <c:v>262.21523794435575</c:v>
                </c:pt>
                <c:pt idx="30">
                  <c:v>259.53451601952293</c:v>
                </c:pt>
                <c:pt idx="31">
                  <c:v>256.97313178272327</c:v>
                </c:pt>
                <c:pt idx="32">
                  <c:v>254.51839270633911</c:v>
                </c:pt>
                <c:pt idx="33">
                  <c:v>252.1590793880446</c:v>
                </c:pt>
                <c:pt idx="34">
                  <c:v>249.88524166157777</c:v>
                </c:pt>
                <c:pt idx="35">
                  <c:v>247.67449770047341</c:v>
                </c:pt>
                <c:pt idx="36">
                  <c:v>245.50652985619695</c:v>
                </c:pt>
                <c:pt idx="37">
                  <c:v>243.37579125159436</c:v>
                </c:pt>
                <c:pt idx="38">
                  <c:v>241.27728894587267</c:v>
                </c:pt>
                <c:pt idx="39">
                  <c:v>239.18149808002076</c:v>
                </c:pt>
                <c:pt idx="40">
                  <c:v>237.20855633703948</c:v>
                </c:pt>
                <c:pt idx="41">
                  <c:v>235.31343846748007</c:v>
                </c:pt>
                <c:pt idx="42">
                  <c:v>233.40683693131376</c:v>
                </c:pt>
                <c:pt idx="43">
                  <c:v>231.46376690745524</c:v>
                </c:pt>
                <c:pt idx="44">
                  <c:v>229.44929177905294</c:v>
                </c:pt>
                <c:pt idx="45">
                  <c:v>227.33053528334955</c:v>
                </c:pt>
                <c:pt idx="46">
                  <c:v>225.07644222199937</c:v>
                </c:pt>
                <c:pt idx="47">
                  <c:v>222.64654665669059</c:v>
                </c:pt>
                <c:pt idx="48">
                  <c:v>220.05678851912339</c:v>
                </c:pt>
                <c:pt idx="49">
                  <c:v>217.24693657206481</c:v>
                </c:pt>
                <c:pt idx="50">
                  <c:v>214.08544710669622</c:v>
                </c:pt>
                <c:pt idx="51">
                  <c:v>210.40511140393784</c:v>
                </c:pt>
                <c:pt idx="52">
                  <c:v>205.99455575965848</c:v>
                </c:pt>
                <c:pt idx="53">
                  <c:v>200.38573508521159</c:v>
                </c:pt>
                <c:pt idx="54">
                  <c:v>192.36240828414643</c:v>
                </c:pt>
                <c:pt idx="55">
                  <c:v>169.19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F0-46B2-8473-C81221E7B804}"/>
            </c:ext>
          </c:extLst>
        </c:ser>
        <c:ser>
          <c:idx val="2"/>
          <c:order val="2"/>
          <c:tx>
            <c:v>Rolling 10 yr Ame. Put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Sheet1!$A$4:$A$59</c:f>
              <c:numCache>
                <c:formatCode>General</c:formatCode>
                <c:ptCount val="56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  <c:pt idx="41">
                  <c:v>56</c:v>
                </c:pt>
                <c:pt idx="42">
                  <c:v>57</c:v>
                </c:pt>
                <c:pt idx="43">
                  <c:v>58</c:v>
                </c:pt>
                <c:pt idx="44">
                  <c:v>59</c:v>
                </c:pt>
                <c:pt idx="45">
                  <c:v>60</c:v>
                </c:pt>
                <c:pt idx="46">
                  <c:v>61</c:v>
                </c:pt>
                <c:pt idx="47">
                  <c:v>62</c:v>
                </c:pt>
                <c:pt idx="48">
                  <c:v>63</c:v>
                </c:pt>
                <c:pt idx="49">
                  <c:v>64</c:v>
                </c:pt>
                <c:pt idx="50">
                  <c:v>65</c:v>
                </c:pt>
                <c:pt idx="51">
                  <c:v>66</c:v>
                </c:pt>
                <c:pt idx="52">
                  <c:v>67</c:v>
                </c:pt>
                <c:pt idx="53">
                  <c:v>68</c:v>
                </c:pt>
                <c:pt idx="54">
                  <c:v>68</c:v>
                </c:pt>
                <c:pt idx="55">
                  <c:v>70</c:v>
                </c:pt>
              </c:numCache>
            </c:numRef>
          </c:cat>
          <c:val>
            <c:numRef>
              <c:f>Sheet1!$J$4:$J$59</c:f>
              <c:numCache>
                <c:formatCode>General</c:formatCode>
                <c:ptCount val="56"/>
                <c:pt idx="0">
                  <c:v>379.28869312988365</c:v>
                </c:pt>
                <c:pt idx="1">
                  <c:v>352.0179115412048</c:v>
                </c:pt>
                <c:pt idx="2">
                  <c:v>331.48508125468072</c:v>
                </c:pt>
                <c:pt idx="3">
                  <c:v>315.61507959127096</c:v>
                </c:pt>
                <c:pt idx="4">
                  <c:v>303.07528031447214</c:v>
                </c:pt>
                <c:pt idx="5">
                  <c:v>292.97886188725965</c:v>
                </c:pt>
                <c:pt idx="6">
                  <c:v>284.7172839892562</c:v>
                </c:pt>
                <c:pt idx="7">
                  <c:v>277.8616744444476</c:v>
                </c:pt>
                <c:pt idx="8">
                  <c:v>272.10263432982657</c:v>
                </c:pt>
                <c:pt idx="9">
                  <c:v>267.21230302459969</c:v>
                </c:pt>
                <c:pt idx="10">
                  <c:v>263.01976685201191</c:v>
                </c:pt>
                <c:pt idx="11">
                  <c:v>259.39471163330626</c:v>
                </c:pt>
                <c:pt idx="12">
                  <c:v>256.2363077873764</c:v>
                </c:pt>
                <c:pt idx="13">
                  <c:v>253.46549814624586</c:v>
                </c:pt>
                <c:pt idx="14">
                  <c:v>251.01954756488769</c:v>
                </c:pt>
                <c:pt idx="15">
                  <c:v>248.84812614128543</c:v>
                </c:pt>
                <c:pt idx="16">
                  <c:v>246.91045131287009</c:v>
                </c:pt>
                <c:pt idx="17">
                  <c:v>245.1731732685904</c:v>
                </c:pt>
                <c:pt idx="18">
                  <c:v>243.60879015706377</c:v>
                </c:pt>
                <c:pt idx="19">
                  <c:v>242.19444623368531</c:v>
                </c:pt>
                <c:pt idx="20">
                  <c:v>240.9110104036418</c:v>
                </c:pt>
                <c:pt idx="21">
                  <c:v>239.74236255316038</c:v>
                </c:pt>
                <c:pt idx="22">
                  <c:v>238.67483558711467</c:v>
                </c:pt>
                <c:pt idx="23">
                  <c:v>237.69677536127773</c:v>
                </c:pt>
                <c:pt idx="24">
                  <c:v>236.79819074740513</c:v>
                </c:pt>
                <c:pt idx="25">
                  <c:v>235.97047323283221</c:v>
                </c:pt>
                <c:pt idx="26">
                  <c:v>235.20617062024434</c:v>
                </c:pt>
                <c:pt idx="27">
                  <c:v>234.49880315541614</c:v>
                </c:pt>
                <c:pt idx="28">
                  <c:v>233.84271317889954</c:v>
                </c:pt>
                <c:pt idx="29">
                  <c:v>233.23294145360126</c:v>
                </c:pt>
                <c:pt idx="30">
                  <c:v>232.66512486068808</c:v>
                </c:pt>
                <c:pt idx="31">
                  <c:v>232.13541132015763</c:v>
                </c:pt>
                <c:pt idx="32">
                  <c:v>231.64038867872847</c:v>
                </c:pt>
                <c:pt idx="33">
                  <c:v>231.17702498768773</c:v>
                </c:pt>
                <c:pt idx="34">
                  <c:v>230.74261811869943</c:v>
                </c:pt>
                <c:pt idx="35">
                  <c:v>230.33475307423811</c:v>
                </c:pt>
                <c:pt idx="36">
                  <c:v>229.95126566919987</c:v>
                </c:pt>
                <c:pt idx="37">
                  <c:v>229.59021151218496</c:v>
                </c:pt>
                <c:pt idx="38">
                  <c:v>229.24983941451168</c:v>
                </c:pt>
                <c:pt idx="39">
                  <c:v>228.92856851398415</c:v>
                </c:pt>
                <c:pt idx="40">
                  <c:v>228.62496852771164</c:v>
                </c:pt>
                <c:pt idx="41">
                  <c:v>228.3377426507106</c:v>
                </c:pt>
                <c:pt idx="42">
                  <c:v>228.06571269984588</c:v>
                </c:pt>
                <c:pt idx="43">
                  <c:v>227.80780616995679</c:v>
                </c:pt>
                <c:pt idx="44">
                  <c:v>227.56304492391448</c:v>
                </c:pt>
                <c:pt idx="45">
                  <c:v>227.33053528334955</c:v>
                </c:pt>
                <c:pt idx="46">
                  <c:v>225.07644222199937</c:v>
                </c:pt>
                <c:pt idx="47">
                  <c:v>222.64654665669059</c:v>
                </c:pt>
                <c:pt idx="48">
                  <c:v>220.05678851912339</c:v>
                </c:pt>
                <c:pt idx="49">
                  <c:v>217.24693657206481</c:v>
                </c:pt>
                <c:pt idx="50">
                  <c:v>214.08544710669622</c:v>
                </c:pt>
                <c:pt idx="51">
                  <c:v>210.40511140393784</c:v>
                </c:pt>
                <c:pt idx="52">
                  <c:v>205.99455575965848</c:v>
                </c:pt>
                <c:pt idx="53">
                  <c:v>200.38573508521159</c:v>
                </c:pt>
                <c:pt idx="54">
                  <c:v>192.36240828414643</c:v>
                </c:pt>
                <c:pt idx="55">
                  <c:v>169.19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CF0-46B2-8473-C81221E7B804}"/>
            </c:ext>
          </c:extLst>
        </c:ser>
        <c:ser>
          <c:idx val="3"/>
          <c:order val="3"/>
          <c:tx>
            <c:v>Rolling 20 years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Sheet1!$A$4:$A$59</c:f>
              <c:numCache>
                <c:formatCode>General</c:formatCode>
                <c:ptCount val="56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  <c:pt idx="41">
                  <c:v>56</c:v>
                </c:pt>
                <c:pt idx="42">
                  <c:v>57</c:v>
                </c:pt>
                <c:pt idx="43">
                  <c:v>58</c:v>
                </c:pt>
                <c:pt idx="44">
                  <c:v>59</c:v>
                </c:pt>
                <c:pt idx="45">
                  <c:v>60</c:v>
                </c:pt>
                <c:pt idx="46">
                  <c:v>61</c:v>
                </c:pt>
                <c:pt idx="47">
                  <c:v>62</c:v>
                </c:pt>
                <c:pt idx="48">
                  <c:v>63</c:v>
                </c:pt>
                <c:pt idx="49">
                  <c:v>64</c:v>
                </c:pt>
                <c:pt idx="50">
                  <c:v>65</c:v>
                </c:pt>
                <c:pt idx="51">
                  <c:v>66</c:v>
                </c:pt>
                <c:pt idx="52">
                  <c:v>67</c:v>
                </c:pt>
                <c:pt idx="53">
                  <c:v>68</c:v>
                </c:pt>
                <c:pt idx="54">
                  <c:v>68</c:v>
                </c:pt>
                <c:pt idx="55">
                  <c:v>70</c:v>
                </c:pt>
              </c:numCache>
            </c:numRef>
          </c:cat>
          <c:val>
            <c:numRef>
              <c:f>Sheet1!$Q$4:$Q$59</c:f>
              <c:numCache>
                <c:formatCode>General</c:formatCode>
                <c:ptCount val="56"/>
                <c:pt idx="0">
                  <c:v>604.41080705005129</c:v>
                </c:pt>
                <c:pt idx="1">
                  <c:v>533.28723643765238</c:v>
                </c:pt>
                <c:pt idx="2">
                  <c:v>481.07994513512716</c:v>
                </c:pt>
                <c:pt idx="3">
                  <c:v>441.62472257115382</c:v>
                </c:pt>
                <c:pt idx="4">
                  <c:v>411.06369765162526</c:v>
                </c:pt>
                <c:pt idx="5">
                  <c:v>386.88944295811007</c:v>
                </c:pt>
                <c:pt idx="6">
                  <c:v>367.41824634315594</c:v>
                </c:pt>
                <c:pt idx="7">
                  <c:v>351.48696888937405</c:v>
                </c:pt>
                <c:pt idx="8">
                  <c:v>338.27183886318505</c:v>
                </c:pt>
                <c:pt idx="9">
                  <c:v>327.17646248348473</c:v>
                </c:pt>
                <c:pt idx="10">
                  <c:v>317.76053875637967</c:v>
                </c:pt>
                <c:pt idx="11">
                  <c:v>309.69327443555358</c:v>
                </c:pt>
                <c:pt idx="12">
                  <c:v>302.72221423254626</c:v>
                </c:pt>
                <c:pt idx="13">
                  <c:v>296.65193747608981</c:v>
                </c:pt>
                <c:pt idx="14">
                  <c:v>291.32921537305594</c:v>
                </c:pt>
                <c:pt idx="15">
                  <c:v>286.63248716420912</c:v>
                </c:pt>
                <c:pt idx="16">
                  <c:v>282.46427842550685</c:v>
                </c:pt>
                <c:pt idx="17">
                  <c:v>278.74565852729387</c:v>
                </c:pt>
                <c:pt idx="18">
                  <c:v>275.4121339777148</c:v>
                </c:pt>
                <c:pt idx="19">
                  <c:v>272.41056771867716</c:v>
                </c:pt>
                <c:pt idx="20">
                  <c:v>269.69684142756864</c:v>
                </c:pt>
                <c:pt idx="21">
                  <c:v>267.23406267742473</c:v>
                </c:pt>
                <c:pt idx="22">
                  <c:v>264.99117631552326</c:v>
                </c:pt>
                <c:pt idx="23">
                  <c:v>262.94187898146441</c:v>
                </c:pt>
                <c:pt idx="24">
                  <c:v>261.06376326642669</c:v>
                </c:pt>
                <c:pt idx="25">
                  <c:v>259.33763748450974</c:v>
                </c:pt>
                <c:pt idx="26">
                  <c:v>257.74698093147072</c:v>
                </c:pt>
                <c:pt idx="27">
                  <c:v>256.27750454543917</c:v>
                </c:pt>
                <c:pt idx="28">
                  <c:v>254.91679420753445</c:v>
                </c:pt>
                <c:pt idx="29">
                  <c:v>253.65401931433786</c:v>
                </c:pt>
                <c:pt idx="30">
                  <c:v>252.47969326349482</c:v>
                </c:pt>
                <c:pt idx="31">
                  <c:v>251.38547549956121</c:v>
                </c:pt>
                <c:pt idx="32">
                  <c:v>250.36400703911255</c:v>
                </c:pt>
                <c:pt idx="33">
                  <c:v>249.40877312460657</c:v>
                </c:pt>
                <c:pt idx="34">
                  <c:v>248.51398798419322</c:v>
                </c:pt>
                <c:pt idx="35">
                  <c:v>247.67449770047341</c:v>
                </c:pt>
                <c:pt idx="36">
                  <c:v>245.50652985619695</c:v>
                </c:pt>
                <c:pt idx="37">
                  <c:v>243.37579125159436</c:v>
                </c:pt>
                <c:pt idx="38">
                  <c:v>241.27728894587267</c:v>
                </c:pt>
                <c:pt idx="39">
                  <c:v>239.18149808002076</c:v>
                </c:pt>
                <c:pt idx="40">
                  <c:v>237.20855633703948</c:v>
                </c:pt>
                <c:pt idx="41">
                  <c:v>235.31343846748007</c:v>
                </c:pt>
                <c:pt idx="42">
                  <c:v>233.40683693131376</c:v>
                </c:pt>
                <c:pt idx="43">
                  <c:v>231.46376690745524</c:v>
                </c:pt>
                <c:pt idx="44">
                  <c:v>229.44929177905294</c:v>
                </c:pt>
                <c:pt idx="45">
                  <c:v>227.33053528334955</c:v>
                </c:pt>
                <c:pt idx="46">
                  <c:v>225.07644222199937</c:v>
                </c:pt>
                <c:pt idx="47">
                  <c:v>222.64654665669059</c:v>
                </c:pt>
                <c:pt idx="48">
                  <c:v>220.05678851912339</c:v>
                </c:pt>
                <c:pt idx="49">
                  <c:v>217.24693657206481</c:v>
                </c:pt>
                <c:pt idx="50">
                  <c:v>214.08544710669622</c:v>
                </c:pt>
                <c:pt idx="51">
                  <c:v>210.40511140393784</c:v>
                </c:pt>
                <c:pt idx="52">
                  <c:v>205.99455575965848</c:v>
                </c:pt>
                <c:pt idx="53">
                  <c:v>200.38573508521159</c:v>
                </c:pt>
                <c:pt idx="54">
                  <c:v>192.36240828414643</c:v>
                </c:pt>
                <c:pt idx="55">
                  <c:v>169.19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CF0-46B2-8473-C81221E7B804}"/>
            </c:ext>
          </c:extLst>
        </c:ser>
        <c:ser>
          <c:idx val="4"/>
          <c:order val="4"/>
          <c:tx>
            <c:v>Rolling 15 yr  American put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Sheet1!$A$4:$A$59</c:f>
              <c:numCache>
                <c:formatCode>General</c:formatCode>
                <c:ptCount val="56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  <c:pt idx="41">
                  <c:v>56</c:v>
                </c:pt>
                <c:pt idx="42">
                  <c:v>57</c:v>
                </c:pt>
                <c:pt idx="43">
                  <c:v>58</c:v>
                </c:pt>
                <c:pt idx="44">
                  <c:v>59</c:v>
                </c:pt>
                <c:pt idx="45">
                  <c:v>60</c:v>
                </c:pt>
                <c:pt idx="46">
                  <c:v>61</c:v>
                </c:pt>
                <c:pt idx="47">
                  <c:v>62</c:v>
                </c:pt>
                <c:pt idx="48">
                  <c:v>63</c:v>
                </c:pt>
                <c:pt idx="49">
                  <c:v>64</c:v>
                </c:pt>
                <c:pt idx="50">
                  <c:v>65</c:v>
                </c:pt>
                <c:pt idx="51">
                  <c:v>66</c:v>
                </c:pt>
                <c:pt idx="52">
                  <c:v>67</c:v>
                </c:pt>
                <c:pt idx="53">
                  <c:v>68</c:v>
                </c:pt>
                <c:pt idx="54">
                  <c:v>68</c:v>
                </c:pt>
                <c:pt idx="55">
                  <c:v>70</c:v>
                </c:pt>
              </c:numCache>
            </c:numRef>
          </c:cat>
          <c:val>
            <c:numRef>
              <c:f>Sheet1!$L$4:$L$59</c:f>
            </c:numRef>
          </c:val>
          <c:smooth val="0"/>
          <c:extLst>
            <c:ext xmlns:c16="http://schemas.microsoft.com/office/drawing/2014/chart" uri="{C3380CC4-5D6E-409C-BE32-E72D297353CC}">
              <c16:uniqueId val="{00000000-505E-49FB-A68A-5E97698B6D5A}"/>
            </c:ext>
          </c:extLst>
        </c:ser>
        <c:ser>
          <c:idx val="6"/>
          <c:order val="6"/>
          <c:tx>
            <c:v>Rolling 15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Sheet1!$A$4:$A$59</c:f>
              <c:numCache>
                <c:formatCode>General</c:formatCode>
                <c:ptCount val="56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  <c:pt idx="41">
                  <c:v>56</c:v>
                </c:pt>
                <c:pt idx="42">
                  <c:v>57</c:v>
                </c:pt>
                <c:pt idx="43">
                  <c:v>58</c:v>
                </c:pt>
                <c:pt idx="44">
                  <c:v>59</c:v>
                </c:pt>
                <c:pt idx="45">
                  <c:v>60</c:v>
                </c:pt>
                <c:pt idx="46">
                  <c:v>61</c:v>
                </c:pt>
                <c:pt idx="47">
                  <c:v>62</c:v>
                </c:pt>
                <c:pt idx="48">
                  <c:v>63</c:v>
                </c:pt>
                <c:pt idx="49">
                  <c:v>64</c:v>
                </c:pt>
                <c:pt idx="50">
                  <c:v>65</c:v>
                </c:pt>
                <c:pt idx="51">
                  <c:v>66</c:v>
                </c:pt>
                <c:pt idx="52">
                  <c:v>67</c:v>
                </c:pt>
                <c:pt idx="53">
                  <c:v>68</c:v>
                </c:pt>
                <c:pt idx="54">
                  <c:v>68</c:v>
                </c:pt>
                <c:pt idx="55">
                  <c:v>70</c:v>
                </c:pt>
              </c:numCache>
              <c:extLst xmlns:c15="http://schemas.microsoft.com/office/drawing/2012/chart"/>
            </c:numRef>
          </c:cat>
          <c:val>
            <c:numRef>
              <c:f>Sheet1!$O$4:$O$59</c:f>
              <c:numCache>
                <c:formatCode>0.0000</c:formatCode>
                <c:ptCount val="56"/>
                <c:pt idx="0">
                  <c:v>491.99425748054745</c:v>
                </c:pt>
                <c:pt idx="1">
                  <c:v>443.29498208264039</c:v>
                </c:pt>
                <c:pt idx="2">
                  <c:v>407.20947500571299</c:v>
                </c:pt>
                <c:pt idx="3">
                  <c:v>379.70804587180407</c:v>
                </c:pt>
                <c:pt idx="4">
                  <c:v>358.24556481292211</c:v>
                </c:pt>
                <c:pt idx="5">
                  <c:v>341.15383976175912</c:v>
                </c:pt>
                <c:pt idx="6">
                  <c:v>327.30394860585307</c:v>
                </c:pt>
                <c:pt idx="7">
                  <c:v>315.91036804818032</c:v>
                </c:pt>
                <c:pt idx="8">
                  <c:v>306.41302597804906</c:v>
                </c:pt>
                <c:pt idx="9">
                  <c:v>298.4039041027952</c:v>
                </c:pt>
                <c:pt idx="10">
                  <c:v>291.58001527454985</c:v>
                </c:pt>
                <c:pt idx="11">
                  <c:v>285.71248682919349</c:v>
                </c:pt>
                <c:pt idx="12">
                  <c:v>280.62575560541774</c:v>
                </c:pt>
                <c:pt idx="13">
                  <c:v>276.18327139681378</c:v>
                </c:pt>
                <c:pt idx="14">
                  <c:v>272.27748492848389</c:v>
                </c:pt>
                <c:pt idx="15">
                  <c:v>268.82271454774292</c:v>
                </c:pt>
                <c:pt idx="16">
                  <c:v>265.74998342165941</c:v>
                </c:pt>
                <c:pt idx="17">
                  <c:v>263.0032287298132</c:v>
                </c:pt>
                <c:pt idx="18">
                  <c:v>260.53648118077012</c:v>
                </c:pt>
                <c:pt idx="19">
                  <c:v>258.31174072880464</c:v>
                </c:pt>
                <c:pt idx="20">
                  <c:v>256.29735849849067</c:v>
                </c:pt>
                <c:pt idx="21">
                  <c:v>254.46679133748216</c:v>
                </c:pt>
                <c:pt idx="22">
                  <c:v>252.79763382504683</c:v>
                </c:pt>
                <c:pt idx="23">
                  <c:v>251.27085908535804</c:v>
                </c:pt>
                <c:pt idx="24">
                  <c:v>249.87021831159143</c:v>
                </c:pt>
                <c:pt idx="25">
                  <c:v>248.58176205212732</c:v>
                </c:pt>
                <c:pt idx="26">
                  <c:v>247.3934557297722</c:v>
                </c:pt>
                <c:pt idx="27">
                  <c:v>246.29486868814578</c:v>
                </c:pt>
                <c:pt idx="28">
                  <c:v>245.27692105232086</c:v>
                </c:pt>
                <c:pt idx="29">
                  <c:v>244.33167637946798</c:v>
                </c:pt>
                <c:pt idx="30">
                  <c:v>243.45217082503484</c:v>
                </c:pt>
                <c:pt idx="31">
                  <c:v>242.63227161733181</c:v>
                </c:pt>
                <c:pt idx="32">
                  <c:v>241.86655920024367</c:v>
                </c:pt>
                <c:pt idx="33">
                  <c:v>241.15022860037035</c:v>
                </c:pt>
                <c:pt idx="34">
                  <c:v>240.47900649534375</c:v>
                </c:pt>
                <c:pt idx="35">
                  <c:v>239.84908117296578</c:v>
                </c:pt>
                <c:pt idx="36">
                  <c:v>239.25704312658729</c:v>
                </c:pt>
                <c:pt idx="37">
                  <c:v>238.69983446809863</c:v>
                </c:pt>
                <c:pt idx="38">
                  <c:v>238.17470568392724</c:v>
                </c:pt>
                <c:pt idx="39">
                  <c:v>237.67917853241858</c:v>
                </c:pt>
                <c:pt idx="40">
                  <c:v>237.21101409878608</c:v>
                </c:pt>
                <c:pt idx="41">
                  <c:v>235.30884823974577</c:v>
                </c:pt>
                <c:pt idx="42">
                  <c:v>233.4020845289507</c:v>
                </c:pt>
                <c:pt idx="43">
                  <c:v>231.46002533678111</c:v>
                </c:pt>
                <c:pt idx="44">
                  <c:v>229.44641351712232</c:v>
                </c:pt>
                <c:pt idx="45">
                  <c:v>227.32894736393098</c:v>
                </c:pt>
                <c:pt idx="46">
                  <c:v>225.07800735540826</c:v>
                </c:pt>
                <c:pt idx="47">
                  <c:v>222.6518382925733</c:v>
                </c:pt>
                <c:pt idx="48">
                  <c:v>220.06070385884263</c:v>
                </c:pt>
                <c:pt idx="49">
                  <c:v>217.24672188840802</c:v>
                </c:pt>
                <c:pt idx="50">
                  <c:v>214.08809674356513</c:v>
                </c:pt>
                <c:pt idx="51">
                  <c:v>210.40825200170804</c:v>
                </c:pt>
                <c:pt idx="52">
                  <c:v>205.98969399990384</c:v>
                </c:pt>
                <c:pt idx="53">
                  <c:v>200.38461036188829</c:v>
                </c:pt>
                <c:pt idx="54">
                  <c:v>192.35917304389733</c:v>
                </c:pt>
                <c:pt idx="55">
                  <c:v>169.19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7E00-4715-96F0-97B090A1F8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6665488"/>
        <c:axId val="326669232"/>
        <c:extLst>
          <c:ext xmlns:c15="http://schemas.microsoft.com/office/drawing/2012/chart" uri="{02D57815-91ED-43cb-92C2-25804820EDAC}">
            <c15:filteredLineSeries>
              <c15:ser>
                <c:idx val="5"/>
                <c:order val="5"/>
                <c:tx>
                  <c:v>Rolling 25</c:v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Sheet1!$A$4:$A$59</c15:sqref>
                        </c15:formulaRef>
                      </c:ext>
                    </c:extLst>
                    <c:numCache>
                      <c:formatCode>General</c:formatCode>
                      <c:ptCount val="56"/>
                      <c:pt idx="0">
                        <c:v>15</c:v>
                      </c:pt>
                      <c:pt idx="1">
                        <c:v>16</c:v>
                      </c:pt>
                      <c:pt idx="2">
                        <c:v>17</c:v>
                      </c:pt>
                      <c:pt idx="3">
                        <c:v>18</c:v>
                      </c:pt>
                      <c:pt idx="4">
                        <c:v>19</c:v>
                      </c:pt>
                      <c:pt idx="5">
                        <c:v>20</c:v>
                      </c:pt>
                      <c:pt idx="6">
                        <c:v>21</c:v>
                      </c:pt>
                      <c:pt idx="7">
                        <c:v>22</c:v>
                      </c:pt>
                      <c:pt idx="8">
                        <c:v>23</c:v>
                      </c:pt>
                      <c:pt idx="9">
                        <c:v>24</c:v>
                      </c:pt>
                      <c:pt idx="10">
                        <c:v>25</c:v>
                      </c:pt>
                      <c:pt idx="11">
                        <c:v>26</c:v>
                      </c:pt>
                      <c:pt idx="12">
                        <c:v>27</c:v>
                      </c:pt>
                      <c:pt idx="13">
                        <c:v>28</c:v>
                      </c:pt>
                      <c:pt idx="14">
                        <c:v>29</c:v>
                      </c:pt>
                      <c:pt idx="15">
                        <c:v>30</c:v>
                      </c:pt>
                      <c:pt idx="16">
                        <c:v>31</c:v>
                      </c:pt>
                      <c:pt idx="17">
                        <c:v>32</c:v>
                      </c:pt>
                      <c:pt idx="18">
                        <c:v>33</c:v>
                      </c:pt>
                      <c:pt idx="19">
                        <c:v>34</c:v>
                      </c:pt>
                      <c:pt idx="20">
                        <c:v>35</c:v>
                      </c:pt>
                      <c:pt idx="21">
                        <c:v>36</c:v>
                      </c:pt>
                      <c:pt idx="22">
                        <c:v>37</c:v>
                      </c:pt>
                      <c:pt idx="23">
                        <c:v>38</c:v>
                      </c:pt>
                      <c:pt idx="24">
                        <c:v>39</c:v>
                      </c:pt>
                      <c:pt idx="25">
                        <c:v>40</c:v>
                      </c:pt>
                      <c:pt idx="26">
                        <c:v>41</c:v>
                      </c:pt>
                      <c:pt idx="27">
                        <c:v>42</c:v>
                      </c:pt>
                      <c:pt idx="28">
                        <c:v>43</c:v>
                      </c:pt>
                      <c:pt idx="29">
                        <c:v>44</c:v>
                      </c:pt>
                      <c:pt idx="30">
                        <c:v>45</c:v>
                      </c:pt>
                      <c:pt idx="31">
                        <c:v>46</c:v>
                      </c:pt>
                      <c:pt idx="32">
                        <c:v>47</c:v>
                      </c:pt>
                      <c:pt idx="33">
                        <c:v>48</c:v>
                      </c:pt>
                      <c:pt idx="34">
                        <c:v>49</c:v>
                      </c:pt>
                      <c:pt idx="35">
                        <c:v>50</c:v>
                      </c:pt>
                      <c:pt idx="36">
                        <c:v>51</c:v>
                      </c:pt>
                      <c:pt idx="37">
                        <c:v>52</c:v>
                      </c:pt>
                      <c:pt idx="38">
                        <c:v>53</c:v>
                      </c:pt>
                      <c:pt idx="39">
                        <c:v>54</c:v>
                      </c:pt>
                      <c:pt idx="40">
                        <c:v>55</c:v>
                      </c:pt>
                      <c:pt idx="41">
                        <c:v>56</c:v>
                      </c:pt>
                      <c:pt idx="42">
                        <c:v>57</c:v>
                      </c:pt>
                      <c:pt idx="43">
                        <c:v>58</c:v>
                      </c:pt>
                      <c:pt idx="44">
                        <c:v>59</c:v>
                      </c:pt>
                      <c:pt idx="45">
                        <c:v>60</c:v>
                      </c:pt>
                      <c:pt idx="46">
                        <c:v>61</c:v>
                      </c:pt>
                      <c:pt idx="47">
                        <c:v>62</c:v>
                      </c:pt>
                      <c:pt idx="48">
                        <c:v>63</c:v>
                      </c:pt>
                      <c:pt idx="49">
                        <c:v>64</c:v>
                      </c:pt>
                      <c:pt idx="50">
                        <c:v>65</c:v>
                      </c:pt>
                      <c:pt idx="51">
                        <c:v>66</c:v>
                      </c:pt>
                      <c:pt idx="52">
                        <c:v>67</c:v>
                      </c:pt>
                      <c:pt idx="53">
                        <c:v>68</c:v>
                      </c:pt>
                      <c:pt idx="54">
                        <c:v>68</c:v>
                      </c:pt>
                      <c:pt idx="55">
                        <c:v>70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Sheet1!$V$4:$V$59</c15:sqref>
                        </c15:formulaRef>
                      </c:ext>
                    </c:extLst>
                    <c:numCache>
                      <c:formatCode>General</c:formatCode>
                      <c:ptCount val="56"/>
                      <c:pt idx="0">
                        <c:v>707.19877087321242</c:v>
                      </c:pt>
                      <c:pt idx="1">
                        <c:v>614.92040388707346</c:v>
                      </c:pt>
                      <c:pt idx="2">
                        <c:v>547.58896139989247</c:v>
                      </c:pt>
                      <c:pt idx="3">
                        <c:v>496.97717033614083</c:v>
                      </c:pt>
                      <c:pt idx="4">
                        <c:v>457.96446777917265</c:v>
                      </c:pt>
                      <c:pt idx="5">
                        <c:v>427.23981315902978</c:v>
                      </c:pt>
                      <c:pt idx="6">
                        <c:v>402.59048904252984</c:v>
                      </c:pt>
                      <c:pt idx="7">
                        <c:v>382.49471617381096</c:v>
                      </c:pt>
                      <c:pt idx="8">
                        <c:v>365.87920881713001</c:v>
                      </c:pt>
                      <c:pt idx="9">
                        <c:v>351.9699601884106</c:v>
                      </c:pt>
                      <c:pt idx="10">
                        <c:v>340.19763354161563</c:v>
                      </c:pt>
                      <c:pt idx="11">
                        <c:v>330.13596358722674</c:v>
                      </c:pt>
                      <c:pt idx="12">
                        <c:v>321.46068555145609</c:v>
                      </c:pt>
                      <c:pt idx="13">
                        <c:v>313.92155805427313</c:v>
                      </c:pt>
                      <c:pt idx="14">
                        <c:v>307.32293208810904</c:v>
                      </c:pt>
                      <c:pt idx="15">
                        <c:v>301.51001539415114</c:v>
                      </c:pt>
                      <c:pt idx="16">
                        <c:v>296.35900525830988</c:v>
                      </c:pt>
                      <c:pt idx="17">
                        <c:v>291.76989490048732</c:v>
                      </c:pt>
                      <c:pt idx="18">
                        <c:v>287.66115741572634</c:v>
                      </c:pt>
                      <c:pt idx="19">
                        <c:v>283.96576778016401</c:v>
                      </c:pt>
                      <c:pt idx="20">
                        <c:v>280.62819149847627</c:v>
                      </c:pt>
                      <c:pt idx="21">
                        <c:v>277.60208042062015</c:v>
                      </c:pt>
                      <c:pt idx="22">
                        <c:v>274.84849199346672</c:v>
                      </c:pt>
                      <c:pt idx="23">
                        <c:v>272.33450019467421</c:v>
                      </c:pt>
                      <c:pt idx="24">
                        <c:v>270.03210255518775</c:v>
                      </c:pt>
                      <c:pt idx="25">
                        <c:v>267.91735314648196</c:v>
                      </c:pt>
                      <c:pt idx="26">
                        <c:v>265.96966956066569</c:v>
                      </c:pt>
                      <c:pt idx="27">
                        <c:v>264.17127499133699</c:v>
                      </c:pt>
                      <c:pt idx="28">
                        <c:v>262.5067460458414</c:v>
                      </c:pt>
                      <c:pt idx="29">
                        <c:v>260.96264392037671</c:v>
                      </c:pt>
                      <c:pt idx="30">
                        <c:v>259.52721176355368</c:v>
                      </c:pt>
                      <c:pt idx="31">
                        <c:v>256.96897847469705</c:v>
                      </c:pt>
                      <c:pt idx="32">
                        <c:v>254.51955068283047</c:v>
                      </c:pt>
                      <c:pt idx="33">
                        <c:v>252.1621900215595</c:v>
                      </c:pt>
                      <c:pt idx="34">
                        <c:v>249.88275320115306</c:v>
                      </c:pt>
                      <c:pt idx="35">
                        <c:v>247.67084474160782</c:v>
                      </c:pt>
                      <c:pt idx="36">
                        <c:v>245.50785502601559</c:v>
                      </c:pt>
                      <c:pt idx="37">
                        <c:v>243.38020784571546</c:v>
                      </c:pt>
                      <c:pt idx="38">
                        <c:v>241.27486777123951</c:v>
                      </c:pt>
                      <c:pt idx="39">
                        <c:v>239.18231370927452</c:v>
                      </c:pt>
                      <c:pt idx="40">
                        <c:v>237.21101409878608</c:v>
                      </c:pt>
                      <c:pt idx="41">
                        <c:v>235.30884823974577</c:v>
                      </c:pt>
                      <c:pt idx="42">
                        <c:v>233.4020845289507</c:v>
                      </c:pt>
                      <c:pt idx="43">
                        <c:v>231.4621299702853</c:v>
                      </c:pt>
                      <c:pt idx="44">
                        <c:v>229.44641351712232</c:v>
                      </c:pt>
                      <c:pt idx="45">
                        <c:v>227.32883394111536</c:v>
                      </c:pt>
                      <c:pt idx="46">
                        <c:v>225.07800735540826</c:v>
                      </c:pt>
                      <c:pt idx="47">
                        <c:v>222.6518382925733</c:v>
                      </c:pt>
                      <c:pt idx="48">
                        <c:v>220.06070385884263</c:v>
                      </c:pt>
                      <c:pt idx="49">
                        <c:v>217.24672188840802</c:v>
                      </c:pt>
                      <c:pt idx="50">
                        <c:v>214.08809674356513</c:v>
                      </c:pt>
                      <c:pt idx="51">
                        <c:v>210.40825200170804</c:v>
                      </c:pt>
                      <c:pt idx="52">
                        <c:v>205.9878320493595</c:v>
                      </c:pt>
                      <c:pt idx="53">
                        <c:v>200.38461036188829</c:v>
                      </c:pt>
                      <c:pt idx="54">
                        <c:v>192.35917304389733</c:v>
                      </c:pt>
                      <c:pt idx="55">
                        <c:v>169.19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B64F-4BEC-8DAF-FBE1F0823545}"/>
                  </c:ext>
                </c:extLst>
              </c15:ser>
            </c15:filteredLineSeries>
          </c:ext>
        </c:extLst>
      </c:lineChart>
      <c:catAx>
        <c:axId val="326665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669232"/>
        <c:crosses val="autoZero"/>
        <c:auto val="1"/>
        <c:lblAlgn val="ctr"/>
        <c:lblOffset val="100"/>
        <c:noMultiLvlLbl val="0"/>
      </c:catAx>
      <c:valAx>
        <c:axId val="32666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665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315665111688634"/>
          <c:y val="0.16136519183663606"/>
          <c:w val="0.11182085753429055"/>
          <c:h val="0.114997889607305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6325681146494744E-2"/>
          <c:y val="7.6058633022847355E-3"/>
          <c:w val="0.96161185189617593"/>
          <c:h val="0.95264334688951757"/>
        </c:manualLayout>
      </c:layout>
      <c:lineChart>
        <c:grouping val="standard"/>
        <c:varyColors val="0"/>
        <c:ser>
          <c:idx val="0"/>
          <c:order val="0"/>
          <c:tx>
            <c:v>B&amp;M</c:v>
          </c:tx>
          <c:spPr>
            <a:ln w="22225" cap="rnd" cmpd="sng" algn="ctr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Sheet1!$A$4:$A$59</c:f>
              <c:numCache>
                <c:formatCode>General</c:formatCode>
                <c:ptCount val="56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  <c:pt idx="41">
                  <c:v>56</c:v>
                </c:pt>
                <c:pt idx="42">
                  <c:v>57</c:v>
                </c:pt>
                <c:pt idx="43">
                  <c:v>58</c:v>
                </c:pt>
                <c:pt idx="44">
                  <c:v>59</c:v>
                </c:pt>
                <c:pt idx="45">
                  <c:v>60</c:v>
                </c:pt>
                <c:pt idx="46">
                  <c:v>61</c:v>
                </c:pt>
                <c:pt idx="47">
                  <c:v>62</c:v>
                </c:pt>
                <c:pt idx="48">
                  <c:v>63</c:v>
                </c:pt>
                <c:pt idx="49">
                  <c:v>64</c:v>
                </c:pt>
                <c:pt idx="50">
                  <c:v>65</c:v>
                </c:pt>
                <c:pt idx="51">
                  <c:v>66</c:v>
                </c:pt>
                <c:pt idx="52">
                  <c:v>67</c:v>
                </c:pt>
                <c:pt idx="53">
                  <c:v>68</c:v>
                </c:pt>
                <c:pt idx="54">
                  <c:v>68</c:v>
                </c:pt>
                <c:pt idx="55">
                  <c:v>70</c:v>
                </c:pt>
              </c:numCache>
            </c:numRef>
          </c:cat>
          <c:val>
            <c:numRef>
              <c:f>Sheet1!$C$4:$C$59</c:f>
              <c:numCache>
                <c:formatCode>0.00</c:formatCode>
                <c:ptCount val="56"/>
                <c:pt idx="0">
                  <c:v>704.35689402739581</c:v>
                </c:pt>
                <c:pt idx="1">
                  <c:v>600.58787108566253</c:v>
                </c:pt>
                <c:pt idx="2">
                  <c:v>524.91191245725076</c:v>
                </c:pt>
                <c:pt idx="3">
                  <c:v>468.25928793658966</c:v>
                </c:pt>
                <c:pt idx="4">
                  <c:v>424.94309846654721</c:v>
                </c:pt>
                <c:pt idx="5">
                  <c:v>391.25685822190331</c:v>
                </c:pt>
                <c:pt idx="6">
                  <c:v>364.69569977892462</c:v>
                </c:pt>
                <c:pt idx="7">
                  <c:v>343.50644281156025</c:v>
                </c:pt>
                <c:pt idx="8">
                  <c:v>326.42347876893319</c:v>
                </c:pt>
                <c:pt idx="9">
                  <c:v>312.51185625434692</c:v>
                </c:pt>
                <c:pt idx="10">
                  <c:v>301.07059316375069</c:v>
                </c:pt>
                <c:pt idx="11">
                  <c:v>291.56933096735497</c:v>
                </c:pt>
                <c:pt idx="12">
                  <c:v>283.60423260140988</c:v>
                </c:pt>
                <c:pt idx="13">
                  <c:v>276.86601723271343</c:v>
                </c:pt>
                <c:pt idx="14">
                  <c:v>271.11634891443515</c:v>
                </c:pt>
                <c:pt idx="15">
                  <c:v>266.17028881888552</c:v>
                </c:pt>
                <c:pt idx="16">
                  <c:v>261.8832408726982</c:v>
                </c:pt>
                <c:pt idx="17">
                  <c:v>258.14123808428468</c:v>
                </c:pt>
                <c:pt idx="18">
                  <c:v>254.85370542689716</c:v>
                </c:pt>
                <c:pt idx="19">
                  <c:v>251.94805248045745</c:v>
                </c:pt>
                <c:pt idx="20">
                  <c:v>249.36561556892266</c:v>
                </c:pt>
                <c:pt idx="21">
                  <c:v>247.05859546402249</c:v>
                </c:pt>
                <c:pt idx="22">
                  <c:v>244.98773109302232</c:v>
                </c:pt>
                <c:pt idx="23">
                  <c:v>243.12051924618265</c:v>
                </c:pt>
                <c:pt idx="24">
                  <c:v>241.42984107345546</c:v>
                </c:pt>
                <c:pt idx="25">
                  <c:v>239.89289303985294</c:v>
                </c:pt>
                <c:pt idx="26">
                  <c:v>238.49034670500251</c:v>
                </c:pt>
                <c:pt idx="27">
                  <c:v>237.20568098731781</c:v>
                </c:pt>
                <c:pt idx="28">
                  <c:v>236.02464449848088</c:v>
                </c:pt>
                <c:pt idx="29">
                  <c:v>234.93481554941087</c:v>
                </c:pt>
                <c:pt idx="30">
                  <c:v>233.92523456941561</c:v>
                </c:pt>
                <c:pt idx="31">
                  <c:v>232.98608866665901</c:v>
                </c:pt>
                <c:pt idx="32">
                  <c:v>232.10843137803806</c:v>
                </c:pt>
                <c:pt idx="33">
                  <c:v>231.28392261858698</c:v>
                </c:pt>
                <c:pt idx="34">
                  <c:v>230.50457460667576</c:v>
                </c:pt>
                <c:pt idx="35">
                  <c:v>229.76248914016401</c:v>
                </c:pt>
                <c:pt idx="36">
                  <c:v>229.04956991718186</c:v>
                </c:pt>
                <c:pt idx="37">
                  <c:v>228.35719034421075</c:v>
                </c:pt>
                <c:pt idx="38">
                  <c:v>227.67579191470975</c:v>
                </c:pt>
                <c:pt idx="39">
                  <c:v>226.99437984519255</c:v>
                </c:pt>
                <c:pt idx="40">
                  <c:v>226.2998696476179</c:v>
                </c:pt>
                <c:pt idx="41">
                  <c:v>225.57621799828186</c:v>
                </c:pt>
                <c:pt idx="42">
                  <c:v>224.80323890228357</c:v>
                </c:pt>
                <c:pt idx="43">
                  <c:v>223.95495319684832</c:v>
                </c:pt>
                <c:pt idx="44">
                  <c:v>222.99722985678829</c:v>
                </c:pt>
                <c:pt idx="45">
                  <c:v>221.88432001670651</c:v>
                </c:pt>
                <c:pt idx="46">
                  <c:v>220.55359471748602</c:v>
                </c:pt>
                <c:pt idx="47">
                  <c:v>218.91723494351234</c:v>
                </c:pt>
                <c:pt idx="48">
                  <c:v>216.84846048769487</c:v>
                </c:pt>
                <c:pt idx="49">
                  <c:v>214.15729233917298</c:v>
                </c:pt>
                <c:pt idx="50">
                  <c:v>210.54448024374574</c:v>
                </c:pt>
                <c:pt idx="51">
                  <c:v>205.50452851543653</c:v>
                </c:pt>
                <c:pt idx="52">
                  <c:v>198.09032498572591</c:v>
                </c:pt>
                <c:pt idx="53">
                  <c:v>186.20266618188907</c:v>
                </c:pt>
                <c:pt idx="54">
                  <c:v>164.34517751040244</c:v>
                </c:pt>
                <c:pt idx="55">
                  <c:v>169.19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04-4155-957D-77DAF9B973AA}"/>
            </c:ext>
          </c:extLst>
        </c:ser>
        <c:ser>
          <c:idx val="2"/>
          <c:order val="2"/>
          <c:tx>
            <c:v>10%</c:v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Sheet1!$A$4:$A$59</c:f>
              <c:numCache>
                <c:formatCode>General</c:formatCode>
                <c:ptCount val="56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  <c:pt idx="41">
                  <c:v>56</c:v>
                </c:pt>
                <c:pt idx="42">
                  <c:v>57</c:v>
                </c:pt>
                <c:pt idx="43">
                  <c:v>58</c:v>
                </c:pt>
                <c:pt idx="44">
                  <c:v>59</c:v>
                </c:pt>
                <c:pt idx="45">
                  <c:v>60</c:v>
                </c:pt>
                <c:pt idx="46">
                  <c:v>61</c:v>
                </c:pt>
                <c:pt idx="47">
                  <c:v>62</c:v>
                </c:pt>
                <c:pt idx="48">
                  <c:v>63</c:v>
                </c:pt>
                <c:pt idx="49">
                  <c:v>64</c:v>
                </c:pt>
                <c:pt idx="50">
                  <c:v>65</c:v>
                </c:pt>
                <c:pt idx="51">
                  <c:v>66</c:v>
                </c:pt>
                <c:pt idx="52">
                  <c:v>67</c:v>
                </c:pt>
                <c:pt idx="53">
                  <c:v>68</c:v>
                </c:pt>
                <c:pt idx="54">
                  <c:v>68</c:v>
                </c:pt>
                <c:pt idx="55">
                  <c:v>70</c:v>
                </c:pt>
              </c:numCache>
            </c:numRef>
          </c:cat>
          <c:val>
            <c:numRef>
              <c:f>Sheet1!$AB$4:$AB$59</c:f>
              <c:numCache>
                <c:formatCode>General</c:formatCode>
                <c:ptCount val="56"/>
                <c:pt idx="0">
                  <c:v>267.61616934984147</c:v>
                </c:pt>
                <c:pt idx="1">
                  <c:v>248.1458178094415</c:v>
                </c:pt>
                <c:pt idx="2">
                  <c:v>234.18427966257934</c:v>
                </c:pt>
                <c:pt idx="3">
                  <c:v>223.85429726377146</c:v>
                </c:pt>
                <c:pt idx="4">
                  <c:v>216.00511251161345</c:v>
                </c:pt>
                <c:pt idx="5">
                  <c:v>209.90312304117379</c:v>
                </c:pt>
                <c:pt idx="6">
                  <c:v>205.06441656604756</c:v>
                </c:pt>
                <c:pt idx="7">
                  <c:v>201.16064384272022</c:v>
                </c:pt>
                <c:pt idx="8">
                  <c:v>197.96272804425527</c:v>
                </c:pt>
                <c:pt idx="9">
                  <c:v>195.30742271479193</c:v>
                </c:pt>
                <c:pt idx="10">
                  <c:v>193.0759299704186</c:v>
                </c:pt>
                <c:pt idx="11">
                  <c:v>191.18009824043972</c:v>
                </c:pt>
                <c:pt idx="12">
                  <c:v>189.55361928625501</c:v>
                </c:pt>
                <c:pt idx="13">
                  <c:v>188.14575747840675</c:v>
                </c:pt>
                <c:pt idx="14">
                  <c:v>186.91710306954255</c:v>
                </c:pt>
                <c:pt idx="15">
                  <c:v>185.83681749073864</c:v>
                </c:pt>
                <c:pt idx="16">
                  <c:v>184.88035132015719</c:v>
                </c:pt>
                <c:pt idx="17">
                  <c:v>184.02807068975889</c:v>
                </c:pt>
                <c:pt idx="18">
                  <c:v>183.2639888714275</c:v>
                </c:pt>
                <c:pt idx="19">
                  <c:v>182.57509467201589</c:v>
                </c:pt>
                <c:pt idx="20">
                  <c:v>181.95165398941899</c:v>
                </c:pt>
                <c:pt idx="21">
                  <c:v>181.41754685487675</c:v>
                </c:pt>
                <c:pt idx="22">
                  <c:v>180.94170499551274</c:v>
                </c:pt>
                <c:pt idx="23">
                  <c:v>180.50782456840358</c:v>
                </c:pt>
                <c:pt idx="24">
                  <c:v>180.10906360157617</c:v>
                </c:pt>
                <c:pt idx="25">
                  <c:v>179.74019105854043</c:v>
                </c:pt>
                <c:pt idx="26">
                  <c:v>179.39744539589614</c:v>
                </c:pt>
                <c:pt idx="27">
                  <c:v>179.07705418771516</c:v>
                </c:pt>
                <c:pt idx="28">
                  <c:v>178.77557792419901</c:v>
                </c:pt>
                <c:pt idx="29">
                  <c:v>178.49252379443556</c:v>
                </c:pt>
                <c:pt idx="30">
                  <c:v>178.2244516019523</c:v>
                </c:pt>
                <c:pt idx="31">
                  <c:v>177.96831317827233</c:v>
                </c:pt>
                <c:pt idx="32">
                  <c:v>177.7228392706339</c:v>
                </c:pt>
                <c:pt idx="33">
                  <c:v>177.48690793880445</c:v>
                </c:pt>
                <c:pt idx="34">
                  <c:v>177.25952416615777</c:v>
                </c:pt>
                <c:pt idx="35">
                  <c:v>177.03844977004735</c:v>
                </c:pt>
                <c:pt idx="36">
                  <c:v>176.82165298561969</c:v>
                </c:pt>
                <c:pt idx="37">
                  <c:v>176.60857912515942</c:v>
                </c:pt>
                <c:pt idx="38">
                  <c:v>176.39872889458726</c:v>
                </c:pt>
                <c:pt idx="39">
                  <c:v>176.18914980800207</c:v>
                </c:pt>
                <c:pt idx="40">
                  <c:v>175.99185563370395</c:v>
                </c:pt>
                <c:pt idx="41">
                  <c:v>175.80234384674802</c:v>
                </c:pt>
                <c:pt idx="42">
                  <c:v>175.61168369313137</c:v>
                </c:pt>
                <c:pt idx="43">
                  <c:v>175.41737669074553</c:v>
                </c:pt>
                <c:pt idx="44">
                  <c:v>175.21592917790528</c:v>
                </c:pt>
                <c:pt idx="45">
                  <c:v>175.00405352833496</c:v>
                </c:pt>
                <c:pt idx="46">
                  <c:v>174.77864422219994</c:v>
                </c:pt>
                <c:pt idx="47">
                  <c:v>174.53565466566906</c:v>
                </c:pt>
                <c:pt idx="48">
                  <c:v>174.27667885191232</c:v>
                </c:pt>
                <c:pt idx="49">
                  <c:v>173.99569365720649</c:v>
                </c:pt>
                <c:pt idx="50">
                  <c:v>173.67954471066963</c:v>
                </c:pt>
                <c:pt idx="51">
                  <c:v>173.31151114039378</c:v>
                </c:pt>
                <c:pt idx="52">
                  <c:v>172.87045557596585</c:v>
                </c:pt>
                <c:pt idx="53">
                  <c:v>172.30957350852117</c:v>
                </c:pt>
                <c:pt idx="54">
                  <c:v>171.50724082841464</c:v>
                </c:pt>
                <c:pt idx="55">
                  <c:v>169.19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04-4155-957D-77DAF9B973AA}"/>
            </c:ext>
          </c:extLst>
        </c:ser>
        <c:ser>
          <c:idx val="3"/>
          <c:order val="3"/>
          <c:tx>
            <c:v>30%</c:v>
          </c:tx>
          <c:spPr>
            <a:ln w="22225" cap="rnd" cmpd="sng" algn="ctr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Sheet1!$A$4:$A$59</c:f>
              <c:numCache>
                <c:formatCode>General</c:formatCode>
                <c:ptCount val="56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  <c:pt idx="41">
                  <c:v>56</c:v>
                </c:pt>
                <c:pt idx="42">
                  <c:v>57</c:v>
                </c:pt>
                <c:pt idx="43">
                  <c:v>58</c:v>
                </c:pt>
                <c:pt idx="44">
                  <c:v>59</c:v>
                </c:pt>
                <c:pt idx="45">
                  <c:v>60</c:v>
                </c:pt>
                <c:pt idx="46">
                  <c:v>61</c:v>
                </c:pt>
                <c:pt idx="47">
                  <c:v>62</c:v>
                </c:pt>
                <c:pt idx="48">
                  <c:v>63</c:v>
                </c:pt>
                <c:pt idx="49">
                  <c:v>64</c:v>
                </c:pt>
                <c:pt idx="50">
                  <c:v>65</c:v>
                </c:pt>
                <c:pt idx="51">
                  <c:v>66</c:v>
                </c:pt>
                <c:pt idx="52">
                  <c:v>67</c:v>
                </c:pt>
                <c:pt idx="53">
                  <c:v>68</c:v>
                </c:pt>
                <c:pt idx="54">
                  <c:v>68</c:v>
                </c:pt>
                <c:pt idx="55">
                  <c:v>70</c:v>
                </c:pt>
              </c:numCache>
            </c:numRef>
          </c:cat>
          <c:val>
            <c:numRef>
              <c:f>Sheet1!$AD$4:$AD$59</c:f>
              <c:numCache>
                <c:formatCode>General</c:formatCode>
                <c:ptCount val="56"/>
                <c:pt idx="0">
                  <c:v>464.46850804952436</c:v>
                </c:pt>
                <c:pt idx="1">
                  <c:v>406.05745342832449</c:v>
                </c:pt>
                <c:pt idx="2">
                  <c:v>364.17283898773803</c:v>
                </c:pt>
                <c:pt idx="3">
                  <c:v>333.18289179131432</c:v>
                </c:pt>
                <c:pt idx="4">
                  <c:v>309.63533753484029</c:v>
                </c:pt>
                <c:pt idx="5">
                  <c:v>291.32936912352136</c:v>
                </c:pt>
                <c:pt idx="6">
                  <c:v>276.81324969814261</c:v>
                </c:pt>
                <c:pt idx="7">
                  <c:v>265.10193152816061</c:v>
                </c:pt>
                <c:pt idx="8">
                  <c:v>255.50818413276579</c:v>
                </c:pt>
                <c:pt idx="9">
                  <c:v>247.54226814437578</c:v>
                </c:pt>
                <c:pt idx="10">
                  <c:v>240.84778991125583</c:v>
                </c:pt>
                <c:pt idx="11">
                  <c:v>235.16029472131913</c:v>
                </c:pt>
                <c:pt idx="12">
                  <c:v>230.28085785876499</c:v>
                </c:pt>
                <c:pt idx="13">
                  <c:v>226.05727243522026</c:v>
                </c:pt>
                <c:pt idx="14">
                  <c:v>222.37130920862762</c:v>
                </c:pt>
                <c:pt idx="15">
                  <c:v>219.13045247221589</c:v>
                </c:pt>
                <c:pt idx="16">
                  <c:v>216.26105396047154</c:v>
                </c:pt>
                <c:pt idx="17">
                  <c:v>213.70421206927671</c:v>
                </c:pt>
                <c:pt idx="18">
                  <c:v>211.41196661428251</c:v>
                </c:pt>
                <c:pt idx="19">
                  <c:v>209.34528401604769</c:v>
                </c:pt>
                <c:pt idx="20">
                  <c:v>207.47496196825696</c:v>
                </c:pt>
                <c:pt idx="21">
                  <c:v>205.87264056463027</c:v>
                </c:pt>
                <c:pt idx="22">
                  <c:v>204.44511498653819</c:v>
                </c:pt>
                <c:pt idx="23">
                  <c:v>203.14347370521074</c:v>
                </c:pt>
                <c:pt idx="24">
                  <c:v>201.94719080472851</c:v>
                </c:pt>
                <c:pt idx="25">
                  <c:v>200.84057317562127</c:v>
                </c:pt>
                <c:pt idx="26">
                  <c:v>199.8123361876884</c:v>
                </c:pt>
                <c:pt idx="27">
                  <c:v>198.85116256314546</c:v>
                </c:pt>
                <c:pt idx="28">
                  <c:v>197.94673377259701</c:v>
                </c:pt>
                <c:pt idx="29">
                  <c:v>197.0975713833067</c:v>
                </c:pt>
                <c:pt idx="30">
                  <c:v>196.29335480585686</c:v>
                </c:pt>
                <c:pt idx="31">
                  <c:v>195.52493953481698</c:v>
                </c:pt>
                <c:pt idx="32">
                  <c:v>194.78851781190173</c:v>
                </c:pt>
                <c:pt idx="33">
                  <c:v>194.08072381641338</c:v>
                </c:pt>
                <c:pt idx="34">
                  <c:v>193.39857249847333</c:v>
                </c:pt>
                <c:pt idx="35">
                  <c:v>192.735349310142</c:v>
                </c:pt>
                <c:pt idx="36">
                  <c:v>192.08495895685908</c:v>
                </c:pt>
                <c:pt idx="37">
                  <c:v>191.4457373754783</c:v>
                </c:pt>
                <c:pt idx="38">
                  <c:v>190.8161866837618</c:v>
                </c:pt>
                <c:pt idx="39">
                  <c:v>190.18744942400622</c:v>
                </c:pt>
                <c:pt idx="40">
                  <c:v>189.59556690111185</c:v>
                </c:pt>
                <c:pt idx="41">
                  <c:v>189.02703154024402</c:v>
                </c:pt>
                <c:pt idx="42">
                  <c:v>188.45505107939414</c:v>
                </c:pt>
                <c:pt idx="43">
                  <c:v>187.87213007223656</c:v>
                </c:pt>
                <c:pt idx="44">
                  <c:v>187.26778753371588</c:v>
                </c:pt>
                <c:pt idx="45">
                  <c:v>186.63216058500487</c:v>
                </c:pt>
                <c:pt idx="46">
                  <c:v>185.95593266659981</c:v>
                </c:pt>
                <c:pt idx="47">
                  <c:v>185.22696399700718</c:v>
                </c:pt>
                <c:pt idx="48">
                  <c:v>184.450036555737</c:v>
                </c:pt>
                <c:pt idx="49">
                  <c:v>183.60708097161944</c:v>
                </c:pt>
                <c:pt idx="50">
                  <c:v>182.65863413200887</c:v>
                </c:pt>
                <c:pt idx="51">
                  <c:v>181.55453342118136</c:v>
                </c:pt>
                <c:pt idx="52">
                  <c:v>180.23136672789755</c:v>
                </c:pt>
                <c:pt idx="53">
                  <c:v>178.54872052556348</c:v>
                </c:pt>
                <c:pt idx="54">
                  <c:v>176.14172248524392</c:v>
                </c:pt>
                <c:pt idx="55">
                  <c:v>169.19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A04-4155-957D-77DAF9B973AA}"/>
            </c:ext>
          </c:extLst>
        </c:ser>
        <c:ser>
          <c:idx val="4"/>
          <c:order val="4"/>
          <c:tx>
            <c:v>50%</c:v>
          </c:tx>
          <c:spPr>
            <a:ln w="22225" cap="rnd" cmpd="sng" algn="ctr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Sheet1!$A$4:$A$59</c:f>
              <c:numCache>
                <c:formatCode>General</c:formatCode>
                <c:ptCount val="56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  <c:pt idx="41">
                  <c:v>56</c:v>
                </c:pt>
                <c:pt idx="42">
                  <c:v>57</c:v>
                </c:pt>
                <c:pt idx="43">
                  <c:v>58</c:v>
                </c:pt>
                <c:pt idx="44">
                  <c:v>59</c:v>
                </c:pt>
                <c:pt idx="45">
                  <c:v>60</c:v>
                </c:pt>
                <c:pt idx="46">
                  <c:v>61</c:v>
                </c:pt>
                <c:pt idx="47">
                  <c:v>62</c:v>
                </c:pt>
                <c:pt idx="48">
                  <c:v>63</c:v>
                </c:pt>
                <c:pt idx="49">
                  <c:v>64</c:v>
                </c:pt>
                <c:pt idx="50">
                  <c:v>65</c:v>
                </c:pt>
                <c:pt idx="51">
                  <c:v>66</c:v>
                </c:pt>
                <c:pt idx="52">
                  <c:v>67</c:v>
                </c:pt>
                <c:pt idx="53">
                  <c:v>68</c:v>
                </c:pt>
                <c:pt idx="54">
                  <c:v>68</c:v>
                </c:pt>
                <c:pt idx="55">
                  <c:v>70</c:v>
                </c:pt>
              </c:numCache>
            </c:numRef>
          </c:cat>
          <c:val>
            <c:numRef>
              <c:f>Sheet1!$AF$4:$AF$59</c:f>
              <c:numCache>
                <c:formatCode>General</c:formatCode>
                <c:ptCount val="56"/>
                <c:pt idx="0">
                  <c:v>661.32084674920736</c:v>
                </c:pt>
                <c:pt idx="1">
                  <c:v>563.96908904720749</c:v>
                </c:pt>
                <c:pt idx="2">
                  <c:v>494.16139831289667</c:v>
                </c:pt>
                <c:pt idx="3">
                  <c:v>442.51148631885724</c:v>
                </c:pt>
                <c:pt idx="4">
                  <c:v>403.26556255806713</c:v>
                </c:pt>
                <c:pt idx="5">
                  <c:v>372.75561520586893</c:v>
                </c:pt>
                <c:pt idx="6">
                  <c:v>348.56208283023767</c:v>
                </c:pt>
                <c:pt idx="7">
                  <c:v>329.04321921360099</c:v>
                </c:pt>
                <c:pt idx="8">
                  <c:v>313.0536402212764</c:v>
                </c:pt>
                <c:pt idx="9">
                  <c:v>299.77711357395964</c:v>
                </c:pt>
                <c:pt idx="10">
                  <c:v>288.61964985209306</c:v>
                </c:pt>
                <c:pt idx="11">
                  <c:v>279.14049120219863</c:v>
                </c:pt>
                <c:pt idx="12">
                  <c:v>271.00809643127502</c:v>
                </c:pt>
                <c:pt idx="13">
                  <c:v>263.96878739203379</c:v>
                </c:pt>
                <c:pt idx="14">
                  <c:v>257.82551534771272</c:v>
                </c:pt>
                <c:pt idx="15">
                  <c:v>252.42408745369318</c:v>
                </c:pt>
                <c:pt idx="16">
                  <c:v>247.6417566007859</c:v>
                </c:pt>
                <c:pt idx="17">
                  <c:v>243.38035344879449</c:v>
                </c:pt>
                <c:pt idx="18">
                  <c:v>239.55994435713754</c:v>
                </c:pt>
                <c:pt idx="19">
                  <c:v>236.11547336007948</c:v>
                </c:pt>
                <c:pt idx="20">
                  <c:v>232.99826994709494</c:v>
                </c:pt>
                <c:pt idx="21">
                  <c:v>230.32773427438377</c:v>
                </c:pt>
                <c:pt idx="22">
                  <c:v>227.94852497756364</c:v>
                </c:pt>
                <c:pt idx="23">
                  <c:v>225.7791228420179</c:v>
                </c:pt>
                <c:pt idx="24">
                  <c:v>223.78531800788085</c:v>
                </c:pt>
                <c:pt idx="25">
                  <c:v>221.94095529270214</c:v>
                </c:pt>
                <c:pt idx="26">
                  <c:v>220.22722697948069</c:v>
                </c:pt>
                <c:pt idx="27">
                  <c:v>218.6252709385758</c:v>
                </c:pt>
                <c:pt idx="28">
                  <c:v>217.11788962099502</c:v>
                </c:pt>
                <c:pt idx="29">
                  <c:v>215.70261897217785</c:v>
                </c:pt>
                <c:pt idx="30">
                  <c:v>214.36225800976143</c:v>
                </c:pt>
                <c:pt idx="31">
                  <c:v>213.08156589136163</c:v>
                </c:pt>
                <c:pt idx="32">
                  <c:v>211.85419635316956</c:v>
                </c:pt>
                <c:pt idx="33">
                  <c:v>210.67453969402231</c:v>
                </c:pt>
                <c:pt idx="34">
                  <c:v>209.53762083078888</c:v>
                </c:pt>
                <c:pt idx="35">
                  <c:v>208.4322488502367</c:v>
                </c:pt>
                <c:pt idx="36">
                  <c:v>207.34826492809847</c:v>
                </c:pt>
                <c:pt idx="37">
                  <c:v>206.28289562579718</c:v>
                </c:pt>
                <c:pt idx="38">
                  <c:v>205.23364447293633</c:v>
                </c:pt>
                <c:pt idx="39">
                  <c:v>204.18574904001036</c:v>
                </c:pt>
                <c:pt idx="40">
                  <c:v>203.19927816851975</c:v>
                </c:pt>
                <c:pt idx="41">
                  <c:v>202.25171923374003</c:v>
                </c:pt>
                <c:pt idx="42">
                  <c:v>201.29841846565688</c:v>
                </c:pt>
                <c:pt idx="43">
                  <c:v>200.32688345372762</c:v>
                </c:pt>
                <c:pt idx="44">
                  <c:v>199.31964588952647</c:v>
                </c:pt>
                <c:pt idx="45">
                  <c:v>198.26026764167477</c:v>
                </c:pt>
                <c:pt idx="46">
                  <c:v>197.1332211109997</c:v>
                </c:pt>
                <c:pt idx="47">
                  <c:v>195.91827332834529</c:v>
                </c:pt>
                <c:pt idx="48">
                  <c:v>194.62339425956168</c:v>
                </c:pt>
                <c:pt idx="49">
                  <c:v>193.21846828603242</c:v>
                </c:pt>
                <c:pt idx="50">
                  <c:v>191.63772355334811</c:v>
                </c:pt>
                <c:pt idx="51">
                  <c:v>189.79755570196892</c:v>
                </c:pt>
                <c:pt idx="52">
                  <c:v>187.59227787982925</c:v>
                </c:pt>
                <c:pt idx="53">
                  <c:v>184.7878675426058</c:v>
                </c:pt>
                <c:pt idx="54">
                  <c:v>180.77620414207323</c:v>
                </c:pt>
                <c:pt idx="55">
                  <c:v>169.19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A04-4155-957D-77DAF9B973AA}"/>
            </c:ext>
          </c:extLst>
        </c:ser>
        <c:ser>
          <c:idx val="5"/>
          <c:order val="5"/>
          <c:tx>
            <c:v>70%</c:v>
          </c:tx>
          <c:spPr>
            <a:ln w="22225" cap="rnd" cmpd="sng" algn="ctr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Sheet1!$A$4:$A$59</c:f>
              <c:numCache>
                <c:formatCode>General</c:formatCode>
                <c:ptCount val="56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  <c:pt idx="41">
                  <c:v>56</c:v>
                </c:pt>
                <c:pt idx="42">
                  <c:v>57</c:v>
                </c:pt>
                <c:pt idx="43">
                  <c:v>58</c:v>
                </c:pt>
                <c:pt idx="44">
                  <c:v>59</c:v>
                </c:pt>
                <c:pt idx="45">
                  <c:v>60</c:v>
                </c:pt>
                <c:pt idx="46">
                  <c:v>61</c:v>
                </c:pt>
                <c:pt idx="47">
                  <c:v>62</c:v>
                </c:pt>
                <c:pt idx="48">
                  <c:v>63</c:v>
                </c:pt>
                <c:pt idx="49">
                  <c:v>64</c:v>
                </c:pt>
                <c:pt idx="50">
                  <c:v>65</c:v>
                </c:pt>
                <c:pt idx="51">
                  <c:v>66</c:v>
                </c:pt>
                <c:pt idx="52">
                  <c:v>67</c:v>
                </c:pt>
                <c:pt idx="53">
                  <c:v>68</c:v>
                </c:pt>
                <c:pt idx="54">
                  <c:v>68</c:v>
                </c:pt>
                <c:pt idx="55">
                  <c:v>70</c:v>
                </c:pt>
              </c:numCache>
            </c:numRef>
          </c:cat>
          <c:val>
            <c:numRef>
              <c:f>Sheet1!$AI$4:$AI$59</c:f>
              <c:numCache>
                <c:formatCode>General</c:formatCode>
                <c:ptCount val="56"/>
                <c:pt idx="0">
                  <c:v>858.17318544889031</c:v>
                </c:pt>
                <c:pt idx="1">
                  <c:v>721.88072466609037</c:v>
                </c:pt>
                <c:pt idx="2">
                  <c:v>624.1499576380553</c:v>
                </c:pt>
                <c:pt idx="3">
                  <c:v>551.84008084640004</c:v>
                </c:pt>
                <c:pt idx="4">
                  <c:v>496.89578758129397</c:v>
                </c:pt>
                <c:pt idx="5">
                  <c:v>454.18186128821651</c:v>
                </c:pt>
                <c:pt idx="6">
                  <c:v>420.31091596233273</c:v>
                </c:pt>
                <c:pt idx="7">
                  <c:v>392.98450689904143</c:v>
                </c:pt>
                <c:pt idx="8">
                  <c:v>370.59909630978689</c:v>
                </c:pt>
                <c:pt idx="9">
                  <c:v>352.01195900354344</c:v>
                </c:pt>
                <c:pt idx="10">
                  <c:v>336.39150979293026</c:v>
                </c:pt>
                <c:pt idx="11">
                  <c:v>323.12068768307802</c:v>
                </c:pt>
                <c:pt idx="12">
                  <c:v>311.735335003785</c:v>
                </c:pt>
                <c:pt idx="13">
                  <c:v>301.88030234884729</c:v>
                </c:pt>
                <c:pt idx="14">
                  <c:v>293.27972148679777</c:v>
                </c:pt>
                <c:pt idx="15">
                  <c:v>285.7177224351704</c:v>
                </c:pt>
                <c:pt idx="16">
                  <c:v>279.02245924110025</c:v>
                </c:pt>
                <c:pt idx="17">
                  <c:v>273.05649482831234</c:v>
                </c:pt>
                <c:pt idx="18">
                  <c:v>267.70792209999252</c:v>
                </c:pt>
                <c:pt idx="19">
                  <c:v>262.88566270411127</c:v>
                </c:pt>
                <c:pt idx="20">
                  <c:v>258.52157792593289</c:v>
                </c:pt>
                <c:pt idx="21">
                  <c:v>254.7828279841373</c:v>
                </c:pt>
                <c:pt idx="22">
                  <c:v>251.45193496858909</c:v>
                </c:pt>
                <c:pt idx="23">
                  <c:v>248.41477197882503</c:v>
                </c:pt>
                <c:pt idx="24">
                  <c:v>245.62344521103319</c:v>
                </c:pt>
                <c:pt idx="25">
                  <c:v>243.04133740978295</c:v>
                </c:pt>
                <c:pt idx="26">
                  <c:v>240.64211777127298</c:v>
                </c:pt>
                <c:pt idx="27">
                  <c:v>238.39937931400613</c:v>
                </c:pt>
                <c:pt idx="28">
                  <c:v>236.28904546939305</c:v>
                </c:pt>
                <c:pt idx="29">
                  <c:v>234.30766656104899</c:v>
                </c:pt>
                <c:pt idx="30">
                  <c:v>232.43116121366603</c:v>
                </c:pt>
                <c:pt idx="31">
                  <c:v>230.63819224790626</c:v>
                </c:pt>
                <c:pt idx="32">
                  <c:v>228.91987489443738</c:v>
                </c:pt>
                <c:pt idx="33">
                  <c:v>227.26835557163122</c:v>
                </c:pt>
                <c:pt idx="34">
                  <c:v>225.67666916310444</c:v>
                </c:pt>
                <c:pt idx="35">
                  <c:v>224.12914839033135</c:v>
                </c:pt>
                <c:pt idx="36">
                  <c:v>222.61157089933786</c:v>
                </c:pt>
                <c:pt idx="37">
                  <c:v>221.12005387611606</c:v>
                </c:pt>
                <c:pt idx="38">
                  <c:v>219.65110226211084</c:v>
                </c:pt>
                <c:pt idx="39">
                  <c:v>218.18404865601451</c:v>
                </c:pt>
                <c:pt idx="40">
                  <c:v>216.80298943592763</c:v>
                </c:pt>
                <c:pt idx="41">
                  <c:v>215.47640692723604</c:v>
                </c:pt>
                <c:pt idx="42">
                  <c:v>214.14178585191962</c:v>
                </c:pt>
                <c:pt idx="43">
                  <c:v>212.78163683521865</c:v>
                </c:pt>
                <c:pt idx="44">
                  <c:v>211.37150424533706</c:v>
                </c:pt>
                <c:pt idx="45">
                  <c:v>209.88837469834468</c:v>
                </c:pt>
                <c:pt idx="46">
                  <c:v>208.31050955539956</c:v>
                </c:pt>
                <c:pt idx="47">
                  <c:v>206.60958265968341</c:v>
                </c:pt>
                <c:pt idx="48">
                  <c:v>204.79675196338636</c:v>
                </c:pt>
                <c:pt idx="49">
                  <c:v>202.82985560044537</c:v>
                </c:pt>
                <c:pt idx="50">
                  <c:v>200.61681297468735</c:v>
                </c:pt>
                <c:pt idx="51">
                  <c:v>198.04057798275647</c:v>
                </c:pt>
                <c:pt idx="52">
                  <c:v>194.95318903176093</c:v>
                </c:pt>
                <c:pt idx="53">
                  <c:v>191.02701455964811</c:v>
                </c:pt>
                <c:pt idx="54">
                  <c:v>185.41068579890251</c:v>
                </c:pt>
                <c:pt idx="55">
                  <c:v>169.19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A04-4155-957D-77DAF9B973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763782912"/>
        <c:axId val="763770848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v>54.37%</c:v>
                </c:tx>
                <c:spPr>
                  <a:ln w="22225" cap="rnd" cmpd="sng" algn="ctr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Sheet1!$A$4:$A$59</c15:sqref>
                        </c15:formulaRef>
                      </c:ext>
                    </c:extLst>
                    <c:numCache>
                      <c:formatCode>General</c:formatCode>
                      <c:ptCount val="56"/>
                      <c:pt idx="0">
                        <c:v>15</c:v>
                      </c:pt>
                      <c:pt idx="1">
                        <c:v>16</c:v>
                      </c:pt>
                      <c:pt idx="2">
                        <c:v>17</c:v>
                      </c:pt>
                      <c:pt idx="3">
                        <c:v>18</c:v>
                      </c:pt>
                      <c:pt idx="4">
                        <c:v>19</c:v>
                      </c:pt>
                      <c:pt idx="5">
                        <c:v>20</c:v>
                      </c:pt>
                      <c:pt idx="6">
                        <c:v>21</c:v>
                      </c:pt>
                      <c:pt idx="7">
                        <c:v>22</c:v>
                      </c:pt>
                      <c:pt idx="8">
                        <c:v>23</c:v>
                      </c:pt>
                      <c:pt idx="9">
                        <c:v>24</c:v>
                      </c:pt>
                      <c:pt idx="10">
                        <c:v>25</c:v>
                      </c:pt>
                      <c:pt idx="11">
                        <c:v>26</c:v>
                      </c:pt>
                      <c:pt idx="12">
                        <c:v>27</c:v>
                      </c:pt>
                      <c:pt idx="13">
                        <c:v>28</c:v>
                      </c:pt>
                      <c:pt idx="14">
                        <c:v>29</c:v>
                      </c:pt>
                      <c:pt idx="15">
                        <c:v>30</c:v>
                      </c:pt>
                      <c:pt idx="16">
                        <c:v>31</c:v>
                      </c:pt>
                      <c:pt idx="17">
                        <c:v>32</c:v>
                      </c:pt>
                      <c:pt idx="18">
                        <c:v>33</c:v>
                      </c:pt>
                      <c:pt idx="19">
                        <c:v>34</c:v>
                      </c:pt>
                      <c:pt idx="20">
                        <c:v>35</c:v>
                      </c:pt>
                      <c:pt idx="21">
                        <c:v>36</c:v>
                      </c:pt>
                      <c:pt idx="22">
                        <c:v>37</c:v>
                      </c:pt>
                      <c:pt idx="23">
                        <c:v>38</c:v>
                      </c:pt>
                      <c:pt idx="24">
                        <c:v>39</c:v>
                      </c:pt>
                      <c:pt idx="25">
                        <c:v>40</c:v>
                      </c:pt>
                      <c:pt idx="26">
                        <c:v>41</c:v>
                      </c:pt>
                      <c:pt idx="27">
                        <c:v>42</c:v>
                      </c:pt>
                      <c:pt idx="28">
                        <c:v>43</c:v>
                      </c:pt>
                      <c:pt idx="29">
                        <c:v>44</c:v>
                      </c:pt>
                      <c:pt idx="30">
                        <c:v>45</c:v>
                      </c:pt>
                      <c:pt idx="31">
                        <c:v>46</c:v>
                      </c:pt>
                      <c:pt idx="32">
                        <c:v>47</c:v>
                      </c:pt>
                      <c:pt idx="33">
                        <c:v>48</c:v>
                      </c:pt>
                      <c:pt idx="34">
                        <c:v>49</c:v>
                      </c:pt>
                      <c:pt idx="35">
                        <c:v>50</c:v>
                      </c:pt>
                      <c:pt idx="36">
                        <c:v>51</c:v>
                      </c:pt>
                      <c:pt idx="37">
                        <c:v>52</c:v>
                      </c:pt>
                      <c:pt idx="38">
                        <c:v>53</c:v>
                      </c:pt>
                      <c:pt idx="39">
                        <c:v>54</c:v>
                      </c:pt>
                      <c:pt idx="40">
                        <c:v>55</c:v>
                      </c:pt>
                      <c:pt idx="41">
                        <c:v>56</c:v>
                      </c:pt>
                      <c:pt idx="42">
                        <c:v>57</c:v>
                      </c:pt>
                      <c:pt idx="43">
                        <c:v>58</c:v>
                      </c:pt>
                      <c:pt idx="44">
                        <c:v>59</c:v>
                      </c:pt>
                      <c:pt idx="45">
                        <c:v>60</c:v>
                      </c:pt>
                      <c:pt idx="46">
                        <c:v>61</c:v>
                      </c:pt>
                      <c:pt idx="47">
                        <c:v>62</c:v>
                      </c:pt>
                      <c:pt idx="48">
                        <c:v>63</c:v>
                      </c:pt>
                      <c:pt idx="49">
                        <c:v>64</c:v>
                      </c:pt>
                      <c:pt idx="50">
                        <c:v>65</c:v>
                      </c:pt>
                      <c:pt idx="51">
                        <c:v>66</c:v>
                      </c:pt>
                      <c:pt idx="52">
                        <c:v>67</c:v>
                      </c:pt>
                      <c:pt idx="53">
                        <c:v>68</c:v>
                      </c:pt>
                      <c:pt idx="54">
                        <c:v>68</c:v>
                      </c:pt>
                      <c:pt idx="55">
                        <c:v>70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Sheet1!$AG$4:$AG$59</c15:sqref>
                        </c15:formulaRef>
                      </c:ext>
                    </c:extLst>
                    <c:numCache>
                      <c:formatCode>General</c:formatCode>
                      <c:ptCount val="56"/>
                      <c:pt idx="0">
                        <c:v>704.33308275508807</c:v>
                      </c:pt>
                      <c:pt idx="1">
                        <c:v>598.47278142993343</c:v>
                      </c:pt>
                      <c:pt idx="2">
                        <c:v>522.56389852544385</c:v>
                      </c:pt>
                      <c:pt idx="3">
                        <c:v>466.39978422312532</c:v>
                      </c:pt>
                      <c:pt idx="4">
                        <c:v>423.72376672564224</c:v>
                      </c:pt>
                      <c:pt idx="5">
                        <c:v>390.54724997486187</c:v>
                      </c:pt>
                      <c:pt idx="6">
                        <c:v>364.23920286960043</c:v>
                      </c:pt>
                      <c:pt idx="7">
                        <c:v>343.01439057286973</c:v>
                      </c:pt>
                      <c:pt idx="8">
                        <c:v>325.62732237661589</c:v>
                      </c:pt>
                      <c:pt idx="9">
                        <c:v>311.19042730032368</c:v>
                      </c:pt>
                      <c:pt idx="10">
                        <c:v>299.057801249166</c:v>
                      </c:pt>
                      <c:pt idx="11">
                        <c:v>288.75016413327074</c:v>
                      </c:pt>
                      <c:pt idx="12">
                        <c:v>279.90699805936845</c:v>
                      </c:pt>
                      <c:pt idx="13">
                        <c:v>272.25245341009753</c:v>
                      </c:pt>
                      <c:pt idx="14">
                        <c:v>265.57225938910278</c:v>
                      </c:pt>
                      <c:pt idx="15">
                        <c:v>259.69874669714591</c:v>
                      </c:pt>
                      <c:pt idx="16">
                        <c:v>254.49844012769458</c:v>
                      </c:pt>
                      <c:pt idx="17">
                        <c:v>249.86459034021914</c:v>
                      </c:pt>
                      <c:pt idx="18">
                        <c:v>245.71027749395137</c:v>
                      </c:pt>
                      <c:pt idx="19">
                        <c:v>241.96475973175041</c:v>
                      </c:pt>
                      <c:pt idx="20">
                        <c:v>238.57511274047104</c:v>
                      </c:pt>
                      <c:pt idx="21">
                        <c:v>235.67117224996491</c:v>
                      </c:pt>
                      <c:pt idx="22">
                        <c:v>233.08402006060271</c:v>
                      </c:pt>
                      <c:pt idx="23">
                        <c:v>230.72501217841025</c:v>
                      </c:pt>
                      <c:pt idx="24">
                        <c:v>228.55694880176964</c:v>
                      </c:pt>
                      <c:pt idx="25">
                        <c:v>226.5513887852843</c:v>
                      </c:pt>
                      <c:pt idx="26">
                        <c:v>224.68788061748731</c:v>
                      </c:pt>
                      <c:pt idx="27">
                        <c:v>222.94591361860734</c:v>
                      </c:pt>
                      <c:pt idx="28">
                        <c:v>221.30678717386999</c:v>
                      </c:pt>
                      <c:pt idx="29">
                        <c:v>219.76782187034621</c:v>
                      </c:pt>
                      <c:pt idx="30">
                        <c:v>218.31031335981459</c:v>
                      </c:pt>
                      <c:pt idx="31">
                        <c:v>216.91768875026662</c:v>
                      </c:pt>
                      <c:pt idx="32">
                        <c:v>215.58304711443657</c:v>
                      </c:pt>
                      <c:pt idx="33">
                        <c:v>214.30028846327986</c:v>
                      </c:pt>
                      <c:pt idx="34">
                        <c:v>213.06400289139984</c:v>
                      </c:pt>
                      <c:pt idx="35">
                        <c:v>211.86202139974736</c:v>
                      </c:pt>
                      <c:pt idx="36">
                        <c:v>210.68329728281429</c:v>
                      </c:pt>
                      <c:pt idx="37">
                        <c:v>209.52481470349187</c:v>
                      </c:pt>
                      <c:pt idx="38">
                        <c:v>208.38385899987097</c:v>
                      </c:pt>
                      <c:pt idx="39">
                        <c:v>207.2443775061073</c:v>
                      </c:pt>
                      <c:pt idx="40">
                        <c:v>206.17168908044835</c:v>
                      </c:pt>
                      <c:pt idx="41">
                        <c:v>205.14131349476889</c:v>
                      </c:pt>
                      <c:pt idx="42">
                        <c:v>204.1046942395553</c:v>
                      </c:pt>
                      <c:pt idx="43">
                        <c:v>203.04824706758342</c:v>
                      </c:pt>
                      <c:pt idx="44">
                        <c:v>201.95297694027107</c:v>
                      </c:pt>
                      <c:pt idx="45">
                        <c:v>200.80100903355714</c:v>
                      </c:pt>
                      <c:pt idx="46">
                        <c:v>199.57545863610108</c:v>
                      </c:pt>
                      <c:pt idx="47">
                        <c:v>198.25432441724269</c:v>
                      </c:pt>
                      <c:pt idx="48">
                        <c:v>196.84627291784739</c:v>
                      </c:pt>
                      <c:pt idx="49">
                        <c:v>195.31855641423164</c:v>
                      </c:pt>
                      <c:pt idx="50">
                        <c:v>193.59965459191073</c:v>
                      </c:pt>
                      <c:pt idx="51">
                        <c:v>191.598656070321</c:v>
                      </c:pt>
                      <c:pt idx="52">
                        <c:v>189.2006369665263</c:v>
                      </c:pt>
                      <c:pt idx="53">
                        <c:v>186.15112116582952</c:v>
                      </c:pt>
                      <c:pt idx="54">
                        <c:v>181.78883838409041</c:v>
                      </c:pt>
                      <c:pt idx="55">
                        <c:v>169.19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7A04-4155-957D-77DAF9B973AA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v>40%</c:v>
                </c:tx>
                <c:spPr>
                  <a:ln w="22225" cap="rnd" cmpd="sng" algn="ctr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Sheet1!$A$4:$A$59</c15:sqref>
                        </c15:formulaRef>
                      </c:ext>
                    </c:extLst>
                    <c:numCache>
                      <c:formatCode>General</c:formatCode>
                      <c:ptCount val="56"/>
                      <c:pt idx="0">
                        <c:v>15</c:v>
                      </c:pt>
                      <c:pt idx="1">
                        <c:v>16</c:v>
                      </c:pt>
                      <c:pt idx="2">
                        <c:v>17</c:v>
                      </c:pt>
                      <c:pt idx="3">
                        <c:v>18</c:v>
                      </c:pt>
                      <c:pt idx="4">
                        <c:v>19</c:v>
                      </c:pt>
                      <c:pt idx="5">
                        <c:v>20</c:v>
                      </c:pt>
                      <c:pt idx="6">
                        <c:v>21</c:v>
                      </c:pt>
                      <c:pt idx="7">
                        <c:v>22</c:v>
                      </c:pt>
                      <c:pt idx="8">
                        <c:v>23</c:v>
                      </c:pt>
                      <c:pt idx="9">
                        <c:v>24</c:v>
                      </c:pt>
                      <c:pt idx="10">
                        <c:v>25</c:v>
                      </c:pt>
                      <c:pt idx="11">
                        <c:v>26</c:v>
                      </c:pt>
                      <c:pt idx="12">
                        <c:v>27</c:v>
                      </c:pt>
                      <c:pt idx="13">
                        <c:v>28</c:v>
                      </c:pt>
                      <c:pt idx="14">
                        <c:v>29</c:v>
                      </c:pt>
                      <c:pt idx="15">
                        <c:v>30</c:v>
                      </c:pt>
                      <c:pt idx="16">
                        <c:v>31</c:v>
                      </c:pt>
                      <c:pt idx="17">
                        <c:v>32</c:v>
                      </c:pt>
                      <c:pt idx="18">
                        <c:v>33</c:v>
                      </c:pt>
                      <c:pt idx="19">
                        <c:v>34</c:v>
                      </c:pt>
                      <c:pt idx="20">
                        <c:v>35</c:v>
                      </c:pt>
                      <c:pt idx="21">
                        <c:v>36</c:v>
                      </c:pt>
                      <c:pt idx="22">
                        <c:v>37</c:v>
                      </c:pt>
                      <c:pt idx="23">
                        <c:v>38</c:v>
                      </c:pt>
                      <c:pt idx="24">
                        <c:v>39</c:v>
                      </c:pt>
                      <c:pt idx="25">
                        <c:v>40</c:v>
                      </c:pt>
                      <c:pt idx="26">
                        <c:v>41</c:v>
                      </c:pt>
                      <c:pt idx="27">
                        <c:v>42</c:v>
                      </c:pt>
                      <c:pt idx="28">
                        <c:v>43</c:v>
                      </c:pt>
                      <c:pt idx="29">
                        <c:v>44</c:v>
                      </c:pt>
                      <c:pt idx="30">
                        <c:v>45</c:v>
                      </c:pt>
                      <c:pt idx="31">
                        <c:v>46</c:v>
                      </c:pt>
                      <c:pt idx="32">
                        <c:v>47</c:v>
                      </c:pt>
                      <c:pt idx="33">
                        <c:v>48</c:v>
                      </c:pt>
                      <c:pt idx="34">
                        <c:v>49</c:v>
                      </c:pt>
                      <c:pt idx="35">
                        <c:v>50</c:v>
                      </c:pt>
                      <c:pt idx="36">
                        <c:v>51</c:v>
                      </c:pt>
                      <c:pt idx="37">
                        <c:v>52</c:v>
                      </c:pt>
                      <c:pt idx="38">
                        <c:v>53</c:v>
                      </c:pt>
                      <c:pt idx="39">
                        <c:v>54</c:v>
                      </c:pt>
                      <c:pt idx="40">
                        <c:v>55</c:v>
                      </c:pt>
                      <c:pt idx="41">
                        <c:v>56</c:v>
                      </c:pt>
                      <c:pt idx="42">
                        <c:v>57</c:v>
                      </c:pt>
                      <c:pt idx="43">
                        <c:v>58</c:v>
                      </c:pt>
                      <c:pt idx="44">
                        <c:v>59</c:v>
                      </c:pt>
                      <c:pt idx="45">
                        <c:v>60</c:v>
                      </c:pt>
                      <c:pt idx="46">
                        <c:v>61</c:v>
                      </c:pt>
                      <c:pt idx="47">
                        <c:v>62</c:v>
                      </c:pt>
                      <c:pt idx="48">
                        <c:v>63</c:v>
                      </c:pt>
                      <c:pt idx="49">
                        <c:v>64</c:v>
                      </c:pt>
                      <c:pt idx="50">
                        <c:v>65</c:v>
                      </c:pt>
                      <c:pt idx="51">
                        <c:v>66</c:v>
                      </c:pt>
                      <c:pt idx="52">
                        <c:v>67</c:v>
                      </c:pt>
                      <c:pt idx="53">
                        <c:v>68</c:v>
                      </c:pt>
                      <c:pt idx="54">
                        <c:v>68</c:v>
                      </c:pt>
                      <c:pt idx="55">
                        <c:v>70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Sheet1!$AE$4:$AE$59</c15:sqref>
                        </c15:formulaRef>
                      </c:ext>
                    </c:extLst>
                    <c:numCache>
                      <c:formatCode>General</c:formatCode>
                      <c:ptCount val="56"/>
                      <c:pt idx="0">
                        <c:v>562.89467739936595</c:v>
                      </c:pt>
                      <c:pt idx="1">
                        <c:v>485.01327123776605</c:v>
                      </c:pt>
                      <c:pt idx="2">
                        <c:v>429.16711865031738</c:v>
                      </c:pt>
                      <c:pt idx="3">
                        <c:v>387.84718905508578</c:v>
                      </c:pt>
                      <c:pt idx="4">
                        <c:v>356.45045004645374</c:v>
                      </c:pt>
                      <c:pt idx="5">
                        <c:v>332.0424921646952</c:v>
                      </c:pt>
                      <c:pt idx="6">
                        <c:v>312.68766626419017</c:v>
                      </c:pt>
                      <c:pt idx="7">
                        <c:v>297.07257537088083</c:v>
                      </c:pt>
                      <c:pt idx="8">
                        <c:v>284.28091217702109</c:v>
                      </c:pt>
                      <c:pt idx="9">
                        <c:v>273.65969085916771</c:v>
                      </c:pt>
                      <c:pt idx="10">
                        <c:v>264.73371988167446</c:v>
                      </c:pt>
                      <c:pt idx="11">
                        <c:v>257.15039296175888</c:v>
                      </c:pt>
                      <c:pt idx="12">
                        <c:v>250.64447714502001</c:v>
                      </c:pt>
                      <c:pt idx="13">
                        <c:v>245.01302991362701</c:v>
                      </c:pt>
                      <c:pt idx="14">
                        <c:v>240.09841227817017</c:v>
                      </c:pt>
                      <c:pt idx="15">
                        <c:v>235.77726996295453</c:v>
                      </c:pt>
                      <c:pt idx="16">
                        <c:v>231.95140528062873</c:v>
                      </c:pt>
                      <c:pt idx="17">
                        <c:v>228.54228275903563</c:v>
                      </c:pt>
                      <c:pt idx="18">
                        <c:v>225.48595548571004</c:v>
                      </c:pt>
                      <c:pt idx="19">
                        <c:v>222.73037868806358</c:v>
                      </c:pt>
                      <c:pt idx="20">
                        <c:v>220.23661595767595</c:v>
                      </c:pt>
                      <c:pt idx="21">
                        <c:v>218.10018741950702</c:v>
                      </c:pt>
                      <c:pt idx="22">
                        <c:v>216.1968199820509</c:v>
                      </c:pt>
                      <c:pt idx="23">
                        <c:v>214.46129827361432</c:v>
                      </c:pt>
                      <c:pt idx="24">
                        <c:v>212.86625440630468</c:v>
                      </c:pt>
                      <c:pt idx="25">
                        <c:v>211.39076423416171</c:v>
                      </c:pt>
                      <c:pt idx="26">
                        <c:v>210.01978158358457</c:v>
                      </c:pt>
                      <c:pt idx="27">
                        <c:v>208.73821675086066</c:v>
                      </c:pt>
                      <c:pt idx="28">
                        <c:v>207.53231169679603</c:v>
                      </c:pt>
                      <c:pt idx="29">
                        <c:v>206.40009517774229</c:v>
                      </c:pt>
                      <c:pt idx="30">
                        <c:v>205.32780640780916</c:v>
                      </c:pt>
                      <c:pt idx="31">
                        <c:v>204.30325271308931</c:v>
                      </c:pt>
                      <c:pt idx="32">
                        <c:v>203.32135708253566</c:v>
                      </c:pt>
                      <c:pt idx="33">
                        <c:v>202.37763175521783</c:v>
                      </c:pt>
                      <c:pt idx="34">
                        <c:v>201.4680966646311</c:v>
                      </c:pt>
                      <c:pt idx="35">
                        <c:v>200.58379908018935</c:v>
                      </c:pt>
                      <c:pt idx="36">
                        <c:v>199.71661194247878</c:v>
                      </c:pt>
                      <c:pt idx="37">
                        <c:v>198.86431650063776</c:v>
                      </c:pt>
                      <c:pt idx="38">
                        <c:v>198.02491557834907</c:v>
                      </c:pt>
                      <c:pt idx="39">
                        <c:v>197.18659923200829</c:v>
                      </c:pt>
                      <c:pt idx="40">
                        <c:v>196.3974225348158</c:v>
                      </c:pt>
                      <c:pt idx="41">
                        <c:v>195.63937538699201</c:v>
                      </c:pt>
                      <c:pt idx="42">
                        <c:v>194.87673477252551</c:v>
                      </c:pt>
                      <c:pt idx="43">
                        <c:v>194.09950676298209</c:v>
                      </c:pt>
                      <c:pt idx="44">
                        <c:v>193.29371671162119</c:v>
                      </c:pt>
                      <c:pt idx="45">
                        <c:v>192.44621411333983</c:v>
                      </c:pt>
                      <c:pt idx="46">
                        <c:v>191.54457688879975</c:v>
                      </c:pt>
                      <c:pt idx="47">
                        <c:v>190.57261866267623</c:v>
                      </c:pt>
                      <c:pt idx="48">
                        <c:v>189.53671540764935</c:v>
                      </c:pt>
                      <c:pt idx="49">
                        <c:v>188.41277462882593</c:v>
                      </c:pt>
                      <c:pt idx="50">
                        <c:v>187.14817884267848</c:v>
                      </c:pt>
                      <c:pt idx="51">
                        <c:v>185.67604456157514</c:v>
                      </c:pt>
                      <c:pt idx="52">
                        <c:v>183.9118223038634</c:v>
                      </c:pt>
                      <c:pt idx="53">
                        <c:v>181.66829403408462</c:v>
                      </c:pt>
                      <c:pt idx="54">
                        <c:v>178.45896331365859</c:v>
                      </c:pt>
                      <c:pt idx="55">
                        <c:v>169.19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7A04-4155-957D-77DAF9B973AA}"/>
                  </c:ext>
                </c:extLst>
              </c15:ser>
            </c15:filteredLineSeries>
          </c:ext>
        </c:extLst>
      </c:lineChart>
      <c:catAx>
        <c:axId val="763782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770848"/>
        <c:crosses val="autoZero"/>
        <c:auto val="1"/>
        <c:lblAlgn val="ctr"/>
        <c:lblOffset val="100"/>
        <c:noMultiLvlLbl val="0"/>
      </c:catAx>
      <c:valAx>
        <c:axId val="763770848"/>
        <c:scaling>
          <c:orientation val="minMax"/>
        </c:scaling>
        <c:delete val="0"/>
        <c:axPos val="l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78291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9682672461641233"/>
          <c:y val="0.20427149188251886"/>
          <c:w val="4.6575941448179191E-2"/>
          <c:h val="0.166140447494055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8507857690849754E-2"/>
          <c:y val="1.4188628309196765E-2"/>
          <c:w val="0.96161185189617593"/>
          <c:h val="0.95264334688951757"/>
        </c:manualLayout>
      </c:layout>
      <c:lineChart>
        <c:grouping val="standard"/>
        <c:varyColors val="0"/>
        <c:ser>
          <c:idx val="0"/>
          <c:order val="0"/>
          <c:tx>
            <c:v>B&amp;M</c:v>
          </c:tx>
          <c:spPr>
            <a:ln w="22225" cap="rnd" cmpd="sng" algn="ctr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Sheet1!$A$4:$A$59</c:f>
              <c:numCache>
                <c:formatCode>General</c:formatCode>
                <c:ptCount val="56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  <c:pt idx="41">
                  <c:v>56</c:v>
                </c:pt>
                <c:pt idx="42">
                  <c:v>57</c:v>
                </c:pt>
                <c:pt idx="43">
                  <c:v>58</c:v>
                </c:pt>
                <c:pt idx="44">
                  <c:v>59</c:v>
                </c:pt>
                <c:pt idx="45">
                  <c:v>60</c:v>
                </c:pt>
                <c:pt idx="46">
                  <c:v>61</c:v>
                </c:pt>
                <c:pt idx="47">
                  <c:v>62</c:v>
                </c:pt>
                <c:pt idx="48">
                  <c:v>63</c:v>
                </c:pt>
                <c:pt idx="49">
                  <c:v>64</c:v>
                </c:pt>
                <c:pt idx="50">
                  <c:v>65</c:v>
                </c:pt>
                <c:pt idx="51">
                  <c:v>66</c:v>
                </c:pt>
                <c:pt idx="52">
                  <c:v>67</c:v>
                </c:pt>
                <c:pt idx="53">
                  <c:v>68</c:v>
                </c:pt>
                <c:pt idx="54">
                  <c:v>68</c:v>
                </c:pt>
                <c:pt idx="55">
                  <c:v>70</c:v>
                </c:pt>
              </c:numCache>
            </c:numRef>
          </c:cat>
          <c:val>
            <c:numRef>
              <c:f>Sheet1!$C$4:$C$59</c:f>
              <c:numCache>
                <c:formatCode>0.00</c:formatCode>
                <c:ptCount val="56"/>
                <c:pt idx="0">
                  <c:v>704.35689402739581</c:v>
                </c:pt>
                <c:pt idx="1">
                  <c:v>600.58787108566253</c:v>
                </c:pt>
                <c:pt idx="2">
                  <c:v>524.91191245725076</c:v>
                </c:pt>
                <c:pt idx="3">
                  <c:v>468.25928793658966</c:v>
                </c:pt>
                <c:pt idx="4">
                  <c:v>424.94309846654721</c:v>
                </c:pt>
                <c:pt idx="5">
                  <c:v>391.25685822190331</c:v>
                </c:pt>
                <c:pt idx="6">
                  <c:v>364.69569977892462</c:v>
                </c:pt>
                <c:pt idx="7">
                  <c:v>343.50644281156025</c:v>
                </c:pt>
                <c:pt idx="8">
                  <c:v>326.42347876893319</c:v>
                </c:pt>
                <c:pt idx="9">
                  <c:v>312.51185625434692</c:v>
                </c:pt>
                <c:pt idx="10">
                  <c:v>301.07059316375069</c:v>
                </c:pt>
                <c:pt idx="11">
                  <c:v>291.56933096735497</c:v>
                </c:pt>
                <c:pt idx="12">
                  <c:v>283.60423260140988</c:v>
                </c:pt>
                <c:pt idx="13">
                  <c:v>276.86601723271343</c:v>
                </c:pt>
                <c:pt idx="14">
                  <c:v>271.11634891443515</c:v>
                </c:pt>
                <c:pt idx="15">
                  <c:v>266.17028881888552</c:v>
                </c:pt>
                <c:pt idx="16">
                  <c:v>261.8832408726982</c:v>
                </c:pt>
                <c:pt idx="17">
                  <c:v>258.14123808428468</c:v>
                </c:pt>
                <c:pt idx="18">
                  <c:v>254.85370542689716</c:v>
                </c:pt>
                <c:pt idx="19">
                  <c:v>251.94805248045745</c:v>
                </c:pt>
                <c:pt idx="20">
                  <c:v>249.36561556892266</c:v>
                </c:pt>
                <c:pt idx="21">
                  <c:v>247.05859546402249</c:v>
                </c:pt>
                <c:pt idx="22">
                  <c:v>244.98773109302232</c:v>
                </c:pt>
                <c:pt idx="23">
                  <c:v>243.12051924618265</c:v>
                </c:pt>
                <c:pt idx="24">
                  <c:v>241.42984107345546</c:v>
                </c:pt>
                <c:pt idx="25">
                  <c:v>239.89289303985294</c:v>
                </c:pt>
                <c:pt idx="26">
                  <c:v>238.49034670500251</c:v>
                </c:pt>
                <c:pt idx="27">
                  <c:v>237.20568098731781</c:v>
                </c:pt>
                <c:pt idx="28">
                  <c:v>236.02464449848088</c:v>
                </c:pt>
                <c:pt idx="29">
                  <c:v>234.93481554941087</c:v>
                </c:pt>
                <c:pt idx="30">
                  <c:v>233.92523456941561</c:v>
                </c:pt>
                <c:pt idx="31">
                  <c:v>232.98608866665901</c:v>
                </c:pt>
                <c:pt idx="32">
                  <c:v>232.10843137803806</c:v>
                </c:pt>
                <c:pt idx="33">
                  <c:v>231.28392261858698</c:v>
                </c:pt>
                <c:pt idx="34">
                  <c:v>230.50457460667576</c:v>
                </c:pt>
                <c:pt idx="35">
                  <c:v>229.76248914016401</c:v>
                </c:pt>
                <c:pt idx="36">
                  <c:v>229.04956991718186</c:v>
                </c:pt>
                <c:pt idx="37">
                  <c:v>228.35719034421075</c:v>
                </c:pt>
                <c:pt idx="38">
                  <c:v>227.67579191470975</c:v>
                </c:pt>
                <c:pt idx="39">
                  <c:v>226.99437984519255</c:v>
                </c:pt>
                <c:pt idx="40">
                  <c:v>226.2998696476179</c:v>
                </c:pt>
                <c:pt idx="41">
                  <c:v>225.57621799828186</c:v>
                </c:pt>
                <c:pt idx="42">
                  <c:v>224.80323890228357</c:v>
                </c:pt>
                <c:pt idx="43">
                  <c:v>223.95495319684832</c:v>
                </c:pt>
                <c:pt idx="44">
                  <c:v>222.99722985678829</c:v>
                </c:pt>
                <c:pt idx="45">
                  <c:v>221.88432001670651</c:v>
                </c:pt>
                <c:pt idx="46">
                  <c:v>220.55359471748602</c:v>
                </c:pt>
                <c:pt idx="47">
                  <c:v>218.91723494351234</c:v>
                </c:pt>
                <c:pt idx="48">
                  <c:v>216.84846048769487</c:v>
                </c:pt>
                <c:pt idx="49">
                  <c:v>214.15729233917298</c:v>
                </c:pt>
                <c:pt idx="50">
                  <c:v>210.54448024374574</c:v>
                </c:pt>
                <c:pt idx="51">
                  <c:v>205.50452851543653</c:v>
                </c:pt>
                <c:pt idx="52">
                  <c:v>198.09032498572591</c:v>
                </c:pt>
                <c:pt idx="53">
                  <c:v>186.20266618188907</c:v>
                </c:pt>
                <c:pt idx="54">
                  <c:v>164.34517751040244</c:v>
                </c:pt>
                <c:pt idx="55">
                  <c:v>169.19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71-4DED-A320-CC79B33C035E}"/>
            </c:ext>
          </c:extLst>
        </c:ser>
        <c:ser>
          <c:idx val="2"/>
          <c:order val="2"/>
          <c:tx>
            <c:v>10%</c:v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Sheet1!$A$4:$A$59</c:f>
              <c:numCache>
                <c:formatCode>General</c:formatCode>
                <c:ptCount val="56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  <c:pt idx="41">
                  <c:v>56</c:v>
                </c:pt>
                <c:pt idx="42">
                  <c:v>57</c:v>
                </c:pt>
                <c:pt idx="43">
                  <c:v>58</c:v>
                </c:pt>
                <c:pt idx="44">
                  <c:v>59</c:v>
                </c:pt>
                <c:pt idx="45">
                  <c:v>60</c:v>
                </c:pt>
                <c:pt idx="46">
                  <c:v>61</c:v>
                </c:pt>
                <c:pt idx="47">
                  <c:v>62</c:v>
                </c:pt>
                <c:pt idx="48">
                  <c:v>63</c:v>
                </c:pt>
                <c:pt idx="49">
                  <c:v>64</c:v>
                </c:pt>
                <c:pt idx="50">
                  <c:v>65</c:v>
                </c:pt>
                <c:pt idx="51">
                  <c:v>66</c:v>
                </c:pt>
                <c:pt idx="52">
                  <c:v>67</c:v>
                </c:pt>
                <c:pt idx="53">
                  <c:v>68</c:v>
                </c:pt>
                <c:pt idx="54">
                  <c:v>68</c:v>
                </c:pt>
                <c:pt idx="55">
                  <c:v>70</c:v>
                </c:pt>
              </c:numCache>
            </c:numRef>
          </c:cat>
          <c:val>
            <c:numRef>
              <c:f>Sheet1!$AB$4:$AB$59</c:f>
              <c:numCache>
                <c:formatCode>General</c:formatCode>
                <c:ptCount val="56"/>
                <c:pt idx="0">
                  <c:v>267.61616934984147</c:v>
                </c:pt>
                <c:pt idx="1">
                  <c:v>248.1458178094415</c:v>
                </c:pt>
                <c:pt idx="2">
                  <c:v>234.18427966257934</c:v>
                </c:pt>
                <c:pt idx="3">
                  <c:v>223.85429726377146</c:v>
                </c:pt>
                <c:pt idx="4">
                  <c:v>216.00511251161345</c:v>
                </c:pt>
                <c:pt idx="5">
                  <c:v>209.90312304117379</c:v>
                </c:pt>
                <c:pt idx="6">
                  <c:v>205.06441656604756</c:v>
                </c:pt>
                <c:pt idx="7">
                  <c:v>201.16064384272022</c:v>
                </c:pt>
                <c:pt idx="8">
                  <c:v>197.96272804425527</c:v>
                </c:pt>
                <c:pt idx="9">
                  <c:v>195.30742271479193</c:v>
                </c:pt>
                <c:pt idx="10">
                  <c:v>193.0759299704186</c:v>
                </c:pt>
                <c:pt idx="11">
                  <c:v>191.18009824043972</c:v>
                </c:pt>
                <c:pt idx="12">
                  <c:v>189.55361928625501</c:v>
                </c:pt>
                <c:pt idx="13">
                  <c:v>188.14575747840675</c:v>
                </c:pt>
                <c:pt idx="14">
                  <c:v>186.91710306954255</c:v>
                </c:pt>
                <c:pt idx="15">
                  <c:v>185.83681749073864</c:v>
                </c:pt>
                <c:pt idx="16">
                  <c:v>184.88035132015719</c:v>
                </c:pt>
                <c:pt idx="17">
                  <c:v>184.02807068975889</c:v>
                </c:pt>
                <c:pt idx="18">
                  <c:v>183.2639888714275</c:v>
                </c:pt>
                <c:pt idx="19">
                  <c:v>182.57509467201589</c:v>
                </c:pt>
                <c:pt idx="20">
                  <c:v>181.95165398941899</c:v>
                </c:pt>
                <c:pt idx="21">
                  <c:v>181.41754685487675</c:v>
                </c:pt>
                <c:pt idx="22">
                  <c:v>180.94170499551274</c:v>
                </c:pt>
                <c:pt idx="23">
                  <c:v>180.50782456840358</c:v>
                </c:pt>
                <c:pt idx="24">
                  <c:v>180.10906360157617</c:v>
                </c:pt>
                <c:pt idx="25">
                  <c:v>179.74019105854043</c:v>
                </c:pt>
                <c:pt idx="26">
                  <c:v>179.39744539589614</c:v>
                </c:pt>
                <c:pt idx="27">
                  <c:v>179.07705418771516</c:v>
                </c:pt>
                <c:pt idx="28">
                  <c:v>178.77557792419901</c:v>
                </c:pt>
                <c:pt idx="29">
                  <c:v>178.49252379443556</c:v>
                </c:pt>
                <c:pt idx="30">
                  <c:v>178.2244516019523</c:v>
                </c:pt>
                <c:pt idx="31">
                  <c:v>177.96831317827233</c:v>
                </c:pt>
                <c:pt idx="32">
                  <c:v>177.7228392706339</c:v>
                </c:pt>
                <c:pt idx="33">
                  <c:v>177.48690793880445</c:v>
                </c:pt>
                <c:pt idx="34">
                  <c:v>177.25952416615777</c:v>
                </c:pt>
                <c:pt idx="35">
                  <c:v>177.03844977004735</c:v>
                </c:pt>
                <c:pt idx="36">
                  <c:v>176.82165298561969</c:v>
                </c:pt>
                <c:pt idx="37">
                  <c:v>176.60857912515942</c:v>
                </c:pt>
                <c:pt idx="38">
                  <c:v>176.39872889458726</c:v>
                </c:pt>
                <c:pt idx="39">
                  <c:v>176.18914980800207</c:v>
                </c:pt>
                <c:pt idx="40">
                  <c:v>175.99185563370395</c:v>
                </c:pt>
                <c:pt idx="41">
                  <c:v>175.80234384674802</c:v>
                </c:pt>
                <c:pt idx="42">
                  <c:v>175.61168369313137</c:v>
                </c:pt>
                <c:pt idx="43">
                  <c:v>175.41737669074553</c:v>
                </c:pt>
                <c:pt idx="44">
                  <c:v>175.21592917790528</c:v>
                </c:pt>
                <c:pt idx="45">
                  <c:v>175.00405352833496</c:v>
                </c:pt>
                <c:pt idx="46">
                  <c:v>174.77864422219994</c:v>
                </c:pt>
                <c:pt idx="47">
                  <c:v>174.53565466566906</c:v>
                </c:pt>
                <c:pt idx="48">
                  <c:v>174.27667885191232</c:v>
                </c:pt>
                <c:pt idx="49">
                  <c:v>173.99569365720649</c:v>
                </c:pt>
                <c:pt idx="50">
                  <c:v>173.67954471066963</c:v>
                </c:pt>
                <c:pt idx="51">
                  <c:v>173.31151114039378</c:v>
                </c:pt>
                <c:pt idx="52">
                  <c:v>172.87045557596585</c:v>
                </c:pt>
                <c:pt idx="53">
                  <c:v>172.30957350852117</c:v>
                </c:pt>
                <c:pt idx="54">
                  <c:v>171.50724082841464</c:v>
                </c:pt>
                <c:pt idx="55">
                  <c:v>169.19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71-4DED-A320-CC79B33C035E}"/>
            </c:ext>
          </c:extLst>
        </c:ser>
        <c:ser>
          <c:idx val="3"/>
          <c:order val="3"/>
          <c:tx>
            <c:v>30%</c:v>
          </c:tx>
          <c:spPr>
            <a:ln w="22225" cap="rnd" cmpd="sng" algn="ctr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Sheet1!$A$4:$A$59</c:f>
              <c:numCache>
                <c:formatCode>General</c:formatCode>
                <c:ptCount val="56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  <c:pt idx="41">
                  <c:v>56</c:v>
                </c:pt>
                <c:pt idx="42">
                  <c:v>57</c:v>
                </c:pt>
                <c:pt idx="43">
                  <c:v>58</c:v>
                </c:pt>
                <c:pt idx="44">
                  <c:v>59</c:v>
                </c:pt>
                <c:pt idx="45">
                  <c:v>60</c:v>
                </c:pt>
                <c:pt idx="46">
                  <c:v>61</c:v>
                </c:pt>
                <c:pt idx="47">
                  <c:v>62</c:v>
                </c:pt>
                <c:pt idx="48">
                  <c:v>63</c:v>
                </c:pt>
                <c:pt idx="49">
                  <c:v>64</c:v>
                </c:pt>
                <c:pt idx="50">
                  <c:v>65</c:v>
                </c:pt>
                <c:pt idx="51">
                  <c:v>66</c:v>
                </c:pt>
                <c:pt idx="52">
                  <c:v>67</c:v>
                </c:pt>
                <c:pt idx="53">
                  <c:v>68</c:v>
                </c:pt>
                <c:pt idx="54">
                  <c:v>68</c:v>
                </c:pt>
                <c:pt idx="55">
                  <c:v>70</c:v>
                </c:pt>
              </c:numCache>
            </c:numRef>
          </c:cat>
          <c:val>
            <c:numRef>
              <c:f>Sheet1!$AD$4:$AD$59</c:f>
              <c:numCache>
                <c:formatCode>General</c:formatCode>
                <c:ptCount val="56"/>
                <c:pt idx="0">
                  <c:v>464.46850804952436</c:v>
                </c:pt>
                <c:pt idx="1">
                  <c:v>406.05745342832449</c:v>
                </c:pt>
                <c:pt idx="2">
                  <c:v>364.17283898773803</c:v>
                </c:pt>
                <c:pt idx="3">
                  <c:v>333.18289179131432</c:v>
                </c:pt>
                <c:pt idx="4">
                  <c:v>309.63533753484029</c:v>
                </c:pt>
                <c:pt idx="5">
                  <c:v>291.32936912352136</c:v>
                </c:pt>
                <c:pt idx="6">
                  <c:v>276.81324969814261</c:v>
                </c:pt>
                <c:pt idx="7">
                  <c:v>265.10193152816061</c:v>
                </c:pt>
                <c:pt idx="8">
                  <c:v>255.50818413276579</c:v>
                </c:pt>
                <c:pt idx="9">
                  <c:v>247.54226814437578</c:v>
                </c:pt>
                <c:pt idx="10">
                  <c:v>240.84778991125583</c:v>
                </c:pt>
                <c:pt idx="11">
                  <c:v>235.16029472131913</c:v>
                </c:pt>
                <c:pt idx="12">
                  <c:v>230.28085785876499</c:v>
                </c:pt>
                <c:pt idx="13">
                  <c:v>226.05727243522026</c:v>
                </c:pt>
                <c:pt idx="14">
                  <c:v>222.37130920862762</c:v>
                </c:pt>
                <c:pt idx="15">
                  <c:v>219.13045247221589</c:v>
                </c:pt>
                <c:pt idx="16">
                  <c:v>216.26105396047154</c:v>
                </c:pt>
                <c:pt idx="17">
                  <c:v>213.70421206927671</c:v>
                </c:pt>
                <c:pt idx="18">
                  <c:v>211.41196661428251</c:v>
                </c:pt>
                <c:pt idx="19">
                  <c:v>209.34528401604769</c:v>
                </c:pt>
                <c:pt idx="20">
                  <c:v>207.47496196825696</c:v>
                </c:pt>
                <c:pt idx="21">
                  <c:v>205.87264056463027</c:v>
                </c:pt>
                <c:pt idx="22">
                  <c:v>204.44511498653819</c:v>
                </c:pt>
                <c:pt idx="23">
                  <c:v>203.14347370521074</c:v>
                </c:pt>
                <c:pt idx="24">
                  <c:v>201.94719080472851</c:v>
                </c:pt>
                <c:pt idx="25">
                  <c:v>200.84057317562127</c:v>
                </c:pt>
                <c:pt idx="26">
                  <c:v>199.8123361876884</c:v>
                </c:pt>
                <c:pt idx="27">
                  <c:v>198.85116256314546</c:v>
                </c:pt>
                <c:pt idx="28">
                  <c:v>197.94673377259701</c:v>
                </c:pt>
                <c:pt idx="29">
                  <c:v>197.0975713833067</c:v>
                </c:pt>
                <c:pt idx="30">
                  <c:v>196.29335480585686</c:v>
                </c:pt>
                <c:pt idx="31">
                  <c:v>195.52493953481698</c:v>
                </c:pt>
                <c:pt idx="32">
                  <c:v>194.78851781190173</c:v>
                </c:pt>
                <c:pt idx="33">
                  <c:v>194.08072381641338</c:v>
                </c:pt>
                <c:pt idx="34">
                  <c:v>193.39857249847333</c:v>
                </c:pt>
                <c:pt idx="35">
                  <c:v>192.735349310142</c:v>
                </c:pt>
                <c:pt idx="36">
                  <c:v>192.08495895685908</c:v>
                </c:pt>
                <c:pt idx="37">
                  <c:v>191.4457373754783</c:v>
                </c:pt>
                <c:pt idx="38">
                  <c:v>190.8161866837618</c:v>
                </c:pt>
                <c:pt idx="39">
                  <c:v>190.18744942400622</c:v>
                </c:pt>
                <c:pt idx="40">
                  <c:v>189.59556690111185</c:v>
                </c:pt>
                <c:pt idx="41">
                  <c:v>189.02703154024402</c:v>
                </c:pt>
                <c:pt idx="42">
                  <c:v>188.45505107939414</c:v>
                </c:pt>
                <c:pt idx="43">
                  <c:v>187.87213007223656</c:v>
                </c:pt>
                <c:pt idx="44">
                  <c:v>187.26778753371588</c:v>
                </c:pt>
                <c:pt idx="45">
                  <c:v>186.63216058500487</c:v>
                </c:pt>
                <c:pt idx="46">
                  <c:v>185.95593266659981</c:v>
                </c:pt>
                <c:pt idx="47">
                  <c:v>185.22696399700718</c:v>
                </c:pt>
                <c:pt idx="48">
                  <c:v>184.450036555737</c:v>
                </c:pt>
                <c:pt idx="49">
                  <c:v>183.60708097161944</c:v>
                </c:pt>
                <c:pt idx="50">
                  <c:v>182.65863413200887</c:v>
                </c:pt>
                <c:pt idx="51">
                  <c:v>181.55453342118136</c:v>
                </c:pt>
                <c:pt idx="52">
                  <c:v>180.23136672789755</c:v>
                </c:pt>
                <c:pt idx="53">
                  <c:v>178.54872052556348</c:v>
                </c:pt>
                <c:pt idx="54">
                  <c:v>176.14172248524392</c:v>
                </c:pt>
                <c:pt idx="55">
                  <c:v>169.19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71-4DED-A320-CC79B33C035E}"/>
            </c:ext>
          </c:extLst>
        </c:ser>
        <c:ser>
          <c:idx val="4"/>
          <c:order val="4"/>
          <c:tx>
            <c:v>50%</c:v>
          </c:tx>
          <c:spPr>
            <a:ln w="22225" cap="rnd" cmpd="sng" algn="ctr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Sheet1!$A$4:$A$59</c:f>
              <c:numCache>
                <c:formatCode>General</c:formatCode>
                <c:ptCount val="56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  <c:pt idx="41">
                  <c:v>56</c:v>
                </c:pt>
                <c:pt idx="42">
                  <c:v>57</c:v>
                </c:pt>
                <c:pt idx="43">
                  <c:v>58</c:v>
                </c:pt>
                <c:pt idx="44">
                  <c:v>59</c:v>
                </c:pt>
                <c:pt idx="45">
                  <c:v>60</c:v>
                </c:pt>
                <c:pt idx="46">
                  <c:v>61</c:v>
                </c:pt>
                <c:pt idx="47">
                  <c:v>62</c:v>
                </c:pt>
                <c:pt idx="48">
                  <c:v>63</c:v>
                </c:pt>
                <c:pt idx="49">
                  <c:v>64</c:v>
                </c:pt>
                <c:pt idx="50">
                  <c:v>65</c:v>
                </c:pt>
                <c:pt idx="51">
                  <c:v>66</c:v>
                </c:pt>
                <c:pt idx="52">
                  <c:v>67</c:v>
                </c:pt>
                <c:pt idx="53">
                  <c:v>68</c:v>
                </c:pt>
                <c:pt idx="54">
                  <c:v>68</c:v>
                </c:pt>
                <c:pt idx="55">
                  <c:v>70</c:v>
                </c:pt>
              </c:numCache>
            </c:numRef>
          </c:cat>
          <c:val>
            <c:numRef>
              <c:f>Sheet1!$AF$4:$AF$59</c:f>
              <c:numCache>
                <c:formatCode>General</c:formatCode>
                <c:ptCount val="56"/>
                <c:pt idx="0">
                  <c:v>661.32084674920736</c:v>
                </c:pt>
                <c:pt idx="1">
                  <c:v>563.96908904720749</c:v>
                </c:pt>
                <c:pt idx="2">
                  <c:v>494.16139831289667</c:v>
                </c:pt>
                <c:pt idx="3">
                  <c:v>442.51148631885724</c:v>
                </c:pt>
                <c:pt idx="4">
                  <c:v>403.26556255806713</c:v>
                </c:pt>
                <c:pt idx="5">
                  <c:v>372.75561520586893</c:v>
                </c:pt>
                <c:pt idx="6">
                  <c:v>348.56208283023767</c:v>
                </c:pt>
                <c:pt idx="7">
                  <c:v>329.04321921360099</c:v>
                </c:pt>
                <c:pt idx="8">
                  <c:v>313.0536402212764</c:v>
                </c:pt>
                <c:pt idx="9">
                  <c:v>299.77711357395964</c:v>
                </c:pt>
                <c:pt idx="10">
                  <c:v>288.61964985209306</c:v>
                </c:pt>
                <c:pt idx="11">
                  <c:v>279.14049120219863</c:v>
                </c:pt>
                <c:pt idx="12">
                  <c:v>271.00809643127502</c:v>
                </c:pt>
                <c:pt idx="13">
                  <c:v>263.96878739203379</c:v>
                </c:pt>
                <c:pt idx="14">
                  <c:v>257.82551534771272</c:v>
                </c:pt>
                <c:pt idx="15">
                  <c:v>252.42408745369318</c:v>
                </c:pt>
                <c:pt idx="16">
                  <c:v>247.6417566007859</c:v>
                </c:pt>
                <c:pt idx="17">
                  <c:v>243.38035344879449</c:v>
                </c:pt>
                <c:pt idx="18">
                  <c:v>239.55994435713754</c:v>
                </c:pt>
                <c:pt idx="19">
                  <c:v>236.11547336007948</c:v>
                </c:pt>
                <c:pt idx="20">
                  <c:v>232.99826994709494</c:v>
                </c:pt>
                <c:pt idx="21">
                  <c:v>230.32773427438377</c:v>
                </c:pt>
                <c:pt idx="22">
                  <c:v>227.94852497756364</c:v>
                </c:pt>
                <c:pt idx="23">
                  <c:v>225.7791228420179</c:v>
                </c:pt>
                <c:pt idx="24">
                  <c:v>223.78531800788085</c:v>
                </c:pt>
                <c:pt idx="25">
                  <c:v>221.94095529270214</c:v>
                </c:pt>
                <c:pt idx="26">
                  <c:v>220.22722697948069</c:v>
                </c:pt>
                <c:pt idx="27">
                  <c:v>218.6252709385758</c:v>
                </c:pt>
                <c:pt idx="28">
                  <c:v>217.11788962099502</c:v>
                </c:pt>
                <c:pt idx="29">
                  <c:v>215.70261897217785</c:v>
                </c:pt>
                <c:pt idx="30">
                  <c:v>214.36225800976143</c:v>
                </c:pt>
                <c:pt idx="31">
                  <c:v>213.08156589136163</c:v>
                </c:pt>
                <c:pt idx="32">
                  <c:v>211.85419635316956</c:v>
                </c:pt>
                <c:pt idx="33">
                  <c:v>210.67453969402231</c:v>
                </c:pt>
                <c:pt idx="34">
                  <c:v>209.53762083078888</c:v>
                </c:pt>
                <c:pt idx="35">
                  <c:v>208.4322488502367</c:v>
                </c:pt>
                <c:pt idx="36">
                  <c:v>207.34826492809847</c:v>
                </c:pt>
                <c:pt idx="37">
                  <c:v>206.28289562579718</c:v>
                </c:pt>
                <c:pt idx="38">
                  <c:v>205.23364447293633</c:v>
                </c:pt>
                <c:pt idx="39">
                  <c:v>204.18574904001036</c:v>
                </c:pt>
                <c:pt idx="40">
                  <c:v>203.19927816851975</c:v>
                </c:pt>
                <c:pt idx="41">
                  <c:v>202.25171923374003</c:v>
                </c:pt>
                <c:pt idx="42">
                  <c:v>201.29841846565688</c:v>
                </c:pt>
                <c:pt idx="43">
                  <c:v>200.32688345372762</c:v>
                </c:pt>
                <c:pt idx="44">
                  <c:v>199.31964588952647</c:v>
                </c:pt>
                <c:pt idx="45">
                  <c:v>198.26026764167477</c:v>
                </c:pt>
                <c:pt idx="46">
                  <c:v>197.1332211109997</c:v>
                </c:pt>
                <c:pt idx="47">
                  <c:v>195.91827332834529</c:v>
                </c:pt>
                <c:pt idx="48">
                  <c:v>194.62339425956168</c:v>
                </c:pt>
                <c:pt idx="49">
                  <c:v>193.21846828603242</c:v>
                </c:pt>
                <c:pt idx="50">
                  <c:v>191.63772355334811</c:v>
                </c:pt>
                <c:pt idx="51">
                  <c:v>189.79755570196892</c:v>
                </c:pt>
                <c:pt idx="52">
                  <c:v>187.59227787982925</c:v>
                </c:pt>
                <c:pt idx="53">
                  <c:v>184.7878675426058</c:v>
                </c:pt>
                <c:pt idx="54">
                  <c:v>180.77620414207323</c:v>
                </c:pt>
                <c:pt idx="55">
                  <c:v>169.19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071-4DED-A320-CC79B33C035E}"/>
            </c:ext>
          </c:extLst>
        </c:ser>
        <c:ser>
          <c:idx val="5"/>
          <c:order val="5"/>
          <c:tx>
            <c:v>70%</c:v>
          </c:tx>
          <c:spPr>
            <a:ln w="22225" cap="rnd" cmpd="sng" algn="ctr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Sheet1!$A$4:$A$59</c:f>
              <c:numCache>
                <c:formatCode>General</c:formatCode>
                <c:ptCount val="56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  <c:pt idx="41">
                  <c:v>56</c:v>
                </c:pt>
                <c:pt idx="42">
                  <c:v>57</c:v>
                </c:pt>
                <c:pt idx="43">
                  <c:v>58</c:v>
                </c:pt>
                <c:pt idx="44">
                  <c:v>59</c:v>
                </c:pt>
                <c:pt idx="45">
                  <c:v>60</c:v>
                </c:pt>
                <c:pt idx="46">
                  <c:v>61</c:v>
                </c:pt>
                <c:pt idx="47">
                  <c:v>62</c:v>
                </c:pt>
                <c:pt idx="48">
                  <c:v>63</c:v>
                </c:pt>
                <c:pt idx="49">
                  <c:v>64</c:v>
                </c:pt>
                <c:pt idx="50">
                  <c:v>65</c:v>
                </c:pt>
                <c:pt idx="51">
                  <c:v>66</c:v>
                </c:pt>
                <c:pt idx="52">
                  <c:v>67</c:v>
                </c:pt>
                <c:pt idx="53">
                  <c:v>68</c:v>
                </c:pt>
                <c:pt idx="54">
                  <c:v>68</c:v>
                </c:pt>
                <c:pt idx="55">
                  <c:v>70</c:v>
                </c:pt>
              </c:numCache>
            </c:numRef>
          </c:cat>
          <c:val>
            <c:numRef>
              <c:f>Sheet1!$AI$4:$AI$59</c:f>
              <c:numCache>
                <c:formatCode>General</c:formatCode>
                <c:ptCount val="56"/>
                <c:pt idx="0">
                  <c:v>858.17318544889031</c:v>
                </c:pt>
                <c:pt idx="1">
                  <c:v>721.88072466609037</c:v>
                </c:pt>
                <c:pt idx="2">
                  <c:v>624.1499576380553</c:v>
                </c:pt>
                <c:pt idx="3">
                  <c:v>551.84008084640004</c:v>
                </c:pt>
                <c:pt idx="4">
                  <c:v>496.89578758129397</c:v>
                </c:pt>
                <c:pt idx="5">
                  <c:v>454.18186128821651</c:v>
                </c:pt>
                <c:pt idx="6">
                  <c:v>420.31091596233273</c:v>
                </c:pt>
                <c:pt idx="7">
                  <c:v>392.98450689904143</c:v>
                </c:pt>
                <c:pt idx="8">
                  <c:v>370.59909630978689</c:v>
                </c:pt>
                <c:pt idx="9">
                  <c:v>352.01195900354344</c:v>
                </c:pt>
                <c:pt idx="10">
                  <c:v>336.39150979293026</c:v>
                </c:pt>
                <c:pt idx="11">
                  <c:v>323.12068768307802</c:v>
                </c:pt>
                <c:pt idx="12">
                  <c:v>311.735335003785</c:v>
                </c:pt>
                <c:pt idx="13">
                  <c:v>301.88030234884729</c:v>
                </c:pt>
                <c:pt idx="14">
                  <c:v>293.27972148679777</c:v>
                </c:pt>
                <c:pt idx="15">
                  <c:v>285.7177224351704</c:v>
                </c:pt>
                <c:pt idx="16">
                  <c:v>279.02245924110025</c:v>
                </c:pt>
                <c:pt idx="17">
                  <c:v>273.05649482831234</c:v>
                </c:pt>
                <c:pt idx="18">
                  <c:v>267.70792209999252</c:v>
                </c:pt>
                <c:pt idx="19">
                  <c:v>262.88566270411127</c:v>
                </c:pt>
                <c:pt idx="20">
                  <c:v>258.52157792593289</c:v>
                </c:pt>
                <c:pt idx="21">
                  <c:v>254.7828279841373</c:v>
                </c:pt>
                <c:pt idx="22">
                  <c:v>251.45193496858909</c:v>
                </c:pt>
                <c:pt idx="23">
                  <c:v>248.41477197882503</c:v>
                </c:pt>
                <c:pt idx="24">
                  <c:v>245.62344521103319</c:v>
                </c:pt>
                <c:pt idx="25">
                  <c:v>243.04133740978295</c:v>
                </c:pt>
                <c:pt idx="26">
                  <c:v>240.64211777127298</c:v>
                </c:pt>
                <c:pt idx="27">
                  <c:v>238.39937931400613</c:v>
                </c:pt>
                <c:pt idx="28">
                  <c:v>236.28904546939305</c:v>
                </c:pt>
                <c:pt idx="29">
                  <c:v>234.30766656104899</c:v>
                </c:pt>
                <c:pt idx="30">
                  <c:v>232.43116121366603</c:v>
                </c:pt>
                <c:pt idx="31">
                  <c:v>230.63819224790626</c:v>
                </c:pt>
                <c:pt idx="32">
                  <c:v>228.91987489443738</c:v>
                </c:pt>
                <c:pt idx="33">
                  <c:v>227.26835557163122</c:v>
                </c:pt>
                <c:pt idx="34">
                  <c:v>225.67666916310444</c:v>
                </c:pt>
                <c:pt idx="35">
                  <c:v>224.12914839033135</c:v>
                </c:pt>
                <c:pt idx="36">
                  <c:v>222.61157089933786</c:v>
                </c:pt>
                <c:pt idx="37">
                  <c:v>221.12005387611606</c:v>
                </c:pt>
                <c:pt idx="38">
                  <c:v>219.65110226211084</c:v>
                </c:pt>
                <c:pt idx="39">
                  <c:v>218.18404865601451</c:v>
                </c:pt>
                <c:pt idx="40">
                  <c:v>216.80298943592763</c:v>
                </c:pt>
                <c:pt idx="41">
                  <c:v>215.47640692723604</c:v>
                </c:pt>
                <c:pt idx="42">
                  <c:v>214.14178585191962</c:v>
                </c:pt>
                <c:pt idx="43">
                  <c:v>212.78163683521865</c:v>
                </c:pt>
                <c:pt idx="44">
                  <c:v>211.37150424533706</c:v>
                </c:pt>
                <c:pt idx="45">
                  <c:v>209.88837469834468</c:v>
                </c:pt>
                <c:pt idx="46">
                  <c:v>208.31050955539956</c:v>
                </c:pt>
                <c:pt idx="47">
                  <c:v>206.60958265968341</c:v>
                </c:pt>
                <c:pt idx="48">
                  <c:v>204.79675196338636</c:v>
                </c:pt>
                <c:pt idx="49">
                  <c:v>202.82985560044537</c:v>
                </c:pt>
                <c:pt idx="50">
                  <c:v>200.61681297468735</c:v>
                </c:pt>
                <c:pt idx="51">
                  <c:v>198.04057798275647</c:v>
                </c:pt>
                <c:pt idx="52">
                  <c:v>194.95318903176093</c:v>
                </c:pt>
                <c:pt idx="53">
                  <c:v>191.02701455964811</c:v>
                </c:pt>
                <c:pt idx="54">
                  <c:v>185.41068579890251</c:v>
                </c:pt>
                <c:pt idx="55">
                  <c:v>169.19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071-4DED-A320-CC79B33C03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763782912"/>
        <c:axId val="763770848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v>54.37%</c:v>
                </c:tx>
                <c:spPr>
                  <a:ln w="22225" cap="rnd" cmpd="sng" algn="ctr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Sheet1!$A$4:$A$59</c15:sqref>
                        </c15:formulaRef>
                      </c:ext>
                    </c:extLst>
                    <c:numCache>
                      <c:formatCode>General</c:formatCode>
                      <c:ptCount val="56"/>
                      <c:pt idx="0">
                        <c:v>15</c:v>
                      </c:pt>
                      <c:pt idx="1">
                        <c:v>16</c:v>
                      </c:pt>
                      <c:pt idx="2">
                        <c:v>17</c:v>
                      </c:pt>
                      <c:pt idx="3">
                        <c:v>18</c:v>
                      </c:pt>
                      <c:pt idx="4">
                        <c:v>19</c:v>
                      </c:pt>
                      <c:pt idx="5">
                        <c:v>20</c:v>
                      </c:pt>
                      <c:pt idx="6">
                        <c:v>21</c:v>
                      </c:pt>
                      <c:pt idx="7">
                        <c:v>22</c:v>
                      </c:pt>
                      <c:pt idx="8">
                        <c:v>23</c:v>
                      </c:pt>
                      <c:pt idx="9">
                        <c:v>24</c:v>
                      </c:pt>
                      <c:pt idx="10">
                        <c:v>25</c:v>
                      </c:pt>
                      <c:pt idx="11">
                        <c:v>26</c:v>
                      </c:pt>
                      <c:pt idx="12">
                        <c:v>27</c:v>
                      </c:pt>
                      <c:pt idx="13">
                        <c:v>28</c:v>
                      </c:pt>
                      <c:pt idx="14">
                        <c:v>29</c:v>
                      </c:pt>
                      <c:pt idx="15">
                        <c:v>30</c:v>
                      </c:pt>
                      <c:pt idx="16">
                        <c:v>31</c:v>
                      </c:pt>
                      <c:pt idx="17">
                        <c:v>32</c:v>
                      </c:pt>
                      <c:pt idx="18">
                        <c:v>33</c:v>
                      </c:pt>
                      <c:pt idx="19">
                        <c:v>34</c:v>
                      </c:pt>
                      <c:pt idx="20">
                        <c:v>35</c:v>
                      </c:pt>
                      <c:pt idx="21">
                        <c:v>36</c:v>
                      </c:pt>
                      <c:pt idx="22">
                        <c:v>37</c:v>
                      </c:pt>
                      <c:pt idx="23">
                        <c:v>38</c:v>
                      </c:pt>
                      <c:pt idx="24">
                        <c:v>39</c:v>
                      </c:pt>
                      <c:pt idx="25">
                        <c:v>40</c:v>
                      </c:pt>
                      <c:pt idx="26">
                        <c:v>41</c:v>
                      </c:pt>
                      <c:pt idx="27">
                        <c:v>42</c:v>
                      </c:pt>
                      <c:pt idx="28">
                        <c:v>43</c:v>
                      </c:pt>
                      <c:pt idx="29">
                        <c:v>44</c:v>
                      </c:pt>
                      <c:pt idx="30">
                        <c:v>45</c:v>
                      </c:pt>
                      <c:pt idx="31">
                        <c:v>46</c:v>
                      </c:pt>
                      <c:pt idx="32">
                        <c:v>47</c:v>
                      </c:pt>
                      <c:pt idx="33">
                        <c:v>48</c:v>
                      </c:pt>
                      <c:pt idx="34">
                        <c:v>49</c:v>
                      </c:pt>
                      <c:pt idx="35">
                        <c:v>50</c:v>
                      </c:pt>
                      <c:pt idx="36">
                        <c:v>51</c:v>
                      </c:pt>
                      <c:pt idx="37">
                        <c:v>52</c:v>
                      </c:pt>
                      <c:pt idx="38">
                        <c:v>53</c:v>
                      </c:pt>
                      <c:pt idx="39">
                        <c:v>54</c:v>
                      </c:pt>
                      <c:pt idx="40">
                        <c:v>55</c:v>
                      </c:pt>
                      <c:pt idx="41">
                        <c:v>56</c:v>
                      </c:pt>
                      <c:pt idx="42">
                        <c:v>57</c:v>
                      </c:pt>
                      <c:pt idx="43">
                        <c:v>58</c:v>
                      </c:pt>
                      <c:pt idx="44">
                        <c:v>59</c:v>
                      </c:pt>
                      <c:pt idx="45">
                        <c:v>60</c:v>
                      </c:pt>
                      <c:pt idx="46">
                        <c:v>61</c:v>
                      </c:pt>
                      <c:pt idx="47">
                        <c:v>62</c:v>
                      </c:pt>
                      <c:pt idx="48">
                        <c:v>63</c:v>
                      </c:pt>
                      <c:pt idx="49">
                        <c:v>64</c:v>
                      </c:pt>
                      <c:pt idx="50">
                        <c:v>65</c:v>
                      </c:pt>
                      <c:pt idx="51">
                        <c:v>66</c:v>
                      </c:pt>
                      <c:pt idx="52">
                        <c:v>67</c:v>
                      </c:pt>
                      <c:pt idx="53">
                        <c:v>68</c:v>
                      </c:pt>
                      <c:pt idx="54">
                        <c:v>68</c:v>
                      </c:pt>
                      <c:pt idx="55">
                        <c:v>70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Sheet1!$AG$4:$AG$59</c15:sqref>
                        </c15:formulaRef>
                      </c:ext>
                    </c:extLst>
                    <c:numCache>
                      <c:formatCode>General</c:formatCode>
                      <c:ptCount val="56"/>
                      <c:pt idx="0">
                        <c:v>704.33308275508807</c:v>
                      </c:pt>
                      <c:pt idx="1">
                        <c:v>598.47278142993343</c:v>
                      </c:pt>
                      <c:pt idx="2">
                        <c:v>522.56389852544385</c:v>
                      </c:pt>
                      <c:pt idx="3">
                        <c:v>466.39978422312532</c:v>
                      </c:pt>
                      <c:pt idx="4">
                        <c:v>423.72376672564224</c:v>
                      </c:pt>
                      <c:pt idx="5">
                        <c:v>390.54724997486187</c:v>
                      </c:pt>
                      <c:pt idx="6">
                        <c:v>364.23920286960043</c:v>
                      </c:pt>
                      <c:pt idx="7">
                        <c:v>343.01439057286973</c:v>
                      </c:pt>
                      <c:pt idx="8">
                        <c:v>325.62732237661589</c:v>
                      </c:pt>
                      <c:pt idx="9">
                        <c:v>311.19042730032368</c:v>
                      </c:pt>
                      <c:pt idx="10">
                        <c:v>299.057801249166</c:v>
                      </c:pt>
                      <c:pt idx="11">
                        <c:v>288.75016413327074</c:v>
                      </c:pt>
                      <c:pt idx="12">
                        <c:v>279.90699805936845</c:v>
                      </c:pt>
                      <c:pt idx="13">
                        <c:v>272.25245341009753</c:v>
                      </c:pt>
                      <c:pt idx="14">
                        <c:v>265.57225938910278</c:v>
                      </c:pt>
                      <c:pt idx="15">
                        <c:v>259.69874669714591</c:v>
                      </c:pt>
                      <c:pt idx="16">
                        <c:v>254.49844012769458</c:v>
                      </c:pt>
                      <c:pt idx="17">
                        <c:v>249.86459034021914</c:v>
                      </c:pt>
                      <c:pt idx="18">
                        <c:v>245.71027749395137</c:v>
                      </c:pt>
                      <c:pt idx="19">
                        <c:v>241.96475973175041</c:v>
                      </c:pt>
                      <c:pt idx="20">
                        <c:v>238.57511274047104</c:v>
                      </c:pt>
                      <c:pt idx="21">
                        <c:v>235.67117224996491</c:v>
                      </c:pt>
                      <c:pt idx="22">
                        <c:v>233.08402006060271</c:v>
                      </c:pt>
                      <c:pt idx="23">
                        <c:v>230.72501217841025</c:v>
                      </c:pt>
                      <c:pt idx="24">
                        <c:v>228.55694880176964</c:v>
                      </c:pt>
                      <c:pt idx="25">
                        <c:v>226.5513887852843</c:v>
                      </c:pt>
                      <c:pt idx="26">
                        <c:v>224.68788061748731</c:v>
                      </c:pt>
                      <c:pt idx="27">
                        <c:v>222.94591361860734</c:v>
                      </c:pt>
                      <c:pt idx="28">
                        <c:v>221.30678717386999</c:v>
                      </c:pt>
                      <c:pt idx="29">
                        <c:v>219.76782187034621</c:v>
                      </c:pt>
                      <c:pt idx="30">
                        <c:v>218.31031335981459</c:v>
                      </c:pt>
                      <c:pt idx="31">
                        <c:v>216.91768875026662</c:v>
                      </c:pt>
                      <c:pt idx="32">
                        <c:v>215.58304711443657</c:v>
                      </c:pt>
                      <c:pt idx="33">
                        <c:v>214.30028846327986</c:v>
                      </c:pt>
                      <c:pt idx="34">
                        <c:v>213.06400289139984</c:v>
                      </c:pt>
                      <c:pt idx="35">
                        <c:v>211.86202139974736</c:v>
                      </c:pt>
                      <c:pt idx="36">
                        <c:v>210.68329728281429</c:v>
                      </c:pt>
                      <c:pt idx="37">
                        <c:v>209.52481470349187</c:v>
                      </c:pt>
                      <c:pt idx="38">
                        <c:v>208.38385899987097</c:v>
                      </c:pt>
                      <c:pt idx="39">
                        <c:v>207.2443775061073</c:v>
                      </c:pt>
                      <c:pt idx="40">
                        <c:v>206.17168908044835</c:v>
                      </c:pt>
                      <c:pt idx="41">
                        <c:v>205.14131349476889</c:v>
                      </c:pt>
                      <c:pt idx="42">
                        <c:v>204.1046942395553</c:v>
                      </c:pt>
                      <c:pt idx="43">
                        <c:v>203.04824706758342</c:v>
                      </c:pt>
                      <c:pt idx="44">
                        <c:v>201.95297694027107</c:v>
                      </c:pt>
                      <c:pt idx="45">
                        <c:v>200.80100903355714</c:v>
                      </c:pt>
                      <c:pt idx="46">
                        <c:v>199.57545863610108</c:v>
                      </c:pt>
                      <c:pt idx="47">
                        <c:v>198.25432441724269</c:v>
                      </c:pt>
                      <c:pt idx="48">
                        <c:v>196.84627291784739</c:v>
                      </c:pt>
                      <c:pt idx="49">
                        <c:v>195.31855641423164</c:v>
                      </c:pt>
                      <c:pt idx="50">
                        <c:v>193.59965459191073</c:v>
                      </c:pt>
                      <c:pt idx="51">
                        <c:v>191.598656070321</c:v>
                      </c:pt>
                      <c:pt idx="52">
                        <c:v>189.2006369665263</c:v>
                      </c:pt>
                      <c:pt idx="53">
                        <c:v>186.15112116582952</c:v>
                      </c:pt>
                      <c:pt idx="54">
                        <c:v>181.78883838409041</c:v>
                      </c:pt>
                      <c:pt idx="55">
                        <c:v>169.19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1071-4DED-A320-CC79B33C035E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v>40%</c:v>
                </c:tx>
                <c:spPr>
                  <a:ln w="22225" cap="rnd" cmpd="sng" algn="ctr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Sheet1!$A$4:$A$59</c15:sqref>
                        </c15:formulaRef>
                      </c:ext>
                    </c:extLst>
                    <c:numCache>
                      <c:formatCode>General</c:formatCode>
                      <c:ptCount val="56"/>
                      <c:pt idx="0">
                        <c:v>15</c:v>
                      </c:pt>
                      <c:pt idx="1">
                        <c:v>16</c:v>
                      </c:pt>
                      <c:pt idx="2">
                        <c:v>17</c:v>
                      </c:pt>
                      <c:pt idx="3">
                        <c:v>18</c:v>
                      </c:pt>
                      <c:pt idx="4">
                        <c:v>19</c:v>
                      </c:pt>
                      <c:pt idx="5">
                        <c:v>20</c:v>
                      </c:pt>
                      <c:pt idx="6">
                        <c:v>21</c:v>
                      </c:pt>
                      <c:pt idx="7">
                        <c:v>22</c:v>
                      </c:pt>
                      <c:pt idx="8">
                        <c:v>23</c:v>
                      </c:pt>
                      <c:pt idx="9">
                        <c:v>24</c:v>
                      </c:pt>
                      <c:pt idx="10">
                        <c:v>25</c:v>
                      </c:pt>
                      <c:pt idx="11">
                        <c:v>26</c:v>
                      </c:pt>
                      <c:pt idx="12">
                        <c:v>27</c:v>
                      </c:pt>
                      <c:pt idx="13">
                        <c:v>28</c:v>
                      </c:pt>
                      <c:pt idx="14">
                        <c:v>29</c:v>
                      </c:pt>
                      <c:pt idx="15">
                        <c:v>30</c:v>
                      </c:pt>
                      <c:pt idx="16">
                        <c:v>31</c:v>
                      </c:pt>
                      <c:pt idx="17">
                        <c:v>32</c:v>
                      </c:pt>
                      <c:pt idx="18">
                        <c:v>33</c:v>
                      </c:pt>
                      <c:pt idx="19">
                        <c:v>34</c:v>
                      </c:pt>
                      <c:pt idx="20">
                        <c:v>35</c:v>
                      </c:pt>
                      <c:pt idx="21">
                        <c:v>36</c:v>
                      </c:pt>
                      <c:pt idx="22">
                        <c:v>37</c:v>
                      </c:pt>
                      <c:pt idx="23">
                        <c:v>38</c:v>
                      </c:pt>
                      <c:pt idx="24">
                        <c:v>39</c:v>
                      </c:pt>
                      <c:pt idx="25">
                        <c:v>40</c:v>
                      </c:pt>
                      <c:pt idx="26">
                        <c:v>41</c:v>
                      </c:pt>
                      <c:pt idx="27">
                        <c:v>42</c:v>
                      </c:pt>
                      <c:pt idx="28">
                        <c:v>43</c:v>
                      </c:pt>
                      <c:pt idx="29">
                        <c:v>44</c:v>
                      </c:pt>
                      <c:pt idx="30">
                        <c:v>45</c:v>
                      </c:pt>
                      <c:pt idx="31">
                        <c:v>46</c:v>
                      </c:pt>
                      <c:pt idx="32">
                        <c:v>47</c:v>
                      </c:pt>
                      <c:pt idx="33">
                        <c:v>48</c:v>
                      </c:pt>
                      <c:pt idx="34">
                        <c:v>49</c:v>
                      </c:pt>
                      <c:pt idx="35">
                        <c:v>50</c:v>
                      </c:pt>
                      <c:pt idx="36">
                        <c:v>51</c:v>
                      </c:pt>
                      <c:pt idx="37">
                        <c:v>52</c:v>
                      </c:pt>
                      <c:pt idx="38">
                        <c:v>53</c:v>
                      </c:pt>
                      <c:pt idx="39">
                        <c:v>54</c:v>
                      </c:pt>
                      <c:pt idx="40">
                        <c:v>55</c:v>
                      </c:pt>
                      <c:pt idx="41">
                        <c:v>56</c:v>
                      </c:pt>
                      <c:pt idx="42">
                        <c:v>57</c:v>
                      </c:pt>
                      <c:pt idx="43">
                        <c:v>58</c:v>
                      </c:pt>
                      <c:pt idx="44">
                        <c:v>59</c:v>
                      </c:pt>
                      <c:pt idx="45">
                        <c:v>60</c:v>
                      </c:pt>
                      <c:pt idx="46">
                        <c:v>61</c:v>
                      </c:pt>
                      <c:pt idx="47">
                        <c:v>62</c:v>
                      </c:pt>
                      <c:pt idx="48">
                        <c:v>63</c:v>
                      </c:pt>
                      <c:pt idx="49">
                        <c:v>64</c:v>
                      </c:pt>
                      <c:pt idx="50">
                        <c:v>65</c:v>
                      </c:pt>
                      <c:pt idx="51">
                        <c:v>66</c:v>
                      </c:pt>
                      <c:pt idx="52">
                        <c:v>67</c:v>
                      </c:pt>
                      <c:pt idx="53">
                        <c:v>68</c:v>
                      </c:pt>
                      <c:pt idx="54">
                        <c:v>68</c:v>
                      </c:pt>
                      <c:pt idx="55">
                        <c:v>70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Sheet1!$AE$4:$AE$59</c15:sqref>
                        </c15:formulaRef>
                      </c:ext>
                    </c:extLst>
                    <c:numCache>
                      <c:formatCode>General</c:formatCode>
                      <c:ptCount val="56"/>
                      <c:pt idx="0">
                        <c:v>562.89467739936595</c:v>
                      </c:pt>
                      <c:pt idx="1">
                        <c:v>485.01327123776605</c:v>
                      </c:pt>
                      <c:pt idx="2">
                        <c:v>429.16711865031738</c:v>
                      </c:pt>
                      <c:pt idx="3">
                        <c:v>387.84718905508578</c:v>
                      </c:pt>
                      <c:pt idx="4">
                        <c:v>356.45045004645374</c:v>
                      </c:pt>
                      <c:pt idx="5">
                        <c:v>332.0424921646952</c:v>
                      </c:pt>
                      <c:pt idx="6">
                        <c:v>312.68766626419017</c:v>
                      </c:pt>
                      <c:pt idx="7">
                        <c:v>297.07257537088083</c:v>
                      </c:pt>
                      <c:pt idx="8">
                        <c:v>284.28091217702109</c:v>
                      </c:pt>
                      <c:pt idx="9">
                        <c:v>273.65969085916771</c:v>
                      </c:pt>
                      <c:pt idx="10">
                        <c:v>264.73371988167446</c:v>
                      </c:pt>
                      <c:pt idx="11">
                        <c:v>257.15039296175888</c:v>
                      </c:pt>
                      <c:pt idx="12">
                        <c:v>250.64447714502001</c:v>
                      </c:pt>
                      <c:pt idx="13">
                        <c:v>245.01302991362701</c:v>
                      </c:pt>
                      <c:pt idx="14">
                        <c:v>240.09841227817017</c:v>
                      </c:pt>
                      <c:pt idx="15">
                        <c:v>235.77726996295453</c:v>
                      </c:pt>
                      <c:pt idx="16">
                        <c:v>231.95140528062873</c:v>
                      </c:pt>
                      <c:pt idx="17">
                        <c:v>228.54228275903563</c:v>
                      </c:pt>
                      <c:pt idx="18">
                        <c:v>225.48595548571004</c:v>
                      </c:pt>
                      <c:pt idx="19">
                        <c:v>222.73037868806358</c:v>
                      </c:pt>
                      <c:pt idx="20">
                        <c:v>220.23661595767595</c:v>
                      </c:pt>
                      <c:pt idx="21">
                        <c:v>218.10018741950702</c:v>
                      </c:pt>
                      <c:pt idx="22">
                        <c:v>216.1968199820509</c:v>
                      </c:pt>
                      <c:pt idx="23">
                        <c:v>214.46129827361432</c:v>
                      </c:pt>
                      <c:pt idx="24">
                        <c:v>212.86625440630468</c:v>
                      </c:pt>
                      <c:pt idx="25">
                        <c:v>211.39076423416171</c:v>
                      </c:pt>
                      <c:pt idx="26">
                        <c:v>210.01978158358457</c:v>
                      </c:pt>
                      <c:pt idx="27">
                        <c:v>208.73821675086066</c:v>
                      </c:pt>
                      <c:pt idx="28">
                        <c:v>207.53231169679603</c:v>
                      </c:pt>
                      <c:pt idx="29">
                        <c:v>206.40009517774229</c:v>
                      </c:pt>
                      <c:pt idx="30">
                        <c:v>205.32780640780916</c:v>
                      </c:pt>
                      <c:pt idx="31">
                        <c:v>204.30325271308931</c:v>
                      </c:pt>
                      <c:pt idx="32">
                        <c:v>203.32135708253566</c:v>
                      </c:pt>
                      <c:pt idx="33">
                        <c:v>202.37763175521783</c:v>
                      </c:pt>
                      <c:pt idx="34">
                        <c:v>201.4680966646311</c:v>
                      </c:pt>
                      <c:pt idx="35">
                        <c:v>200.58379908018935</c:v>
                      </c:pt>
                      <c:pt idx="36">
                        <c:v>199.71661194247878</c:v>
                      </c:pt>
                      <c:pt idx="37">
                        <c:v>198.86431650063776</c:v>
                      </c:pt>
                      <c:pt idx="38">
                        <c:v>198.02491557834907</c:v>
                      </c:pt>
                      <c:pt idx="39">
                        <c:v>197.18659923200829</c:v>
                      </c:pt>
                      <c:pt idx="40">
                        <c:v>196.3974225348158</c:v>
                      </c:pt>
                      <c:pt idx="41">
                        <c:v>195.63937538699201</c:v>
                      </c:pt>
                      <c:pt idx="42">
                        <c:v>194.87673477252551</c:v>
                      </c:pt>
                      <c:pt idx="43">
                        <c:v>194.09950676298209</c:v>
                      </c:pt>
                      <c:pt idx="44">
                        <c:v>193.29371671162119</c:v>
                      </c:pt>
                      <c:pt idx="45">
                        <c:v>192.44621411333983</c:v>
                      </c:pt>
                      <c:pt idx="46">
                        <c:v>191.54457688879975</c:v>
                      </c:pt>
                      <c:pt idx="47">
                        <c:v>190.57261866267623</c:v>
                      </c:pt>
                      <c:pt idx="48">
                        <c:v>189.53671540764935</c:v>
                      </c:pt>
                      <c:pt idx="49">
                        <c:v>188.41277462882593</c:v>
                      </c:pt>
                      <c:pt idx="50">
                        <c:v>187.14817884267848</c:v>
                      </c:pt>
                      <c:pt idx="51">
                        <c:v>185.67604456157514</c:v>
                      </c:pt>
                      <c:pt idx="52">
                        <c:v>183.9118223038634</c:v>
                      </c:pt>
                      <c:pt idx="53">
                        <c:v>181.66829403408462</c:v>
                      </c:pt>
                      <c:pt idx="54">
                        <c:v>178.45896331365859</c:v>
                      </c:pt>
                      <c:pt idx="55">
                        <c:v>169.19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1071-4DED-A320-CC79B33C035E}"/>
                  </c:ext>
                </c:extLst>
              </c15:ser>
            </c15:filteredLineSeries>
          </c:ext>
        </c:extLst>
      </c:lineChart>
      <c:catAx>
        <c:axId val="763782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770848"/>
        <c:crosses val="autoZero"/>
        <c:auto val="1"/>
        <c:lblAlgn val="ctr"/>
        <c:lblOffset val="100"/>
        <c:noMultiLvlLbl val="0"/>
      </c:catAx>
      <c:valAx>
        <c:axId val="763770848"/>
        <c:scaling>
          <c:orientation val="minMax"/>
        </c:scaling>
        <c:delete val="0"/>
        <c:axPos val="l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78291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244937387596022"/>
          <c:y val="0.20427149188251886"/>
          <c:w val="7.095326915614085E-2"/>
          <c:h val="0.2639505234704661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Reservation</a:t>
            </a:r>
            <a:r>
              <a:rPr lang="en-US" baseline="0"/>
              <a:t> Price under the Brazee and Mendelsohn mehod, American put and rolling 10-year and 20-year American put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7520409813237643E-2"/>
          <c:y val="6.3270484156454282E-2"/>
          <c:w val="0.90717468429694847"/>
          <c:h val="0.90749786311233538"/>
        </c:manualLayout>
      </c:layout>
      <c:lineChart>
        <c:grouping val="standard"/>
        <c:varyColors val="0"/>
        <c:ser>
          <c:idx val="0"/>
          <c:order val="0"/>
          <c:tx>
            <c:v>B &amp; 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Sheet1!$A$4:$A$59</c:f>
              <c:numCache>
                <c:formatCode>General</c:formatCode>
                <c:ptCount val="56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  <c:pt idx="41">
                  <c:v>56</c:v>
                </c:pt>
                <c:pt idx="42">
                  <c:v>57</c:v>
                </c:pt>
                <c:pt idx="43">
                  <c:v>58</c:v>
                </c:pt>
                <c:pt idx="44">
                  <c:v>59</c:v>
                </c:pt>
                <c:pt idx="45">
                  <c:v>60</c:v>
                </c:pt>
                <c:pt idx="46">
                  <c:v>61</c:v>
                </c:pt>
                <c:pt idx="47">
                  <c:v>62</c:v>
                </c:pt>
                <c:pt idx="48">
                  <c:v>63</c:v>
                </c:pt>
                <c:pt idx="49">
                  <c:v>64</c:v>
                </c:pt>
                <c:pt idx="50">
                  <c:v>65</c:v>
                </c:pt>
                <c:pt idx="51">
                  <c:v>66</c:v>
                </c:pt>
                <c:pt idx="52">
                  <c:v>67</c:v>
                </c:pt>
                <c:pt idx="53">
                  <c:v>68</c:v>
                </c:pt>
                <c:pt idx="54">
                  <c:v>68</c:v>
                </c:pt>
                <c:pt idx="55">
                  <c:v>70</c:v>
                </c:pt>
              </c:numCache>
            </c:numRef>
          </c:cat>
          <c:val>
            <c:numRef>
              <c:f>Sheet1!$C$4:$C$59</c:f>
              <c:numCache>
                <c:formatCode>0.00</c:formatCode>
                <c:ptCount val="56"/>
                <c:pt idx="0">
                  <c:v>704.35689402739581</c:v>
                </c:pt>
                <c:pt idx="1">
                  <c:v>600.58787108566253</c:v>
                </c:pt>
                <c:pt idx="2">
                  <c:v>524.91191245725076</c:v>
                </c:pt>
                <c:pt idx="3">
                  <c:v>468.25928793658966</c:v>
                </c:pt>
                <c:pt idx="4">
                  <c:v>424.94309846654721</c:v>
                </c:pt>
                <c:pt idx="5">
                  <c:v>391.25685822190331</c:v>
                </c:pt>
                <c:pt idx="6">
                  <c:v>364.69569977892462</c:v>
                </c:pt>
                <c:pt idx="7">
                  <c:v>343.50644281156025</c:v>
                </c:pt>
                <c:pt idx="8">
                  <c:v>326.42347876893319</c:v>
                </c:pt>
                <c:pt idx="9">
                  <c:v>312.51185625434692</c:v>
                </c:pt>
                <c:pt idx="10">
                  <c:v>301.07059316375069</c:v>
                </c:pt>
                <c:pt idx="11">
                  <c:v>291.56933096735497</c:v>
                </c:pt>
                <c:pt idx="12">
                  <c:v>283.60423260140988</c:v>
                </c:pt>
                <c:pt idx="13">
                  <c:v>276.86601723271343</c:v>
                </c:pt>
                <c:pt idx="14">
                  <c:v>271.11634891443515</c:v>
                </c:pt>
                <c:pt idx="15">
                  <c:v>266.17028881888552</c:v>
                </c:pt>
                <c:pt idx="16">
                  <c:v>261.8832408726982</c:v>
                </c:pt>
                <c:pt idx="17">
                  <c:v>258.14123808428468</c:v>
                </c:pt>
                <c:pt idx="18">
                  <c:v>254.85370542689716</c:v>
                </c:pt>
                <c:pt idx="19">
                  <c:v>251.94805248045745</c:v>
                </c:pt>
                <c:pt idx="20">
                  <c:v>249.36561556892266</c:v>
                </c:pt>
                <c:pt idx="21">
                  <c:v>247.05859546402249</c:v>
                </c:pt>
                <c:pt idx="22">
                  <c:v>244.98773109302232</c:v>
                </c:pt>
                <c:pt idx="23">
                  <c:v>243.12051924618265</c:v>
                </c:pt>
                <c:pt idx="24">
                  <c:v>241.42984107345546</c:v>
                </c:pt>
                <c:pt idx="25">
                  <c:v>239.89289303985294</c:v>
                </c:pt>
                <c:pt idx="26">
                  <c:v>238.49034670500251</c:v>
                </c:pt>
                <c:pt idx="27">
                  <c:v>237.20568098731781</c:v>
                </c:pt>
                <c:pt idx="28">
                  <c:v>236.02464449848088</c:v>
                </c:pt>
                <c:pt idx="29">
                  <c:v>234.93481554941087</c:v>
                </c:pt>
                <c:pt idx="30">
                  <c:v>233.92523456941561</c:v>
                </c:pt>
                <c:pt idx="31">
                  <c:v>232.98608866665901</c:v>
                </c:pt>
                <c:pt idx="32">
                  <c:v>232.10843137803806</c:v>
                </c:pt>
                <c:pt idx="33">
                  <c:v>231.28392261858698</c:v>
                </c:pt>
                <c:pt idx="34">
                  <c:v>230.50457460667576</c:v>
                </c:pt>
                <c:pt idx="35">
                  <c:v>229.76248914016401</c:v>
                </c:pt>
                <c:pt idx="36">
                  <c:v>229.04956991718186</c:v>
                </c:pt>
                <c:pt idx="37">
                  <c:v>228.35719034421075</c:v>
                </c:pt>
                <c:pt idx="38">
                  <c:v>227.67579191470975</c:v>
                </c:pt>
                <c:pt idx="39">
                  <c:v>226.99437984519255</c:v>
                </c:pt>
                <c:pt idx="40">
                  <c:v>226.2998696476179</c:v>
                </c:pt>
                <c:pt idx="41">
                  <c:v>225.57621799828186</c:v>
                </c:pt>
                <c:pt idx="42">
                  <c:v>224.80323890228357</c:v>
                </c:pt>
                <c:pt idx="43">
                  <c:v>223.95495319684832</c:v>
                </c:pt>
                <c:pt idx="44">
                  <c:v>222.99722985678829</c:v>
                </c:pt>
                <c:pt idx="45">
                  <c:v>221.88432001670651</c:v>
                </c:pt>
                <c:pt idx="46">
                  <c:v>220.55359471748602</c:v>
                </c:pt>
                <c:pt idx="47">
                  <c:v>218.91723494351234</c:v>
                </c:pt>
                <c:pt idx="48">
                  <c:v>216.84846048769487</c:v>
                </c:pt>
                <c:pt idx="49">
                  <c:v>214.15729233917298</c:v>
                </c:pt>
                <c:pt idx="50">
                  <c:v>210.54448024374574</c:v>
                </c:pt>
                <c:pt idx="51">
                  <c:v>205.50452851543653</c:v>
                </c:pt>
                <c:pt idx="52">
                  <c:v>198.09032498572591</c:v>
                </c:pt>
                <c:pt idx="53">
                  <c:v>186.20266618188907</c:v>
                </c:pt>
                <c:pt idx="54">
                  <c:v>164.34517751040244</c:v>
                </c:pt>
                <c:pt idx="55">
                  <c:v>169.19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0F-4D64-A73E-5B5F213172B5}"/>
            </c:ext>
          </c:extLst>
        </c:ser>
        <c:ser>
          <c:idx val="1"/>
          <c:order val="1"/>
          <c:tx>
            <c:v>American put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Sheet1!$A$4:$A$59</c:f>
              <c:numCache>
                <c:formatCode>General</c:formatCode>
                <c:ptCount val="56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  <c:pt idx="41">
                  <c:v>56</c:v>
                </c:pt>
                <c:pt idx="42">
                  <c:v>57</c:v>
                </c:pt>
                <c:pt idx="43">
                  <c:v>58</c:v>
                </c:pt>
                <c:pt idx="44">
                  <c:v>59</c:v>
                </c:pt>
                <c:pt idx="45">
                  <c:v>60</c:v>
                </c:pt>
                <c:pt idx="46">
                  <c:v>61</c:v>
                </c:pt>
                <c:pt idx="47">
                  <c:v>62</c:v>
                </c:pt>
                <c:pt idx="48">
                  <c:v>63</c:v>
                </c:pt>
                <c:pt idx="49">
                  <c:v>64</c:v>
                </c:pt>
                <c:pt idx="50">
                  <c:v>65</c:v>
                </c:pt>
                <c:pt idx="51">
                  <c:v>66</c:v>
                </c:pt>
                <c:pt idx="52">
                  <c:v>67</c:v>
                </c:pt>
                <c:pt idx="53">
                  <c:v>68</c:v>
                </c:pt>
                <c:pt idx="54">
                  <c:v>68</c:v>
                </c:pt>
                <c:pt idx="55">
                  <c:v>70</c:v>
                </c:pt>
              </c:numCache>
            </c:numRef>
          </c:cat>
          <c:val>
            <c:numRef>
              <c:f>Sheet1!$E$4:$E$59</c:f>
              <c:numCache>
                <c:formatCode>0.00</c:formatCode>
                <c:ptCount val="56"/>
                <c:pt idx="0">
                  <c:v>1153.4516934984147</c:v>
                </c:pt>
                <c:pt idx="1">
                  <c:v>958.74817809441492</c:v>
                </c:pt>
                <c:pt idx="2">
                  <c:v>819.13279662579339</c:v>
                </c:pt>
                <c:pt idx="3">
                  <c:v>715.83297263771442</c:v>
                </c:pt>
                <c:pt idx="4">
                  <c:v>637.34112511613432</c:v>
                </c:pt>
                <c:pt idx="5">
                  <c:v>576.32123041173793</c:v>
                </c:pt>
                <c:pt idx="6">
                  <c:v>527.9341656604754</c:v>
                </c:pt>
                <c:pt idx="7">
                  <c:v>488.89643842720204</c:v>
                </c:pt>
                <c:pt idx="8">
                  <c:v>456.91728044255274</c:v>
                </c:pt>
                <c:pt idx="9">
                  <c:v>430.36422714791928</c:v>
                </c:pt>
                <c:pt idx="10">
                  <c:v>408.04929970418613</c:v>
                </c:pt>
                <c:pt idx="11">
                  <c:v>389.09098240439721</c:v>
                </c:pt>
                <c:pt idx="12">
                  <c:v>372.82619286254999</c:v>
                </c:pt>
                <c:pt idx="13">
                  <c:v>358.74757478406752</c:v>
                </c:pt>
                <c:pt idx="14">
                  <c:v>346.46103069542539</c:v>
                </c:pt>
                <c:pt idx="15">
                  <c:v>335.6581749073863</c:v>
                </c:pt>
                <c:pt idx="16">
                  <c:v>326.0935132015718</c:v>
                </c:pt>
                <c:pt idx="17">
                  <c:v>317.57070689758905</c:v>
                </c:pt>
                <c:pt idx="18">
                  <c:v>309.92988871427508</c:v>
                </c:pt>
                <c:pt idx="19">
                  <c:v>303.04094672015896</c:v>
                </c:pt>
                <c:pt idx="20">
                  <c:v>296.80653989418988</c:v>
                </c:pt>
                <c:pt idx="21">
                  <c:v>291.4654685487676</c:v>
                </c:pt>
                <c:pt idx="22">
                  <c:v>286.70704995512727</c:v>
                </c:pt>
                <c:pt idx="23">
                  <c:v>282.3682456840358</c:v>
                </c:pt>
                <c:pt idx="24">
                  <c:v>278.3806360157617</c:v>
                </c:pt>
                <c:pt idx="25">
                  <c:v>274.69191058540429</c:v>
                </c:pt>
                <c:pt idx="26">
                  <c:v>271.26445395896144</c:v>
                </c:pt>
                <c:pt idx="27">
                  <c:v>268.06054187715165</c:v>
                </c:pt>
                <c:pt idx="28">
                  <c:v>265.04577924199003</c:v>
                </c:pt>
                <c:pt idx="29">
                  <c:v>262.21523794435575</c:v>
                </c:pt>
                <c:pt idx="30">
                  <c:v>259.53451601952293</c:v>
                </c:pt>
                <c:pt idx="31">
                  <c:v>256.97313178272327</c:v>
                </c:pt>
                <c:pt idx="32">
                  <c:v>254.51839270633911</c:v>
                </c:pt>
                <c:pt idx="33">
                  <c:v>252.1590793880446</c:v>
                </c:pt>
                <c:pt idx="34">
                  <c:v>249.88524166157777</c:v>
                </c:pt>
                <c:pt idx="35">
                  <c:v>247.67449770047341</c:v>
                </c:pt>
                <c:pt idx="36">
                  <c:v>245.50652985619695</c:v>
                </c:pt>
                <c:pt idx="37">
                  <c:v>243.37579125159436</c:v>
                </c:pt>
                <c:pt idx="38">
                  <c:v>241.27728894587267</c:v>
                </c:pt>
                <c:pt idx="39">
                  <c:v>239.18149808002076</c:v>
                </c:pt>
                <c:pt idx="40">
                  <c:v>237.20855633703948</c:v>
                </c:pt>
                <c:pt idx="41">
                  <c:v>235.31343846748007</c:v>
                </c:pt>
                <c:pt idx="42">
                  <c:v>233.40683693131376</c:v>
                </c:pt>
                <c:pt idx="43">
                  <c:v>231.46376690745524</c:v>
                </c:pt>
                <c:pt idx="44">
                  <c:v>229.44929177905294</c:v>
                </c:pt>
                <c:pt idx="45">
                  <c:v>227.33053528334955</c:v>
                </c:pt>
                <c:pt idx="46">
                  <c:v>225.07644222199937</c:v>
                </c:pt>
                <c:pt idx="47">
                  <c:v>222.64654665669059</c:v>
                </c:pt>
                <c:pt idx="48">
                  <c:v>220.05678851912339</c:v>
                </c:pt>
                <c:pt idx="49">
                  <c:v>217.24693657206481</c:v>
                </c:pt>
                <c:pt idx="50">
                  <c:v>214.08544710669622</c:v>
                </c:pt>
                <c:pt idx="51">
                  <c:v>210.40511140393784</c:v>
                </c:pt>
                <c:pt idx="52">
                  <c:v>205.99455575965848</c:v>
                </c:pt>
                <c:pt idx="53">
                  <c:v>200.38573508521159</c:v>
                </c:pt>
                <c:pt idx="54">
                  <c:v>192.36240828414643</c:v>
                </c:pt>
                <c:pt idx="55">
                  <c:v>169.19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0F-4D64-A73E-5B5F213172B5}"/>
            </c:ext>
          </c:extLst>
        </c:ser>
        <c:ser>
          <c:idx val="4"/>
          <c:order val="4"/>
          <c:tx>
            <c:v>Rolling 15 yr  American put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Sheet1!$A$4:$A$59</c:f>
              <c:numCache>
                <c:formatCode>General</c:formatCode>
                <c:ptCount val="56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  <c:pt idx="41">
                  <c:v>56</c:v>
                </c:pt>
                <c:pt idx="42">
                  <c:v>57</c:v>
                </c:pt>
                <c:pt idx="43">
                  <c:v>58</c:v>
                </c:pt>
                <c:pt idx="44">
                  <c:v>59</c:v>
                </c:pt>
                <c:pt idx="45">
                  <c:v>60</c:v>
                </c:pt>
                <c:pt idx="46">
                  <c:v>61</c:v>
                </c:pt>
                <c:pt idx="47">
                  <c:v>62</c:v>
                </c:pt>
                <c:pt idx="48">
                  <c:v>63</c:v>
                </c:pt>
                <c:pt idx="49">
                  <c:v>64</c:v>
                </c:pt>
                <c:pt idx="50">
                  <c:v>65</c:v>
                </c:pt>
                <c:pt idx="51">
                  <c:v>66</c:v>
                </c:pt>
                <c:pt idx="52">
                  <c:v>67</c:v>
                </c:pt>
                <c:pt idx="53">
                  <c:v>68</c:v>
                </c:pt>
                <c:pt idx="54">
                  <c:v>68</c:v>
                </c:pt>
                <c:pt idx="55">
                  <c:v>70</c:v>
                </c:pt>
              </c:numCache>
            </c:numRef>
          </c:cat>
          <c:val>
            <c:numRef>
              <c:f>Sheet1!$L$4:$L$59</c:f>
            </c:numRef>
          </c:val>
          <c:smooth val="0"/>
          <c:extLst>
            <c:ext xmlns:c16="http://schemas.microsoft.com/office/drawing/2014/chart" uri="{C3380CC4-5D6E-409C-BE32-E72D297353CC}">
              <c16:uniqueId val="{00000004-730F-4D64-A73E-5B5F213172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6665488"/>
        <c:axId val="326669232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v>Rolling 10 yr Ame. Put</c:v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Sheet1!$A$4:$A$59</c15:sqref>
                        </c15:formulaRef>
                      </c:ext>
                    </c:extLst>
                    <c:numCache>
                      <c:formatCode>General</c:formatCode>
                      <c:ptCount val="56"/>
                      <c:pt idx="0">
                        <c:v>15</c:v>
                      </c:pt>
                      <c:pt idx="1">
                        <c:v>16</c:v>
                      </c:pt>
                      <c:pt idx="2">
                        <c:v>17</c:v>
                      </c:pt>
                      <c:pt idx="3">
                        <c:v>18</c:v>
                      </c:pt>
                      <c:pt idx="4">
                        <c:v>19</c:v>
                      </c:pt>
                      <c:pt idx="5">
                        <c:v>20</c:v>
                      </c:pt>
                      <c:pt idx="6">
                        <c:v>21</c:v>
                      </c:pt>
                      <c:pt idx="7">
                        <c:v>22</c:v>
                      </c:pt>
                      <c:pt idx="8">
                        <c:v>23</c:v>
                      </c:pt>
                      <c:pt idx="9">
                        <c:v>24</c:v>
                      </c:pt>
                      <c:pt idx="10">
                        <c:v>25</c:v>
                      </c:pt>
                      <c:pt idx="11">
                        <c:v>26</c:v>
                      </c:pt>
                      <c:pt idx="12">
                        <c:v>27</c:v>
                      </c:pt>
                      <c:pt idx="13">
                        <c:v>28</c:v>
                      </c:pt>
                      <c:pt idx="14">
                        <c:v>29</c:v>
                      </c:pt>
                      <c:pt idx="15">
                        <c:v>30</c:v>
                      </c:pt>
                      <c:pt idx="16">
                        <c:v>31</c:v>
                      </c:pt>
                      <c:pt idx="17">
                        <c:v>32</c:v>
                      </c:pt>
                      <c:pt idx="18">
                        <c:v>33</c:v>
                      </c:pt>
                      <c:pt idx="19">
                        <c:v>34</c:v>
                      </c:pt>
                      <c:pt idx="20">
                        <c:v>35</c:v>
                      </c:pt>
                      <c:pt idx="21">
                        <c:v>36</c:v>
                      </c:pt>
                      <c:pt idx="22">
                        <c:v>37</c:v>
                      </c:pt>
                      <c:pt idx="23">
                        <c:v>38</c:v>
                      </c:pt>
                      <c:pt idx="24">
                        <c:v>39</c:v>
                      </c:pt>
                      <c:pt idx="25">
                        <c:v>40</c:v>
                      </c:pt>
                      <c:pt idx="26">
                        <c:v>41</c:v>
                      </c:pt>
                      <c:pt idx="27">
                        <c:v>42</c:v>
                      </c:pt>
                      <c:pt idx="28">
                        <c:v>43</c:v>
                      </c:pt>
                      <c:pt idx="29">
                        <c:v>44</c:v>
                      </c:pt>
                      <c:pt idx="30">
                        <c:v>45</c:v>
                      </c:pt>
                      <c:pt idx="31">
                        <c:v>46</c:v>
                      </c:pt>
                      <c:pt idx="32">
                        <c:v>47</c:v>
                      </c:pt>
                      <c:pt idx="33">
                        <c:v>48</c:v>
                      </c:pt>
                      <c:pt idx="34">
                        <c:v>49</c:v>
                      </c:pt>
                      <c:pt idx="35">
                        <c:v>50</c:v>
                      </c:pt>
                      <c:pt idx="36">
                        <c:v>51</c:v>
                      </c:pt>
                      <c:pt idx="37">
                        <c:v>52</c:v>
                      </c:pt>
                      <c:pt idx="38">
                        <c:v>53</c:v>
                      </c:pt>
                      <c:pt idx="39">
                        <c:v>54</c:v>
                      </c:pt>
                      <c:pt idx="40">
                        <c:v>55</c:v>
                      </c:pt>
                      <c:pt idx="41">
                        <c:v>56</c:v>
                      </c:pt>
                      <c:pt idx="42">
                        <c:v>57</c:v>
                      </c:pt>
                      <c:pt idx="43">
                        <c:v>58</c:v>
                      </c:pt>
                      <c:pt idx="44">
                        <c:v>59</c:v>
                      </c:pt>
                      <c:pt idx="45">
                        <c:v>60</c:v>
                      </c:pt>
                      <c:pt idx="46">
                        <c:v>61</c:v>
                      </c:pt>
                      <c:pt idx="47">
                        <c:v>62</c:v>
                      </c:pt>
                      <c:pt idx="48">
                        <c:v>63</c:v>
                      </c:pt>
                      <c:pt idx="49">
                        <c:v>64</c:v>
                      </c:pt>
                      <c:pt idx="50">
                        <c:v>65</c:v>
                      </c:pt>
                      <c:pt idx="51">
                        <c:v>66</c:v>
                      </c:pt>
                      <c:pt idx="52">
                        <c:v>67</c:v>
                      </c:pt>
                      <c:pt idx="53">
                        <c:v>68</c:v>
                      </c:pt>
                      <c:pt idx="54">
                        <c:v>68</c:v>
                      </c:pt>
                      <c:pt idx="55">
                        <c:v>70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Sheet1!$J$4:$J$59</c15:sqref>
                        </c15:formulaRef>
                      </c:ext>
                    </c:extLst>
                    <c:numCache>
                      <c:formatCode>General</c:formatCode>
                      <c:ptCount val="56"/>
                      <c:pt idx="0">
                        <c:v>379.28869312988365</c:v>
                      </c:pt>
                      <c:pt idx="1">
                        <c:v>352.0179115412048</c:v>
                      </c:pt>
                      <c:pt idx="2">
                        <c:v>331.48508125468072</c:v>
                      </c:pt>
                      <c:pt idx="3">
                        <c:v>315.61507959127096</c:v>
                      </c:pt>
                      <c:pt idx="4">
                        <c:v>303.07528031447214</c:v>
                      </c:pt>
                      <c:pt idx="5">
                        <c:v>292.97886188725965</c:v>
                      </c:pt>
                      <c:pt idx="6">
                        <c:v>284.7172839892562</c:v>
                      </c:pt>
                      <c:pt idx="7">
                        <c:v>277.8616744444476</c:v>
                      </c:pt>
                      <c:pt idx="8">
                        <c:v>272.10263432982657</c:v>
                      </c:pt>
                      <c:pt idx="9">
                        <c:v>267.21230302459969</c:v>
                      </c:pt>
                      <c:pt idx="10">
                        <c:v>263.01976685201191</c:v>
                      </c:pt>
                      <c:pt idx="11">
                        <c:v>259.39471163330626</c:v>
                      </c:pt>
                      <c:pt idx="12">
                        <c:v>256.2363077873764</c:v>
                      </c:pt>
                      <c:pt idx="13">
                        <c:v>253.46549814624586</c:v>
                      </c:pt>
                      <c:pt idx="14">
                        <c:v>251.01954756488769</c:v>
                      </c:pt>
                      <c:pt idx="15">
                        <c:v>248.84812614128543</c:v>
                      </c:pt>
                      <c:pt idx="16">
                        <c:v>246.91045131287009</c:v>
                      </c:pt>
                      <c:pt idx="17">
                        <c:v>245.1731732685904</c:v>
                      </c:pt>
                      <c:pt idx="18">
                        <c:v>243.60879015706377</c:v>
                      </c:pt>
                      <c:pt idx="19">
                        <c:v>242.19444623368531</c:v>
                      </c:pt>
                      <c:pt idx="20">
                        <c:v>240.9110104036418</c:v>
                      </c:pt>
                      <c:pt idx="21">
                        <c:v>239.74236255316038</c:v>
                      </c:pt>
                      <c:pt idx="22">
                        <c:v>238.67483558711467</c:v>
                      </c:pt>
                      <c:pt idx="23">
                        <c:v>237.69677536127773</c:v>
                      </c:pt>
                      <c:pt idx="24">
                        <c:v>236.79819074740513</c:v>
                      </c:pt>
                      <c:pt idx="25">
                        <c:v>235.97047323283221</c:v>
                      </c:pt>
                      <c:pt idx="26">
                        <c:v>235.20617062024434</c:v>
                      </c:pt>
                      <c:pt idx="27">
                        <c:v>234.49880315541614</c:v>
                      </c:pt>
                      <c:pt idx="28">
                        <c:v>233.84271317889954</c:v>
                      </c:pt>
                      <c:pt idx="29">
                        <c:v>233.23294145360126</c:v>
                      </c:pt>
                      <c:pt idx="30">
                        <c:v>232.66512486068808</c:v>
                      </c:pt>
                      <c:pt idx="31">
                        <c:v>232.13541132015763</c:v>
                      </c:pt>
                      <c:pt idx="32">
                        <c:v>231.64038867872847</c:v>
                      </c:pt>
                      <c:pt idx="33">
                        <c:v>231.17702498768773</c:v>
                      </c:pt>
                      <c:pt idx="34">
                        <c:v>230.74261811869943</c:v>
                      </c:pt>
                      <c:pt idx="35">
                        <c:v>230.33475307423811</c:v>
                      </c:pt>
                      <c:pt idx="36">
                        <c:v>229.95126566919987</c:v>
                      </c:pt>
                      <c:pt idx="37">
                        <c:v>229.59021151218496</c:v>
                      </c:pt>
                      <c:pt idx="38">
                        <c:v>229.24983941451168</c:v>
                      </c:pt>
                      <c:pt idx="39">
                        <c:v>228.92856851398415</c:v>
                      </c:pt>
                      <c:pt idx="40">
                        <c:v>228.62496852771164</c:v>
                      </c:pt>
                      <c:pt idx="41">
                        <c:v>228.3377426507106</c:v>
                      </c:pt>
                      <c:pt idx="42">
                        <c:v>228.06571269984588</c:v>
                      </c:pt>
                      <c:pt idx="43">
                        <c:v>227.80780616995679</c:v>
                      </c:pt>
                      <c:pt idx="44">
                        <c:v>227.56304492391448</c:v>
                      </c:pt>
                      <c:pt idx="45">
                        <c:v>227.33053528334955</c:v>
                      </c:pt>
                      <c:pt idx="46">
                        <c:v>225.07644222199937</c:v>
                      </c:pt>
                      <c:pt idx="47">
                        <c:v>222.64654665669059</c:v>
                      </c:pt>
                      <c:pt idx="48">
                        <c:v>220.05678851912339</c:v>
                      </c:pt>
                      <c:pt idx="49">
                        <c:v>217.24693657206481</c:v>
                      </c:pt>
                      <c:pt idx="50">
                        <c:v>214.08544710669622</c:v>
                      </c:pt>
                      <c:pt idx="51">
                        <c:v>210.40511140393784</c:v>
                      </c:pt>
                      <c:pt idx="52">
                        <c:v>205.99455575965848</c:v>
                      </c:pt>
                      <c:pt idx="53">
                        <c:v>200.38573508521159</c:v>
                      </c:pt>
                      <c:pt idx="54">
                        <c:v>192.36240828414643</c:v>
                      </c:pt>
                      <c:pt idx="55">
                        <c:v>169.19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730F-4D64-A73E-5B5F213172B5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v>Rolling 20 years</c:v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Sheet1!$A$4:$A$59</c15:sqref>
                        </c15:formulaRef>
                      </c:ext>
                    </c:extLst>
                    <c:numCache>
                      <c:formatCode>General</c:formatCode>
                      <c:ptCount val="56"/>
                      <c:pt idx="0">
                        <c:v>15</c:v>
                      </c:pt>
                      <c:pt idx="1">
                        <c:v>16</c:v>
                      </c:pt>
                      <c:pt idx="2">
                        <c:v>17</c:v>
                      </c:pt>
                      <c:pt idx="3">
                        <c:v>18</c:v>
                      </c:pt>
                      <c:pt idx="4">
                        <c:v>19</c:v>
                      </c:pt>
                      <c:pt idx="5">
                        <c:v>20</c:v>
                      </c:pt>
                      <c:pt idx="6">
                        <c:v>21</c:v>
                      </c:pt>
                      <c:pt idx="7">
                        <c:v>22</c:v>
                      </c:pt>
                      <c:pt idx="8">
                        <c:v>23</c:v>
                      </c:pt>
                      <c:pt idx="9">
                        <c:v>24</c:v>
                      </c:pt>
                      <c:pt idx="10">
                        <c:v>25</c:v>
                      </c:pt>
                      <c:pt idx="11">
                        <c:v>26</c:v>
                      </c:pt>
                      <c:pt idx="12">
                        <c:v>27</c:v>
                      </c:pt>
                      <c:pt idx="13">
                        <c:v>28</c:v>
                      </c:pt>
                      <c:pt idx="14">
                        <c:v>29</c:v>
                      </c:pt>
                      <c:pt idx="15">
                        <c:v>30</c:v>
                      </c:pt>
                      <c:pt idx="16">
                        <c:v>31</c:v>
                      </c:pt>
                      <c:pt idx="17">
                        <c:v>32</c:v>
                      </c:pt>
                      <c:pt idx="18">
                        <c:v>33</c:v>
                      </c:pt>
                      <c:pt idx="19">
                        <c:v>34</c:v>
                      </c:pt>
                      <c:pt idx="20">
                        <c:v>35</c:v>
                      </c:pt>
                      <c:pt idx="21">
                        <c:v>36</c:v>
                      </c:pt>
                      <c:pt idx="22">
                        <c:v>37</c:v>
                      </c:pt>
                      <c:pt idx="23">
                        <c:v>38</c:v>
                      </c:pt>
                      <c:pt idx="24">
                        <c:v>39</c:v>
                      </c:pt>
                      <c:pt idx="25">
                        <c:v>40</c:v>
                      </c:pt>
                      <c:pt idx="26">
                        <c:v>41</c:v>
                      </c:pt>
                      <c:pt idx="27">
                        <c:v>42</c:v>
                      </c:pt>
                      <c:pt idx="28">
                        <c:v>43</c:v>
                      </c:pt>
                      <c:pt idx="29">
                        <c:v>44</c:v>
                      </c:pt>
                      <c:pt idx="30">
                        <c:v>45</c:v>
                      </c:pt>
                      <c:pt idx="31">
                        <c:v>46</c:v>
                      </c:pt>
                      <c:pt idx="32">
                        <c:v>47</c:v>
                      </c:pt>
                      <c:pt idx="33">
                        <c:v>48</c:v>
                      </c:pt>
                      <c:pt idx="34">
                        <c:v>49</c:v>
                      </c:pt>
                      <c:pt idx="35">
                        <c:v>50</c:v>
                      </c:pt>
                      <c:pt idx="36">
                        <c:v>51</c:v>
                      </c:pt>
                      <c:pt idx="37">
                        <c:v>52</c:v>
                      </c:pt>
                      <c:pt idx="38">
                        <c:v>53</c:v>
                      </c:pt>
                      <c:pt idx="39">
                        <c:v>54</c:v>
                      </c:pt>
                      <c:pt idx="40">
                        <c:v>55</c:v>
                      </c:pt>
                      <c:pt idx="41">
                        <c:v>56</c:v>
                      </c:pt>
                      <c:pt idx="42">
                        <c:v>57</c:v>
                      </c:pt>
                      <c:pt idx="43">
                        <c:v>58</c:v>
                      </c:pt>
                      <c:pt idx="44">
                        <c:v>59</c:v>
                      </c:pt>
                      <c:pt idx="45">
                        <c:v>60</c:v>
                      </c:pt>
                      <c:pt idx="46">
                        <c:v>61</c:v>
                      </c:pt>
                      <c:pt idx="47">
                        <c:v>62</c:v>
                      </c:pt>
                      <c:pt idx="48">
                        <c:v>63</c:v>
                      </c:pt>
                      <c:pt idx="49">
                        <c:v>64</c:v>
                      </c:pt>
                      <c:pt idx="50">
                        <c:v>65</c:v>
                      </c:pt>
                      <c:pt idx="51">
                        <c:v>66</c:v>
                      </c:pt>
                      <c:pt idx="52">
                        <c:v>67</c:v>
                      </c:pt>
                      <c:pt idx="53">
                        <c:v>68</c:v>
                      </c:pt>
                      <c:pt idx="54">
                        <c:v>68</c:v>
                      </c:pt>
                      <c:pt idx="55">
                        <c:v>70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Sheet1!$Q$4:$Q$59</c15:sqref>
                        </c15:formulaRef>
                      </c:ext>
                    </c:extLst>
                    <c:numCache>
                      <c:formatCode>General</c:formatCode>
                      <c:ptCount val="56"/>
                      <c:pt idx="0">
                        <c:v>604.41080705005129</c:v>
                      </c:pt>
                      <c:pt idx="1">
                        <c:v>533.28723643765238</c:v>
                      </c:pt>
                      <c:pt idx="2">
                        <c:v>481.07994513512716</c:v>
                      </c:pt>
                      <c:pt idx="3">
                        <c:v>441.62472257115382</c:v>
                      </c:pt>
                      <c:pt idx="4">
                        <c:v>411.06369765162526</c:v>
                      </c:pt>
                      <c:pt idx="5">
                        <c:v>386.88944295811007</c:v>
                      </c:pt>
                      <c:pt idx="6">
                        <c:v>367.41824634315594</c:v>
                      </c:pt>
                      <c:pt idx="7">
                        <c:v>351.48696888937405</c:v>
                      </c:pt>
                      <c:pt idx="8">
                        <c:v>338.27183886318505</c:v>
                      </c:pt>
                      <c:pt idx="9">
                        <c:v>327.17646248348473</c:v>
                      </c:pt>
                      <c:pt idx="10">
                        <c:v>317.76053875637967</c:v>
                      </c:pt>
                      <c:pt idx="11">
                        <c:v>309.69327443555358</c:v>
                      </c:pt>
                      <c:pt idx="12">
                        <c:v>302.72221423254626</c:v>
                      </c:pt>
                      <c:pt idx="13">
                        <c:v>296.65193747608981</c:v>
                      </c:pt>
                      <c:pt idx="14">
                        <c:v>291.32921537305594</c:v>
                      </c:pt>
                      <c:pt idx="15">
                        <c:v>286.63248716420912</c:v>
                      </c:pt>
                      <c:pt idx="16">
                        <c:v>282.46427842550685</c:v>
                      </c:pt>
                      <c:pt idx="17">
                        <c:v>278.74565852729387</c:v>
                      </c:pt>
                      <c:pt idx="18">
                        <c:v>275.4121339777148</c:v>
                      </c:pt>
                      <c:pt idx="19">
                        <c:v>272.41056771867716</c:v>
                      </c:pt>
                      <c:pt idx="20">
                        <c:v>269.69684142756864</c:v>
                      </c:pt>
                      <c:pt idx="21">
                        <c:v>267.23406267742473</c:v>
                      </c:pt>
                      <c:pt idx="22">
                        <c:v>264.99117631552326</c:v>
                      </c:pt>
                      <c:pt idx="23">
                        <c:v>262.94187898146441</c:v>
                      </c:pt>
                      <c:pt idx="24">
                        <c:v>261.06376326642669</c:v>
                      </c:pt>
                      <c:pt idx="25">
                        <c:v>259.33763748450974</c:v>
                      </c:pt>
                      <c:pt idx="26">
                        <c:v>257.74698093147072</c:v>
                      </c:pt>
                      <c:pt idx="27">
                        <c:v>256.27750454543917</c:v>
                      </c:pt>
                      <c:pt idx="28">
                        <c:v>254.91679420753445</c:v>
                      </c:pt>
                      <c:pt idx="29">
                        <c:v>253.65401931433786</c:v>
                      </c:pt>
                      <c:pt idx="30">
                        <c:v>252.47969326349482</c:v>
                      </c:pt>
                      <c:pt idx="31">
                        <c:v>251.38547549956121</c:v>
                      </c:pt>
                      <c:pt idx="32">
                        <c:v>250.36400703911255</c:v>
                      </c:pt>
                      <c:pt idx="33">
                        <c:v>249.40877312460657</c:v>
                      </c:pt>
                      <c:pt idx="34">
                        <c:v>248.51398798419322</c:v>
                      </c:pt>
                      <c:pt idx="35">
                        <c:v>247.67449770047341</c:v>
                      </c:pt>
                      <c:pt idx="36">
                        <c:v>245.50652985619695</c:v>
                      </c:pt>
                      <c:pt idx="37">
                        <c:v>243.37579125159436</c:v>
                      </c:pt>
                      <c:pt idx="38">
                        <c:v>241.27728894587267</c:v>
                      </c:pt>
                      <c:pt idx="39">
                        <c:v>239.18149808002076</c:v>
                      </c:pt>
                      <c:pt idx="40">
                        <c:v>237.20855633703948</c:v>
                      </c:pt>
                      <c:pt idx="41">
                        <c:v>235.31343846748007</c:v>
                      </c:pt>
                      <c:pt idx="42">
                        <c:v>233.40683693131376</c:v>
                      </c:pt>
                      <c:pt idx="43">
                        <c:v>231.46376690745524</c:v>
                      </c:pt>
                      <c:pt idx="44">
                        <c:v>229.44929177905294</c:v>
                      </c:pt>
                      <c:pt idx="45">
                        <c:v>227.33053528334955</c:v>
                      </c:pt>
                      <c:pt idx="46">
                        <c:v>225.07644222199937</c:v>
                      </c:pt>
                      <c:pt idx="47">
                        <c:v>222.64654665669059</c:v>
                      </c:pt>
                      <c:pt idx="48">
                        <c:v>220.05678851912339</c:v>
                      </c:pt>
                      <c:pt idx="49">
                        <c:v>217.24693657206481</c:v>
                      </c:pt>
                      <c:pt idx="50">
                        <c:v>214.08544710669622</c:v>
                      </c:pt>
                      <c:pt idx="51">
                        <c:v>210.40511140393784</c:v>
                      </c:pt>
                      <c:pt idx="52">
                        <c:v>205.99455575965848</c:v>
                      </c:pt>
                      <c:pt idx="53">
                        <c:v>200.38573508521159</c:v>
                      </c:pt>
                      <c:pt idx="54">
                        <c:v>192.36240828414643</c:v>
                      </c:pt>
                      <c:pt idx="55">
                        <c:v>169.19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30F-4D64-A73E-5B5F213172B5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v>Rolling 25</c:v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Sheet1!$A$4:$A$59</c15:sqref>
                        </c15:formulaRef>
                      </c:ext>
                    </c:extLst>
                    <c:numCache>
                      <c:formatCode>General</c:formatCode>
                      <c:ptCount val="56"/>
                      <c:pt idx="0">
                        <c:v>15</c:v>
                      </c:pt>
                      <c:pt idx="1">
                        <c:v>16</c:v>
                      </c:pt>
                      <c:pt idx="2">
                        <c:v>17</c:v>
                      </c:pt>
                      <c:pt idx="3">
                        <c:v>18</c:v>
                      </c:pt>
                      <c:pt idx="4">
                        <c:v>19</c:v>
                      </c:pt>
                      <c:pt idx="5">
                        <c:v>20</c:v>
                      </c:pt>
                      <c:pt idx="6">
                        <c:v>21</c:v>
                      </c:pt>
                      <c:pt idx="7">
                        <c:v>22</c:v>
                      </c:pt>
                      <c:pt idx="8">
                        <c:v>23</c:v>
                      </c:pt>
                      <c:pt idx="9">
                        <c:v>24</c:v>
                      </c:pt>
                      <c:pt idx="10">
                        <c:v>25</c:v>
                      </c:pt>
                      <c:pt idx="11">
                        <c:v>26</c:v>
                      </c:pt>
                      <c:pt idx="12">
                        <c:v>27</c:v>
                      </c:pt>
                      <c:pt idx="13">
                        <c:v>28</c:v>
                      </c:pt>
                      <c:pt idx="14">
                        <c:v>29</c:v>
                      </c:pt>
                      <c:pt idx="15">
                        <c:v>30</c:v>
                      </c:pt>
                      <c:pt idx="16">
                        <c:v>31</c:v>
                      </c:pt>
                      <c:pt idx="17">
                        <c:v>32</c:v>
                      </c:pt>
                      <c:pt idx="18">
                        <c:v>33</c:v>
                      </c:pt>
                      <c:pt idx="19">
                        <c:v>34</c:v>
                      </c:pt>
                      <c:pt idx="20">
                        <c:v>35</c:v>
                      </c:pt>
                      <c:pt idx="21">
                        <c:v>36</c:v>
                      </c:pt>
                      <c:pt idx="22">
                        <c:v>37</c:v>
                      </c:pt>
                      <c:pt idx="23">
                        <c:v>38</c:v>
                      </c:pt>
                      <c:pt idx="24">
                        <c:v>39</c:v>
                      </c:pt>
                      <c:pt idx="25">
                        <c:v>40</c:v>
                      </c:pt>
                      <c:pt idx="26">
                        <c:v>41</c:v>
                      </c:pt>
                      <c:pt idx="27">
                        <c:v>42</c:v>
                      </c:pt>
                      <c:pt idx="28">
                        <c:v>43</c:v>
                      </c:pt>
                      <c:pt idx="29">
                        <c:v>44</c:v>
                      </c:pt>
                      <c:pt idx="30">
                        <c:v>45</c:v>
                      </c:pt>
                      <c:pt idx="31">
                        <c:v>46</c:v>
                      </c:pt>
                      <c:pt idx="32">
                        <c:v>47</c:v>
                      </c:pt>
                      <c:pt idx="33">
                        <c:v>48</c:v>
                      </c:pt>
                      <c:pt idx="34">
                        <c:v>49</c:v>
                      </c:pt>
                      <c:pt idx="35">
                        <c:v>50</c:v>
                      </c:pt>
                      <c:pt idx="36">
                        <c:v>51</c:v>
                      </c:pt>
                      <c:pt idx="37">
                        <c:v>52</c:v>
                      </c:pt>
                      <c:pt idx="38">
                        <c:v>53</c:v>
                      </c:pt>
                      <c:pt idx="39">
                        <c:v>54</c:v>
                      </c:pt>
                      <c:pt idx="40">
                        <c:v>55</c:v>
                      </c:pt>
                      <c:pt idx="41">
                        <c:v>56</c:v>
                      </c:pt>
                      <c:pt idx="42">
                        <c:v>57</c:v>
                      </c:pt>
                      <c:pt idx="43">
                        <c:v>58</c:v>
                      </c:pt>
                      <c:pt idx="44">
                        <c:v>59</c:v>
                      </c:pt>
                      <c:pt idx="45">
                        <c:v>60</c:v>
                      </c:pt>
                      <c:pt idx="46">
                        <c:v>61</c:v>
                      </c:pt>
                      <c:pt idx="47">
                        <c:v>62</c:v>
                      </c:pt>
                      <c:pt idx="48">
                        <c:v>63</c:v>
                      </c:pt>
                      <c:pt idx="49">
                        <c:v>64</c:v>
                      </c:pt>
                      <c:pt idx="50">
                        <c:v>65</c:v>
                      </c:pt>
                      <c:pt idx="51">
                        <c:v>66</c:v>
                      </c:pt>
                      <c:pt idx="52">
                        <c:v>67</c:v>
                      </c:pt>
                      <c:pt idx="53">
                        <c:v>68</c:v>
                      </c:pt>
                      <c:pt idx="54">
                        <c:v>68</c:v>
                      </c:pt>
                      <c:pt idx="55">
                        <c:v>70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Sheet1!$V$4:$V$59</c15:sqref>
                        </c15:formulaRef>
                      </c:ext>
                    </c:extLst>
                    <c:numCache>
                      <c:formatCode>General</c:formatCode>
                      <c:ptCount val="56"/>
                      <c:pt idx="0">
                        <c:v>707.19877087321242</c:v>
                      </c:pt>
                      <c:pt idx="1">
                        <c:v>614.92040388707346</c:v>
                      </c:pt>
                      <c:pt idx="2">
                        <c:v>547.58896139989247</c:v>
                      </c:pt>
                      <c:pt idx="3">
                        <c:v>496.97717033614083</c:v>
                      </c:pt>
                      <c:pt idx="4">
                        <c:v>457.96446777917265</c:v>
                      </c:pt>
                      <c:pt idx="5">
                        <c:v>427.23981315902978</c:v>
                      </c:pt>
                      <c:pt idx="6">
                        <c:v>402.59048904252984</c:v>
                      </c:pt>
                      <c:pt idx="7">
                        <c:v>382.49471617381096</c:v>
                      </c:pt>
                      <c:pt idx="8">
                        <c:v>365.87920881713001</c:v>
                      </c:pt>
                      <c:pt idx="9">
                        <c:v>351.9699601884106</c:v>
                      </c:pt>
                      <c:pt idx="10">
                        <c:v>340.19763354161563</c:v>
                      </c:pt>
                      <c:pt idx="11">
                        <c:v>330.13596358722674</c:v>
                      </c:pt>
                      <c:pt idx="12">
                        <c:v>321.46068555145609</c:v>
                      </c:pt>
                      <c:pt idx="13">
                        <c:v>313.92155805427313</c:v>
                      </c:pt>
                      <c:pt idx="14">
                        <c:v>307.32293208810904</c:v>
                      </c:pt>
                      <c:pt idx="15">
                        <c:v>301.51001539415114</c:v>
                      </c:pt>
                      <c:pt idx="16">
                        <c:v>296.35900525830988</c:v>
                      </c:pt>
                      <c:pt idx="17">
                        <c:v>291.76989490048732</c:v>
                      </c:pt>
                      <c:pt idx="18">
                        <c:v>287.66115741572634</c:v>
                      </c:pt>
                      <c:pt idx="19">
                        <c:v>283.96576778016401</c:v>
                      </c:pt>
                      <c:pt idx="20">
                        <c:v>280.62819149847627</c:v>
                      </c:pt>
                      <c:pt idx="21">
                        <c:v>277.60208042062015</c:v>
                      </c:pt>
                      <c:pt idx="22">
                        <c:v>274.84849199346672</c:v>
                      </c:pt>
                      <c:pt idx="23">
                        <c:v>272.33450019467421</c:v>
                      </c:pt>
                      <c:pt idx="24">
                        <c:v>270.03210255518775</c:v>
                      </c:pt>
                      <c:pt idx="25">
                        <c:v>267.91735314648196</c:v>
                      </c:pt>
                      <c:pt idx="26">
                        <c:v>265.96966956066569</c:v>
                      </c:pt>
                      <c:pt idx="27">
                        <c:v>264.17127499133699</c:v>
                      </c:pt>
                      <c:pt idx="28">
                        <c:v>262.5067460458414</c:v>
                      </c:pt>
                      <c:pt idx="29">
                        <c:v>260.96264392037671</c:v>
                      </c:pt>
                      <c:pt idx="30">
                        <c:v>259.52721176355368</c:v>
                      </c:pt>
                      <c:pt idx="31">
                        <c:v>256.96897847469705</c:v>
                      </c:pt>
                      <c:pt idx="32">
                        <c:v>254.51955068283047</c:v>
                      </c:pt>
                      <c:pt idx="33">
                        <c:v>252.1621900215595</c:v>
                      </c:pt>
                      <c:pt idx="34">
                        <c:v>249.88275320115306</c:v>
                      </c:pt>
                      <c:pt idx="35">
                        <c:v>247.67084474160782</c:v>
                      </c:pt>
                      <c:pt idx="36">
                        <c:v>245.50785502601559</c:v>
                      </c:pt>
                      <c:pt idx="37">
                        <c:v>243.38020784571546</c:v>
                      </c:pt>
                      <c:pt idx="38">
                        <c:v>241.27486777123951</c:v>
                      </c:pt>
                      <c:pt idx="39">
                        <c:v>239.18231370927452</c:v>
                      </c:pt>
                      <c:pt idx="40">
                        <c:v>237.21101409878608</c:v>
                      </c:pt>
                      <c:pt idx="41">
                        <c:v>235.30884823974577</c:v>
                      </c:pt>
                      <c:pt idx="42">
                        <c:v>233.4020845289507</c:v>
                      </c:pt>
                      <c:pt idx="43">
                        <c:v>231.4621299702853</c:v>
                      </c:pt>
                      <c:pt idx="44">
                        <c:v>229.44641351712232</c:v>
                      </c:pt>
                      <c:pt idx="45">
                        <c:v>227.32883394111536</c:v>
                      </c:pt>
                      <c:pt idx="46">
                        <c:v>225.07800735540826</c:v>
                      </c:pt>
                      <c:pt idx="47">
                        <c:v>222.6518382925733</c:v>
                      </c:pt>
                      <c:pt idx="48">
                        <c:v>220.06070385884263</c:v>
                      </c:pt>
                      <c:pt idx="49">
                        <c:v>217.24672188840802</c:v>
                      </c:pt>
                      <c:pt idx="50">
                        <c:v>214.08809674356513</c:v>
                      </c:pt>
                      <c:pt idx="51">
                        <c:v>210.40825200170804</c:v>
                      </c:pt>
                      <c:pt idx="52">
                        <c:v>205.9878320493595</c:v>
                      </c:pt>
                      <c:pt idx="53">
                        <c:v>200.38461036188829</c:v>
                      </c:pt>
                      <c:pt idx="54">
                        <c:v>192.35917304389733</c:v>
                      </c:pt>
                      <c:pt idx="55">
                        <c:v>169.19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730F-4D64-A73E-5B5F213172B5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v>Rolling 15</c:v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Sheet1!$A$4:$A$59</c15:sqref>
                        </c15:formulaRef>
                      </c:ext>
                    </c:extLst>
                    <c:numCache>
                      <c:formatCode>General</c:formatCode>
                      <c:ptCount val="56"/>
                      <c:pt idx="0">
                        <c:v>15</c:v>
                      </c:pt>
                      <c:pt idx="1">
                        <c:v>16</c:v>
                      </c:pt>
                      <c:pt idx="2">
                        <c:v>17</c:v>
                      </c:pt>
                      <c:pt idx="3">
                        <c:v>18</c:v>
                      </c:pt>
                      <c:pt idx="4">
                        <c:v>19</c:v>
                      </c:pt>
                      <c:pt idx="5">
                        <c:v>20</c:v>
                      </c:pt>
                      <c:pt idx="6">
                        <c:v>21</c:v>
                      </c:pt>
                      <c:pt idx="7">
                        <c:v>22</c:v>
                      </c:pt>
                      <c:pt idx="8">
                        <c:v>23</c:v>
                      </c:pt>
                      <c:pt idx="9">
                        <c:v>24</c:v>
                      </c:pt>
                      <c:pt idx="10">
                        <c:v>25</c:v>
                      </c:pt>
                      <c:pt idx="11">
                        <c:v>26</c:v>
                      </c:pt>
                      <c:pt idx="12">
                        <c:v>27</c:v>
                      </c:pt>
                      <c:pt idx="13">
                        <c:v>28</c:v>
                      </c:pt>
                      <c:pt idx="14">
                        <c:v>29</c:v>
                      </c:pt>
                      <c:pt idx="15">
                        <c:v>30</c:v>
                      </c:pt>
                      <c:pt idx="16">
                        <c:v>31</c:v>
                      </c:pt>
                      <c:pt idx="17">
                        <c:v>32</c:v>
                      </c:pt>
                      <c:pt idx="18">
                        <c:v>33</c:v>
                      </c:pt>
                      <c:pt idx="19">
                        <c:v>34</c:v>
                      </c:pt>
                      <c:pt idx="20">
                        <c:v>35</c:v>
                      </c:pt>
                      <c:pt idx="21">
                        <c:v>36</c:v>
                      </c:pt>
                      <c:pt idx="22">
                        <c:v>37</c:v>
                      </c:pt>
                      <c:pt idx="23">
                        <c:v>38</c:v>
                      </c:pt>
                      <c:pt idx="24">
                        <c:v>39</c:v>
                      </c:pt>
                      <c:pt idx="25">
                        <c:v>40</c:v>
                      </c:pt>
                      <c:pt idx="26">
                        <c:v>41</c:v>
                      </c:pt>
                      <c:pt idx="27">
                        <c:v>42</c:v>
                      </c:pt>
                      <c:pt idx="28">
                        <c:v>43</c:v>
                      </c:pt>
                      <c:pt idx="29">
                        <c:v>44</c:v>
                      </c:pt>
                      <c:pt idx="30">
                        <c:v>45</c:v>
                      </c:pt>
                      <c:pt idx="31">
                        <c:v>46</c:v>
                      </c:pt>
                      <c:pt idx="32">
                        <c:v>47</c:v>
                      </c:pt>
                      <c:pt idx="33">
                        <c:v>48</c:v>
                      </c:pt>
                      <c:pt idx="34">
                        <c:v>49</c:v>
                      </c:pt>
                      <c:pt idx="35">
                        <c:v>50</c:v>
                      </c:pt>
                      <c:pt idx="36">
                        <c:v>51</c:v>
                      </c:pt>
                      <c:pt idx="37">
                        <c:v>52</c:v>
                      </c:pt>
                      <c:pt idx="38">
                        <c:v>53</c:v>
                      </c:pt>
                      <c:pt idx="39">
                        <c:v>54</c:v>
                      </c:pt>
                      <c:pt idx="40">
                        <c:v>55</c:v>
                      </c:pt>
                      <c:pt idx="41">
                        <c:v>56</c:v>
                      </c:pt>
                      <c:pt idx="42">
                        <c:v>57</c:v>
                      </c:pt>
                      <c:pt idx="43">
                        <c:v>58</c:v>
                      </c:pt>
                      <c:pt idx="44">
                        <c:v>59</c:v>
                      </c:pt>
                      <c:pt idx="45">
                        <c:v>60</c:v>
                      </c:pt>
                      <c:pt idx="46">
                        <c:v>61</c:v>
                      </c:pt>
                      <c:pt idx="47">
                        <c:v>62</c:v>
                      </c:pt>
                      <c:pt idx="48">
                        <c:v>63</c:v>
                      </c:pt>
                      <c:pt idx="49">
                        <c:v>64</c:v>
                      </c:pt>
                      <c:pt idx="50">
                        <c:v>65</c:v>
                      </c:pt>
                      <c:pt idx="51">
                        <c:v>66</c:v>
                      </c:pt>
                      <c:pt idx="52">
                        <c:v>67</c:v>
                      </c:pt>
                      <c:pt idx="53">
                        <c:v>68</c:v>
                      </c:pt>
                      <c:pt idx="54">
                        <c:v>68</c:v>
                      </c:pt>
                      <c:pt idx="55">
                        <c:v>70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Sheet1!$O$4:$O$59</c15:sqref>
                        </c15:formulaRef>
                      </c:ext>
                    </c:extLst>
                    <c:numCache>
                      <c:formatCode>0.0000</c:formatCode>
                      <c:ptCount val="56"/>
                      <c:pt idx="0">
                        <c:v>491.99425748054745</c:v>
                      </c:pt>
                      <c:pt idx="1">
                        <c:v>443.29498208264039</c:v>
                      </c:pt>
                      <c:pt idx="2">
                        <c:v>407.20947500571299</c:v>
                      </c:pt>
                      <c:pt idx="3">
                        <c:v>379.70804587180407</c:v>
                      </c:pt>
                      <c:pt idx="4">
                        <c:v>358.24556481292211</c:v>
                      </c:pt>
                      <c:pt idx="5">
                        <c:v>341.15383976175912</c:v>
                      </c:pt>
                      <c:pt idx="6">
                        <c:v>327.30394860585307</c:v>
                      </c:pt>
                      <c:pt idx="7">
                        <c:v>315.91036804818032</c:v>
                      </c:pt>
                      <c:pt idx="8">
                        <c:v>306.41302597804906</c:v>
                      </c:pt>
                      <c:pt idx="9">
                        <c:v>298.4039041027952</c:v>
                      </c:pt>
                      <c:pt idx="10">
                        <c:v>291.58001527454985</c:v>
                      </c:pt>
                      <c:pt idx="11">
                        <c:v>285.71248682919349</c:v>
                      </c:pt>
                      <c:pt idx="12">
                        <c:v>280.62575560541774</c:v>
                      </c:pt>
                      <c:pt idx="13">
                        <c:v>276.18327139681378</c:v>
                      </c:pt>
                      <c:pt idx="14">
                        <c:v>272.27748492848389</c:v>
                      </c:pt>
                      <c:pt idx="15">
                        <c:v>268.82271454774292</c:v>
                      </c:pt>
                      <c:pt idx="16">
                        <c:v>265.74998342165941</c:v>
                      </c:pt>
                      <c:pt idx="17">
                        <c:v>263.0032287298132</c:v>
                      </c:pt>
                      <c:pt idx="18">
                        <c:v>260.53648118077012</c:v>
                      </c:pt>
                      <c:pt idx="19">
                        <c:v>258.31174072880464</c:v>
                      </c:pt>
                      <c:pt idx="20">
                        <c:v>256.29735849849067</c:v>
                      </c:pt>
                      <c:pt idx="21">
                        <c:v>254.46679133748216</c:v>
                      </c:pt>
                      <c:pt idx="22">
                        <c:v>252.79763382504683</c:v>
                      </c:pt>
                      <c:pt idx="23">
                        <c:v>251.27085908535804</c:v>
                      </c:pt>
                      <c:pt idx="24">
                        <c:v>249.87021831159143</c:v>
                      </c:pt>
                      <c:pt idx="25">
                        <c:v>248.58176205212732</c:v>
                      </c:pt>
                      <c:pt idx="26">
                        <c:v>247.3934557297722</c:v>
                      </c:pt>
                      <c:pt idx="27">
                        <c:v>246.29486868814578</c:v>
                      </c:pt>
                      <c:pt idx="28">
                        <c:v>245.27692105232086</c:v>
                      </c:pt>
                      <c:pt idx="29">
                        <c:v>244.33167637946798</c:v>
                      </c:pt>
                      <c:pt idx="30">
                        <c:v>243.45217082503484</c:v>
                      </c:pt>
                      <c:pt idx="31">
                        <c:v>242.63227161733181</c:v>
                      </c:pt>
                      <c:pt idx="32">
                        <c:v>241.86655920024367</c:v>
                      </c:pt>
                      <c:pt idx="33">
                        <c:v>241.15022860037035</c:v>
                      </c:pt>
                      <c:pt idx="34">
                        <c:v>240.47900649534375</c:v>
                      </c:pt>
                      <c:pt idx="35">
                        <c:v>239.84908117296578</c:v>
                      </c:pt>
                      <c:pt idx="36">
                        <c:v>239.25704312658729</c:v>
                      </c:pt>
                      <c:pt idx="37">
                        <c:v>238.69983446809863</c:v>
                      </c:pt>
                      <c:pt idx="38">
                        <c:v>238.17470568392724</c:v>
                      </c:pt>
                      <c:pt idx="39">
                        <c:v>237.67917853241858</c:v>
                      </c:pt>
                      <c:pt idx="40">
                        <c:v>237.21101409878608</c:v>
                      </c:pt>
                      <c:pt idx="41">
                        <c:v>235.30884823974577</c:v>
                      </c:pt>
                      <c:pt idx="42">
                        <c:v>233.4020845289507</c:v>
                      </c:pt>
                      <c:pt idx="43">
                        <c:v>231.46002533678111</c:v>
                      </c:pt>
                      <c:pt idx="44">
                        <c:v>229.44641351712232</c:v>
                      </c:pt>
                      <c:pt idx="45">
                        <c:v>227.32894736393098</c:v>
                      </c:pt>
                      <c:pt idx="46">
                        <c:v>225.07800735540826</c:v>
                      </c:pt>
                      <c:pt idx="47">
                        <c:v>222.6518382925733</c:v>
                      </c:pt>
                      <c:pt idx="48">
                        <c:v>220.06070385884263</c:v>
                      </c:pt>
                      <c:pt idx="49">
                        <c:v>217.24672188840802</c:v>
                      </c:pt>
                      <c:pt idx="50">
                        <c:v>214.08809674356513</c:v>
                      </c:pt>
                      <c:pt idx="51">
                        <c:v>210.40825200170804</c:v>
                      </c:pt>
                      <c:pt idx="52">
                        <c:v>205.98969399990384</c:v>
                      </c:pt>
                      <c:pt idx="53">
                        <c:v>200.38461036188829</c:v>
                      </c:pt>
                      <c:pt idx="54">
                        <c:v>192.35917304389733</c:v>
                      </c:pt>
                      <c:pt idx="55">
                        <c:v>169.19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730F-4D64-A73E-5B5F213172B5}"/>
                  </c:ext>
                </c:extLst>
              </c15:ser>
            </c15:filteredLineSeries>
          </c:ext>
        </c:extLst>
      </c:lineChart>
      <c:catAx>
        <c:axId val="326665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669232"/>
        <c:crosses val="autoZero"/>
        <c:auto val="1"/>
        <c:lblAlgn val="ctr"/>
        <c:lblOffset val="100"/>
        <c:noMultiLvlLbl val="0"/>
      </c:catAx>
      <c:valAx>
        <c:axId val="32666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665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315665111688634"/>
          <c:y val="0.16136519183663606"/>
          <c:w val="0.11182085753429055"/>
          <c:h val="0.114997889607305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37</xdr:col>
      <xdr:colOff>161925</xdr:colOff>
      <xdr:row>3</xdr:row>
      <xdr:rowOff>9524</xdr:rowOff>
    </xdr:from>
    <xdr:to>
      <xdr:col>56</xdr:col>
      <xdr:colOff>466724</xdr:colOff>
      <xdr:row>53</xdr:row>
      <xdr:rowOff>142874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DEA21A-0DE2-3141-BD81-2A6773CABB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18466</xdr:colOff>
      <xdr:row>61</xdr:row>
      <xdr:rowOff>2</xdr:rowOff>
    </xdr:from>
    <xdr:to>
      <xdr:col>31</xdr:col>
      <xdr:colOff>97193</xdr:colOff>
      <xdr:row>96</xdr:row>
      <xdr:rowOff>23327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701E9A-7A47-F1F6-C6FF-4A131D78E3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232682</xdr:colOff>
      <xdr:row>3</xdr:row>
      <xdr:rowOff>129268</xdr:rowOff>
    </xdr:from>
    <xdr:to>
      <xdr:col>16</xdr:col>
      <xdr:colOff>485095</xdr:colOff>
      <xdr:row>30</xdr:row>
      <xdr:rowOff>48986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22868A-CA11-4BFC-8064-408C6206CA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18555</xdr:colOff>
      <xdr:row>0</xdr:row>
      <xdr:rowOff>0</xdr:rowOff>
    </xdr:from>
    <xdr:to>
      <xdr:col>19</xdr:col>
      <xdr:colOff>297500</xdr:colOff>
      <xdr:row>51</xdr:row>
      <xdr:rowOff>88446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7A7776-358C-41DB-8B98-419E5AF9D5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830D3-FE61-4D38-8A76-1B6F0CC03F2C}">
  <dimension ref="A1:AK60"/>
  <sheetViews>
    <sheetView tabSelected="1" zoomScaleNormal="100" workbookViewId="0">
      <pane xSplit="1" ySplit="3" topLeftCell="B20" activePane="bottomRight" state="frozen"/>
      <selection pane="topRight" activeCell="B1" sqref="B1"/>
      <selection pane="bottomLeft" activeCell="A4" sqref="A4"/>
      <selection pane="bottomRight" activeCell="A3" sqref="A3:B59"/>
    </sheetView>
  </sheetViews>
  <sheetFormatPr defaultRowHeight="14.6" x14ac:dyDescent="0.4"/>
  <cols>
    <col min="7" max="9" width="0" hidden="1" customWidth="1"/>
    <col min="11" max="11" width="10.23046875" customWidth="1"/>
    <col min="12" max="12" width="10.23046875" hidden="1" customWidth="1"/>
    <col min="13" max="16" width="10.23046875" customWidth="1"/>
    <col min="18" max="20" width="0" hidden="1" customWidth="1"/>
    <col min="27" max="32" width="10.3828125" customWidth="1"/>
    <col min="33" max="36" width="11.4609375" customWidth="1"/>
  </cols>
  <sheetData>
    <row r="1" spans="1:37" ht="29.15" x14ac:dyDescent="0.4">
      <c r="C1" s="1" t="s">
        <v>0</v>
      </c>
      <c r="D1" s="2">
        <v>169.19</v>
      </c>
      <c r="E1" s="2" t="s">
        <v>1</v>
      </c>
      <c r="F1" s="2"/>
      <c r="G1">
        <v>65.73</v>
      </c>
      <c r="J1">
        <v>65.73</v>
      </c>
      <c r="Z1" s="12" t="s">
        <v>21</v>
      </c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</row>
    <row r="2" spans="1:37" x14ac:dyDescent="0.4">
      <c r="C2" s="3" t="s">
        <v>2</v>
      </c>
      <c r="D2" s="19" t="s">
        <v>3</v>
      </c>
      <c r="E2" s="19"/>
      <c r="F2" s="3"/>
      <c r="G2" s="19" t="s">
        <v>4</v>
      </c>
      <c r="H2" s="19"/>
      <c r="I2" s="3" t="s">
        <v>5</v>
      </c>
      <c r="J2" t="s">
        <v>6</v>
      </c>
      <c r="K2" t="s">
        <v>7</v>
      </c>
      <c r="L2" t="s">
        <v>16</v>
      </c>
      <c r="M2" s="9" t="s">
        <v>23</v>
      </c>
      <c r="N2" s="9" t="s">
        <v>5</v>
      </c>
      <c r="O2" s="16" t="s">
        <v>16</v>
      </c>
      <c r="P2" s="16" t="s">
        <v>5</v>
      </c>
      <c r="Q2" t="s">
        <v>17</v>
      </c>
      <c r="U2" t="s">
        <v>5</v>
      </c>
      <c r="V2" t="s">
        <v>18</v>
      </c>
      <c r="W2" t="s">
        <v>5</v>
      </c>
      <c r="X2" s="16" t="s">
        <v>22</v>
      </c>
      <c r="Y2" s="16"/>
      <c r="Z2" t="s">
        <v>19</v>
      </c>
      <c r="AA2" s="12" t="s">
        <v>24</v>
      </c>
      <c r="AB2" s="12" t="s">
        <v>27</v>
      </c>
      <c r="AC2" s="12" t="s">
        <v>28</v>
      </c>
      <c r="AD2" s="12" t="s">
        <v>29</v>
      </c>
      <c r="AE2" s="12" t="s">
        <v>30</v>
      </c>
      <c r="AF2" s="12" t="s">
        <v>31</v>
      </c>
      <c r="AG2" t="s">
        <v>26</v>
      </c>
      <c r="AH2" s="12" t="s">
        <v>32</v>
      </c>
      <c r="AI2" s="12" t="s">
        <v>33</v>
      </c>
      <c r="AJ2" s="12" t="s">
        <v>34</v>
      </c>
      <c r="AK2" s="12" t="s">
        <v>35</v>
      </c>
    </row>
    <row r="3" spans="1:37" x14ac:dyDescent="0.4">
      <c r="A3" s="3" t="s">
        <v>8</v>
      </c>
      <c r="B3" s="3" t="s">
        <v>9</v>
      </c>
      <c r="C3" s="3" t="s">
        <v>10</v>
      </c>
      <c r="D3" s="3" t="s">
        <v>11</v>
      </c>
      <c r="E3" s="3" t="s">
        <v>12</v>
      </c>
      <c r="F3" s="3"/>
      <c r="G3" s="3" t="s">
        <v>13</v>
      </c>
      <c r="H3" s="3" t="s">
        <v>12</v>
      </c>
      <c r="I3" s="3" t="s">
        <v>14</v>
      </c>
      <c r="J3" t="s">
        <v>15</v>
      </c>
      <c r="K3" t="s">
        <v>14</v>
      </c>
      <c r="M3" s="9"/>
      <c r="N3" s="9" t="s">
        <v>14</v>
      </c>
      <c r="O3" s="16"/>
      <c r="P3" s="16" t="s">
        <v>14</v>
      </c>
      <c r="S3">
        <v>58.01</v>
      </c>
      <c r="U3" t="s">
        <v>14</v>
      </c>
      <c r="W3" t="s">
        <v>14</v>
      </c>
      <c r="X3" s="16"/>
      <c r="Y3" s="16"/>
      <c r="Z3" t="s">
        <v>20</v>
      </c>
      <c r="AA3" t="s">
        <v>25</v>
      </c>
    </row>
    <row r="4" spans="1:37" x14ac:dyDescent="0.4">
      <c r="A4" s="3">
        <v>15</v>
      </c>
      <c r="B4" s="4">
        <v>5236.1058012742687</v>
      </c>
      <c r="C4" s="4">
        <v>704.35689402739581</v>
      </c>
      <c r="D4" s="4">
        <v>61.617100000000001</v>
      </c>
      <c r="E4" s="4">
        <v>1153.4516934984147</v>
      </c>
      <c r="F4" s="7">
        <f>_xlfn.NORM.DIST(E4,D$1,G$1,TRUE)</f>
        <v>1</v>
      </c>
      <c r="G4" s="3">
        <v>11.7478</v>
      </c>
      <c r="H4" s="4">
        <v>356.84747694845549</v>
      </c>
      <c r="I4" s="5">
        <f>_xlfn.NORM.DIST(H4,169.19,65.73,TRUE)</f>
        <v>0.99784798608924075</v>
      </c>
      <c r="J4">
        <f>169.19+51.26*B14/B4</f>
        <v>379.28869312988365</v>
      </c>
      <c r="K4">
        <v>0.99930397920937897</v>
      </c>
      <c r="L4" s="10">
        <f>169.19+55.35*B19/B4</f>
        <v>491.98259379152159</v>
      </c>
      <c r="M4" s="9">
        <f>169.19+54.046*B17/B4</f>
        <v>447.07753686152876</v>
      </c>
      <c r="N4" s="9">
        <f>_xlfn.NORM.DIST(M4,169.19,65.73,TRUE)</f>
        <v>0.99998819603656064</v>
      </c>
      <c r="O4" s="14">
        <v>491.99425748054745</v>
      </c>
      <c r="P4" s="17">
        <f>_xlfn.NORM.DIST(O4,169.19,65.73,TRUE)</f>
        <v>0.99999954708315952</v>
      </c>
      <c r="Q4">
        <f>169.19+58.01*B24/B4</f>
        <v>604.41080705005129</v>
      </c>
      <c r="S4">
        <v>57.59</v>
      </c>
      <c r="T4">
        <v>19</v>
      </c>
      <c r="U4" s="11">
        <f>_xlfn.NORM.DIST(Q4,D$1,G$1,TRUE)</f>
        <v>0.99999999998220235</v>
      </c>
      <c r="V4">
        <v>707.19877087321242</v>
      </c>
      <c r="W4">
        <f>_xlfn.NORM.DIST(V4,169.19,65.73,TRUE)</f>
        <v>0.99999999999999989</v>
      </c>
      <c r="X4" s="13">
        <v>959.19050656521677</v>
      </c>
      <c r="Y4" s="16">
        <f>_xlfn.NORM.DIST(X4,169.19,65.73,TRUE)</f>
        <v>1</v>
      </c>
      <c r="Z4">
        <v>61.617100000000001</v>
      </c>
      <c r="AA4">
        <v>64.648499999999999</v>
      </c>
      <c r="AB4">
        <f>169.19+D4*(0.1*B$59)/B4</f>
        <v>267.61616934984147</v>
      </c>
      <c r="AC4">
        <f>169.19+D4*(0.2*B$59)/B4</f>
        <v>366.042338699683</v>
      </c>
      <c r="AD4">
        <f>169.19+D4*(0.3*B$59)/B4</f>
        <v>464.46850804952436</v>
      </c>
      <c r="AE4">
        <f>169.19+D4*(0.4*B$59)/B4</f>
        <v>562.89467739936595</v>
      </c>
      <c r="AF4">
        <f>169.19+D4*(0.5*B$59)/B4</f>
        <v>661.32084674920736</v>
      </c>
      <c r="AG4">
        <f>169.19+D4*(0.5437*B$59)/B4</f>
        <v>704.33308275508807</v>
      </c>
      <c r="AH4">
        <f>169.19+D4*(0.6*B$59)/B4</f>
        <v>759.74701609904878</v>
      </c>
      <c r="AI4">
        <f>169.19+D4*(0.7*B$59)/B4</f>
        <v>858.17318544889031</v>
      </c>
      <c r="AJ4">
        <f>169.19+D4*(0.8*B$59)/B4</f>
        <v>956.59935479873184</v>
      </c>
      <c r="AK4">
        <f>169.19+D4*(0.9*B$59)/B4</f>
        <v>1055.0255241485731</v>
      </c>
    </row>
    <row r="5" spans="1:37" x14ac:dyDescent="0.4">
      <c r="A5" s="3">
        <v>16</v>
      </c>
      <c r="B5" s="4">
        <v>6527.3087433098653</v>
      </c>
      <c r="C5" s="4">
        <v>600.58787108566253</v>
      </c>
      <c r="D5" s="4">
        <v>61.616999999999997</v>
      </c>
      <c r="E5" s="4">
        <v>958.74817809441492</v>
      </c>
      <c r="F5" s="7">
        <f t="shared" ref="F5:F59" si="0">_xlfn.NORM.DIST(E5,D$1,G$1,TRUE)</f>
        <v>1</v>
      </c>
      <c r="G5" s="3">
        <v>12.1614</v>
      </c>
      <c r="H5" s="4">
        <v>325.02577303467257</v>
      </c>
      <c r="I5" s="5">
        <f t="shared" ref="I5:I59" si="1">_xlfn.NORM.DIST(H5,169.19,65.73,TRUE)</f>
        <v>0.99112631190134937</v>
      </c>
      <c r="J5">
        <f t="shared" ref="J5:J48" si="2">169.19+51.26*B15/B5</f>
        <v>352.0179115412048</v>
      </c>
      <c r="K5">
        <v>0.99729389439883509</v>
      </c>
      <c r="L5" s="9">
        <f t="shared" ref="L5:L43" si="3">169.19+55.35*B20/B5</f>
        <v>443.28507801478082</v>
      </c>
      <c r="M5" s="9">
        <f t="shared" ref="M5:M46" si="4">169.19+54.046*B18/B5</f>
        <v>407.11312201860261</v>
      </c>
      <c r="N5" s="9">
        <f t="shared" ref="N5:N59" si="5">_xlfn.NORM.DIST(M5,169.19,65.73,TRUE)</f>
        <v>0.99985252970507865</v>
      </c>
      <c r="O5" s="14">
        <v>443.29498208264039</v>
      </c>
      <c r="P5" s="17">
        <f t="shared" ref="P5:P59" si="6">_xlfn.NORM.DIST(O5,169.19,65.73,TRUE)</f>
        <v>0.99998478107809685</v>
      </c>
      <c r="Q5">
        <f t="shared" ref="Q5:Q38" si="7">169.19+58.01*B25/B5</f>
        <v>533.28723643765238</v>
      </c>
      <c r="S5">
        <v>57.11</v>
      </c>
      <c r="T5">
        <v>18</v>
      </c>
      <c r="U5" s="11">
        <f t="shared" ref="U5:U59" si="8">_xlfn.NORM.DIST(Q5,D$1,G$1,TRUE)</f>
        <v>0.99999998481459174</v>
      </c>
      <c r="V5">
        <v>614.92040388707346</v>
      </c>
      <c r="W5">
        <f t="shared" ref="W5:W59" si="9">_xlfn.NORM.DIST(V5,169.19,65.73,TRUE)</f>
        <v>0.99999999999404221</v>
      </c>
      <c r="X5" s="13">
        <v>813.894611152484</v>
      </c>
      <c r="Y5" s="16">
        <f t="shared" ref="Y5:Y59" si="10">_xlfn.NORM.DIST(X5,169.19,65.73,TRUE)</f>
        <v>1</v>
      </c>
      <c r="AA5">
        <f>AA4-Z4</f>
        <v>3.0313999999999979</v>
      </c>
      <c r="AB5">
        <f t="shared" ref="AB5:AB59" si="11">169.19+D5*(0.1*B$59)/B5</f>
        <v>248.1458178094415</v>
      </c>
      <c r="AC5">
        <f t="shared" ref="AC5:AC59" si="12">169.19+D5*(0.2*B$59)/B5</f>
        <v>327.10163561888305</v>
      </c>
      <c r="AD5">
        <f t="shared" ref="AD5:AD59" si="13">169.19+D5*(0.3*B$59)/B5</f>
        <v>406.05745342832449</v>
      </c>
      <c r="AE5">
        <f t="shared" ref="AE5:AE59" si="14">169.19+D5*(0.4*B$59)/B5</f>
        <v>485.01327123776605</v>
      </c>
      <c r="AF5">
        <f t="shared" ref="AF5:AF59" si="15">169.19+D5*(0.5*B$59)/B5</f>
        <v>563.96908904720749</v>
      </c>
      <c r="AG5">
        <f t="shared" ref="AG5:AG59" si="16">169.19+D5*(0.5437*B$59)/B5</f>
        <v>598.47278142993343</v>
      </c>
      <c r="AH5">
        <f t="shared" ref="AH5:AH59" si="17">169.19+D5*(0.6*B$59)/B5</f>
        <v>642.92490685664893</v>
      </c>
      <c r="AI5">
        <f t="shared" ref="AI5:AI59" si="18">169.19+D5*(0.7*B$59)/B5</f>
        <v>721.88072466609037</v>
      </c>
      <c r="AJ5">
        <f t="shared" ref="AJ5:AJ59" si="19">169.19+D5*(0.8*B$59)/B5</f>
        <v>800.83654247553204</v>
      </c>
      <c r="AK5">
        <f t="shared" ref="AK5:AK59" si="20">169.19+D5*(0.9*B$59)/B5</f>
        <v>879.79236028497348</v>
      </c>
    </row>
    <row r="6" spans="1:37" x14ac:dyDescent="0.4">
      <c r="A6" s="3">
        <v>17</v>
      </c>
      <c r="B6" s="4">
        <v>7928.6280660355969</v>
      </c>
      <c r="C6" s="4">
        <v>524.91191245725076</v>
      </c>
      <c r="D6" s="4">
        <v>61.610599999999998</v>
      </c>
      <c r="E6" s="4">
        <v>819.13279662579339</v>
      </c>
      <c r="F6" s="7">
        <f t="shared" si="0"/>
        <v>1</v>
      </c>
      <c r="G6" s="3">
        <v>12.588200000000001</v>
      </c>
      <c r="H6" s="4">
        <v>301.98549156289363</v>
      </c>
      <c r="I6" s="5">
        <f t="shared" si="1"/>
        <v>0.97832478521309763</v>
      </c>
      <c r="J6">
        <f t="shared" si="2"/>
        <v>331.48508125468072</v>
      </c>
      <c r="K6">
        <v>0.99322629217319214</v>
      </c>
      <c r="L6" s="9">
        <f t="shared" si="3"/>
        <v>407.20087479343505</v>
      </c>
      <c r="M6" s="9">
        <f t="shared" si="4"/>
        <v>377.34165161525038</v>
      </c>
      <c r="N6" s="9">
        <f t="shared" si="5"/>
        <v>0.99922928344080053</v>
      </c>
      <c r="O6" s="11">
        <v>407.20947500571299</v>
      </c>
      <c r="P6" s="17">
        <f t="shared" si="6"/>
        <v>0.99985336288985049</v>
      </c>
      <c r="Q6">
        <f t="shared" si="7"/>
        <v>481.07994513512716</v>
      </c>
      <c r="S6">
        <v>56.57</v>
      </c>
      <c r="T6">
        <v>17</v>
      </c>
      <c r="U6" s="11">
        <f t="shared" si="8"/>
        <v>0.99999895755412915</v>
      </c>
      <c r="V6">
        <v>547.58896139989247</v>
      </c>
      <c r="W6">
        <f t="shared" si="9"/>
        <v>0.99999999571556764</v>
      </c>
      <c r="X6">
        <v>708.81779440256696</v>
      </c>
      <c r="Y6" s="16">
        <f t="shared" si="10"/>
        <v>0.99999999999999989</v>
      </c>
      <c r="AB6">
        <f t="shared" si="11"/>
        <v>234.18427966257934</v>
      </c>
      <c r="AC6">
        <f t="shared" si="12"/>
        <v>299.17855932515869</v>
      </c>
      <c r="AD6">
        <f t="shared" si="13"/>
        <v>364.17283898773803</v>
      </c>
      <c r="AE6">
        <f t="shared" si="14"/>
        <v>429.16711865031738</v>
      </c>
      <c r="AF6">
        <f t="shared" si="15"/>
        <v>494.16139831289667</v>
      </c>
      <c r="AG6">
        <f t="shared" si="16"/>
        <v>522.56389852544385</v>
      </c>
      <c r="AH6">
        <f t="shared" si="17"/>
        <v>559.15567797547601</v>
      </c>
      <c r="AI6">
        <f t="shared" si="18"/>
        <v>624.1499576380553</v>
      </c>
      <c r="AJ6">
        <f t="shared" si="19"/>
        <v>689.14423730063481</v>
      </c>
      <c r="AK6">
        <f t="shared" si="20"/>
        <v>754.13851696321399</v>
      </c>
    </row>
    <row r="7" spans="1:37" x14ac:dyDescent="0.4">
      <c r="A7" s="3">
        <v>18</v>
      </c>
      <c r="B7" s="4">
        <v>9424.9066816039176</v>
      </c>
      <c r="C7" s="4">
        <v>468.25928793658966</v>
      </c>
      <c r="D7" s="4">
        <v>61.597499999999997</v>
      </c>
      <c r="E7" s="4">
        <v>715.83297263771442</v>
      </c>
      <c r="F7" s="7">
        <f t="shared" si="0"/>
        <v>1</v>
      </c>
      <c r="G7" s="3">
        <v>13.0282</v>
      </c>
      <c r="H7" s="4">
        <v>284.80790618318395</v>
      </c>
      <c r="I7" s="5">
        <f t="shared" si="1"/>
        <v>0.96070974199942505</v>
      </c>
      <c r="J7">
        <f t="shared" si="2"/>
        <v>315.61507959127096</v>
      </c>
      <c r="K7">
        <v>0.98704672805589255</v>
      </c>
      <c r="L7" s="9">
        <f t="shared" si="3"/>
        <v>379.70043935186368</v>
      </c>
      <c r="M7" s="9">
        <f t="shared" si="4"/>
        <v>354.54498267999463</v>
      </c>
      <c r="N7" s="9">
        <f t="shared" si="5"/>
        <v>0.99759840568882674</v>
      </c>
      <c r="O7" s="11">
        <v>379.70804587180407</v>
      </c>
      <c r="P7" s="17">
        <f t="shared" si="6"/>
        <v>0.99931943585278526</v>
      </c>
      <c r="Q7">
        <f t="shared" si="7"/>
        <v>441.62472257115382</v>
      </c>
      <c r="S7">
        <v>55.95</v>
      </c>
      <c r="T7">
        <v>16</v>
      </c>
      <c r="U7" s="11">
        <f t="shared" si="8"/>
        <v>0.99998299111244371</v>
      </c>
      <c r="V7">
        <v>496.97717033614083</v>
      </c>
      <c r="W7">
        <f t="shared" si="9"/>
        <v>0.99999969317832693</v>
      </c>
      <c r="X7">
        <v>630.46990373812696</v>
      </c>
      <c r="Y7" s="16">
        <f t="shared" si="10"/>
        <v>0.99999999999887301</v>
      </c>
      <c r="AB7">
        <f t="shared" si="11"/>
        <v>223.85429726377146</v>
      </c>
      <c r="AC7">
        <f t="shared" si="12"/>
        <v>278.51859452754292</v>
      </c>
      <c r="AD7">
        <f t="shared" si="13"/>
        <v>333.18289179131432</v>
      </c>
      <c r="AE7">
        <f t="shared" si="14"/>
        <v>387.84718905508578</v>
      </c>
      <c r="AF7">
        <f t="shared" si="15"/>
        <v>442.51148631885724</v>
      </c>
      <c r="AG7">
        <f t="shared" si="16"/>
        <v>466.39978422312532</v>
      </c>
      <c r="AH7">
        <f t="shared" si="17"/>
        <v>497.17578358262864</v>
      </c>
      <c r="AI7">
        <f t="shared" si="18"/>
        <v>551.84008084640004</v>
      </c>
      <c r="AJ7">
        <f t="shared" si="19"/>
        <v>606.50437811017161</v>
      </c>
      <c r="AK7">
        <f t="shared" si="20"/>
        <v>661.16867537394296</v>
      </c>
    </row>
    <row r="8" spans="1:37" x14ac:dyDescent="0.4">
      <c r="A8" s="3">
        <v>19</v>
      </c>
      <c r="B8" s="4">
        <v>11001.528247091775</v>
      </c>
      <c r="C8" s="4">
        <v>424.94309846654721</v>
      </c>
      <c r="D8" s="4">
        <v>61.577399999999997</v>
      </c>
      <c r="E8" s="4">
        <v>637.34112511613432</v>
      </c>
      <c r="F8" s="7">
        <f t="shared" si="0"/>
        <v>0.99999999999946942</v>
      </c>
      <c r="G8" s="3">
        <v>13.4819</v>
      </c>
      <c r="H8" s="4">
        <v>271.68810244835299</v>
      </c>
      <c r="I8" s="5">
        <f t="shared" si="1"/>
        <v>0.94054686549967303</v>
      </c>
      <c r="J8">
        <f t="shared" si="2"/>
        <v>303.07528031447214</v>
      </c>
      <c r="K8">
        <v>0.97916686112308682</v>
      </c>
      <c r="L8" s="9">
        <f t="shared" si="3"/>
        <v>358.23873378369774</v>
      </c>
      <c r="M8" s="9">
        <f t="shared" si="4"/>
        <v>336.67956689179783</v>
      </c>
      <c r="N8" s="9">
        <f t="shared" si="5"/>
        <v>0.99458512670071042</v>
      </c>
      <c r="O8" s="11">
        <v>358.24556481292211</v>
      </c>
      <c r="P8" s="17">
        <f t="shared" si="6"/>
        <v>0.99798781208230425</v>
      </c>
      <c r="Q8">
        <f t="shared" si="7"/>
        <v>411.06369765162526</v>
      </c>
      <c r="S8" s="8">
        <v>55.35</v>
      </c>
      <c r="T8">
        <v>15</v>
      </c>
      <c r="U8" s="11">
        <f t="shared" si="8"/>
        <v>0.99988329461548497</v>
      </c>
      <c r="V8">
        <v>457.96446777917265</v>
      </c>
      <c r="W8">
        <f t="shared" si="9"/>
        <v>0.99999441897230079</v>
      </c>
      <c r="X8">
        <v>570.5205727545482</v>
      </c>
      <c r="Y8" s="16">
        <f t="shared" si="10"/>
        <v>0.99999999948838647</v>
      </c>
      <c r="AB8">
        <f t="shared" si="11"/>
        <v>216.00511251161345</v>
      </c>
      <c r="AC8">
        <f t="shared" si="12"/>
        <v>262.82022502322684</v>
      </c>
      <c r="AD8">
        <f t="shared" si="13"/>
        <v>309.63533753484029</v>
      </c>
      <c r="AE8">
        <f t="shared" si="14"/>
        <v>356.45045004645374</v>
      </c>
      <c r="AF8">
        <f t="shared" si="15"/>
        <v>403.26556255806713</v>
      </c>
      <c r="AG8">
        <f t="shared" si="16"/>
        <v>423.72376672564224</v>
      </c>
      <c r="AH8">
        <f t="shared" si="17"/>
        <v>450.08067506968058</v>
      </c>
      <c r="AI8">
        <f t="shared" si="18"/>
        <v>496.89578758129397</v>
      </c>
      <c r="AJ8">
        <f t="shared" si="19"/>
        <v>543.71090009290742</v>
      </c>
      <c r="AK8">
        <f t="shared" si="20"/>
        <v>590.52601260452082</v>
      </c>
    </row>
    <row r="9" spans="1:37" x14ac:dyDescent="0.4">
      <c r="A9" s="3">
        <v>20</v>
      </c>
      <c r="B9" s="4">
        <v>12644.783024990649</v>
      </c>
      <c r="C9" s="4">
        <v>391.25685822190331</v>
      </c>
      <c r="D9" s="4">
        <v>61.55</v>
      </c>
      <c r="E9" s="4">
        <v>576.32123041173793</v>
      </c>
      <c r="F9" s="7">
        <f t="shared" si="0"/>
        <v>0.99999999970670783</v>
      </c>
      <c r="G9" s="3">
        <v>13.9495</v>
      </c>
      <c r="H9" s="4">
        <v>261.46095204920454</v>
      </c>
      <c r="I9" s="5">
        <f t="shared" si="1"/>
        <v>0.91980893060286684</v>
      </c>
      <c r="J9">
        <f t="shared" si="2"/>
        <v>292.97886188725965</v>
      </c>
      <c r="K9">
        <v>0.97016594523016342</v>
      </c>
      <c r="L9" s="9">
        <f t="shared" si="3"/>
        <v>341.14762629739425</v>
      </c>
      <c r="M9" s="9">
        <f t="shared" si="4"/>
        <v>322.3993417251944</v>
      </c>
      <c r="N9" s="9">
        <f t="shared" si="5"/>
        <v>0.99012039638013749</v>
      </c>
      <c r="O9" s="11">
        <v>341.15383976175912</v>
      </c>
      <c r="P9" s="17">
        <f t="shared" si="6"/>
        <v>0.99555447782831963</v>
      </c>
      <c r="Q9">
        <f t="shared" si="7"/>
        <v>386.88944295811007</v>
      </c>
      <c r="S9" s="9">
        <v>54.74</v>
      </c>
      <c r="T9">
        <v>14</v>
      </c>
      <c r="U9" s="11">
        <f t="shared" si="8"/>
        <v>0.99953688465795409</v>
      </c>
      <c r="V9">
        <v>427.23981315902978</v>
      </c>
      <c r="W9">
        <f t="shared" si="9"/>
        <v>0.99995679808426818</v>
      </c>
      <c r="X9">
        <v>523.62268301205495</v>
      </c>
      <c r="Y9" s="16">
        <f t="shared" si="10"/>
        <v>0.99999996520983236</v>
      </c>
      <c r="Z9">
        <v>61.55</v>
      </c>
      <c r="AA9">
        <v>64.441900000000004</v>
      </c>
      <c r="AB9">
        <f t="shared" si="11"/>
        <v>209.90312304117379</v>
      </c>
      <c r="AC9">
        <f t="shared" si="12"/>
        <v>250.61624608234757</v>
      </c>
      <c r="AD9">
        <f t="shared" si="13"/>
        <v>291.32936912352136</v>
      </c>
      <c r="AE9">
        <f t="shared" si="14"/>
        <v>332.0424921646952</v>
      </c>
      <c r="AF9">
        <f t="shared" si="15"/>
        <v>372.75561520586893</v>
      </c>
      <c r="AG9">
        <f t="shared" si="16"/>
        <v>390.54724997486187</v>
      </c>
      <c r="AH9">
        <f t="shared" si="17"/>
        <v>413.46873824704272</v>
      </c>
      <c r="AI9">
        <f t="shared" si="18"/>
        <v>454.18186128821651</v>
      </c>
      <c r="AJ9">
        <f t="shared" si="19"/>
        <v>494.89498432939035</v>
      </c>
      <c r="AK9">
        <f t="shared" si="20"/>
        <v>535.60810737056408</v>
      </c>
    </row>
    <row r="10" spans="1:37" x14ac:dyDescent="0.4">
      <c r="A10" s="3">
        <v>21</v>
      </c>
      <c r="B10" s="4">
        <v>14342.06893513009</v>
      </c>
      <c r="C10" s="4">
        <v>364.69569977892462</v>
      </c>
      <c r="D10" s="4">
        <v>61.514699999999998</v>
      </c>
      <c r="E10" s="4">
        <v>527.9341656604754</v>
      </c>
      <c r="F10" s="7">
        <f t="shared" si="0"/>
        <v>0.99999997590262424</v>
      </c>
      <c r="G10" s="3">
        <v>14.4313</v>
      </c>
      <c r="H10" s="4">
        <v>253.35109771966731</v>
      </c>
      <c r="I10" s="5">
        <f t="shared" si="1"/>
        <v>0.89979883787371762</v>
      </c>
      <c r="J10">
        <f t="shared" si="2"/>
        <v>284.7172839892562</v>
      </c>
      <c r="K10">
        <v>0.96058813014506506</v>
      </c>
      <c r="L10" s="9">
        <f t="shared" si="3"/>
        <v>327.29823557114412</v>
      </c>
      <c r="M10" s="9">
        <f t="shared" si="4"/>
        <v>310.78923828510858</v>
      </c>
      <c r="N10" s="9">
        <f t="shared" si="5"/>
        <v>0.98438994417996784</v>
      </c>
      <c r="O10" s="11">
        <v>327.30394860585307</v>
      </c>
      <c r="P10" s="17">
        <f t="shared" si="6"/>
        <v>0.99192496981180933</v>
      </c>
      <c r="Q10">
        <f t="shared" si="7"/>
        <v>367.41824634315594</v>
      </c>
      <c r="S10">
        <v>54.05</v>
      </c>
      <c r="T10">
        <v>13</v>
      </c>
      <c r="U10" s="11">
        <f t="shared" si="8"/>
        <v>0.99871847022952176</v>
      </c>
      <c r="V10">
        <v>402.59048904252984</v>
      </c>
      <c r="W10">
        <f t="shared" si="9"/>
        <v>0.99980804000782175</v>
      </c>
      <c r="X10">
        <v>486.22735502414935</v>
      </c>
      <c r="Y10" s="16">
        <f t="shared" si="10"/>
        <v>0.99999929408771648</v>
      </c>
      <c r="AA10">
        <f>AA9-Z9</f>
        <v>2.8919000000000068</v>
      </c>
      <c r="AB10">
        <f t="shared" si="11"/>
        <v>205.06441656604756</v>
      </c>
      <c r="AC10">
        <f t="shared" si="12"/>
        <v>240.93883313209508</v>
      </c>
      <c r="AD10">
        <f t="shared" si="13"/>
        <v>276.81324969814261</v>
      </c>
      <c r="AE10">
        <f t="shared" si="14"/>
        <v>312.68766626419017</v>
      </c>
      <c r="AF10">
        <f t="shared" si="15"/>
        <v>348.56208283023767</v>
      </c>
      <c r="AG10">
        <f t="shared" si="16"/>
        <v>364.23920286960043</v>
      </c>
      <c r="AH10">
        <f t="shared" si="17"/>
        <v>384.43649939628517</v>
      </c>
      <c r="AI10">
        <f t="shared" si="18"/>
        <v>420.31091596233273</v>
      </c>
      <c r="AJ10">
        <f t="shared" si="19"/>
        <v>456.18533252838034</v>
      </c>
      <c r="AK10">
        <f t="shared" si="20"/>
        <v>492.05974909442779</v>
      </c>
    </row>
    <row r="11" spans="1:37" x14ac:dyDescent="0.4">
      <c r="A11" s="3">
        <v>22</v>
      </c>
      <c r="B11" s="4">
        <v>16081.978005410669</v>
      </c>
      <c r="C11" s="4">
        <v>343.50644281156025</v>
      </c>
      <c r="D11" s="4">
        <v>61.471400000000003</v>
      </c>
      <c r="E11" s="4">
        <v>488.89643842720204</v>
      </c>
      <c r="F11" s="7">
        <f t="shared" si="0"/>
        <v>0.99999942462600844</v>
      </c>
      <c r="G11" s="3">
        <v>14.9276</v>
      </c>
      <c r="H11" s="4">
        <v>246.82691456947299</v>
      </c>
      <c r="I11" s="5">
        <f t="shared" si="1"/>
        <v>0.8812282035925062</v>
      </c>
      <c r="J11">
        <f t="shared" si="2"/>
        <v>277.8616744444476</v>
      </c>
      <c r="K11">
        <v>0.95086057839774618</v>
      </c>
      <c r="L11" s="9">
        <f t="shared" si="3"/>
        <v>315.905066690757</v>
      </c>
      <c r="M11" s="9">
        <f t="shared" si="4"/>
        <v>301.20986701005188</v>
      </c>
      <c r="N11" s="9">
        <f t="shared" si="5"/>
        <v>0.97770584531642168</v>
      </c>
      <c r="O11" s="11">
        <v>315.91036804818032</v>
      </c>
      <c r="P11" s="17">
        <f t="shared" si="6"/>
        <v>0.98719805185941378</v>
      </c>
      <c r="Q11">
        <f t="shared" si="7"/>
        <v>351.48696888937405</v>
      </c>
      <c r="S11">
        <v>53.26</v>
      </c>
      <c r="T11">
        <v>12</v>
      </c>
      <c r="U11" s="11">
        <f t="shared" si="8"/>
        <v>0.99722648551017512</v>
      </c>
      <c r="V11">
        <v>382.49471617381096</v>
      </c>
      <c r="W11">
        <f t="shared" si="9"/>
        <v>0.99941308771399995</v>
      </c>
      <c r="X11">
        <v>455.90960436722781</v>
      </c>
      <c r="Y11" s="16">
        <f t="shared" si="10"/>
        <v>0.999993558451446</v>
      </c>
      <c r="AB11">
        <f t="shared" si="11"/>
        <v>201.16064384272022</v>
      </c>
      <c r="AC11">
        <f t="shared" si="12"/>
        <v>233.13128768544041</v>
      </c>
      <c r="AD11">
        <f t="shared" si="13"/>
        <v>265.10193152816061</v>
      </c>
      <c r="AE11">
        <f t="shared" si="14"/>
        <v>297.07257537088083</v>
      </c>
      <c r="AF11">
        <f t="shared" si="15"/>
        <v>329.04321921360099</v>
      </c>
      <c r="AG11">
        <f t="shared" si="16"/>
        <v>343.01439057286973</v>
      </c>
      <c r="AH11">
        <f t="shared" si="17"/>
        <v>361.01386305632127</v>
      </c>
      <c r="AI11">
        <f t="shared" si="18"/>
        <v>392.98450689904143</v>
      </c>
      <c r="AJ11">
        <f t="shared" si="19"/>
        <v>424.95515074176171</v>
      </c>
      <c r="AK11">
        <f t="shared" si="20"/>
        <v>456.92579458448182</v>
      </c>
    </row>
    <row r="12" spans="1:37" x14ac:dyDescent="0.4">
      <c r="A12" s="3">
        <v>23</v>
      </c>
      <c r="B12" s="4">
        <v>17854.306167671504</v>
      </c>
      <c r="C12" s="4">
        <v>326.42347876893319</v>
      </c>
      <c r="D12" s="4">
        <v>61.419499999999999</v>
      </c>
      <c r="E12" s="4">
        <v>456.91728044255274</v>
      </c>
      <c r="F12" s="7">
        <f t="shared" si="0"/>
        <v>0.99999399515440957</v>
      </c>
      <c r="G12" s="3">
        <v>15.438499999999999</v>
      </c>
      <c r="H12" s="4">
        <v>241.51357181534121</v>
      </c>
      <c r="I12" s="5">
        <f t="shared" si="1"/>
        <v>0.86440210949825125</v>
      </c>
      <c r="J12">
        <f t="shared" si="2"/>
        <v>272.10263432982657</v>
      </c>
      <c r="K12">
        <v>0.94128372819436656</v>
      </c>
      <c r="L12" s="9">
        <f t="shared" si="3"/>
        <v>306.40806778228455</v>
      </c>
      <c r="M12" s="9">
        <f t="shared" si="4"/>
        <v>293.20358193637225</v>
      </c>
      <c r="N12" s="9">
        <f t="shared" si="5"/>
        <v>0.97040046584423401</v>
      </c>
      <c r="O12" s="11">
        <v>306.41302597804906</v>
      </c>
      <c r="P12" s="17">
        <f t="shared" si="6"/>
        <v>0.98158652104795341</v>
      </c>
      <c r="Q12">
        <f t="shared" si="7"/>
        <v>338.27183886318505</v>
      </c>
      <c r="S12">
        <v>52.34</v>
      </c>
      <c r="T12">
        <v>11</v>
      </c>
      <c r="U12" s="11">
        <f t="shared" si="8"/>
        <v>0.99494974678760739</v>
      </c>
      <c r="V12">
        <v>365.87920881713001</v>
      </c>
      <c r="W12">
        <f t="shared" si="9"/>
        <v>0.99861594758530625</v>
      </c>
      <c r="X12">
        <v>430.96950413366687</v>
      </c>
      <c r="Y12" s="16">
        <f t="shared" si="10"/>
        <v>0.99996592428260311</v>
      </c>
      <c r="AB12">
        <f t="shared" si="11"/>
        <v>197.96272804425527</v>
      </c>
      <c r="AC12">
        <f t="shared" si="12"/>
        <v>226.73545608851055</v>
      </c>
      <c r="AD12">
        <f t="shared" si="13"/>
        <v>255.50818413276579</v>
      </c>
      <c r="AE12">
        <f t="shared" si="14"/>
        <v>284.28091217702109</v>
      </c>
      <c r="AF12">
        <f t="shared" si="15"/>
        <v>313.0536402212764</v>
      </c>
      <c r="AG12">
        <f t="shared" si="16"/>
        <v>325.62732237661589</v>
      </c>
      <c r="AH12">
        <f t="shared" si="17"/>
        <v>341.82636826553164</v>
      </c>
      <c r="AI12">
        <f t="shared" si="18"/>
        <v>370.59909630978689</v>
      </c>
      <c r="AJ12">
        <f t="shared" si="19"/>
        <v>399.37182435404219</v>
      </c>
      <c r="AK12">
        <f t="shared" si="20"/>
        <v>428.14455239829749</v>
      </c>
    </row>
    <row r="13" spans="1:37" x14ac:dyDescent="0.4">
      <c r="A13" s="3">
        <v>24</v>
      </c>
      <c r="B13" s="4">
        <v>19650.014070110999</v>
      </c>
      <c r="C13" s="4">
        <v>312.51185625434692</v>
      </c>
      <c r="D13" s="4">
        <v>61.358600000000003</v>
      </c>
      <c r="E13" s="4">
        <v>430.36422714791928</v>
      </c>
      <c r="F13" s="7">
        <f t="shared" si="0"/>
        <v>0.9999645790313495</v>
      </c>
      <c r="G13" s="3">
        <v>15.964399999999999</v>
      </c>
      <c r="H13" s="4">
        <v>237.14281886940449</v>
      </c>
      <c r="I13" s="5">
        <f t="shared" si="1"/>
        <v>0.84938923632907271</v>
      </c>
      <c r="J13">
        <f t="shared" si="2"/>
        <v>267.21230302459969</v>
      </c>
      <c r="K13">
        <v>0.93205121039708683</v>
      </c>
      <c r="L13" s="9">
        <f t="shared" si="3"/>
        <v>298.39923529573844</v>
      </c>
      <c r="M13" s="9">
        <f t="shared" si="4"/>
        <v>286.43578674464891</v>
      </c>
      <c r="N13" s="9">
        <f t="shared" si="5"/>
        <v>0.96276772664904886</v>
      </c>
      <c r="O13" s="11">
        <v>298.4039041027952</v>
      </c>
      <c r="P13" s="17">
        <f t="shared" si="6"/>
        <v>0.97534078494171472</v>
      </c>
      <c r="Q13">
        <f t="shared" si="7"/>
        <v>327.17646248348473</v>
      </c>
      <c r="S13" s="8">
        <v>51.26</v>
      </c>
      <c r="T13">
        <v>10</v>
      </c>
      <c r="U13" s="11">
        <f t="shared" si="8"/>
        <v>0.99188200545353</v>
      </c>
      <c r="V13">
        <v>351.9699601884106</v>
      </c>
      <c r="W13">
        <f t="shared" si="9"/>
        <v>0.99728848624850974</v>
      </c>
      <c r="X13">
        <v>410.18815274453289</v>
      </c>
      <c r="Y13" s="16">
        <f t="shared" si="10"/>
        <v>0.99987704701685565</v>
      </c>
      <c r="AB13">
        <f t="shared" si="11"/>
        <v>195.30742271479193</v>
      </c>
      <c r="AC13">
        <f t="shared" si="12"/>
        <v>221.42484542958385</v>
      </c>
      <c r="AD13">
        <f t="shared" si="13"/>
        <v>247.54226814437578</v>
      </c>
      <c r="AE13">
        <f t="shared" si="14"/>
        <v>273.65969085916771</v>
      </c>
      <c r="AF13">
        <f t="shared" si="15"/>
        <v>299.77711357395964</v>
      </c>
      <c r="AG13">
        <f t="shared" si="16"/>
        <v>311.19042730032368</v>
      </c>
      <c r="AH13">
        <f t="shared" si="17"/>
        <v>325.89453628875151</v>
      </c>
      <c r="AI13">
        <f t="shared" si="18"/>
        <v>352.01195900354344</v>
      </c>
      <c r="AJ13">
        <f t="shared" si="19"/>
        <v>378.12938171833542</v>
      </c>
      <c r="AK13">
        <f t="shared" si="20"/>
        <v>404.24680443312729</v>
      </c>
    </row>
    <row r="14" spans="1:37" x14ac:dyDescent="0.4">
      <c r="A14" s="3">
        <v>25</v>
      </c>
      <c r="B14" s="4">
        <v>21461.158523947059</v>
      </c>
      <c r="C14" s="4">
        <v>301.07059316375069</v>
      </c>
      <c r="D14" s="4">
        <v>61.2883</v>
      </c>
      <c r="E14" s="4">
        <v>408.04929970418613</v>
      </c>
      <c r="F14" s="7">
        <f t="shared" si="0"/>
        <v>0.99986044058749823</v>
      </c>
      <c r="G14" s="3">
        <v>16.505400000000002</v>
      </c>
      <c r="H14" s="4">
        <v>233.51660532821882</v>
      </c>
      <c r="I14" s="5">
        <f t="shared" si="1"/>
        <v>0.83612330497899023</v>
      </c>
      <c r="J14">
        <f t="shared" si="2"/>
        <v>263.01976685201191</v>
      </c>
      <c r="K14">
        <v>0.92327649163119396</v>
      </c>
      <c r="L14" s="9">
        <f t="shared" si="3"/>
        <v>291.57559303089926</v>
      </c>
      <c r="M14" s="9">
        <f t="shared" si="4"/>
        <v>280.65718834257967</v>
      </c>
      <c r="N14" s="9">
        <f t="shared" si="5"/>
        <v>0.9550413673423499</v>
      </c>
      <c r="O14" s="11">
        <v>291.58001527454985</v>
      </c>
      <c r="P14" s="17">
        <f t="shared" si="6"/>
        <v>0.96869926470217194</v>
      </c>
      <c r="Q14">
        <f t="shared" si="7"/>
        <v>317.76053875637967</v>
      </c>
      <c r="S14" s="9">
        <v>49.99</v>
      </c>
      <c r="T14">
        <v>9</v>
      </c>
      <c r="U14" s="11">
        <f t="shared" si="8"/>
        <v>0.98809916211036719</v>
      </c>
      <c r="V14">
        <v>340.19763354161563</v>
      </c>
      <c r="W14">
        <f t="shared" si="9"/>
        <v>0.99536141845805548</v>
      </c>
      <c r="X14">
        <v>392.67380442115848</v>
      </c>
      <c r="Y14" s="16">
        <f t="shared" si="10"/>
        <v>0.99966310455964758</v>
      </c>
      <c r="Z14">
        <v>61.2883</v>
      </c>
      <c r="AA14">
        <v>64.028599999999997</v>
      </c>
      <c r="AB14">
        <f t="shared" si="11"/>
        <v>193.0759299704186</v>
      </c>
      <c r="AC14">
        <f t="shared" si="12"/>
        <v>216.96185994083723</v>
      </c>
      <c r="AD14">
        <f t="shared" si="13"/>
        <v>240.84778991125583</v>
      </c>
      <c r="AE14">
        <f t="shared" si="14"/>
        <v>264.73371988167446</v>
      </c>
      <c r="AF14">
        <f t="shared" si="15"/>
        <v>288.61964985209306</v>
      </c>
      <c r="AG14">
        <f t="shared" si="16"/>
        <v>299.057801249166</v>
      </c>
      <c r="AH14">
        <f t="shared" si="17"/>
        <v>312.50557982251166</v>
      </c>
      <c r="AI14">
        <f t="shared" si="18"/>
        <v>336.39150979293026</v>
      </c>
      <c r="AJ14">
        <f t="shared" si="19"/>
        <v>360.27743976334887</v>
      </c>
      <c r="AK14">
        <f t="shared" si="20"/>
        <v>384.16336973376747</v>
      </c>
    </row>
    <row r="15" spans="1:37" x14ac:dyDescent="0.4">
      <c r="A15" s="3">
        <v>26</v>
      </c>
      <c r="B15" s="4">
        <v>23280.808145220224</v>
      </c>
      <c r="C15" s="4">
        <v>291.56933096735497</v>
      </c>
      <c r="D15" s="4">
        <v>61.207900000000002</v>
      </c>
      <c r="E15" s="4">
        <v>389.09098240439721</v>
      </c>
      <c r="F15" s="7">
        <f t="shared" si="0"/>
        <v>0.99958935675726224</v>
      </c>
      <c r="G15" s="3">
        <v>17.061699999999998</v>
      </c>
      <c r="H15" s="4">
        <v>230.48739121076045</v>
      </c>
      <c r="I15" s="5">
        <f t="shared" si="1"/>
        <v>0.82447727682615723</v>
      </c>
      <c r="J15">
        <f t="shared" si="2"/>
        <v>259.39471163330626</v>
      </c>
      <c r="K15">
        <v>0.91501684428209495</v>
      </c>
      <c r="L15" s="9">
        <f t="shared" si="3"/>
        <v>285.70827659336356</v>
      </c>
      <c r="M15" s="9">
        <f t="shared" si="4"/>
        <v>275.67889037722216</v>
      </c>
      <c r="N15" s="9">
        <f t="shared" si="5"/>
        <v>0.94739413953688678</v>
      </c>
      <c r="O15" s="11">
        <v>285.71248682919349</v>
      </c>
      <c r="P15" s="17">
        <f t="shared" si="6"/>
        <v>0.96186446161427297</v>
      </c>
      <c r="Q15">
        <f t="shared" si="7"/>
        <v>309.69327443555358</v>
      </c>
      <c r="S15">
        <v>48.49</v>
      </c>
      <c r="T15">
        <v>8</v>
      </c>
      <c r="U15" s="11">
        <f t="shared" si="8"/>
        <v>0.98372466394909752</v>
      </c>
      <c r="V15">
        <v>330.13596358722674</v>
      </c>
      <c r="W15">
        <f t="shared" si="9"/>
        <v>0.99282921350883158</v>
      </c>
      <c r="X15">
        <v>377.76221473855423</v>
      </c>
      <c r="Y15" s="16">
        <f t="shared" si="10"/>
        <v>0.99924606911542413</v>
      </c>
      <c r="AA15">
        <f>AA14-Z14</f>
        <v>2.7402999999999977</v>
      </c>
      <c r="AB15">
        <f t="shared" si="11"/>
        <v>191.18009824043972</v>
      </c>
      <c r="AC15">
        <f t="shared" si="12"/>
        <v>213.17019648087944</v>
      </c>
      <c r="AD15">
        <f t="shared" si="13"/>
        <v>235.16029472131913</v>
      </c>
      <c r="AE15">
        <f t="shared" si="14"/>
        <v>257.15039296175888</v>
      </c>
      <c r="AF15">
        <f t="shared" si="15"/>
        <v>279.14049120219863</v>
      </c>
      <c r="AG15">
        <f t="shared" si="16"/>
        <v>288.75016413327074</v>
      </c>
      <c r="AH15">
        <f t="shared" si="17"/>
        <v>301.13058944263832</v>
      </c>
      <c r="AI15">
        <f t="shared" si="18"/>
        <v>323.12068768307802</v>
      </c>
      <c r="AJ15">
        <f t="shared" si="19"/>
        <v>345.11078592351782</v>
      </c>
      <c r="AK15">
        <f t="shared" si="20"/>
        <v>367.10088416395752</v>
      </c>
    </row>
    <row r="16" spans="1:37" x14ac:dyDescent="0.4">
      <c r="A16" s="3">
        <v>27</v>
      </c>
      <c r="B16" s="4">
        <v>25102.952325700138</v>
      </c>
      <c r="C16" s="4">
        <v>283.60423260140988</v>
      </c>
      <c r="D16" s="4">
        <v>61.116999999999997</v>
      </c>
      <c r="E16" s="4">
        <v>372.82619286254999</v>
      </c>
      <c r="F16" s="7">
        <f t="shared" si="0"/>
        <v>0.99902607551903166</v>
      </c>
      <c r="G16" s="3">
        <v>17.633600000000001</v>
      </c>
      <c r="H16" s="4">
        <v>227.94352472243503</v>
      </c>
      <c r="I16" s="5">
        <f t="shared" si="1"/>
        <v>0.81430203434058646</v>
      </c>
      <c r="J16">
        <f t="shared" si="2"/>
        <v>256.2363077873764</v>
      </c>
      <c r="K16">
        <v>0.90729202574024082</v>
      </c>
      <c r="L16" s="9">
        <f t="shared" si="3"/>
        <v>280.6217291653395</v>
      </c>
      <c r="M16" s="9">
        <f t="shared" si="4"/>
        <v>271.35557638530594</v>
      </c>
      <c r="N16" s="9">
        <f t="shared" si="5"/>
        <v>0.93994617009214065</v>
      </c>
      <c r="O16" s="11">
        <v>280.62575560541774</v>
      </c>
      <c r="P16" s="17">
        <f t="shared" si="6"/>
        <v>0.95499605453442049</v>
      </c>
      <c r="Q16">
        <f t="shared" si="7"/>
        <v>302.72221423254626</v>
      </c>
      <c r="S16">
        <v>46.77</v>
      </c>
      <c r="T16">
        <v>7</v>
      </c>
      <c r="U16" s="11">
        <f t="shared" si="8"/>
        <v>0.97889917550020467</v>
      </c>
      <c r="V16">
        <v>321.46068555145609</v>
      </c>
      <c r="W16">
        <f t="shared" si="9"/>
        <v>0.98973746970630205</v>
      </c>
      <c r="X16">
        <v>364.95052916995434</v>
      </c>
      <c r="Y16" s="16">
        <f t="shared" si="10"/>
        <v>0.99855051417755203</v>
      </c>
      <c r="AB16">
        <f t="shared" si="11"/>
        <v>189.55361928625501</v>
      </c>
      <c r="AC16">
        <f t="shared" si="12"/>
        <v>209.91723857251</v>
      </c>
      <c r="AD16">
        <f t="shared" si="13"/>
        <v>230.28085785876499</v>
      </c>
      <c r="AE16">
        <f t="shared" si="14"/>
        <v>250.64447714502001</v>
      </c>
      <c r="AF16">
        <f t="shared" si="15"/>
        <v>271.00809643127502</v>
      </c>
      <c r="AG16">
        <f t="shared" si="16"/>
        <v>279.90699805936845</v>
      </c>
      <c r="AH16">
        <f t="shared" si="17"/>
        <v>291.37171571753004</v>
      </c>
      <c r="AI16">
        <f t="shared" si="18"/>
        <v>311.735335003785</v>
      </c>
      <c r="AJ16">
        <f t="shared" si="19"/>
        <v>332.09895429004007</v>
      </c>
      <c r="AK16">
        <f t="shared" si="20"/>
        <v>352.46257357629497</v>
      </c>
    </row>
    <row r="17" spans="1:37" x14ac:dyDescent="0.4">
      <c r="A17" s="3">
        <v>28</v>
      </c>
      <c r="B17" s="4">
        <v>26922.409500471225</v>
      </c>
      <c r="C17" s="4">
        <v>276.86601723271343</v>
      </c>
      <c r="D17" s="4">
        <v>61.015099999999997</v>
      </c>
      <c r="E17" s="4">
        <v>358.74757478406752</v>
      </c>
      <c r="F17" s="7">
        <f t="shared" si="0"/>
        <v>0.99803597148078882</v>
      </c>
      <c r="G17" s="3">
        <v>18.221</v>
      </c>
      <c r="H17" s="4">
        <v>225.79776709602206</v>
      </c>
      <c r="I17" s="5">
        <f t="shared" si="1"/>
        <v>0.80544062037697839</v>
      </c>
      <c r="J17">
        <f t="shared" si="2"/>
        <v>253.46549814624586</v>
      </c>
      <c r="K17">
        <v>0.9000978137740141</v>
      </c>
      <c r="L17" s="9">
        <f t="shared" si="3"/>
        <v>276.17940547430345</v>
      </c>
      <c r="M17" s="9">
        <f t="shared" si="4"/>
        <v>267.57391720319202</v>
      </c>
      <c r="N17" s="9">
        <f t="shared" si="5"/>
        <v>0.93277586823621195</v>
      </c>
      <c r="O17" s="11">
        <v>276.18327139681378</v>
      </c>
      <c r="P17" s="17">
        <f t="shared" si="6"/>
        <v>0.94821308620986378</v>
      </c>
      <c r="Q17">
        <f t="shared" si="7"/>
        <v>296.65193747608981</v>
      </c>
      <c r="S17">
        <v>44.77</v>
      </c>
      <c r="T17">
        <v>6</v>
      </c>
      <c r="U17" s="11">
        <f t="shared" si="8"/>
        <v>0.97375995100011781</v>
      </c>
      <c r="V17">
        <v>313.92155805427313</v>
      </c>
      <c r="W17">
        <f t="shared" si="9"/>
        <v>0.98616417415266899</v>
      </c>
      <c r="X17">
        <v>353.85246399110565</v>
      </c>
      <c r="Y17" s="16">
        <f t="shared" si="10"/>
        <v>0.99751837380832098</v>
      </c>
      <c r="AB17">
        <f t="shared" si="11"/>
        <v>188.14575747840675</v>
      </c>
      <c r="AC17">
        <f t="shared" si="12"/>
        <v>207.1015149568135</v>
      </c>
      <c r="AD17">
        <f t="shared" si="13"/>
        <v>226.05727243522026</v>
      </c>
      <c r="AE17">
        <f t="shared" si="14"/>
        <v>245.01302991362701</v>
      </c>
      <c r="AF17">
        <f t="shared" si="15"/>
        <v>263.96878739203379</v>
      </c>
      <c r="AG17">
        <f t="shared" si="16"/>
        <v>272.25245341009753</v>
      </c>
      <c r="AH17">
        <f t="shared" si="17"/>
        <v>282.92454487044051</v>
      </c>
      <c r="AI17">
        <f t="shared" si="18"/>
        <v>301.88030234884729</v>
      </c>
      <c r="AJ17">
        <f t="shared" si="19"/>
        <v>320.83605982725408</v>
      </c>
      <c r="AK17">
        <f t="shared" si="20"/>
        <v>339.79181730566074</v>
      </c>
    </row>
    <row r="18" spans="1:37" x14ac:dyDescent="0.4">
      <c r="A18" s="3">
        <v>29</v>
      </c>
      <c r="B18" s="4">
        <v>28734.73845590062</v>
      </c>
      <c r="C18" s="4">
        <v>271.11634891443515</v>
      </c>
      <c r="D18" s="4">
        <v>60.901400000000002</v>
      </c>
      <c r="E18" s="4">
        <v>346.46103069542539</v>
      </c>
      <c r="F18" s="7">
        <f t="shared" si="0"/>
        <v>0.99650119224061406</v>
      </c>
      <c r="G18" s="3">
        <v>18.824300000000001</v>
      </c>
      <c r="H18" s="4">
        <v>223.98353616041499</v>
      </c>
      <c r="I18" s="5">
        <f t="shared" si="1"/>
        <v>0.79775111013190925</v>
      </c>
      <c r="J18">
        <f t="shared" si="2"/>
        <v>251.01954756488769</v>
      </c>
      <c r="K18">
        <v>0.89341539783692048</v>
      </c>
      <c r="L18" s="10">
        <f t="shared" si="3"/>
        <v>272.27376013136978</v>
      </c>
      <c r="M18" s="9">
        <f t="shared" si="4"/>
        <v>264.24442832795859</v>
      </c>
      <c r="N18" s="9">
        <f t="shared" si="5"/>
        <v>0.92593027590789789</v>
      </c>
      <c r="O18" s="11">
        <v>272.27748492848389</v>
      </c>
      <c r="P18" s="17">
        <f t="shared" si="6"/>
        <v>0.94159997856172317</v>
      </c>
      <c r="Q18">
        <f t="shared" si="7"/>
        <v>291.32921537305594</v>
      </c>
      <c r="S18" s="8">
        <v>42.36</v>
      </c>
      <c r="T18">
        <v>5</v>
      </c>
      <c r="U18" s="11">
        <f t="shared" si="8"/>
        <v>0.96842939875352552</v>
      </c>
      <c r="V18">
        <v>307.32293208810904</v>
      </c>
      <c r="W18">
        <f t="shared" si="9"/>
        <v>0.98220234289020947</v>
      </c>
      <c r="X18">
        <v>344.16732011850797</v>
      </c>
      <c r="Y18" s="16">
        <f t="shared" si="10"/>
        <v>0.99611681875085389</v>
      </c>
      <c r="AB18">
        <f t="shared" si="11"/>
        <v>186.91710306954255</v>
      </c>
      <c r="AC18">
        <f t="shared" si="12"/>
        <v>204.6442061390851</v>
      </c>
      <c r="AD18">
        <f t="shared" si="13"/>
        <v>222.37130920862762</v>
      </c>
      <c r="AE18">
        <f t="shared" si="14"/>
        <v>240.09841227817017</v>
      </c>
      <c r="AF18">
        <f t="shared" si="15"/>
        <v>257.82551534771272</v>
      </c>
      <c r="AG18">
        <f t="shared" si="16"/>
        <v>265.57225938910278</v>
      </c>
      <c r="AH18">
        <f t="shared" si="17"/>
        <v>275.55261841725525</v>
      </c>
      <c r="AI18">
        <f t="shared" si="18"/>
        <v>293.27972148679777</v>
      </c>
      <c r="AJ18">
        <f t="shared" si="19"/>
        <v>311.00682455634035</v>
      </c>
      <c r="AK18">
        <f t="shared" si="20"/>
        <v>328.73392762588287</v>
      </c>
    </row>
    <row r="19" spans="1:37" x14ac:dyDescent="0.4">
      <c r="A19" s="3">
        <v>30</v>
      </c>
      <c r="B19" s="4">
        <v>30536.154886362325</v>
      </c>
      <c r="C19" s="4">
        <v>266.17028881888552</v>
      </c>
      <c r="D19" s="4">
        <v>60.775399999999998</v>
      </c>
      <c r="E19" s="4">
        <v>335.6581749073863</v>
      </c>
      <c r="F19" s="7">
        <f t="shared" si="0"/>
        <v>0.99433908909063295</v>
      </c>
      <c r="G19" s="3">
        <v>19.443300000000001</v>
      </c>
      <c r="H19" s="4">
        <v>222.44659173245728</v>
      </c>
      <c r="I19" s="5">
        <f t="shared" si="1"/>
        <v>0.79109676066382539</v>
      </c>
      <c r="J19">
        <f t="shared" si="2"/>
        <v>248.84812614128543</v>
      </c>
      <c r="K19" s="13">
        <v>0.88721770317614335</v>
      </c>
      <c r="L19" s="9">
        <f t="shared" si="3"/>
        <v>268.81911457973644</v>
      </c>
      <c r="M19" s="9">
        <f t="shared" si="4"/>
        <v>261.29565214124949</v>
      </c>
      <c r="N19" s="9">
        <f t="shared" si="5"/>
        <v>0.91943372366989462</v>
      </c>
      <c r="O19" s="11">
        <v>268.82271454774292</v>
      </c>
      <c r="P19" s="17">
        <f t="shared" si="6"/>
        <v>0.93521345727597538</v>
      </c>
      <c r="Q19">
        <f t="shared" si="7"/>
        <v>286.63248716420912</v>
      </c>
      <c r="S19" s="9">
        <v>39.369999999999997</v>
      </c>
      <c r="T19">
        <v>4</v>
      </c>
      <c r="U19" s="11">
        <f t="shared" si="8"/>
        <v>0.96301032193910052</v>
      </c>
      <c r="V19">
        <v>301.51001539415114</v>
      </c>
      <c r="W19">
        <f t="shared" si="9"/>
        <v>0.97794710668041385</v>
      </c>
      <c r="X19">
        <v>335.6581749073863</v>
      </c>
      <c r="Y19" s="16">
        <f t="shared" si="10"/>
        <v>0.99433908909063295</v>
      </c>
      <c r="Z19">
        <v>60.775399999999998</v>
      </c>
      <c r="AB19">
        <f t="shared" si="11"/>
        <v>185.83681749073864</v>
      </c>
      <c r="AC19">
        <f t="shared" si="12"/>
        <v>202.48363498147728</v>
      </c>
      <c r="AD19">
        <f t="shared" si="13"/>
        <v>219.13045247221589</v>
      </c>
      <c r="AE19">
        <f t="shared" si="14"/>
        <v>235.77726996295453</v>
      </c>
      <c r="AF19">
        <f t="shared" si="15"/>
        <v>252.42408745369318</v>
      </c>
      <c r="AG19">
        <f t="shared" si="16"/>
        <v>259.69874669714591</v>
      </c>
      <c r="AH19">
        <f t="shared" si="17"/>
        <v>269.07090494443179</v>
      </c>
      <c r="AI19">
        <f t="shared" si="18"/>
        <v>285.7177224351704</v>
      </c>
      <c r="AJ19">
        <f t="shared" si="19"/>
        <v>302.36453992590907</v>
      </c>
      <c r="AK19">
        <f t="shared" si="20"/>
        <v>319.01135741664768</v>
      </c>
    </row>
    <row r="20" spans="1:37" x14ac:dyDescent="0.4">
      <c r="A20" s="3">
        <v>31</v>
      </c>
      <c r="B20" s="4">
        <v>32323.454367192026</v>
      </c>
      <c r="C20" s="4">
        <v>261.8832408726982</v>
      </c>
      <c r="D20" s="4">
        <v>60.636299999999999</v>
      </c>
      <c r="E20" s="4">
        <v>326.0935132015718</v>
      </c>
      <c r="F20" s="7">
        <f t="shared" si="0"/>
        <v>0.9915088640931371</v>
      </c>
      <c r="G20" s="3">
        <v>20.078199999999999</v>
      </c>
      <c r="H20" s="4">
        <v>221.14468916744258</v>
      </c>
      <c r="I20" s="5">
        <f t="shared" si="1"/>
        <v>0.78536043605400196</v>
      </c>
      <c r="J20">
        <f t="shared" si="2"/>
        <v>246.91045131287009</v>
      </c>
      <c r="K20">
        <v>0.88147354693725066</v>
      </c>
      <c r="L20" s="9">
        <f t="shared" si="3"/>
        <v>265.74649447876948</v>
      </c>
      <c r="M20" s="9">
        <f t="shared" si="4"/>
        <v>258.66993600435859</v>
      </c>
      <c r="N20" s="9">
        <f t="shared" si="5"/>
        <v>0.91329460219501191</v>
      </c>
      <c r="O20" s="11">
        <v>265.74998342165941</v>
      </c>
      <c r="P20" s="17">
        <f t="shared" si="6"/>
        <v>0.92908899736438155</v>
      </c>
      <c r="Q20">
        <f t="shared" si="7"/>
        <v>282.46427842550685</v>
      </c>
      <c r="S20">
        <v>35.58</v>
      </c>
      <c r="T20">
        <v>3</v>
      </c>
      <c r="U20" s="11">
        <f t="shared" si="8"/>
        <v>0.95758528883655236</v>
      </c>
      <c r="V20">
        <v>296.35900525830988</v>
      </c>
      <c r="W20">
        <f t="shared" si="9"/>
        <v>0.97348753655470821</v>
      </c>
      <c r="X20">
        <v>326.0935132015718</v>
      </c>
      <c r="Y20" s="16">
        <f t="shared" si="10"/>
        <v>0.9915088640931371</v>
      </c>
      <c r="AB20">
        <f t="shared" si="11"/>
        <v>184.88035132015719</v>
      </c>
      <c r="AC20">
        <f t="shared" si="12"/>
        <v>200.57070264031435</v>
      </c>
      <c r="AD20">
        <f t="shared" si="13"/>
        <v>216.26105396047154</v>
      </c>
      <c r="AE20">
        <f t="shared" si="14"/>
        <v>231.95140528062873</v>
      </c>
      <c r="AF20">
        <f t="shared" si="15"/>
        <v>247.6417566007859</v>
      </c>
      <c r="AG20">
        <f t="shared" si="16"/>
        <v>254.49844012769458</v>
      </c>
      <c r="AH20">
        <f t="shared" si="17"/>
        <v>263.33210792094303</v>
      </c>
      <c r="AI20">
        <f t="shared" si="18"/>
        <v>279.02245924110025</v>
      </c>
      <c r="AJ20">
        <f t="shared" si="19"/>
        <v>294.71281056125747</v>
      </c>
      <c r="AK20">
        <f t="shared" si="20"/>
        <v>310.40316188141458</v>
      </c>
    </row>
    <row r="21" spans="1:37" x14ac:dyDescent="0.4">
      <c r="A21" s="3">
        <v>32</v>
      </c>
      <c r="B21" s="4">
        <v>34093.942220576573</v>
      </c>
      <c r="C21" s="4">
        <v>258.14123808428468</v>
      </c>
      <c r="D21" s="4">
        <v>60.483499999999999</v>
      </c>
      <c r="E21" s="4">
        <v>317.57070689758905</v>
      </c>
      <c r="F21" s="7">
        <f t="shared" si="0"/>
        <v>0.98800931124369362</v>
      </c>
      <c r="G21" s="3">
        <v>20.728899999999999</v>
      </c>
      <c r="H21" s="4">
        <v>220.0430233073389</v>
      </c>
      <c r="I21" s="5">
        <f t="shared" si="1"/>
        <v>0.78043564148402456</v>
      </c>
      <c r="J21">
        <f t="shared" si="2"/>
        <v>245.1731732685904</v>
      </c>
      <c r="K21">
        <v>0.87615030407504235</v>
      </c>
      <c r="L21" s="9">
        <f t="shared" si="3"/>
        <v>262.99983903373248</v>
      </c>
      <c r="M21" s="9">
        <f t="shared" si="4"/>
        <v>256.32032447250674</v>
      </c>
      <c r="N21" s="9">
        <f t="shared" si="5"/>
        <v>0.90751044938984204</v>
      </c>
      <c r="O21" s="11">
        <v>263.0032287298132</v>
      </c>
      <c r="P21" s="17">
        <f t="shared" si="6"/>
        <v>0.92324626547551192</v>
      </c>
      <c r="Q21">
        <f t="shared" si="7"/>
        <v>278.74565852729387</v>
      </c>
      <c r="S21">
        <v>30.51</v>
      </c>
      <c r="T21">
        <v>2</v>
      </c>
      <c r="U21" s="11">
        <f t="shared" si="8"/>
        <v>0.95221821084485536</v>
      </c>
      <c r="V21">
        <v>291.76989490048732</v>
      </c>
      <c r="W21">
        <f t="shared" si="9"/>
        <v>0.96890230786391029</v>
      </c>
      <c r="X21">
        <v>317.57070689758905</v>
      </c>
      <c r="Y21" s="16">
        <f t="shared" si="10"/>
        <v>0.98800931124369362</v>
      </c>
      <c r="AB21">
        <f t="shared" si="11"/>
        <v>184.02807068975889</v>
      </c>
      <c r="AC21">
        <f t="shared" si="12"/>
        <v>198.86614137951781</v>
      </c>
      <c r="AD21">
        <f t="shared" si="13"/>
        <v>213.70421206927671</v>
      </c>
      <c r="AE21">
        <f t="shared" si="14"/>
        <v>228.54228275903563</v>
      </c>
      <c r="AF21">
        <f t="shared" si="15"/>
        <v>243.38035344879449</v>
      </c>
      <c r="AG21">
        <f t="shared" si="16"/>
        <v>249.86459034021914</v>
      </c>
      <c r="AH21">
        <f t="shared" si="17"/>
        <v>258.21842413855342</v>
      </c>
      <c r="AI21">
        <f t="shared" si="18"/>
        <v>273.05649482831234</v>
      </c>
      <c r="AJ21">
        <f t="shared" si="19"/>
        <v>287.8945655180712</v>
      </c>
      <c r="AK21">
        <f t="shared" si="20"/>
        <v>302.73263620783013</v>
      </c>
    </row>
    <row r="22" spans="1:37" x14ac:dyDescent="0.4">
      <c r="A22" s="3">
        <v>33</v>
      </c>
      <c r="B22" s="4">
        <v>35845.370305234981</v>
      </c>
      <c r="C22" s="4">
        <v>254.85370542689716</v>
      </c>
      <c r="D22" s="4">
        <v>60.316000000000003</v>
      </c>
      <c r="E22" s="4">
        <v>309.92988871427508</v>
      </c>
      <c r="F22" s="7">
        <f t="shared" si="0"/>
        <v>0.9838703154480547</v>
      </c>
      <c r="G22" s="3">
        <v>21.395299999999999</v>
      </c>
      <c r="H22" s="4">
        <v>219.11327311175359</v>
      </c>
      <c r="I22" s="5">
        <f t="shared" si="1"/>
        <v>0.77622932958932189</v>
      </c>
      <c r="J22">
        <f t="shared" si="2"/>
        <v>243.60879015706377</v>
      </c>
      <c r="K22">
        <v>0.87121556807665601</v>
      </c>
      <c r="L22" s="9">
        <f t="shared" si="3"/>
        <v>260.53318061417161</v>
      </c>
      <c r="M22" s="9">
        <f t="shared" si="4"/>
        <v>254.20824145565763</v>
      </c>
      <c r="N22" s="15">
        <f t="shared" si="5"/>
        <v>0.90207166973803754</v>
      </c>
      <c r="O22" s="11">
        <v>260.53648118077012</v>
      </c>
      <c r="P22" s="17">
        <f t="shared" si="6"/>
        <v>0.9176934692668024</v>
      </c>
      <c r="Q22">
        <f t="shared" si="7"/>
        <v>275.4121339777148</v>
      </c>
      <c r="S22">
        <v>22.92</v>
      </c>
      <c r="T22">
        <v>1</v>
      </c>
      <c r="U22" s="11">
        <f t="shared" si="8"/>
        <v>0.94695687923798311</v>
      </c>
      <c r="V22">
        <v>287.66115741572634</v>
      </c>
      <c r="W22">
        <f t="shared" si="9"/>
        <v>0.96425804129965231</v>
      </c>
      <c r="X22">
        <v>310.1632262842636</v>
      </c>
      <c r="Y22" s="16">
        <f t="shared" si="10"/>
        <v>0.9840128546752448</v>
      </c>
      <c r="AB22">
        <f t="shared" si="11"/>
        <v>183.2639888714275</v>
      </c>
      <c r="AC22">
        <f t="shared" si="12"/>
        <v>197.337977742855</v>
      </c>
      <c r="AD22">
        <f t="shared" si="13"/>
        <v>211.41196661428251</v>
      </c>
      <c r="AE22">
        <f t="shared" si="14"/>
        <v>225.48595548571004</v>
      </c>
      <c r="AF22">
        <f t="shared" si="15"/>
        <v>239.55994435713754</v>
      </c>
      <c r="AG22">
        <f t="shared" si="16"/>
        <v>245.71027749395137</v>
      </c>
      <c r="AH22">
        <f t="shared" si="17"/>
        <v>253.63393322856504</v>
      </c>
      <c r="AI22">
        <f t="shared" si="18"/>
        <v>267.70792209999252</v>
      </c>
      <c r="AJ22">
        <f t="shared" si="19"/>
        <v>281.78191097142007</v>
      </c>
      <c r="AK22">
        <f t="shared" si="20"/>
        <v>295.85589984284758</v>
      </c>
    </row>
    <row r="23" spans="1:37" x14ac:dyDescent="0.4">
      <c r="A23" s="3">
        <v>34</v>
      </c>
      <c r="B23" s="4">
        <v>37575.880484160509</v>
      </c>
      <c r="C23" s="4">
        <v>251.94805248045745</v>
      </c>
      <c r="D23" s="4">
        <v>60.133000000000003</v>
      </c>
      <c r="E23" s="4">
        <v>303.04094672015896</v>
      </c>
      <c r="F23" s="7">
        <f t="shared" si="0"/>
        <v>0.97914365678866544</v>
      </c>
      <c r="G23" s="3">
        <v>22.077300000000001</v>
      </c>
      <c r="H23" s="4">
        <v>218.33219323873689</v>
      </c>
      <c r="I23" s="5">
        <f t="shared" si="1"/>
        <v>0.77266049031956197</v>
      </c>
      <c r="J23">
        <f t="shared" si="2"/>
        <v>242.19444623368531</v>
      </c>
      <c r="K23">
        <v>0.86663814342612377</v>
      </c>
      <c r="L23" s="9">
        <f t="shared" si="3"/>
        <v>258.3085205473937</v>
      </c>
      <c r="M23" s="9">
        <f t="shared" si="4"/>
        <v>252.30174053102297</v>
      </c>
      <c r="N23" s="9">
        <f t="shared" si="5"/>
        <v>0.89696419931572713</v>
      </c>
      <c r="O23" s="11">
        <v>258.31174072880464</v>
      </c>
      <c r="P23" s="17">
        <f t="shared" si="6"/>
        <v>0.91243071480691729</v>
      </c>
      <c r="Q23">
        <f t="shared" si="7"/>
        <v>272.41056771867716</v>
      </c>
      <c r="S23">
        <v>0</v>
      </c>
      <c r="T23">
        <v>0</v>
      </c>
      <c r="U23" s="11">
        <f t="shared" si="8"/>
        <v>0.94183573228634476</v>
      </c>
      <c r="V23">
        <v>283.96576778016401</v>
      </c>
      <c r="W23">
        <f t="shared" si="9"/>
        <v>0.95960931002180261</v>
      </c>
      <c r="X23">
        <v>303.04094672015896</v>
      </c>
      <c r="Y23" s="16">
        <f t="shared" si="10"/>
        <v>0.97914365678866544</v>
      </c>
      <c r="AB23">
        <f t="shared" si="11"/>
        <v>182.57509467201589</v>
      </c>
      <c r="AC23">
        <f t="shared" si="12"/>
        <v>195.96018934403179</v>
      </c>
      <c r="AD23">
        <f t="shared" si="13"/>
        <v>209.34528401604769</v>
      </c>
      <c r="AE23">
        <f t="shared" si="14"/>
        <v>222.73037868806358</v>
      </c>
      <c r="AF23">
        <f t="shared" si="15"/>
        <v>236.11547336007948</v>
      </c>
      <c r="AG23">
        <f t="shared" si="16"/>
        <v>241.96475973175041</v>
      </c>
      <c r="AH23">
        <f t="shared" si="17"/>
        <v>249.50056803209537</v>
      </c>
      <c r="AI23">
        <f t="shared" si="18"/>
        <v>262.88566270411127</v>
      </c>
      <c r="AJ23">
        <f t="shared" si="19"/>
        <v>276.27075737612716</v>
      </c>
      <c r="AK23">
        <f t="shared" si="20"/>
        <v>289.65585204814306</v>
      </c>
    </row>
    <row r="24" spans="1:37" x14ac:dyDescent="0.4">
      <c r="A24" s="3">
        <v>35</v>
      </c>
      <c r="B24" s="4">
        <v>39283.954363558747</v>
      </c>
      <c r="C24" s="4">
        <v>249.36561556892266</v>
      </c>
      <c r="D24" s="4">
        <v>59.938299999999998</v>
      </c>
      <c r="E24" s="4">
        <v>296.80653989418988</v>
      </c>
      <c r="F24" s="7">
        <f t="shared" si="0"/>
        <v>0.97390277865274744</v>
      </c>
      <c r="G24" s="3">
        <v>22.774699999999999</v>
      </c>
      <c r="H24" s="6">
        <v>217.68033774945579</v>
      </c>
      <c r="I24" s="5">
        <f t="shared" si="1"/>
        <v>0.7696577019365668</v>
      </c>
      <c r="J24">
        <f t="shared" si="2"/>
        <v>240.9110104036418</v>
      </c>
      <c r="K24">
        <v>0.86238859968335546</v>
      </c>
      <c r="L24" s="9">
        <f t="shared" si="3"/>
        <v>256.29421110152225</v>
      </c>
      <c r="M24" s="9">
        <f t="shared" si="4"/>
        <v>250.57416931145343</v>
      </c>
      <c r="N24" s="9">
        <f t="shared" si="5"/>
        <v>0.89217138330973556</v>
      </c>
      <c r="O24" s="11">
        <v>256.29735849849067</v>
      </c>
      <c r="P24" s="14">
        <f t="shared" si="6"/>
        <v>0.90745253728552067</v>
      </c>
      <c r="Q24">
        <f t="shared" si="7"/>
        <v>269.69684142756864</v>
      </c>
      <c r="U24" s="11">
        <f t="shared" si="8"/>
        <v>0.93687847239177002</v>
      </c>
      <c r="V24">
        <v>280.62819149847627</v>
      </c>
      <c r="W24">
        <f t="shared" si="9"/>
        <v>0.95499956738277936</v>
      </c>
      <c r="X24">
        <v>296.80653989418988</v>
      </c>
      <c r="Y24" s="16">
        <f t="shared" si="10"/>
        <v>0.97390277865274744</v>
      </c>
      <c r="Z24">
        <v>59.938299999999998</v>
      </c>
      <c r="AB24">
        <f t="shared" si="11"/>
        <v>181.95165398941899</v>
      </c>
      <c r="AC24">
        <f t="shared" si="12"/>
        <v>194.71330797883797</v>
      </c>
      <c r="AD24">
        <f t="shared" si="13"/>
        <v>207.47496196825696</v>
      </c>
      <c r="AE24">
        <f t="shared" si="14"/>
        <v>220.23661595767595</v>
      </c>
      <c r="AF24">
        <f t="shared" si="15"/>
        <v>232.99826994709494</v>
      </c>
      <c r="AG24">
        <f t="shared" si="16"/>
        <v>238.57511274047104</v>
      </c>
      <c r="AH24">
        <f t="shared" si="17"/>
        <v>245.75992393651393</v>
      </c>
      <c r="AI24">
        <f t="shared" si="18"/>
        <v>258.52157792593289</v>
      </c>
      <c r="AJ24">
        <f t="shared" si="19"/>
        <v>271.28323191535191</v>
      </c>
      <c r="AK24">
        <f t="shared" si="20"/>
        <v>284.04488590477092</v>
      </c>
    </row>
    <row r="25" spans="1:37" x14ac:dyDescent="0.4">
      <c r="A25" s="3">
        <v>36</v>
      </c>
      <c r="B25" s="4">
        <v>40968.368812522793</v>
      </c>
      <c r="C25" s="4">
        <v>247.05859546402249</v>
      </c>
      <c r="D25" s="6">
        <v>59.892200000000003</v>
      </c>
      <c r="E25" s="4">
        <v>291.4654685487676</v>
      </c>
      <c r="F25" s="7">
        <f t="shared" si="0"/>
        <v>0.9685762476334705</v>
      </c>
      <c r="G25" s="3">
        <v>23.486999999999998</v>
      </c>
      <c r="H25" s="4">
        <v>217.14088391818808</v>
      </c>
      <c r="I25" s="5">
        <f t="shared" si="1"/>
        <v>0.76715601477932904</v>
      </c>
      <c r="J25">
        <f t="shared" si="2"/>
        <v>239.74236255316038</v>
      </c>
      <c r="K25">
        <v>0.85843954216151352</v>
      </c>
      <c r="L25" s="9">
        <f t="shared" si="3"/>
        <v>254.46371008327861</v>
      </c>
      <c r="M25" s="9">
        <f t="shared" si="4"/>
        <v>249.00313927779877</v>
      </c>
      <c r="N25" s="9">
        <f t="shared" si="5"/>
        <v>0.88767527730074791</v>
      </c>
      <c r="O25" s="11">
        <v>254.46679133748216</v>
      </c>
      <c r="P25" s="17">
        <f t="shared" si="6"/>
        <v>0.90274977502733256</v>
      </c>
      <c r="Q25">
        <f t="shared" si="7"/>
        <v>267.23406267742473</v>
      </c>
      <c r="U25" s="11">
        <f t="shared" si="8"/>
        <v>0.93210036467692536</v>
      </c>
      <c r="V25">
        <v>277.60208042062015</v>
      </c>
      <c r="W25">
        <f t="shared" si="9"/>
        <v>0.95046249902442392</v>
      </c>
      <c r="X25">
        <v>291.4654685487676</v>
      </c>
      <c r="Y25" s="16">
        <f t="shared" si="10"/>
        <v>0.9685762476334705</v>
      </c>
      <c r="AB25">
        <f t="shared" si="11"/>
        <v>181.41754685487675</v>
      </c>
      <c r="AC25">
        <f t="shared" si="12"/>
        <v>193.64509370975352</v>
      </c>
      <c r="AD25">
        <f t="shared" si="13"/>
        <v>205.87264056463027</v>
      </c>
      <c r="AE25">
        <f t="shared" si="14"/>
        <v>218.10018741950702</v>
      </c>
      <c r="AF25">
        <f t="shared" si="15"/>
        <v>230.32773427438377</v>
      </c>
      <c r="AG25">
        <f t="shared" si="16"/>
        <v>235.67117224996491</v>
      </c>
      <c r="AH25">
        <f t="shared" si="17"/>
        <v>242.55528112926055</v>
      </c>
      <c r="AI25">
        <f t="shared" si="18"/>
        <v>254.7828279841373</v>
      </c>
      <c r="AJ25">
        <f t="shared" si="19"/>
        <v>267.01037483901405</v>
      </c>
      <c r="AK25">
        <f t="shared" si="20"/>
        <v>279.23792169389083</v>
      </c>
    </row>
    <row r="26" spans="1:37" x14ac:dyDescent="0.4">
      <c r="A26" s="3">
        <v>37</v>
      </c>
      <c r="B26" s="4">
        <v>42628.156740435646</v>
      </c>
      <c r="C26" s="4">
        <v>244.98773109302232</v>
      </c>
      <c r="D26" s="6">
        <v>59.893500000000003</v>
      </c>
      <c r="E26" s="4">
        <v>286.70704995512727</v>
      </c>
      <c r="F26" s="7">
        <f t="shared" si="0"/>
        <v>0.96310194359906209</v>
      </c>
      <c r="G26" s="3">
        <v>24.213999999999999</v>
      </c>
      <c r="H26" s="4">
        <v>216.70029490033897</v>
      </c>
      <c r="I26" s="5">
        <f t="shared" si="1"/>
        <v>0.76510165870648317</v>
      </c>
      <c r="J26">
        <f t="shared" si="2"/>
        <v>238.67483558711467</v>
      </c>
      <c r="K26">
        <v>0.85476570279337671</v>
      </c>
      <c r="L26" s="9">
        <f t="shared" si="3"/>
        <v>252.79461288149193</v>
      </c>
      <c r="M26" s="9">
        <f t="shared" si="4"/>
        <v>247.5697235349852</v>
      </c>
      <c r="N26" s="9">
        <f t="shared" si="5"/>
        <v>0.88345753291734785</v>
      </c>
      <c r="O26" s="11">
        <v>252.79763382504683</v>
      </c>
      <c r="P26" s="17">
        <f t="shared" si="6"/>
        <v>0.89831093712471854</v>
      </c>
      <c r="Q26">
        <f t="shared" si="7"/>
        <v>264.99117631552326</v>
      </c>
      <c r="U26" s="11">
        <f t="shared" si="8"/>
        <v>0.92751016759866678</v>
      </c>
      <c r="V26">
        <v>274.84849199346672</v>
      </c>
      <c r="W26">
        <f t="shared" si="9"/>
        <v>0.94602349514290385</v>
      </c>
      <c r="X26">
        <v>286.70704995512727</v>
      </c>
      <c r="Y26" s="16">
        <f t="shared" si="10"/>
        <v>0.96310194359906209</v>
      </c>
      <c r="AB26">
        <f t="shared" si="11"/>
        <v>180.94170499551274</v>
      </c>
      <c r="AC26">
        <f t="shared" si="12"/>
        <v>192.69340999102545</v>
      </c>
      <c r="AD26">
        <f t="shared" si="13"/>
        <v>204.44511498653819</v>
      </c>
      <c r="AE26">
        <f t="shared" si="14"/>
        <v>216.1968199820509</v>
      </c>
      <c r="AF26">
        <f t="shared" si="15"/>
        <v>227.94852497756364</v>
      </c>
      <c r="AG26">
        <f t="shared" si="16"/>
        <v>233.08402006060271</v>
      </c>
      <c r="AH26">
        <f t="shared" si="17"/>
        <v>239.70022997307638</v>
      </c>
      <c r="AI26">
        <f t="shared" si="18"/>
        <v>251.45193496858909</v>
      </c>
      <c r="AJ26">
        <f t="shared" si="19"/>
        <v>263.20363996410185</v>
      </c>
      <c r="AK26">
        <f t="shared" si="20"/>
        <v>274.95534495961454</v>
      </c>
    </row>
    <row r="27" spans="1:37" x14ac:dyDescent="0.4">
      <c r="A27" s="3">
        <v>38</v>
      </c>
      <c r="B27" s="4">
        <v>44262.572609235947</v>
      </c>
      <c r="C27" s="4">
        <v>243.12051924618265</v>
      </c>
      <c r="D27" s="6">
        <v>59.893799999999999</v>
      </c>
      <c r="E27" s="4">
        <v>282.3682456840358</v>
      </c>
      <c r="F27" s="7">
        <f t="shared" si="0"/>
        <v>0.95745309339144713</v>
      </c>
      <c r="G27" s="3">
        <v>24.955100000000002</v>
      </c>
      <c r="H27" s="4">
        <v>216.34637409664575</v>
      </c>
      <c r="I27" s="5">
        <f t="shared" si="1"/>
        <v>0.76344418615491183</v>
      </c>
      <c r="J27">
        <f t="shared" si="2"/>
        <v>237.69677536127773</v>
      </c>
      <c r="K27">
        <v>0.85134391991342995</v>
      </c>
      <c r="L27" s="9">
        <f t="shared" si="3"/>
        <v>251.26789330782208</v>
      </c>
      <c r="M27" s="9">
        <f t="shared" si="4"/>
        <v>246.2578264411213</v>
      </c>
      <c r="N27" s="9">
        <f t="shared" si="5"/>
        <v>0.87949998697404808</v>
      </c>
      <c r="O27" s="11">
        <v>251.27085908535804</v>
      </c>
      <c r="P27" s="17">
        <f t="shared" si="6"/>
        <v>0.894123188202812</v>
      </c>
      <c r="Q27">
        <f t="shared" si="7"/>
        <v>262.94187898146441</v>
      </c>
      <c r="U27" s="11">
        <f t="shared" si="8"/>
        <v>0.92311170749104487</v>
      </c>
      <c r="V27">
        <v>272.33450019467421</v>
      </c>
      <c r="W27">
        <f t="shared" si="9"/>
        <v>0.94170107178361351</v>
      </c>
      <c r="X27">
        <v>282.3682456840358</v>
      </c>
      <c r="Y27" s="16">
        <f t="shared" si="10"/>
        <v>0.95745309339144713</v>
      </c>
      <c r="AB27">
        <f t="shared" si="11"/>
        <v>180.50782456840358</v>
      </c>
      <c r="AC27">
        <f t="shared" si="12"/>
        <v>191.82564913680716</v>
      </c>
      <c r="AD27">
        <f t="shared" si="13"/>
        <v>203.14347370521074</v>
      </c>
      <c r="AE27">
        <f t="shared" si="14"/>
        <v>214.46129827361432</v>
      </c>
      <c r="AF27">
        <f t="shared" si="15"/>
        <v>225.7791228420179</v>
      </c>
      <c r="AG27">
        <f t="shared" si="16"/>
        <v>230.72501217841025</v>
      </c>
      <c r="AH27">
        <f t="shared" si="17"/>
        <v>237.09694741042148</v>
      </c>
      <c r="AI27">
        <f t="shared" si="18"/>
        <v>248.41477197882503</v>
      </c>
      <c r="AJ27">
        <f t="shared" si="19"/>
        <v>259.73259654722864</v>
      </c>
      <c r="AK27">
        <f t="shared" si="20"/>
        <v>271.05042111563216</v>
      </c>
    </row>
    <row r="28" spans="1:37" x14ac:dyDescent="0.4">
      <c r="A28" s="3">
        <v>39</v>
      </c>
      <c r="B28" s="4">
        <v>45871.062177950203</v>
      </c>
      <c r="C28" s="4">
        <v>241.42984107345546</v>
      </c>
      <c r="D28" s="4">
        <v>59.883400000000002</v>
      </c>
      <c r="E28" s="4">
        <v>278.3806360157617</v>
      </c>
      <c r="F28" s="7">
        <f t="shared" si="0"/>
        <v>0.95166329613947442</v>
      </c>
      <c r="G28" s="3">
        <v>25.709700000000002</v>
      </c>
      <c r="H28" s="4">
        <v>216.06874260269836</v>
      </c>
      <c r="I28" s="5">
        <f t="shared" si="1"/>
        <v>0.76213949857312269</v>
      </c>
      <c r="J28">
        <f t="shared" si="2"/>
        <v>236.79819074740513</v>
      </c>
      <c r="K28">
        <v>0.84815305220287818</v>
      </c>
      <c r="L28" s="9">
        <f t="shared" si="3"/>
        <v>249.86730314255286</v>
      </c>
      <c r="M28" s="9">
        <f t="shared" si="4"/>
        <v>245.0536841270403</v>
      </c>
      <c r="N28" s="9">
        <f t="shared" si="5"/>
        <v>0.87578504104146293</v>
      </c>
      <c r="O28" s="11">
        <v>249.87021831159143</v>
      </c>
      <c r="P28" s="17">
        <f t="shared" si="6"/>
        <v>0.89017304766873018</v>
      </c>
      <c r="Q28">
        <f t="shared" si="7"/>
        <v>261.06376326642669</v>
      </c>
      <c r="U28" s="11">
        <f t="shared" si="8"/>
        <v>0.91890513648897787</v>
      </c>
      <c r="V28">
        <v>270.03210255518775</v>
      </c>
      <c r="W28">
        <f t="shared" si="9"/>
        <v>0.93750815580794777</v>
      </c>
      <c r="X28">
        <v>278.3806360157617</v>
      </c>
      <c r="Y28" s="16">
        <f t="shared" si="10"/>
        <v>0.95166329613947442</v>
      </c>
      <c r="AB28">
        <f t="shared" si="11"/>
        <v>180.10906360157617</v>
      </c>
      <c r="AC28">
        <f t="shared" si="12"/>
        <v>191.02812720315234</v>
      </c>
      <c r="AD28">
        <f t="shared" si="13"/>
        <v>201.94719080472851</v>
      </c>
      <c r="AE28">
        <f t="shared" si="14"/>
        <v>212.86625440630468</v>
      </c>
      <c r="AF28">
        <f t="shared" si="15"/>
        <v>223.78531800788085</v>
      </c>
      <c r="AG28">
        <f t="shared" si="16"/>
        <v>228.55694880176964</v>
      </c>
      <c r="AH28">
        <f t="shared" si="17"/>
        <v>234.70438160945702</v>
      </c>
      <c r="AI28">
        <f t="shared" si="18"/>
        <v>245.62344521103319</v>
      </c>
      <c r="AJ28">
        <f t="shared" si="19"/>
        <v>256.54250881260936</v>
      </c>
      <c r="AK28">
        <f t="shared" si="20"/>
        <v>267.46157241418553</v>
      </c>
    </row>
    <row r="29" spans="1:37" x14ac:dyDescent="0.4">
      <c r="A29" s="3">
        <v>40</v>
      </c>
      <c r="B29" s="4">
        <v>47453.236008733504</v>
      </c>
      <c r="C29" s="4">
        <v>239.89289303985294</v>
      </c>
      <c r="D29" s="4">
        <v>59.856099999999998</v>
      </c>
      <c r="E29" s="4">
        <v>274.69191058540429</v>
      </c>
      <c r="F29" s="7">
        <f t="shared" si="0"/>
        <v>0.94576190360758394</v>
      </c>
      <c r="G29" s="3">
        <v>26.476800000000001</v>
      </c>
      <c r="H29" s="4">
        <v>215.8578080627978</v>
      </c>
      <c r="I29" s="5">
        <f t="shared" si="1"/>
        <v>0.76114561134719128</v>
      </c>
      <c r="J29">
        <f t="shared" si="2"/>
        <v>235.97047323283221</v>
      </c>
      <c r="K29">
        <v>0.84517385630986286</v>
      </c>
      <c r="L29" s="9">
        <f t="shared" si="3"/>
        <v>248.57889343809163</v>
      </c>
      <c r="M29" s="9">
        <f t="shared" si="4"/>
        <v>243.94546561918668</v>
      </c>
      <c r="N29" s="9">
        <f t="shared" si="5"/>
        <v>0.8722958942437018</v>
      </c>
      <c r="O29" s="11">
        <v>248.58176205212732</v>
      </c>
      <c r="P29" s="17">
        <f t="shared" si="6"/>
        <v>0.8864468782266034</v>
      </c>
      <c r="Q29">
        <f t="shared" si="7"/>
        <v>259.33763748450974</v>
      </c>
      <c r="U29" s="14">
        <f t="shared" si="8"/>
        <v>0.91488792223899018</v>
      </c>
      <c r="V29">
        <v>267.91735314648196</v>
      </c>
      <c r="W29">
        <f t="shared" si="9"/>
        <v>0.93345320019180511</v>
      </c>
      <c r="X29">
        <v>274.69191058540429</v>
      </c>
      <c r="Y29" s="16">
        <f t="shared" si="10"/>
        <v>0.94576190360758394</v>
      </c>
      <c r="Z29">
        <v>59.856099999999998</v>
      </c>
      <c r="AB29">
        <f t="shared" si="11"/>
        <v>179.74019105854043</v>
      </c>
      <c r="AC29">
        <f t="shared" si="12"/>
        <v>190.29038211708087</v>
      </c>
      <c r="AD29">
        <f t="shared" si="13"/>
        <v>200.84057317562127</v>
      </c>
      <c r="AE29">
        <f t="shared" si="14"/>
        <v>211.39076423416171</v>
      </c>
      <c r="AF29">
        <f t="shared" si="15"/>
        <v>221.94095529270214</v>
      </c>
      <c r="AG29">
        <f t="shared" si="16"/>
        <v>226.5513887852843</v>
      </c>
      <c r="AH29">
        <f t="shared" si="17"/>
        <v>232.49114635124255</v>
      </c>
      <c r="AI29">
        <f t="shared" si="18"/>
        <v>243.04133740978295</v>
      </c>
      <c r="AJ29">
        <f t="shared" si="19"/>
        <v>253.59152846832342</v>
      </c>
      <c r="AK29">
        <f t="shared" si="20"/>
        <v>264.14171952686382</v>
      </c>
    </row>
    <row r="30" spans="1:37" x14ac:dyDescent="0.4">
      <c r="A30" s="3">
        <v>41</v>
      </c>
      <c r="B30" s="4">
        <v>49008.846301387552</v>
      </c>
      <c r="C30" s="4">
        <v>238.49034670500251</v>
      </c>
      <c r="D30" s="4">
        <v>59.81</v>
      </c>
      <c r="E30" s="4">
        <v>271.26445395896144</v>
      </c>
      <c r="F30" s="7">
        <f t="shared" si="0"/>
        <v>0.93978073411453156</v>
      </c>
      <c r="G30" s="3">
        <v>27.255700000000001</v>
      </c>
      <c r="H30" s="4">
        <v>215.70581164971182</v>
      </c>
      <c r="I30" s="5">
        <f t="shared" si="1"/>
        <v>0.76042802472615201</v>
      </c>
      <c r="J30">
        <f t="shared" si="2"/>
        <v>235.20617062024434</v>
      </c>
      <c r="K30">
        <v>0.84238884715307782</v>
      </c>
      <c r="L30" s="9">
        <f t="shared" si="3"/>
        <v>247.39063005208288</v>
      </c>
      <c r="M30" s="9">
        <f t="shared" si="4"/>
        <v>242.92295195791246</v>
      </c>
      <c r="N30" s="9">
        <f t="shared" si="5"/>
        <v>0.86901667429192297</v>
      </c>
      <c r="O30" s="11">
        <v>247.3934557297722</v>
      </c>
      <c r="P30" s="17">
        <f t="shared" si="6"/>
        <v>0.88293122014903591</v>
      </c>
      <c r="Q30">
        <f t="shared" si="7"/>
        <v>257.74698093147072</v>
      </c>
      <c r="U30" s="11">
        <f t="shared" si="8"/>
        <v>0.91105561726254347</v>
      </c>
      <c r="V30">
        <v>265.96966956066569</v>
      </c>
      <c r="W30">
        <f t="shared" si="9"/>
        <v>0.92954112588523152</v>
      </c>
      <c r="X30">
        <v>271.2622353201026</v>
      </c>
      <c r="Y30" s="16">
        <f t="shared" si="10"/>
        <v>0.93977670165306182</v>
      </c>
      <c r="AB30">
        <f t="shared" si="11"/>
        <v>179.39744539589614</v>
      </c>
      <c r="AC30">
        <f t="shared" si="12"/>
        <v>189.60489079179229</v>
      </c>
      <c r="AD30">
        <f t="shared" si="13"/>
        <v>199.8123361876884</v>
      </c>
      <c r="AE30">
        <f t="shared" si="14"/>
        <v>210.01978158358457</v>
      </c>
      <c r="AF30">
        <f t="shared" si="15"/>
        <v>220.22722697948069</v>
      </c>
      <c r="AG30">
        <f t="shared" si="16"/>
        <v>224.68788061748731</v>
      </c>
      <c r="AH30">
        <f t="shared" si="17"/>
        <v>230.43467237537683</v>
      </c>
      <c r="AI30">
        <f t="shared" si="18"/>
        <v>240.64211777127298</v>
      </c>
      <c r="AJ30">
        <f t="shared" si="19"/>
        <v>250.84956316716912</v>
      </c>
      <c r="AK30">
        <f t="shared" si="20"/>
        <v>261.05700856306527</v>
      </c>
    </row>
    <row r="31" spans="1:37" x14ac:dyDescent="0.4">
      <c r="A31" s="3">
        <v>42</v>
      </c>
      <c r="B31" s="4">
        <v>50537.766663195078</v>
      </c>
      <c r="C31" s="4">
        <v>237.20568098731781</v>
      </c>
      <c r="D31" s="4">
        <v>59.74</v>
      </c>
      <c r="E31" s="4">
        <v>268.06054187715165</v>
      </c>
      <c r="F31" s="7">
        <f t="shared" si="0"/>
        <v>0.93373403484774287</v>
      </c>
      <c r="G31" s="3">
        <v>28.045000000000002</v>
      </c>
      <c r="H31" s="4">
        <v>215.6048702200321</v>
      </c>
      <c r="I31" s="5">
        <f t="shared" si="1"/>
        <v>0.75995082302850303</v>
      </c>
      <c r="J31">
        <f t="shared" si="2"/>
        <v>234.49880315541614</v>
      </c>
      <c r="K31">
        <v>0.83978215293138159</v>
      </c>
      <c r="L31" s="9">
        <f t="shared" si="3"/>
        <v>246.29208270503091</v>
      </c>
      <c r="M31" s="9">
        <f t="shared" si="4"/>
        <v>241.97727627621799</v>
      </c>
      <c r="N31" s="9">
        <f t="shared" si="5"/>
        <v>0.86593249882689016</v>
      </c>
      <c r="O31" s="11">
        <v>246.29486868814578</v>
      </c>
      <c r="P31" s="17">
        <f t="shared" si="6"/>
        <v>0.87961301349773713</v>
      </c>
      <c r="Q31">
        <f t="shared" si="7"/>
        <v>256.27750454543917</v>
      </c>
      <c r="U31" s="11">
        <f t="shared" si="8"/>
        <v>0.90740245098707994</v>
      </c>
      <c r="V31">
        <v>264.17127499133699</v>
      </c>
      <c r="W31">
        <f t="shared" si="9"/>
        <v>0.9257741018706509</v>
      </c>
      <c r="X31">
        <v>268.05888686305923</v>
      </c>
      <c r="Y31" s="16">
        <f t="shared" si="10"/>
        <v>0.93373079413613225</v>
      </c>
      <c r="AB31">
        <f t="shared" si="11"/>
        <v>179.07705418771516</v>
      </c>
      <c r="AC31">
        <f t="shared" si="12"/>
        <v>188.96410837543033</v>
      </c>
      <c r="AD31">
        <f t="shared" si="13"/>
        <v>198.85116256314546</v>
      </c>
      <c r="AE31">
        <f t="shared" si="14"/>
        <v>208.73821675086066</v>
      </c>
      <c r="AF31">
        <f t="shared" si="15"/>
        <v>218.6252709385758</v>
      </c>
      <c r="AG31">
        <f t="shared" si="16"/>
        <v>222.94591361860734</v>
      </c>
      <c r="AH31">
        <f t="shared" si="17"/>
        <v>228.51232512629096</v>
      </c>
      <c r="AI31">
        <f t="shared" si="18"/>
        <v>238.39937931400613</v>
      </c>
      <c r="AJ31">
        <f t="shared" si="19"/>
        <v>248.28643350172132</v>
      </c>
      <c r="AK31">
        <f t="shared" si="20"/>
        <v>258.17348768943646</v>
      </c>
    </row>
    <row r="32" spans="1:37" x14ac:dyDescent="0.4">
      <c r="A32" s="3">
        <v>43</v>
      </c>
      <c r="B32" s="4">
        <v>52039.974460544814</v>
      </c>
      <c r="C32" s="4">
        <v>236.02464449848088</v>
      </c>
      <c r="D32" s="4">
        <v>59.64</v>
      </c>
      <c r="E32" s="4">
        <v>265.04577924199003</v>
      </c>
      <c r="F32" s="7">
        <f t="shared" si="0"/>
        <v>0.92762467012024252</v>
      </c>
      <c r="G32" s="3">
        <v>28.843599999999999</v>
      </c>
      <c r="H32" s="4">
        <v>215.54858072005808</v>
      </c>
      <c r="I32" s="5">
        <f t="shared" si="1"/>
        <v>0.75968448890314155</v>
      </c>
      <c r="J32">
        <f t="shared" si="2"/>
        <v>233.84271317889954</v>
      </c>
      <c r="K32">
        <v>0.8373393722373087</v>
      </c>
      <c r="L32" s="9">
        <f t="shared" si="3"/>
        <v>245.27417185008602</v>
      </c>
      <c r="M32" s="9">
        <f t="shared" si="4"/>
        <v>241.10071188940694</v>
      </c>
      <c r="N32" s="9">
        <f t="shared" si="5"/>
        <v>0.86302948981035499</v>
      </c>
      <c r="O32" s="11">
        <v>245.27692105232086</v>
      </c>
      <c r="P32" s="17">
        <f t="shared" si="6"/>
        <v>0.8764797395570445</v>
      </c>
      <c r="Q32">
        <f t="shared" si="7"/>
        <v>254.91679420753445</v>
      </c>
      <c r="U32" s="11">
        <f t="shared" si="8"/>
        <v>0.90392178111470667</v>
      </c>
      <c r="V32">
        <v>262.5067460458414</v>
      </c>
      <c r="W32" s="13">
        <f t="shared" si="9"/>
        <v>0.92215218193811976</v>
      </c>
      <c r="X32">
        <v>265.05220820102704</v>
      </c>
      <c r="Y32" s="16">
        <f t="shared" si="10"/>
        <v>0.92763814254528243</v>
      </c>
      <c r="AB32">
        <f t="shared" si="11"/>
        <v>178.77557792419901</v>
      </c>
      <c r="AC32">
        <f t="shared" si="12"/>
        <v>188.361155848398</v>
      </c>
      <c r="AD32">
        <f t="shared" si="13"/>
        <v>197.94673377259701</v>
      </c>
      <c r="AE32">
        <f t="shared" si="14"/>
        <v>207.53231169679603</v>
      </c>
      <c r="AF32">
        <f t="shared" si="15"/>
        <v>217.11788962099502</v>
      </c>
      <c r="AG32">
        <f t="shared" si="16"/>
        <v>221.30678717386999</v>
      </c>
      <c r="AH32">
        <f t="shared" si="17"/>
        <v>226.70346754519403</v>
      </c>
      <c r="AI32">
        <f t="shared" si="18"/>
        <v>236.28904546939305</v>
      </c>
      <c r="AJ32">
        <f t="shared" si="19"/>
        <v>245.87462339359206</v>
      </c>
      <c r="AK32">
        <f t="shared" si="20"/>
        <v>255.46020131779102</v>
      </c>
    </row>
    <row r="33" spans="1:37" x14ac:dyDescent="0.4">
      <c r="A33" s="3">
        <v>44</v>
      </c>
      <c r="B33" s="4">
        <v>53515.53543677881</v>
      </c>
      <c r="C33" s="4">
        <v>234.93481554941087</v>
      </c>
      <c r="D33" s="4">
        <v>59.52</v>
      </c>
      <c r="E33" s="4">
        <v>262.21523794435575</v>
      </c>
      <c r="F33" s="7">
        <f t="shared" si="0"/>
        <v>0.92150430260035432</v>
      </c>
      <c r="G33" s="3">
        <v>29.6496</v>
      </c>
      <c r="H33" s="4">
        <v>215.5300721598617</v>
      </c>
      <c r="I33" s="5">
        <f t="shared" si="1"/>
        <v>0.75959688037531403</v>
      </c>
      <c r="J33">
        <f t="shared" si="2"/>
        <v>233.23294145360126</v>
      </c>
      <c r="K33">
        <v>0.83504743762940548</v>
      </c>
      <c r="L33" s="9">
        <f t="shared" si="3"/>
        <v>244.3289613311814</v>
      </c>
      <c r="M33" s="9">
        <f t="shared" si="4"/>
        <v>240.28649846961113</v>
      </c>
      <c r="N33" s="9">
        <f t="shared" si="5"/>
        <v>0.86029475700762648</v>
      </c>
      <c r="O33" s="11">
        <v>244.33167637946798</v>
      </c>
      <c r="P33" s="17">
        <f t="shared" si="6"/>
        <v>0.87351950450998506</v>
      </c>
      <c r="Q33">
        <f t="shared" si="7"/>
        <v>253.65401931433786</v>
      </c>
      <c r="U33" s="11">
        <f t="shared" si="8"/>
        <v>0.90060643459082734</v>
      </c>
      <c r="V33">
        <v>260.96264392037671</v>
      </c>
      <c r="W33">
        <f t="shared" si="9"/>
        <v>0.91867381869367826</v>
      </c>
      <c r="X33">
        <v>262.21383131273359</v>
      </c>
      <c r="Y33" s="16">
        <f t="shared" si="10"/>
        <v>0.92150116646998759</v>
      </c>
      <c r="AB33">
        <f t="shared" si="11"/>
        <v>178.49252379443556</v>
      </c>
      <c r="AC33">
        <f t="shared" si="12"/>
        <v>187.79504758887114</v>
      </c>
      <c r="AD33">
        <f t="shared" si="13"/>
        <v>197.0975713833067</v>
      </c>
      <c r="AE33">
        <f t="shared" si="14"/>
        <v>206.40009517774229</v>
      </c>
      <c r="AF33">
        <f t="shared" si="15"/>
        <v>215.70261897217785</v>
      </c>
      <c r="AG33">
        <f t="shared" si="16"/>
        <v>219.76782187034621</v>
      </c>
      <c r="AH33">
        <f t="shared" si="17"/>
        <v>225.00514276661343</v>
      </c>
      <c r="AI33">
        <f t="shared" si="18"/>
        <v>234.30766656104899</v>
      </c>
      <c r="AJ33">
        <f t="shared" si="19"/>
        <v>243.61019035548458</v>
      </c>
      <c r="AK33">
        <f t="shared" si="20"/>
        <v>252.91271414992013</v>
      </c>
    </row>
    <row r="34" spans="1:37" x14ac:dyDescent="0.4">
      <c r="A34" s="3">
        <v>45</v>
      </c>
      <c r="B34" s="4">
        <v>54964.590316133166</v>
      </c>
      <c r="C34" s="4">
        <v>233.92523456941561</v>
      </c>
      <c r="D34" s="4">
        <v>59.37</v>
      </c>
      <c r="E34" s="4">
        <v>259.53451601952293</v>
      </c>
      <c r="F34" s="7">
        <f t="shared" si="0"/>
        <v>0.91535351411234933</v>
      </c>
      <c r="G34" s="3">
        <v>30.461200000000002</v>
      </c>
      <c r="H34" s="4">
        <v>215.54341706878711</v>
      </c>
      <c r="I34" s="5">
        <f t="shared" si="1"/>
        <v>0.75966004899540795</v>
      </c>
      <c r="J34">
        <f t="shared" si="2"/>
        <v>232.66512486068808</v>
      </c>
      <c r="K34">
        <v>0.83289448803354582</v>
      </c>
      <c r="L34" s="9">
        <f t="shared" si="3"/>
        <v>243.44948755538513</v>
      </c>
      <c r="M34" s="9">
        <f t="shared" si="4"/>
        <v>239.52869863683787</v>
      </c>
      <c r="N34" s="9">
        <f t="shared" si="5"/>
        <v>0.85771636181546229</v>
      </c>
      <c r="O34" s="11">
        <v>243.45217082503484</v>
      </c>
      <c r="P34" s="17">
        <f t="shared" si="6"/>
        <v>0.87072108224201727</v>
      </c>
      <c r="Q34">
        <f t="shared" si="7"/>
        <v>252.47969326349482</v>
      </c>
      <c r="U34" s="11">
        <f t="shared" si="8"/>
        <v>0.8974489626208606</v>
      </c>
      <c r="V34">
        <v>259.52721176355368</v>
      </c>
      <c r="W34">
        <f t="shared" si="9"/>
        <v>0.91533627469683598</v>
      </c>
      <c r="X34">
        <v>259.52721176355368</v>
      </c>
      <c r="Y34" s="16">
        <f t="shared" si="10"/>
        <v>0.91533627469683598</v>
      </c>
      <c r="Z34">
        <v>59.365200000000002</v>
      </c>
      <c r="AB34">
        <f t="shared" si="11"/>
        <v>178.2244516019523</v>
      </c>
      <c r="AC34">
        <f t="shared" si="12"/>
        <v>187.25890320390457</v>
      </c>
      <c r="AD34">
        <f t="shared" si="13"/>
        <v>196.29335480585686</v>
      </c>
      <c r="AE34">
        <f t="shared" si="14"/>
        <v>205.32780640780916</v>
      </c>
      <c r="AF34">
        <f t="shared" si="15"/>
        <v>214.36225800976143</v>
      </c>
      <c r="AG34">
        <f t="shared" si="16"/>
        <v>218.31031335981459</v>
      </c>
      <c r="AH34">
        <f t="shared" si="17"/>
        <v>223.39670961171373</v>
      </c>
      <c r="AI34">
        <f t="shared" si="18"/>
        <v>232.43116121366603</v>
      </c>
      <c r="AJ34">
        <f t="shared" si="19"/>
        <v>241.46561281561833</v>
      </c>
      <c r="AK34">
        <f t="shared" si="20"/>
        <v>250.50006441757057</v>
      </c>
    </row>
    <row r="35" spans="1:37" x14ac:dyDescent="0.4">
      <c r="A35" s="3">
        <v>46</v>
      </c>
      <c r="B35" s="4">
        <v>56387.343146170453</v>
      </c>
      <c r="C35" s="4">
        <v>232.98608866665901</v>
      </c>
      <c r="D35" s="4">
        <v>59.18</v>
      </c>
      <c r="E35" s="4">
        <v>256.97313178272327</v>
      </c>
      <c r="F35" s="18">
        <f t="shared" si="0"/>
        <v>0.90914540570763624</v>
      </c>
      <c r="G35" s="3">
        <v>31.2761</v>
      </c>
      <c r="H35" s="4">
        <v>215.58259898529286</v>
      </c>
      <c r="I35" s="5">
        <f t="shared" si="1"/>
        <v>0.75984546578466228</v>
      </c>
      <c r="J35">
        <f t="shared" si="2"/>
        <v>232.13541132015763</v>
      </c>
      <c r="K35">
        <v>0.83086975106533156</v>
      </c>
      <c r="L35" s="9">
        <f t="shared" si="3"/>
        <v>242.62961797259928</v>
      </c>
      <c r="M35" s="9">
        <f t="shared" si="4"/>
        <v>238.82207899833617</v>
      </c>
      <c r="N35" s="9">
        <f t="shared" si="5"/>
        <v>0.85528326927573362</v>
      </c>
      <c r="O35" s="11">
        <v>242.63227161733181</v>
      </c>
      <c r="P35" s="17">
        <f t="shared" si="6"/>
        <v>0.86807392860175892</v>
      </c>
      <c r="Q35">
        <f t="shared" si="7"/>
        <v>251.38547549956121</v>
      </c>
      <c r="U35" s="11">
        <f t="shared" si="8"/>
        <v>0.89444182920061355</v>
      </c>
      <c r="V35">
        <v>256.96897847469705</v>
      </c>
      <c r="W35">
        <f t="shared" si="9"/>
        <v>0.90913507197104815</v>
      </c>
      <c r="X35">
        <v>256.96897847469705</v>
      </c>
      <c r="Y35" s="13">
        <f t="shared" si="10"/>
        <v>0.90913507197104815</v>
      </c>
      <c r="AB35">
        <f t="shared" si="11"/>
        <v>177.96831317827233</v>
      </c>
      <c r="AC35">
        <f t="shared" si="12"/>
        <v>186.74662635654465</v>
      </c>
      <c r="AD35">
        <f t="shared" si="13"/>
        <v>195.52493953481698</v>
      </c>
      <c r="AE35">
        <f t="shared" si="14"/>
        <v>204.30325271308931</v>
      </c>
      <c r="AF35">
        <f t="shared" si="15"/>
        <v>213.08156589136163</v>
      </c>
      <c r="AG35">
        <f t="shared" si="16"/>
        <v>216.91768875026662</v>
      </c>
      <c r="AH35">
        <f t="shared" si="17"/>
        <v>221.85987906963396</v>
      </c>
      <c r="AI35">
        <f t="shared" si="18"/>
        <v>230.63819224790626</v>
      </c>
      <c r="AJ35">
        <f t="shared" si="19"/>
        <v>239.41650542617862</v>
      </c>
      <c r="AK35">
        <f t="shared" si="20"/>
        <v>248.19481860445092</v>
      </c>
    </row>
    <row r="36" spans="1:37" x14ac:dyDescent="0.4">
      <c r="A36" s="3">
        <v>47</v>
      </c>
      <c r="B36" s="4">
        <v>57784.051160572082</v>
      </c>
      <c r="C36" s="4">
        <v>232.10843137803806</v>
      </c>
      <c r="D36" s="4">
        <v>58.95</v>
      </c>
      <c r="E36" s="4">
        <v>254.51839270633911</v>
      </c>
      <c r="F36" s="7">
        <f t="shared" si="0"/>
        <v>0.90288469781613978</v>
      </c>
      <c r="G36" s="3">
        <v>32.091799999999999</v>
      </c>
      <c r="H36" s="4">
        <v>215.64193745637476</v>
      </c>
      <c r="I36" s="5">
        <f t="shared" si="1"/>
        <v>0.7601261189746531</v>
      </c>
      <c r="J36">
        <f t="shared" si="2"/>
        <v>231.64038867872847</v>
      </c>
      <c r="K36">
        <v>0.82896343555834928</v>
      </c>
      <c r="L36" s="9">
        <f t="shared" si="3"/>
        <v>241.86393322253014</v>
      </c>
      <c r="M36" s="9">
        <f t="shared" si="4"/>
        <v>238.16201095863926</v>
      </c>
      <c r="N36" s="9">
        <f t="shared" si="5"/>
        <v>0.85298529368755294</v>
      </c>
      <c r="O36" s="11">
        <v>241.86655920024367</v>
      </c>
      <c r="P36" s="17">
        <f t="shared" si="6"/>
        <v>0.86556817608507497</v>
      </c>
      <c r="Q36">
        <f t="shared" si="7"/>
        <v>250.36400703911255</v>
      </c>
      <c r="U36" s="11">
        <f t="shared" si="8"/>
        <v>0.89157754850060789</v>
      </c>
      <c r="V36">
        <v>254.51955068283047</v>
      </c>
      <c r="W36">
        <f t="shared" si="9"/>
        <v>0.90288772401587458</v>
      </c>
      <c r="X36">
        <v>254.51955068283047</v>
      </c>
      <c r="Y36" s="16">
        <f t="shared" si="10"/>
        <v>0.90288772401587458</v>
      </c>
      <c r="AB36">
        <f t="shared" si="11"/>
        <v>177.7228392706339</v>
      </c>
      <c r="AC36">
        <f t="shared" si="12"/>
        <v>186.25567854126783</v>
      </c>
      <c r="AD36">
        <f t="shared" si="13"/>
        <v>194.78851781190173</v>
      </c>
      <c r="AE36">
        <f t="shared" si="14"/>
        <v>203.32135708253566</v>
      </c>
      <c r="AF36">
        <f t="shared" si="15"/>
        <v>211.85419635316956</v>
      </c>
      <c r="AG36">
        <f t="shared" si="16"/>
        <v>215.58304711443657</v>
      </c>
      <c r="AH36">
        <f t="shared" si="17"/>
        <v>220.38703562380346</v>
      </c>
      <c r="AI36">
        <f t="shared" si="18"/>
        <v>228.91987489443738</v>
      </c>
      <c r="AJ36">
        <f t="shared" si="19"/>
        <v>237.45271416507131</v>
      </c>
      <c r="AK36">
        <f t="shared" si="20"/>
        <v>245.98555343570519</v>
      </c>
    </row>
    <row r="37" spans="1:37" x14ac:dyDescent="0.4">
      <c r="A37" s="3">
        <v>48</v>
      </c>
      <c r="B37" s="4">
        <v>59155.01597060421</v>
      </c>
      <c r="C37" s="4">
        <v>231.28392261858698</v>
      </c>
      <c r="D37" s="4">
        <v>58.68</v>
      </c>
      <c r="E37" s="4">
        <v>252.1590793880446</v>
      </c>
      <c r="F37" s="7">
        <f t="shared" si="0"/>
        <v>0.89657437388245786</v>
      </c>
      <c r="G37" s="3">
        <v>32.905000000000001</v>
      </c>
      <c r="H37" s="4">
        <v>215.71517991246776</v>
      </c>
      <c r="I37" s="5">
        <f t="shared" si="1"/>
        <v>0.7604722870127173</v>
      </c>
      <c r="J37">
        <f t="shared" si="2"/>
        <v>231.17702498768773</v>
      </c>
      <c r="K37">
        <v>0.82716663408805413</v>
      </c>
      <c r="L37" s="9">
        <f t="shared" si="3"/>
        <v>241.14762850539273</v>
      </c>
      <c r="M37" s="9">
        <f t="shared" si="4"/>
        <v>237.54438760971948</v>
      </c>
      <c r="N37" s="9">
        <f t="shared" si="5"/>
        <v>0.850813041508236</v>
      </c>
      <c r="O37" s="11">
        <v>241.15022860037035</v>
      </c>
      <c r="P37" s="17">
        <f t="shared" si="6"/>
        <v>0.86319461543426157</v>
      </c>
      <c r="Q37">
        <f t="shared" si="7"/>
        <v>249.40877312460657</v>
      </c>
      <c r="U37" s="11">
        <f t="shared" si="8"/>
        <v>0.88884878310445037</v>
      </c>
      <c r="V37">
        <v>252.1621900215595</v>
      </c>
      <c r="W37">
        <f t="shared" si="9"/>
        <v>0.89658288517382834</v>
      </c>
      <c r="X37">
        <v>252.1621900215595</v>
      </c>
      <c r="Y37" s="16">
        <f t="shared" si="10"/>
        <v>0.89658288517382834</v>
      </c>
      <c r="AB37">
        <f t="shared" si="11"/>
        <v>177.48690793880445</v>
      </c>
      <c r="AC37">
        <f t="shared" si="12"/>
        <v>185.78381587760893</v>
      </c>
      <c r="AD37">
        <f t="shared" si="13"/>
        <v>194.08072381641338</v>
      </c>
      <c r="AE37">
        <f t="shared" si="14"/>
        <v>202.37763175521783</v>
      </c>
      <c r="AF37">
        <f t="shared" si="15"/>
        <v>210.67453969402231</v>
      </c>
      <c r="AG37">
        <f t="shared" si="16"/>
        <v>214.30028846327986</v>
      </c>
      <c r="AH37">
        <f t="shared" si="17"/>
        <v>218.97144763282677</v>
      </c>
      <c r="AI37">
        <f t="shared" si="18"/>
        <v>227.26835557163122</v>
      </c>
      <c r="AJ37">
        <f t="shared" si="19"/>
        <v>235.56526351043567</v>
      </c>
      <c r="AK37">
        <f t="shared" si="20"/>
        <v>243.86217144924012</v>
      </c>
    </row>
    <row r="38" spans="1:37" x14ac:dyDescent="0.4">
      <c r="A38" s="3">
        <v>49</v>
      </c>
      <c r="B38" s="4">
        <v>60500.575917146678</v>
      </c>
      <c r="C38" s="4">
        <v>230.50457460667576</v>
      </c>
      <c r="D38" s="4">
        <v>58.37</v>
      </c>
      <c r="E38" s="4">
        <v>249.88524166157777</v>
      </c>
      <c r="F38" s="7">
        <f t="shared" si="0"/>
        <v>0.89021597081584602</v>
      </c>
      <c r="G38" s="3">
        <v>33.712299999999999</v>
      </c>
      <c r="H38" s="4">
        <v>215.79651354236094</v>
      </c>
      <c r="I38" s="5">
        <f t="shared" si="1"/>
        <v>0.76085637678834184</v>
      </c>
      <c r="J38">
        <f t="shared" si="2"/>
        <v>230.74261811869943</v>
      </c>
      <c r="K38">
        <v>0.82547123499186814</v>
      </c>
      <c r="L38" s="9">
        <f t="shared" si="3"/>
        <v>240.47643065322438</v>
      </c>
      <c r="M38" s="9">
        <f t="shared" si="4"/>
        <v>236.96555377108936</v>
      </c>
      <c r="N38" s="9">
        <f t="shared" si="5"/>
        <v>0.84875785401523962</v>
      </c>
      <c r="O38" s="11">
        <v>240.47900649534375</v>
      </c>
      <c r="P38" s="17">
        <f t="shared" si="6"/>
        <v>0.86094466882740772</v>
      </c>
      <c r="Q38">
        <f t="shared" si="7"/>
        <v>248.51398798419322</v>
      </c>
      <c r="U38" s="11">
        <f t="shared" si="8"/>
        <v>0.88624841243697061</v>
      </c>
      <c r="V38">
        <v>249.88275320115306</v>
      </c>
      <c r="W38">
        <f t="shared" si="9"/>
        <v>0.89020886187870873</v>
      </c>
      <c r="X38">
        <v>249.90763780540027</v>
      </c>
      <c r="Y38" s="16">
        <f t="shared" si="10"/>
        <v>0.89027993638249814</v>
      </c>
      <c r="AB38">
        <f t="shared" si="11"/>
        <v>177.25952416615777</v>
      </c>
      <c r="AC38">
        <f t="shared" si="12"/>
        <v>185.32904833231555</v>
      </c>
      <c r="AD38">
        <f t="shared" si="13"/>
        <v>193.39857249847333</v>
      </c>
      <c r="AE38">
        <f t="shared" si="14"/>
        <v>201.4680966646311</v>
      </c>
      <c r="AF38">
        <f t="shared" si="15"/>
        <v>209.53762083078888</v>
      </c>
      <c r="AG38">
        <f t="shared" si="16"/>
        <v>213.06400289139984</v>
      </c>
      <c r="AH38">
        <f t="shared" si="17"/>
        <v>217.60714499694666</v>
      </c>
      <c r="AI38">
        <f t="shared" si="18"/>
        <v>225.67666916310444</v>
      </c>
      <c r="AJ38">
        <f t="shared" si="19"/>
        <v>233.74619332926221</v>
      </c>
      <c r="AK38">
        <f t="shared" si="20"/>
        <v>241.81571749542002</v>
      </c>
    </row>
    <row r="39" spans="1:37" x14ac:dyDescent="0.4">
      <c r="A39" s="3">
        <v>50</v>
      </c>
      <c r="B39" s="4">
        <v>61821.09943606118</v>
      </c>
      <c r="C39" s="4">
        <v>229.76248914016401</v>
      </c>
      <c r="D39" s="4">
        <v>58.01</v>
      </c>
      <c r="E39" s="4">
        <v>247.67449770047341</v>
      </c>
      <c r="F39" s="7">
        <f t="shared" si="0"/>
        <v>0.88376957861457917</v>
      </c>
      <c r="G39" s="3">
        <v>34.509300000000003</v>
      </c>
      <c r="H39" s="4">
        <v>215.87927902939055</v>
      </c>
      <c r="I39" s="5">
        <f t="shared" si="1"/>
        <v>0.76124688256800177</v>
      </c>
      <c r="J39">
        <f t="shared" si="2"/>
        <v>230.33475307423811</v>
      </c>
      <c r="K39">
        <v>0.82386984323143675</v>
      </c>
      <c r="L39" s="9">
        <f t="shared" si="3"/>
        <v>239.8465280915533</v>
      </c>
      <c r="M39" s="9">
        <f t="shared" si="4"/>
        <v>236.42224683945517</v>
      </c>
      <c r="N39" s="9">
        <f t="shared" si="5"/>
        <v>0.84681175134280418</v>
      </c>
      <c r="O39" s="11">
        <v>239.84908117296578</v>
      </c>
      <c r="P39" s="17">
        <f t="shared" si="6"/>
        <v>0.85881035800204353</v>
      </c>
      <c r="Q39">
        <f>169.19+58.01*B$59/B39</f>
        <v>247.67449770047341</v>
      </c>
      <c r="R39">
        <v>20</v>
      </c>
      <c r="U39" s="11">
        <f t="shared" si="8"/>
        <v>0.88376957861457917</v>
      </c>
      <c r="V39">
        <v>247.67084474160782</v>
      </c>
      <c r="W39">
        <f t="shared" si="9"/>
        <v>0.88375870910378407</v>
      </c>
      <c r="X39">
        <v>247.67084474160782</v>
      </c>
      <c r="Y39" s="16">
        <f t="shared" si="10"/>
        <v>0.88375870910378407</v>
      </c>
      <c r="Z39">
        <v>58.007300000000001</v>
      </c>
      <c r="AB39">
        <f t="shared" si="11"/>
        <v>177.03844977004735</v>
      </c>
      <c r="AC39">
        <f t="shared" si="12"/>
        <v>184.88689954009467</v>
      </c>
      <c r="AD39">
        <f t="shared" si="13"/>
        <v>192.735349310142</v>
      </c>
      <c r="AE39">
        <f t="shared" si="14"/>
        <v>200.58379908018935</v>
      </c>
      <c r="AF39">
        <f t="shared" si="15"/>
        <v>208.4322488502367</v>
      </c>
      <c r="AG39">
        <f t="shared" si="16"/>
        <v>211.86202139974736</v>
      </c>
      <c r="AH39">
        <f t="shared" si="17"/>
        <v>216.28069862028403</v>
      </c>
      <c r="AI39">
        <f t="shared" si="18"/>
        <v>224.12914839033135</v>
      </c>
      <c r="AJ39">
        <f t="shared" si="19"/>
        <v>231.9775981603787</v>
      </c>
      <c r="AK39">
        <f t="shared" si="20"/>
        <v>239.82604793042606</v>
      </c>
    </row>
    <row r="40" spans="1:37" x14ac:dyDescent="0.4">
      <c r="A40" s="3">
        <v>51</v>
      </c>
      <c r="B40" s="4">
        <v>63116.979308110233</v>
      </c>
      <c r="C40" s="4">
        <v>229.04956991718186</v>
      </c>
      <c r="D40" s="4">
        <v>57.59</v>
      </c>
      <c r="E40" s="4">
        <v>245.50652985619695</v>
      </c>
      <c r="F40" s="7">
        <f t="shared" si="0"/>
        <v>0.87719142336647538</v>
      </c>
      <c r="G40" s="3">
        <v>35.2911</v>
      </c>
      <c r="H40" s="4">
        <v>215.95670058704692</v>
      </c>
      <c r="I40" s="5">
        <f t="shared" si="1"/>
        <v>0.76161185848545299</v>
      </c>
      <c r="J40">
        <f t="shared" si="2"/>
        <v>229.95126566919987</v>
      </c>
      <c r="K40">
        <v>0.82235570937493019</v>
      </c>
      <c r="L40" s="9">
        <f t="shared" si="3"/>
        <v>239.25451143692385</v>
      </c>
      <c r="M40" s="9">
        <f t="shared" si="4"/>
        <v>235.91154656794532</v>
      </c>
      <c r="N40" s="9">
        <f t="shared" si="5"/>
        <v>0.84496737890532359</v>
      </c>
      <c r="O40" s="11">
        <v>239.25704312658729</v>
      </c>
      <c r="P40" s="17">
        <f t="shared" si="6"/>
        <v>0.85678426968398169</v>
      </c>
      <c r="Q40">
        <f>169.19+57.59*B$59/B40</f>
        <v>245.50652985619695</v>
      </c>
      <c r="R40">
        <v>19</v>
      </c>
      <c r="U40" s="11">
        <f t="shared" si="8"/>
        <v>0.87719142336647538</v>
      </c>
      <c r="V40">
        <v>245.50785502601559</v>
      </c>
      <c r="W40">
        <f t="shared" si="9"/>
        <v>0.87719552243215104</v>
      </c>
      <c r="X40">
        <v>245.50785502601559</v>
      </c>
      <c r="Y40" s="16">
        <f t="shared" si="10"/>
        <v>0.87719552243215104</v>
      </c>
      <c r="AB40">
        <f t="shared" si="11"/>
        <v>176.82165298561969</v>
      </c>
      <c r="AC40">
        <f t="shared" si="12"/>
        <v>184.45330597123939</v>
      </c>
      <c r="AD40">
        <f t="shared" si="13"/>
        <v>192.08495895685908</v>
      </c>
      <c r="AE40">
        <f t="shared" si="14"/>
        <v>199.71661194247878</v>
      </c>
      <c r="AF40">
        <f t="shared" si="15"/>
        <v>207.34826492809847</v>
      </c>
      <c r="AG40">
        <f t="shared" si="16"/>
        <v>210.68329728281429</v>
      </c>
      <c r="AH40">
        <f t="shared" si="17"/>
        <v>214.97991791371817</v>
      </c>
      <c r="AI40">
        <f t="shared" si="18"/>
        <v>222.61157089933786</v>
      </c>
      <c r="AJ40">
        <f t="shared" si="19"/>
        <v>230.24322388495756</v>
      </c>
      <c r="AK40">
        <f t="shared" si="20"/>
        <v>237.87487687057725</v>
      </c>
    </row>
    <row r="41" spans="1:37" x14ac:dyDescent="0.4">
      <c r="A41" s="3">
        <v>52</v>
      </c>
      <c r="B41" s="4">
        <v>64388.627680861486</v>
      </c>
      <c r="C41" s="4">
        <v>228.35719034421075</v>
      </c>
      <c r="D41" s="4">
        <v>57.11</v>
      </c>
      <c r="E41" s="4">
        <v>243.37579125159436</v>
      </c>
      <c r="F41" s="7">
        <f t="shared" si="0"/>
        <v>0.87047604708667781</v>
      </c>
      <c r="G41" s="3">
        <v>36.051900000000003</v>
      </c>
      <c r="H41" s="4">
        <v>216.02135576297243</v>
      </c>
      <c r="I41" s="5">
        <f t="shared" si="1"/>
        <v>0.76191641765141327</v>
      </c>
      <c r="J41">
        <f t="shared" si="2"/>
        <v>229.59021151218496</v>
      </c>
      <c r="K41">
        <v>0.82092266596386865</v>
      </c>
      <c r="L41" s="9">
        <f t="shared" si="3"/>
        <v>238.69732291171516</v>
      </c>
      <c r="M41" s="9">
        <f t="shared" si="4"/>
        <v>235.4308322565638</v>
      </c>
      <c r="N41" s="9">
        <f t="shared" si="5"/>
        <v>0.84321795680058775</v>
      </c>
      <c r="O41" s="11">
        <v>238.69983446809863</v>
      </c>
      <c r="P41" s="17">
        <f t="shared" si="6"/>
        <v>0.85485951998210974</v>
      </c>
      <c r="Q41">
        <f>169.19+57.11*B$59/B41</f>
        <v>243.37579125159436</v>
      </c>
      <c r="R41">
        <v>18</v>
      </c>
      <c r="U41" s="11">
        <f t="shared" si="8"/>
        <v>0.87047604708667781</v>
      </c>
      <c r="V41">
        <v>243.38020784571546</v>
      </c>
      <c r="W41">
        <f t="shared" si="9"/>
        <v>0.87049022482797522</v>
      </c>
      <c r="X41">
        <v>243.38020784571546</v>
      </c>
      <c r="Y41" s="16">
        <f t="shared" si="10"/>
        <v>0.87049022482797522</v>
      </c>
      <c r="AB41">
        <f t="shared" si="11"/>
        <v>176.60857912515942</v>
      </c>
      <c r="AC41">
        <f t="shared" si="12"/>
        <v>184.02715825031888</v>
      </c>
      <c r="AD41">
        <f t="shared" si="13"/>
        <v>191.4457373754783</v>
      </c>
      <c r="AE41">
        <f t="shared" si="14"/>
        <v>198.86431650063776</v>
      </c>
      <c r="AF41">
        <f t="shared" si="15"/>
        <v>206.28289562579718</v>
      </c>
      <c r="AG41">
        <f t="shared" si="16"/>
        <v>209.52481470349187</v>
      </c>
      <c r="AH41">
        <f t="shared" si="17"/>
        <v>213.70147475095661</v>
      </c>
      <c r="AI41">
        <f t="shared" si="18"/>
        <v>221.12005387611606</v>
      </c>
      <c r="AJ41">
        <f t="shared" si="19"/>
        <v>228.53863300127551</v>
      </c>
      <c r="AK41">
        <f t="shared" si="20"/>
        <v>235.95721212643491</v>
      </c>
    </row>
    <row r="42" spans="1:37" x14ac:dyDescent="0.4">
      <c r="A42" s="3">
        <v>53</v>
      </c>
      <c r="B42" s="4">
        <v>65636.471764238406</v>
      </c>
      <c r="C42" s="4">
        <v>227.67579191470975</v>
      </c>
      <c r="D42" s="4">
        <v>56.57</v>
      </c>
      <c r="E42" s="4">
        <v>241.27728894587267</v>
      </c>
      <c r="F42" s="7">
        <f t="shared" si="0"/>
        <v>0.86361770656018499</v>
      </c>
      <c r="G42" s="3">
        <v>36.784799999999997</v>
      </c>
      <c r="H42" s="4">
        <v>216.06496033968773</v>
      </c>
      <c r="I42" s="5">
        <f t="shared" si="1"/>
        <v>0.76212169719180212</v>
      </c>
      <c r="J42">
        <f t="shared" si="2"/>
        <v>229.24983941451168</v>
      </c>
      <c r="K42">
        <v>0.81956507054891081</v>
      </c>
      <c r="L42" s="9">
        <f t="shared" si="3"/>
        <v>238.17221310170137</v>
      </c>
      <c r="M42" s="9">
        <f t="shared" si="4"/>
        <v>234.97774612125926</v>
      </c>
      <c r="N42" s="9">
        <f t="shared" si="5"/>
        <v>0.84155723249742431</v>
      </c>
      <c r="O42" s="11">
        <v>238.17470568392724</v>
      </c>
      <c r="P42" s="17">
        <f t="shared" si="6"/>
        <v>0.85302971889318724</v>
      </c>
      <c r="Q42">
        <f>169.19+56.57*B$59/B42</f>
        <v>241.27728894587267</v>
      </c>
      <c r="R42">
        <v>17</v>
      </c>
      <c r="U42" s="11">
        <f t="shared" si="8"/>
        <v>0.86361770656018499</v>
      </c>
      <c r="V42">
        <v>241.27486777123951</v>
      </c>
      <c r="W42">
        <f t="shared" si="9"/>
        <v>0.86360965280168045</v>
      </c>
      <c r="X42">
        <v>241.27486777123951</v>
      </c>
      <c r="Y42" s="16">
        <f t="shared" si="10"/>
        <v>0.86360965280168045</v>
      </c>
      <c r="AB42">
        <f t="shared" si="11"/>
        <v>176.39872889458726</v>
      </c>
      <c r="AC42">
        <f t="shared" si="12"/>
        <v>183.60745778917453</v>
      </c>
      <c r="AD42">
        <f t="shared" si="13"/>
        <v>190.8161866837618</v>
      </c>
      <c r="AE42">
        <f t="shared" si="14"/>
        <v>198.02491557834907</v>
      </c>
      <c r="AF42">
        <f t="shared" si="15"/>
        <v>205.23364447293633</v>
      </c>
      <c r="AG42">
        <f t="shared" si="16"/>
        <v>208.38385899987097</v>
      </c>
      <c r="AH42">
        <f t="shared" si="17"/>
        <v>212.4423733675236</v>
      </c>
      <c r="AI42">
        <f t="shared" si="18"/>
        <v>219.65110226211084</v>
      </c>
      <c r="AJ42">
        <f t="shared" si="19"/>
        <v>226.85983115669814</v>
      </c>
      <c r="AK42">
        <f t="shared" si="20"/>
        <v>234.06856005128537</v>
      </c>
    </row>
    <row r="43" spans="1:37" x14ac:dyDescent="0.4">
      <c r="A43" s="3">
        <v>54</v>
      </c>
      <c r="B43" s="4">
        <v>66860.950113846062</v>
      </c>
      <c r="C43" s="4">
        <v>226.99437984519255</v>
      </c>
      <c r="D43" s="4">
        <v>55.95</v>
      </c>
      <c r="E43" s="4">
        <v>239.18149808002076</v>
      </c>
      <c r="F43" s="7">
        <f t="shared" si="0"/>
        <v>0.85652433164668729</v>
      </c>
      <c r="G43" s="3">
        <v>37.481699999999996</v>
      </c>
      <c r="H43" s="4">
        <v>216.07829908107084</v>
      </c>
      <c r="I43" s="5">
        <f t="shared" si="1"/>
        <v>0.76218447328914518</v>
      </c>
      <c r="J43">
        <f t="shared" si="2"/>
        <v>228.92856851398415</v>
      </c>
      <c r="K43">
        <v>0.81827775471830566</v>
      </c>
      <c r="L43" s="9">
        <f t="shared" si="3"/>
        <v>237.67670385477254</v>
      </c>
      <c r="M43" s="9">
        <f t="shared" si="4"/>
        <v>234.55016183601569</v>
      </c>
      <c r="N43" s="9">
        <f t="shared" si="5"/>
        <v>0.8399794369160456</v>
      </c>
      <c r="O43" s="11">
        <v>237.67917853241858</v>
      </c>
      <c r="P43" s="17">
        <f t="shared" si="6"/>
        <v>0.85128893568591979</v>
      </c>
      <c r="Q43">
        <f>169.19+55.95*B$59/B43</f>
        <v>239.18149808002076</v>
      </c>
      <c r="R43">
        <v>16</v>
      </c>
      <c r="U43" s="11">
        <f t="shared" si="8"/>
        <v>0.85652433164668729</v>
      </c>
      <c r="V43">
        <v>239.18231370927452</v>
      </c>
      <c r="W43">
        <f t="shared" si="9"/>
        <v>0.85652713979207162</v>
      </c>
      <c r="X43">
        <v>239.18224865908866</v>
      </c>
      <c r="Y43" s="16">
        <f t="shared" si="10"/>
        <v>0.85652691583091789</v>
      </c>
      <c r="AB43">
        <f t="shared" si="11"/>
        <v>176.18914980800207</v>
      </c>
      <c r="AC43">
        <f t="shared" si="12"/>
        <v>183.18829961600414</v>
      </c>
      <c r="AD43">
        <f t="shared" si="13"/>
        <v>190.18744942400622</v>
      </c>
      <c r="AE43">
        <f t="shared" si="14"/>
        <v>197.18659923200829</v>
      </c>
      <c r="AF43">
        <f t="shared" si="15"/>
        <v>204.18574904001036</v>
      </c>
      <c r="AG43">
        <f t="shared" si="16"/>
        <v>207.2443775061073</v>
      </c>
      <c r="AH43">
        <f t="shared" si="17"/>
        <v>211.18489884801247</v>
      </c>
      <c r="AI43">
        <f t="shared" si="18"/>
        <v>218.18404865601451</v>
      </c>
      <c r="AJ43">
        <f t="shared" si="19"/>
        <v>225.18319846401661</v>
      </c>
      <c r="AK43">
        <f t="shared" si="20"/>
        <v>232.18234827201869</v>
      </c>
    </row>
    <row r="44" spans="1:37" x14ac:dyDescent="0.4">
      <c r="A44" s="3">
        <v>55</v>
      </c>
      <c r="B44" s="4">
        <v>68062.509427099489</v>
      </c>
      <c r="C44" s="4">
        <v>226.2998696476179</v>
      </c>
      <c r="D44" s="4">
        <v>55.35</v>
      </c>
      <c r="E44" s="4">
        <v>237.20855633703948</v>
      </c>
      <c r="F44" s="7">
        <f t="shared" si="0"/>
        <v>0.84962293300876812</v>
      </c>
      <c r="G44" s="3">
        <v>38.133000000000003</v>
      </c>
      <c r="H44" s="4">
        <v>216.05091434146931</v>
      </c>
      <c r="I44" s="5">
        <f t="shared" si="1"/>
        <v>0.76205558271176377</v>
      </c>
      <c r="J44">
        <f t="shared" si="2"/>
        <v>228.62496852771164</v>
      </c>
      <c r="K44">
        <v>0.81705597849204259</v>
      </c>
      <c r="L44" s="8">
        <f>169.19+55.35*B59/B44</f>
        <v>237.20855633703948</v>
      </c>
      <c r="M44" s="9">
        <f t="shared" si="4"/>
        <v>234.14615742372041</v>
      </c>
      <c r="N44" s="9">
        <f t="shared" si="5"/>
        <v>0.83847924387874806</v>
      </c>
      <c r="O44" s="11">
        <v>237.21101409878608</v>
      </c>
      <c r="P44" s="17">
        <f t="shared" si="6"/>
        <v>0.84963166566310622</v>
      </c>
      <c r="Q44">
        <f>169.19+55.35*B$59/B44</f>
        <v>237.20855633703948</v>
      </c>
      <c r="R44">
        <v>15</v>
      </c>
      <c r="U44" s="11">
        <f t="shared" si="8"/>
        <v>0.84962293300876812</v>
      </c>
      <c r="V44">
        <v>237.21101409878608</v>
      </c>
      <c r="W44">
        <f t="shared" si="9"/>
        <v>0.84963166566310622</v>
      </c>
      <c r="X44">
        <v>237.21101409878608</v>
      </c>
      <c r="Y44" s="16">
        <f t="shared" si="10"/>
        <v>0.84963166566310622</v>
      </c>
      <c r="Z44">
        <v>55.351999999999997</v>
      </c>
      <c r="AB44">
        <f t="shared" si="11"/>
        <v>175.99185563370395</v>
      </c>
      <c r="AC44">
        <f t="shared" si="12"/>
        <v>182.7937112674079</v>
      </c>
      <c r="AD44">
        <f t="shared" si="13"/>
        <v>189.59556690111185</v>
      </c>
      <c r="AE44">
        <f t="shared" si="14"/>
        <v>196.3974225348158</v>
      </c>
      <c r="AF44">
        <f t="shared" si="15"/>
        <v>203.19927816851975</v>
      </c>
      <c r="AG44">
        <f t="shared" si="16"/>
        <v>206.17168908044835</v>
      </c>
      <c r="AH44">
        <f t="shared" si="17"/>
        <v>210.00113380222371</v>
      </c>
      <c r="AI44">
        <f t="shared" si="18"/>
        <v>216.80298943592763</v>
      </c>
      <c r="AJ44">
        <f t="shared" si="19"/>
        <v>223.60484506963161</v>
      </c>
      <c r="AK44">
        <f t="shared" si="20"/>
        <v>230.40670070333553</v>
      </c>
    </row>
    <row r="45" spans="1:37" x14ac:dyDescent="0.4">
      <c r="A45" s="3">
        <v>56</v>
      </c>
      <c r="B45" s="4">
        <v>69241.601786706393</v>
      </c>
      <c r="C45" s="4">
        <v>225.57621799828186</v>
      </c>
      <c r="D45" s="4">
        <v>54.74</v>
      </c>
      <c r="E45" s="4">
        <v>235.31343846748007</v>
      </c>
      <c r="F45" s="7">
        <f t="shared" si="0"/>
        <v>0.84278876969237237</v>
      </c>
      <c r="G45" s="3">
        <v>38.7273</v>
      </c>
      <c r="H45" s="4">
        <v>215.9708227724085</v>
      </c>
      <c r="I45" s="5">
        <f t="shared" si="1"/>
        <v>0.76167839945450089</v>
      </c>
      <c r="J45">
        <f t="shared" si="2"/>
        <v>228.3377426507106</v>
      </c>
      <c r="K45">
        <v>0.81589538950827234</v>
      </c>
      <c r="L45" s="9">
        <f>169.19+54.74*B$59/B45</f>
        <v>235.31343846748007</v>
      </c>
      <c r="M45" s="9">
        <f t="shared" si="4"/>
        <v>233.76399181715698</v>
      </c>
      <c r="N45" s="9">
        <f t="shared" si="5"/>
        <v>0.83705173282411116</v>
      </c>
      <c r="O45" s="11">
        <v>235.30884823974577</v>
      </c>
      <c r="P45" s="17">
        <f t="shared" si="6"/>
        <v>0.84277197231983758</v>
      </c>
      <c r="Q45">
        <f>169.19+54.74*B$59/B45</f>
        <v>235.31343846748007</v>
      </c>
      <c r="R45">
        <v>15</v>
      </c>
      <c r="U45" s="11">
        <f t="shared" si="8"/>
        <v>0.84278876969237237</v>
      </c>
      <c r="V45">
        <v>235.30884823974577</v>
      </c>
      <c r="W45">
        <f t="shared" si="9"/>
        <v>0.84277197231983758</v>
      </c>
      <c r="X45">
        <v>235.30884823974577</v>
      </c>
      <c r="Y45" s="16">
        <f t="shared" si="10"/>
        <v>0.84277197231983758</v>
      </c>
      <c r="AB45">
        <f t="shared" si="11"/>
        <v>175.80234384674802</v>
      </c>
      <c r="AC45">
        <f t="shared" si="12"/>
        <v>182.41468769349601</v>
      </c>
      <c r="AD45">
        <f t="shared" si="13"/>
        <v>189.02703154024402</v>
      </c>
      <c r="AE45">
        <f t="shared" si="14"/>
        <v>195.63937538699201</v>
      </c>
      <c r="AF45">
        <f t="shared" si="15"/>
        <v>202.25171923374003</v>
      </c>
      <c r="AG45">
        <f t="shared" si="16"/>
        <v>205.14131349476889</v>
      </c>
      <c r="AH45">
        <f t="shared" si="17"/>
        <v>208.86406308048805</v>
      </c>
      <c r="AI45">
        <f t="shared" si="18"/>
        <v>215.47640692723604</v>
      </c>
      <c r="AJ45">
        <f t="shared" si="19"/>
        <v>222.08875077398406</v>
      </c>
      <c r="AK45">
        <f t="shared" si="20"/>
        <v>228.70109462073205</v>
      </c>
    </row>
    <row r="46" spans="1:37" x14ac:dyDescent="0.4">
      <c r="A46" s="3">
        <v>57</v>
      </c>
      <c r="B46" s="4">
        <v>70398.682294367114</v>
      </c>
      <c r="C46" s="4">
        <v>224.80323890228357</v>
      </c>
      <c r="D46" s="4">
        <v>54.05</v>
      </c>
      <c r="E46" s="4">
        <v>233.40683693131376</v>
      </c>
      <c r="F46" s="7">
        <f t="shared" si="0"/>
        <v>0.83571025287293732</v>
      </c>
      <c r="G46" s="3">
        <v>39.250799999999998</v>
      </c>
      <c r="H46" s="4">
        <v>215.82389866833694</v>
      </c>
      <c r="I46" s="5">
        <f t="shared" si="1"/>
        <v>0.76098562446653906</v>
      </c>
      <c r="J46">
        <f t="shared" si="2"/>
        <v>228.06571269984588</v>
      </c>
      <c r="K46">
        <v>0.81479198648253082</v>
      </c>
      <c r="L46">
        <f>169.19+54.05*B$59/B46</f>
        <v>233.40683693131376</v>
      </c>
      <c r="M46" s="15">
        <f t="shared" si="4"/>
        <v>233.4020845289507</v>
      </c>
      <c r="N46" s="9">
        <f t="shared" si="5"/>
        <v>0.83569235462582725</v>
      </c>
      <c r="O46" s="11">
        <v>233.4020845289507</v>
      </c>
      <c r="P46" s="17">
        <f t="shared" si="6"/>
        <v>0.83569235462582725</v>
      </c>
      <c r="Q46">
        <f>169.19+54.05*B$59/B46</f>
        <v>233.40683693131376</v>
      </c>
      <c r="R46">
        <v>13</v>
      </c>
      <c r="U46" s="11">
        <f t="shared" si="8"/>
        <v>0.83571025287293732</v>
      </c>
      <c r="V46">
        <v>233.4020845289507</v>
      </c>
      <c r="W46">
        <f t="shared" si="9"/>
        <v>0.83569235462582725</v>
      </c>
      <c r="X46">
        <v>233.4020845289507</v>
      </c>
      <c r="Y46" s="16">
        <f t="shared" si="10"/>
        <v>0.83569235462582725</v>
      </c>
      <c r="AB46">
        <f t="shared" si="11"/>
        <v>175.61168369313137</v>
      </c>
      <c r="AC46">
        <f t="shared" si="12"/>
        <v>182.03336738626277</v>
      </c>
      <c r="AD46">
        <f t="shared" si="13"/>
        <v>188.45505107939414</v>
      </c>
      <c r="AE46">
        <f t="shared" si="14"/>
        <v>194.87673477252551</v>
      </c>
      <c r="AF46">
        <f t="shared" si="15"/>
        <v>201.29841846565688</v>
      </c>
      <c r="AG46">
        <f t="shared" si="16"/>
        <v>204.1046942395553</v>
      </c>
      <c r="AH46">
        <f t="shared" si="17"/>
        <v>207.72010215878828</v>
      </c>
      <c r="AI46">
        <f t="shared" si="18"/>
        <v>214.14178585191962</v>
      </c>
      <c r="AJ46">
        <f t="shared" si="19"/>
        <v>220.56346954505102</v>
      </c>
      <c r="AK46">
        <f t="shared" si="20"/>
        <v>226.98515323818239</v>
      </c>
    </row>
    <row r="47" spans="1:37" x14ac:dyDescent="0.4">
      <c r="A47" s="3">
        <v>58</v>
      </c>
      <c r="B47" s="4">
        <v>71534.207044809009</v>
      </c>
      <c r="C47" s="4">
        <v>223.95495319684832</v>
      </c>
      <c r="D47" s="4">
        <v>53.26</v>
      </c>
      <c r="E47" s="4">
        <v>231.46376690745524</v>
      </c>
      <c r="F47" s="7">
        <f t="shared" si="0"/>
        <v>0.82828701810732364</v>
      </c>
      <c r="G47" s="3">
        <v>39.686700000000002</v>
      </c>
      <c r="H47" s="4">
        <v>215.59331027273947</v>
      </c>
      <c r="I47" s="5">
        <f t="shared" si="1"/>
        <v>0.75989614019919061</v>
      </c>
      <c r="J47">
        <f t="shared" si="2"/>
        <v>227.80780616995679</v>
      </c>
      <c r="K47">
        <v>0.81374208647244917</v>
      </c>
      <c r="L47">
        <f>169.19+53.26*B$59/B47</f>
        <v>231.46376690745524</v>
      </c>
      <c r="M47" s="9">
        <f>169.19+53.2568*B$59/B47</f>
        <v>231.46002533678111</v>
      </c>
      <c r="N47" s="9">
        <f t="shared" si="5"/>
        <v>0.82827252035555132</v>
      </c>
      <c r="O47" s="11">
        <v>231.46002533678111</v>
      </c>
      <c r="P47" s="17">
        <f t="shared" si="6"/>
        <v>0.82827252035555132</v>
      </c>
      <c r="Q47">
        <f>169.19+53.26*B$59/B47</f>
        <v>231.46376690745524</v>
      </c>
      <c r="R47">
        <v>12</v>
      </c>
      <c r="U47" s="11">
        <f t="shared" si="8"/>
        <v>0.82828701810732364</v>
      </c>
      <c r="V47">
        <v>231.4621299702853</v>
      </c>
      <c r="W47">
        <f t="shared" si="9"/>
        <v>0.82828067543712669</v>
      </c>
      <c r="X47">
        <v>231.46002533678111</v>
      </c>
      <c r="Y47" s="16">
        <f t="shared" si="10"/>
        <v>0.82827252035555132</v>
      </c>
      <c r="AB47">
        <f t="shared" si="11"/>
        <v>175.41737669074553</v>
      </c>
      <c r="AC47">
        <f t="shared" si="12"/>
        <v>181.64475338149106</v>
      </c>
      <c r="AD47">
        <f t="shared" si="13"/>
        <v>187.87213007223656</v>
      </c>
      <c r="AE47">
        <f t="shared" si="14"/>
        <v>194.09950676298209</v>
      </c>
      <c r="AF47">
        <f t="shared" si="15"/>
        <v>200.32688345372762</v>
      </c>
      <c r="AG47">
        <f t="shared" si="16"/>
        <v>203.04824706758342</v>
      </c>
      <c r="AH47">
        <f t="shared" si="17"/>
        <v>206.55426014447315</v>
      </c>
      <c r="AI47">
        <f t="shared" si="18"/>
        <v>212.78163683521865</v>
      </c>
      <c r="AJ47">
        <f t="shared" si="19"/>
        <v>219.00901352596418</v>
      </c>
      <c r="AK47">
        <f t="shared" si="20"/>
        <v>225.23639021670971</v>
      </c>
    </row>
    <row r="48" spans="1:37" x14ac:dyDescent="0.4">
      <c r="A48" s="3">
        <v>59</v>
      </c>
      <c r="B48" s="4">
        <v>72648.631396596043</v>
      </c>
      <c r="C48" s="4">
        <v>222.99722985678829</v>
      </c>
      <c r="D48" s="4">
        <v>52.34</v>
      </c>
      <c r="E48" s="4">
        <v>229.44929177905294</v>
      </c>
      <c r="F48" s="7">
        <f t="shared" si="0"/>
        <v>0.82036841063277299</v>
      </c>
      <c r="G48" s="3">
        <v>40.014600000000002</v>
      </c>
      <c r="H48" s="4">
        <v>215.25899993928337</v>
      </c>
      <c r="I48" s="5">
        <f t="shared" si="1"/>
        <v>0.75831179452403863</v>
      </c>
      <c r="J48">
        <f t="shared" si="2"/>
        <v>227.56304492391448</v>
      </c>
      <c r="K48">
        <v>0.81274229552965926</v>
      </c>
      <c r="L48">
        <f>169.19+52.34*B$59/B48</f>
        <v>229.44929177905294</v>
      </c>
      <c r="M48" s="9">
        <f>169.19+52.3375*B$59/B48</f>
        <v>229.44641351712232</v>
      </c>
      <c r="N48" s="9">
        <f t="shared" si="5"/>
        <v>0.8203569349026727</v>
      </c>
      <c r="O48" s="11">
        <v>229.44641351712232</v>
      </c>
      <c r="P48" s="17">
        <f t="shared" si="6"/>
        <v>0.8203569349026727</v>
      </c>
      <c r="Q48">
        <f>169.19+52.34*B$59/B48</f>
        <v>229.44929177905294</v>
      </c>
      <c r="R48">
        <v>11</v>
      </c>
      <c r="U48" s="11">
        <f t="shared" si="8"/>
        <v>0.82036841063277299</v>
      </c>
      <c r="V48">
        <v>229.44641351712232</v>
      </c>
      <c r="W48">
        <f t="shared" si="9"/>
        <v>0.8203569349026727</v>
      </c>
      <c r="X48">
        <v>229.44641351712232</v>
      </c>
      <c r="Y48" s="16">
        <f t="shared" si="10"/>
        <v>0.8203569349026727</v>
      </c>
      <c r="AB48">
        <f t="shared" si="11"/>
        <v>175.21592917790528</v>
      </c>
      <c r="AC48">
        <f t="shared" si="12"/>
        <v>181.24185835581059</v>
      </c>
      <c r="AD48">
        <f t="shared" si="13"/>
        <v>187.26778753371588</v>
      </c>
      <c r="AE48">
        <f t="shared" si="14"/>
        <v>193.29371671162119</v>
      </c>
      <c r="AF48">
        <f t="shared" si="15"/>
        <v>199.31964588952647</v>
      </c>
      <c r="AG48">
        <f t="shared" si="16"/>
        <v>201.95297694027107</v>
      </c>
      <c r="AH48">
        <f t="shared" si="17"/>
        <v>205.34557506743175</v>
      </c>
      <c r="AI48">
        <f t="shared" si="18"/>
        <v>211.37150424533706</v>
      </c>
      <c r="AJ48">
        <f t="shared" si="19"/>
        <v>217.39743342324235</v>
      </c>
      <c r="AK48">
        <f t="shared" si="20"/>
        <v>223.42336260114763</v>
      </c>
    </row>
    <row r="49" spans="1:37" x14ac:dyDescent="0.4">
      <c r="A49" s="3">
        <v>60</v>
      </c>
      <c r="B49" s="4">
        <v>73742.408501675411</v>
      </c>
      <c r="C49" s="4">
        <v>221.88432001670651</v>
      </c>
      <c r="D49" s="4">
        <v>51.26</v>
      </c>
      <c r="E49" s="4">
        <v>227.33053528334955</v>
      </c>
      <c r="F49" s="7">
        <f t="shared" si="0"/>
        <v>0.81179646543474682</v>
      </c>
      <c r="G49" s="3">
        <v>40.209000000000003</v>
      </c>
      <c r="H49" s="4">
        <v>214.79617992992982</v>
      </c>
      <c r="I49" s="5">
        <f t="shared" si="1"/>
        <v>0.75610908883001926</v>
      </c>
      <c r="J49" s="8">
        <f>169.19+51.26*B$59/B49</f>
        <v>227.33053528334955</v>
      </c>
      <c r="K49">
        <v>0.81178948236586768</v>
      </c>
      <c r="L49">
        <f>169.19+51.26*B$59/B49</f>
        <v>227.33053528334955</v>
      </c>
      <c r="M49" s="9">
        <f>169.19+51.2585*B$59/B49</f>
        <v>227.32883394111536</v>
      </c>
      <c r="N49" s="9">
        <f t="shared" si="5"/>
        <v>0.81178948236586768</v>
      </c>
      <c r="O49" s="11">
        <v>227.32894736393098</v>
      </c>
      <c r="P49" s="17">
        <f t="shared" si="6"/>
        <v>0.81178994790876691</v>
      </c>
      <c r="Q49">
        <f>169.19+51.26*B$59/B49</f>
        <v>227.33053528334955</v>
      </c>
      <c r="R49">
        <v>10</v>
      </c>
      <c r="U49" s="11">
        <f t="shared" si="8"/>
        <v>0.81179646543474682</v>
      </c>
      <c r="V49">
        <v>227.32883394111536</v>
      </c>
      <c r="W49">
        <f t="shared" si="9"/>
        <v>0.81178948236586768</v>
      </c>
      <c r="X49">
        <v>227.32883394111536</v>
      </c>
      <c r="Y49" s="16">
        <f t="shared" si="10"/>
        <v>0.81178948236586768</v>
      </c>
      <c r="Z49">
        <v>51.258499999999998</v>
      </c>
      <c r="AB49">
        <f t="shared" si="11"/>
        <v>175.00405352833496</v>
      </c>
      <c r="AC49">
        <f t="shared" si="12"/>
        <v>180.8181070566699</v>
      </c>
      <c r="AD49">
        <f t="shared" si="13"/>
        <v>186.63216058500487</v>
      </c>
      <c r="AE49">
        <f t="shared" si="14"/>
        <v>192.44621411333983</v>
      </c>
      <c r="AF49">
        <f t="shared" si="15"/>
        <v>198.26026764167477</v>
      </c>
      <c r="AG49">
        <f t="shared" si="16"/>
        <v>200.80100903355714</v>
      </c>
      <c r="AH49">
        <f t="shared" si="17"/>
        <v>204.07432117000974</v>
      </c>
      <c r="AI49">
        <f t="shared" si="18"/>
        <v>209.88837469834468</v>
      </c>
      <c r="AJ49">
        <f t="shared" si="19"/>
        <v>215.70242822667964</v>
      </c>
      <c r="AK49">
        <f t="shared" si="20"/>
        <v>221.51648175501458</v>
      </c>
    </row>
    <row r="50" spans="1:37" x14ac:dyDescent="0.4">
      <c r="A50" s="3">
        <v>61</v>
      </c>
      <c r="B50" s="4">
        <v>74815.988060426782</v>
      </c>
      <c r="C50" s="4">
        <v>220.55359471748602</v>
      </c>
      <c r="D50" s="4">
        <v>49.99</v>
      </c>
      <c r="E50" s="4">
        <v>225.07644222199937</v>
      </c>
      <c r="F50" s="7">
        <f t="shared" si="0"/>
        <v>0.80240487266821114</v>
      </c>
      <c r="G50" s="3">
        <v>40.238</v>
      </c>
      <c r="H50" s="4">
        <v>214.17417007659154</v>
      </c>
      <c r="I50" s="5">
        <f t="shared" si="1"/>
        <v>0.75313176763533307</v>
      </c>
      <c r="J50" s="9">
        <f>169.19+49.99*B$59/B50</f>
        <v>225.07644222199937</v>
      </c>
      <c r="K50">
        <v>0.80241149048851834</v>
      </c>
      <c r="L50">
        <f>169.19+49.99*B$59/B50</f>
        <v>225.07644222199937</v>
      </c>
      <c r="M50" s="9">
        <f>169.19+49.9914*B$59/B50</f>
        <v>225.07800735540826</v>
      </c>
      <c r="N50" s="9">
        <f t="shared" si="5"/>
        <v>0.80241149048851834</v>
      </c>
      <c r="O50" s="11">
        <v>225.07800735540826</v>
      </c>
      <c r="P50" s="17">
        <f t="shared" si="6"/>
        <v>0.80241149048851834</v>
      </c>
      <c r="Q50">
        <f>169.19+49.99*B$59/B50</f>
        <v>225.07644222199937</v>
      </c>
      <c r="R50">
        <v>9</v>
      </c>
      <c r="U50" s="11">
        <f t="shared" si="8"/>
        <v>0.80240487266821114</v>
      </c>
      <c r="V50">
        <v>225.07800735540826</v>
      </c>
      <c r="W50">
        <f t="shared" si="9"/>
        <v>0.80241149048851834</v>
      </c>
      <c r="X50">
        <v>225.07800735540826</v>
      </c>
      <c r="Y50" s="16">
        <f t="shared" si="10"/>
        <v>0.80241149048851834</v>
      </c>
      <c r="AB50">
        <f t="shared" si="11"/>
        <v>174.77864422219994</v>
      </c>
      <c r="AC50">
        <f t="shared" si="12"/>
        <v>180.36728844439986</v>
      </c>
      <c r="AD50">
        <f t="shared" si="13"/>
        <v>185.95593266659981</v>
      </c>
      <c r="AE50">
        <f t="shared" si="14"/>
        <v>191.54457688879975</v>
      </c>
      <c r="AF50">
        <f t="shared" si="15"/>
        <v>197.1332211109997</v>
      </c>
      <c r="AG50">
        <f t="shared" si="16"/>
        <v>199.57545863610108</v>
      </c>
      <c r="AH50">
        <f t="shared" si="17"/>
        <v>202.72186533319962</v>
      </c>
      <c r="AI50">
        <f t="shared" si="18"/>
        <v>208.31050955539956</v>
      </c>
      <c r="AJ50">
        <f t="shared" si="19"/>
        <v>213.89915377759951</v>
      </c>
      <c r="AK50">
        <f t="shared" si="20"/>
        <v>219.48779799979945</v>
      </c>
    </row>
    <row r="51" spans="1:37" x14ac:dyDescent="0.4">
      <c r="A51" s="3">
        <v>62</v>
      </c>
      <c r="B51" s="4">
        <v>75869.815273183005</v>
      </c>
      <c r="C51" s="4">
        <v>218.91723494351234</v>
      </c>
      <c r="D51" s="4">
        <v>48.49</v>
      </c>
      <c r="E51" s="4">
        <v>222.64654665669059</v>
      </c>
      <c r="F51" s="7">
        <f t="shared" si="0"/>
        <v>0.79196971314104159</v>
      </c>
      <c r="G51" s="3">
        <v>40.060200000000002</v>
      </c>
      <c r="H51" s="4">
        <v>213.35333162252746</v>
      </c>
      <c r="I51" s="5">
        <f t="shared" si="1"/>
        <v>0.74917314579201844</v>
      </c>
      <c r="J51" s="9">
        <f>169.19+48.49*B$59/B51</f>
        <v>222.64654665669059</v>
      </c>
      <c r="K51">
        <v>0.79199278579553378</v>
      </c>
      <c r="L51">
        <f>169.19+48.49*B$59/B51</f>
        <v>222.64654665669059</v>
      </c>
      <c r="M51" s="9">
        <f>169.19+48.4948*B$59/B51</f>
        <v>222.6518382925733</v>
      </c>
      <c r="N51" s="9">
        <f t="shared" si="5"/>
        <v>0.79199278579553378</v>
      </c>
      <c r="O51" s="11">
        <v>222.6518382925733</v>
      </c>
      <c r="P51" s="17">
        <f t="shared" si="6"/>
        <v>0.79199278579553378</v>
      </c>
      <c r="Q51">
        <f>169.19+48.49*B$59/B51</f>
        <v>222.64654665669059</v>
      </c>
      <c r="R51">
        <v>8</v>
      </c>
      <c r="U51" s="11">
        <f t="shared" si="8"/>
        <v>0.79196971314104159</v>
      </c>
      <c r="V51">
        <v>222.6518382925733</v>
      </c>
      <c r="W51">
        <f t="shared" si="9"/>
        <v>0.79199278579553378</v>
      </c>
      <c r="X51">
        <v>222.6518382925733</v>
      </c>
      <c r="Y51" s="16">
        <f t="shared" si="10"/>
        <v>0.79199278579553378</v>
      </c>
      <c r="AB51">
        <f t="shared" si="11"/>
        <v>174.53565466566906</v>
      </c>
      <c r="AC51">
        <f t="shared" si="12"/>
        <v>179.88130933133812</v>
      </c>
      <c r="AD51">
        <f t="shared" si="13"/>
        <v>185.22696399700718</v>
      </c>
      <c r="AE51">
        <f t="shared" si="14"/>
        <v>190.57261866267623</v>
      </c>
      <c r="AF51">
        <f t="shared" si="15"/>
        <v>195.91827332834529</v>
      </c>
      <c r="AG51">
        <f t="shared" si="16"/>
        <v>198.25432441724269</v>
      </c>
      <c r="AH51">
        <f t="shared" si="17"/>
        <v>201.26392799401435</v>
      </c>
      <c r="AI51">
        <f t="shared" si="18"/>
        <v>206.60958265968341</v>
      </c>
      <c r="AJ51">
        <f t="shared" si="19"/>
        <v>211.95523732535247</v>
      </c>
      <c r="AK51">
        <f t="shared" si="20"/>
        <v>217.30089199102153</v>
      </c>
    </row>
    <row r="52" spans="1:37" x14ac:dyDescent="0.4">
      <c r="A52" s="3">
        <v>63</v>
      </c>
      <c r="B52" s="4">
        <v>76904.329962842152</v>
      </c>
      <c r="C52" s="4">
        <v>216.84846048769487</v>
      </c>
      <c r="D52" s="4">
        <v>46.77</v>
      </c>
      <c r="E52" s="4">
        <v>220.05678851912339</v>
      </c>
      <c r="F52" s="7">
        <f t="shared" si="0"/>
        <v>0.78049757402696462</v>
      </c>
      <c r="G52" s="3">
        <v>39.621200000000002</v>
      </c>
      <c r="H52" s="4">
        <v>212.28179391220635</v>
      </c>
      <c r="I52" s="5">
        <f t="shared" si="1"/>
        <v>0.74395534961234278</v>
      </c>
      <c r="J52" s="9">
        <f>169.19+46.77*B$59/B52</f>
        <v>220.05678851912339</v>
      </c>
      <c r="K52">
        <v>0.78051518811917153</v>
      </c>
      <c r="L52">
        <f>169.19+46.77*B$59/B52</f>
        <v>220.05678851912339</v>
      </c>
      <c r="M52" s="9">
        <f>169.19+46.7736*B$59/B52</f>
        <v>220.06070385884263</v>
      </c>
      <c r="N52" s="9">
        <f t="shared" si="5"/>
        <v>0.78051518811917153</v>
      </c>
      <c r="O52" s="11">
        <v>220.06070385884263</v>
      </c>
      <c r="P52" s="17">
        <f t="shared" si="6"/>
        <v>0.78051518811917153</v>
      </c>
      <c r="Q52">
        <f>169.19+46.77*B$59/B52</f>
        <v>220.05678851912339</v>
      </c>
      <c r="R52">
        <v>7</v>
      </c>
      <c r="U52" s="11">
        <f t="shared" si="8"/>
        <v>0.78049757402696462</v>
      </c>
      <c r="V52">
        <v>220.06070385884263</v>
      </c>
      <c r="W52">
        <f t="shared" si="9"/>
        <v>0.78051518811917153</v>
      </c>
      <c r="X52">
        <v>220.06070385884263</v>
      </c>
      <c r="Y52" s="16">
        <f t="shared" si="10"/>
        <v>0.78051518811917153</v>
      </c>
      <c r="AB52">
        <f t="shared" si="11"/>
        <v>174.27667885191232</v>
      </c>
      <c r="AC52">
        <f t="shared" si="12"/>
        <v>179.36335770382468</v>
      </c>
      <c r="AD52">
        <f t="shared" si="13"/>
        <v>184.450036555737</v>
      </c>
      <c r="AE52">
        <f t="shared" si="14"/>
        <v>189.53671540764935</v>
      </c>
      <c r="AF52">
        <f t="shared" si="15"/>
        <v>194.62339425956168</v>
      </c>
      <c r="AG52">
        <f t="shared" si="16"/>
        <v>196.84627291784739</v>
      </c>
      <c r="AH52">
        <f t="shared" si="17"/>
        <v>199.71007311147403</v>
      </c>
      <c r="AI52">
        <f t="shared" si="18"/>
        <v>204.79675196338636</v>
      </c>
      <c r="AJ52">
        <f t="shared" si="19"/>
        <v>209.88343081529871</v>
      </c>
      <c r="AK52">
        <f t="shared" si="20"/>
        <v>214.97010966721103</v>
      </c>
    </row>
    <row r="53" spans="1:37" x14ac:dyDescent="0.4">
      <c r="A53" s="3">
        <v>64</v>
      </c>
      <c r="B53" s="4">
        <v>77919.965846392312</v>
      </c>
      <c r="C53" s="4">
        <v>214.15729233917298</v>
      </c>
      <c r="D53" s="4">
        <v>44.77</v>
      </c>
      <c r="E53" s="4">
        <v>217.24693657206481</v>
      </c>
      <c r="F53" s="7">
        <f t="shared" si="0"/>
        <v>0.76764901694488774</v>
      </c>
      <c r="G53" s="3">
        <v>38.846899999999998</v>
      </c>
      <c r="H53" s="4">
        <v>210.88897273445042</v>
      </c>
      <c r="I53" s="5">
        <f t="shared" si="1"/>
        <v>0.7370894040141065</v>
      </c>
      <c r="J53" s="9">
        <f>169.19+44.77*B$59/B53</f>
        <v>217.24693657206481</v>
      </c>
      <c r="K53">
        <v>0.76764801954159867</v>
      </c>
      <c r="L53">
        <f>169.19+44.77*B$59/B53</f>
        <v>217.24693657206481</v>
      </c>
      <c r="M53" s="9">
        <f>169.19+44.7698*B$59/B53</f>
        <v>217.24672188840802</v>
      </c>
      <c r="N53" s="9">
        <f t="shared" si="5"/>
        <v>0.76764801954159867</v>
      </c>
      <c r="O53" s="11">
        <v>217.24672188840802</v>
      </c>
      <c r="P53" s="17">
        <f t="shared" si="6"/>
        <v>0.76764801954159867</v>
      </c>
      <c r="Q53">
        <f>169.19+44.77*B$59/B53</f>
        <v>217.24693657206481</v>
      </c>
      <c r="R53">
        <v>6</v>
      </c>
      <c r="U53" s="11">
        <f t="shared" si="8"/>
        <v>0.76764901694488774</v>
      </c>
      <c r="V53">
        <v>217.24672188840802</v>
      </c>
      <c r="W53">
        <f t="shared" si="9"/>
        <v>0.76764801954159867</v>
      </c>
      <c r="X53">
        <v>217.24672188840802</v>
      </c>
      <c r="Y53" s="16">
        <f t="shared" si="10"/>
        <v>0.76764801954159867</v>
      </c>
      <c r="AB53">
        <f t="shared" si="11"/>
        <v>173.99569365720649</v>
      </c>
      <c r="AC53">
        <f t="shared" si="12"/>
        <v>178.80138731441298</v>
      </c>
      <c r="AD53">
        <f t="shared" si="13"/>
        <v>183.60708097161944</v>
      </c>
      <c r="AE53">
        <f t="shared" si="14"/>
        <v>188.41277462882593</v>
      </c>
      <c r="AF53">
        <f t="shared" si="15"/>
        <v>193.21846828603242</v>
      </c>
      <c r="AG53">
        <f t="shared" si="16"/>
        <v>195.31855641423164</v>
      </c>
      <c r="AH53">
        <f t="shared" si="17"/>
        <v>198.02416194323888</v>
      </c>
      <c r="AI53">
        <f t="shared" si="18"/>
        <v>202.82985560044537</v>
      </c>
      <c r="AJ53">
        <f t="shared" si="19"/>
        <v>207.63554925765186</v>
      </c>
      <c r="AK53">
        <f t="shared" si="20"/>
        <v>212.44124291485835</v>
      </c>
    </row>
    <row r="54" spans="1:37" x14ac:dyDescent="0.4">
      <c r="A54" s="3">
        <v>65</v>
      </c>
      <c r="B54" s="4">
        <v>78917.149935948793</v>
      </c>
      <c r="C54" s="4">
        <v>210.54448024374574</v>
      </c>
      <c r="D54" s="4">
        <v>42.36</v>
      </c>
      <c r="E54" s="4">
        <v>214.08544710669622</v>
      </c>
      <c r="F54" s="7">
        <f t="shared" si="0"/>
        <v>0.75270550525362134</v>
      </c>
      <c r="G54" s="3">
        <v>37.631399999999999</v>
      </c>
      <c r="H54" s="4">
        <v>209.0738179473779</v>
      </c>
      <c r="I54" s="5">
        <f t="shared" si="1"/>
        <v>0.72800238966378661</v>
      </c>
      <c r="J54" s="9">
        <f>169.19+42.36*B$59/B54</f>
        <v>214.08544710669622</v>
      </c>
      <c r="K54">
        <v>0.75271824091879425</v>
      </c>
      <c r="L54">
        <f>169.19+42.36*B$59/B54</f>
        <v>214.08544710669622</v>
      </c>
      <c r="M54" s="9">
        <f>169.19+42.3625*B$59/B54</f>
        <v>214.08809674356513</v>
      </c>
      <c r="N54" s="9">
        <f t="shared" si="5"/>
        <v>0.75271824091879425</v>
      </c>
      <c r="O54" s="11">
        <v>214.08809674356513</v>
      </c>
      <c r="P54" s="17">
        <f t="shared" si="6"/>
        <v>0.75271824091879425</v>
      </c>
      <c r="Q54">
        <f>169.19+42.36*B$59/B54</f>
        <v>214.08544710669622</v>
      </c>
      <c r="R54">
        <v>5</v>
      </c>
      <c r="U54" s="11">
        <f t="shared" si="8"/>
        <v>0.75270550525362134</v>
      </c>
      <c r="V54">
        <v>214.08809674356513</v>
      </c>
      <c r="W54">
        <f t="shared" si="9"/>
        <v>0.75271824091879425</v>
      </c>
      <c r="X54">
        <v>214.08809674356513</v>
      </c>
      <c r="Y54" s="16">
        <f t="shared" si="10"/>
        <v>0.75271824091879425</v>
      </c>
      <c r="Z54">
        <v>42.362499999999997</v>
      </c>
      <c r="AB54">
        <f t="shared" si="11"/>
        <v>173.67954471066963</v>
      </c>
      <c r="AC54">
        <f t="shared" si="12"/>
        <v>178.16908942133924</v>
      </c>
      <c r="AD54">
        <f t="shared" si="13"/>
        <v>182.65863413200887</v>
      </c>
      <c r="AE54">
        <f t="shared" si="14"/>
        <v>187.14817884267848</v>
      </c>
      <c r="AF54">
        <f t="shared" si="15"/>
        <v>191.63772355334811</v>
      </c>
      <c r="AG54">
        <f t="shared" si="16"/>
        <v>193.59965459191073</v>
      </c>
      <c r="AH54">
        <f t="shared" si="17"/>
        <v>196.12726826401774</v>
      </c>
      <c r="AI54">
        <f t="shared" si="18"/>
        <v>200.61681297468735</v>
      </c>
      <c r="AJ54">
        <f t="shared" si="19"/>
        <v>205.10635768535698</v>
      </c>
      <c r="AK54">
        <f t="shared" si="20"/>
        <v>209.59590239602659</v>
      </c>
    </row>
    <row r="55" spans="1:37" x14ac:dyDescent="0.4">
      <c r="A55" s="3">
        <v>66</v>
      </c>
      <c r="B55" s="4">
        <v>79896.302052342799</v>
      </c>
      <c r="C55" s="4">
        <v>205.50452851543653</v>
      </c>
      <c r="D55" s="4">
        <v>39.369999999999997</v>
      </c>
      <c r="E55" s="4">
        <v>210.40511140393784</v>
      </c>
      <c r="F55" s="7">
        <f t="shared" si="0"/>
        <v>0.73468235643597524</v>
      </c>
      <c r="G55" s="3">
        <v>35.814500000000002</v>
      </c>
      <c r="H55" s="4">
        <v>206.68297961331808</v>
      </c>
      <c r="I55" s="5">
        <f t="shared" si="1"/>
        <v>0.71579981621822464</v>
      </c>
      <c r="J55" s="9">
        <f>169.19+39.37*B$59/B55</f>
        <v>210.40511140393784</v>
      </c>
      <c r="K55">
        <v>0.73469801584684724</v>
      </c>
      <c r="L55">
        <f>169.19+39.37*B$59/B55</f>
        <v>210.40511140393784</v>
      </c>
      <c r="M55" s="9">
        <f>169.19+39.373*B$59/B55</f>
        <v>210.40825200170804</v>
      </c>
      <c r="N55" s="9">
        <f t="shared" si="5"/>
        <v>0.73469801584684724</v>
      </c>
      <c r="O55" s="11">
        <v>210.40825200170804</v>
      </c>
      <c r="P55" s="17">
        <f t="shared" si="6"/>
        <v>0.73469801584684724</v>
      </c>
      <c r="Q55">
        <f>169.19+39.37*B$59/B55</f>
        <v>210.40511140393784</v>
      </c>
      <c r="R55">
        <v>4</v>
      </c>
      <c r="U55" s="11">
        <f t="shared" si="8"/>
        <v>0.73468235643597524</v>
      </c>
      <c r="V55">
        <v>210.40825200170804</v>
      </c>
      <c r="W55">
        <f t="shared" si="9"/>
        <v>0.73469801584684724</v>
      </c>
      <c r="X55">
        <v>210.40825200170804</v>
      </c>
      <c r="Y55" s="16">
        <f t="shared" si="10"/>
        <v>0.73469801584684724</v>
      </c>
      <c r="AB55">
        <f t="shared" si="11"/>
        <v>173.31151114039378</v>
      </c>
      <c r="AC55">
        <f t="shared" si="12"/>
        <v>177.43302228078755</v>
      </c>
      <c r="AD55">
        <f t="shared" si="13"/>
        <v>181.55453342118136</v>
      </c>
      <c r="AE55">
        <f t="shared" si="14"/>
        <v>185.67604456157514</v>
      </c>
      <c r="AF55">
        <f t="shared" si="15"/>
        <v>189.79755570196892</v>
      </c>
      <c r="AG55">
        <f t="shared" si="16"/>
        <v>191.598656070321</v>
      </c>
      <c r="AH55">
        <f t="shared" si="17"/>
        <v>193.9190668423627</v>
      </c>
      <c r="AI55">
        <f t="shared" si="18"/>
        <v>198.04057798275647</v>
      </c>
      <c r="AJ55">
        <f t="shared" si="19"/>
        <v>202.16208912315028</v>
      </c>
      <c r="AK55">
        <f t="shared" si="20"/>
        <v>206.28360026354406</v>
      </c>
    </row>
    <row r="56" spans="1:37" x14ac:dyDescent="0.4">
      <c r="A56" s="3">
        <v>67</v>
      </c>
      <c r="B56" s="4">
        <v>80857.834436419915</v>
      </c>
      <c r="C56" s="4">
        <v>198.09032498572591</v>
      </c>
      <c r="D56" s="4">
        <v>35.58</v>
      </c>
      <c r="E56" s="4">
        <v>205.99455575965848</v>
      </c>
      <c r="F56" s="7">
        <f t="shared" si="0"/>
        <v>0.71223825914482786</v>
      </c>
      <c r="G56" s="3">
        <v>33.131300000000003</v>
      </c>
      <c r="H56" s="4">
        <v>203.46157892748661</v>
      </c>
      <c r="I56" s="5">
        <f t="shared" si="1"/>
        <v>0.6989556960640253</v>
      </c>
      <c r="J56" s="9">
        <f>169.19+35.58*B$59/B56</f>
        <v>205.99455575965848</v>
      </c>
      <c r="K56">
        <v>0.71221303204945674</v>
      </c>
      <c r="L56">
        <f>169.19+35.58*B$59/B56</f>
        <v>205.99455575965848</v>
      </c>
      <c r="M56" s="9">
        <f>169.19+35.5753*B$59/B56</f>
        <v>205.98969399990384</v>
      </c>
      <c r="N56" s="9">
        <f t="shared" si="5"/>
        <v>0.71221303204945674</v>
      </c>
      <c r="O56" s="11">
        <v>205.98969399990384</v>
      </c>
      <c r="P56" s="17">
        <f t="shared" si="6"/>
        <v>0.71221303204945674</v>
      </c>
      <c r="Q56">
        <f>169.19+35.58*B$59/B56</f>
        <v>205.99455575965848</v>
      </c>
      <c r="R56">
        <v>3</v>
      </c>
      <c r="U56" s="11">
        <f t="shared" si="8"/>
        <v>0.71223825914482786</v>
      </c>
      <c r="V56">
        <v>205.9878320493595</v>
      </c>
      <c r="W56">
        <f t="shared" si="9"/>
        <v>0.71220337033201087</v>
      </c>
      <c r="X56">
        <v>205.98969399990384</v>
      </c>
      <c r="Y56" s="16">
        <f t="shared" si="10"/>
        <v>0.71221303204945674</v>
      </c>
      <c r="AB56">
        <f t="shared" si="11"/>
        <v>172.87045557596585</v>
      </c>
      <c r="AC56">
        <f t="shared" si="12"/>
        <v>176.5509111519317</v>
      </c>
      <c r="AD56">
        <f t="shared" si="13"/>
        <v>180.23136672789755</v>
      </c>
      <c r="AE56">
        <f t="shared" si="14"/>
        <v>183.9118223038634</v>
      </c>
      <c r="AF56">
        <f t="shared" si="15"/>
        <v>187.59227787982925</v>
      </c>
      <c r="AG56">
        <f t="shared" si="16"/>
        <v>189.2006369665263</v>
      </c>
      <c r="AH56">
        <f t="shared" si="17"/>
        <v>191.27273345579511</v>
      </c>
      <c r="AI56">
        <f t="shared" si="18"/>
        <v>194.95318903176093</v>
      </c>
      <c r="AJ56">
        <f t="shared" si="19"/>
        <v>198.63364460772678</v>
      </c>
      <c r="AK56">
        <f t="shared" si="20"/>
        <v>202.31410018369263</v>
      </c>
    </row>
    <row r="57" spans="1:37" x14ac:dyDescent="0.4">
      <c r="A57" s="3">
        <v>68</v>
      </c>
      <c r="B57" s="4">
        <v>81802.15144506772</v>
      </c>
      <c r="C57" s="4">
        <v>186.20266618188907</v>
      </c>
      <c r="D57" s="4">
        <v>30.51</v>
      </c>
      <c r="E57" s="4">
        <v>200.38573508521159</v>
      </c>
      <c r="F57" s="7">
        <f t="shared" si="0"/>
        <v>0.6824654494844522</v>
      </c>
      <c r="G57" s="3">
        <v>29.0745</v>
      </c>
      <c r="H57" s="4">
        <v>198.91797114831152</v>
      </c>
      <c r="I57" s="5">
        <f t="shared" si="1"/>
        <v>0.67446420417386521</v>
      </c>
      <c r="J57" s="9">
        <f>169.19+30.51*B$59/B57</f>
        <v>200.38573508521159</v>
      </c>
      <c r="K57">
        <v>0.68245935016101023</v>
      </c>
      <c r="L57">
        <f>169.19+30.51*B$59/B57</f>
        <v>200.38573508521159</v>
      </c>
      <c r="M57" s="9">
        <f>169.19+30.5089*B$59/B57</f>
        <v>200.38461036188829</v>
      </c>
      <c r="N57" s="9">
        <f t="shared" si="5"/>
        <v>0.68245935016101023</v>
      </c>
      <c r="O57" s="11">
        <v>200.38461036188829</v>
      </c>
      <c r="P57" s="17">
        <f t="shared" si="6"/>
        <v>0.68245935016101023</v>
      </c>
      <c r="Q57">
        <f>169.19+30.51*B$59/B57</f>
        <v>200.38573508521159</v>
      </c>
      <c r="R57">
        <v>2</v>
      </c>
      <c r="U57" s="11">
        <f t="shared" si="8"/>
        <v>0.6824654494844522</v>
      </c>
      <c r="V57">
        <v>200.38461036188829</v>
      </c>
      <c r="W57">
        <f t="shared" si="9"/>
        <v>0.68245935016101023</v>
      </c>
      <c r="X57">
        <v>200.38461036188829</v>
      </c>
      <c r="Y57" s="16">
        <f t="shared" si="10"/>
        <v>0.68245935016101023</v>
      </c>
      <c r="AB57">
        <f t="shared" si="11"/>
        <v>172.30957350852117</v>
      </c>
      <c r="AC57">
        <f t="shared" si="12"/>
        <v>175.42914701704231</v>
      </c>
      <c r="AD57">
        <f t="shared" si="13"/>
        <v>178.54872052556348</v>
      </c>
      <c r="AE57">
        <f t="shared" si="14"/>
        <v>181.66829403408462</v>
      </c>
      <c r="AF57">
        <f t="shared" si="15"/>
        <v>184.7878675426058</v>
      </c>
      <c r="AG57">
        <f t="shared" si="16"/>
        <v>186.15112116582952</v>
      </c>
      <c r="AH57">
        <f t="shared" si="17"/>
        <v>187.90744105112694</v>
      </c>
      <c r="AI57">
        <f t="shared" si="18"/>
        <v>191.02701455964811</v>
      </c>
      <c r="AJ57">
        <f t="shared" si="19"/>
        <v>194.14658806816928</v>
      </c>
      <c r="AK57">
        <f t="shared" si="20"/>
        <v>197.26616157669042</v>
      </c>
    </row>
    <row r="58" spans="1:37" x14ac:dyDescent="0.4">
      <c r="A58" s="3">
        <v>68</v>
      </c>
      <c r="B58" s="4">
        <v>82729.649320608747</v>
      </c>
      <c r="C58" s="4">
        <v>164.34517751040244</v>
      </c>
      <c r="D58" s="4">
        <v>22.92</v>
      </c>
      <c r="E58" s="4">
        <v>192.36240828414643</v>
      </c>
      <c r="F58" s="7">
        <f t="shared" si="0"/>
        <v>0.63778307520919997</v>
      </c>
      <c r="G58" s="3">
        <v>22.3643</v>
      </c>
      <c r="H58" s="4">
        <v>191.80058859463944</v>
      </c>
      <c r="I58" s="5">
        <f t="shared" si="1"/>
        <v>0.6345738169327837</v>
      </c>
      <c r="J58" s="9">
        <f>169.19+22.92*B$59/B58</f>
        <v>192.36240828414643</v>
      </c>
      <c r="K58">
        <v>0.63776462213111662</v>
      </c>
      <c r="L58">
        <f>169.19+22.92*B$59/B58</f>
        <v>192.36240828414643</v>
      </c>
      <c r="M58" s="9">
        <f>169.19+22.9168*B$59/B58</f>
        <v>192.35917304389733</v>
      </c>
      <c r="N58" s="9">
        <f t="shared" si="5"/>
        <v>0.63776462213111662</v>
      </c>
      <c r="O58" s="11">
        <v>192.35917304389733</v>
      </c>
      <c r="P58" s="17">
        <f t="shared" si="6"/>
        <v>0.63776462213111662</v>
      </c>
      <c r="Q58">
        <f>169.19+22.92*B$59/B58</f>
        <v>192.36240828414643</v>
      </c>
      <c r="R58">
        <v>1</v>
      </c>
      <c r="U58" s="11">
        <f t="shared" si="8"/>
        <v>0.63778307520919997</v>
      </c>
      <c r="V58">
        <v>192.35917304389733</v>
      </c>
      <c r="W58">
        <f t="shared" si="9"/>
        <v>0.63776462213111662</v>
      </c>
      <c r="X58">
        <v>192.35917304389733</v>
      </c>
      <c r="Y58" s="16">
        <f t="shared" si="10"/>
        <v>0.63776462213111662</v>
      </c>
      <c r="AB58">
        <f t="shared" si="11"/>
        <v>171.50724082841464</v>
      </c>
      <c r="AC58">
        <f t="shared" si="12"/>
        <v>173.82448165682928</v>
      </c>
      <c r="AD58">
        <f t="shared" si="13"/>
        <v>176.14172248524392</v>
      </c>
      <c r="AE58">
        <f t="shared" si="14"/>
        <v>178.45896331365859</v>
      </c>
      <c r="AF58">
        <f t="shared" si="15"/>
        <v>180.77620414207323</v>
      </c>
      <c r="AG58">
        <f t="shared" si="16"/>
        <v>181.78883838409041</v>
      </c>
      <c r="AH58">
        <f t="shared" si="17"/>
        <v>183.09344497048787</v>
      </c>
      <c r="AI58">
        <f t="shared" si="18"/>
        <v>185.41068579890251</v>
      </c>
      <c r="AJ58">
        <f t="shared" si="19"/>
        <v>187.72792662731715</v>
      </c>
      <c r="AK58">
        <f t="shared" si="20"/>
        <v>190.04516745573179</v>
      </c>
    </row>
    <row r="59" spans="1:37" x14ac:dyDescent="0.4">
      <c r="A59" s="3">
        <v>70</v>
      </c>
      <c r="B59" s="4">
        <v>83640.716023621455</v>
      </c>
      <c r="C59" s="4">
        <v>169.19</v>
      </c>
      <c r="D59" s="4">
        <v>0</v>
      </c>
      <c r="E59" s="4">
        <v>169.19</v>
      </c>
      <c r="F59" s="7">
        <f t="shared" si="0"/>
        <v>0.5</v>
      </c>
      <c r="G59" s="3">
        <v>0</v>
      </c>
      <c r="H59" s="4">
        <v>169.19</v>
      </c>
      <c r="I59" s="5">
        <f t="shared" si="1"/>
        <v>0.5</v>
      </c>
      <c r="J59" s="9">
        <f>169.19+0*B$59/B59</f>
        <v>169.19</v>
      </c>
      <c r="K59">
        <v>0.5</v>
      </c>
      <c r="L59">
        <f>169.19+0*B$59/B59</f>
        <v>169.19</v>
      </c>
      <c r="M59" s="9">
        <f>169.19+0*B$59/B59</f>
        <v>169.19</v>
      </c>
      <c r="N59" s="9">
        <f t="shared" si="5"/>
        <v>0.5</v>
      </c>
      <c r="O59" s="11">
        <v>169.19</v>
      </c>
      <c r="P59" s="17">
        <f t="shared" si="6"/>
        <v>0.5</v>
      </c>
      <c r="Q59">
        <f>169.19+0*B$59/B59</f>
        <v>169.19</v>
      </c>
      <c r="R59">
        <v>0</v>
      </c>
      <c r="U59" s="11">
        <f t="shared" si="8"/>
        <v>0.5</v>
      </c>
      <c r="V59">
        <v>169.19</v>
      </c>
      <c r="W59">
        <f t="shared" si="9"/>
        <v>0.5</v>
      </c>
      <c r="X59">
        <v>169.19</v>
      </c>
      <c r="Y59" s="16">
        <f t="shared" si="10"/>
        <v>0.5</v>
      </c>
      <c r="Z59">
        <v>0</v>
      </c>
      <c r="AB59">
        <f t="shared" si="11"/>
        <v>169.19</v>
      </c>
      <c r="AC59">
        <f t="shared" si="12"/>
        <v>169.19</v>
      </c>
      <c r="AD59">
        <f t="shared" si="13"/>
        <v>169.19</v>
      </c>
      <c r="AE59">
        <f t="shared" si="14"/>
        <v>169.19</v>
      </c>
      <c r="AF59">
        <f t="shared" si="15"/>
        <v>169.19</v>
      </c>
      <c r="AG59">
        <f t="shared" si="16"/>
        <v>169.19</v>
      </c>
      <c r="AH59">
        <f t="shared" si="17"/>
        <v>169.19</v>
      </c>
      <c r="AI59">
        <f t="shared" si="18"/>
        <v>169.19</v>
      </c>
      <c r="AJ59">
        <f t="shared" si="19"/>
        <v>169.19</v>
      </c>
      <c r="AK59">
        <f t="shared" si="20"/>
        <v>169.19</v>
      </c>
    </row>
    <row r="60" spans="1:37" x14ac:dyDescent="0.4">
      <c r="M60" s="9"/>
      <c r="N60" s="9"/>
    </row>
  </sheetData>
  <mergeCells count="2">
    <mergeCell ref="D2:E2"/>
    <mergeCell ref="G2:H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9B720-54A6-4ACC-AC8D-A60BF7FE507A}">
  <dimension ref="A1"/>
  <sheetViews>
    <sheetView workbookViewId="0">
      <selection activeCell="B2" sqref="B2"/>
    </sheetView>
  </sheetViews>
  <sheetFormatPr defaultRowHeight="14.6" x14ac:dyDescent="0.4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5570D-8E60-4246-9CCA-FDD44395E97A}">
  <dimension ref="A1"/>
  <sheetViews>
    <sheetView zoomScale="77" zoomScaleNormal="77" workbookViewId="0"/>
  </sheetViews>
  <sheetFormatPr defaultRowHeight="14.6" x14ac:dyDescent="0.4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6C806-4868-4630-A709-062DD9D61F4C}">
  <dimension ref="A1"/>
  <sheetViews>
    <sheetView workbookViewId="0"/>
  </sheetViews>
  <sheetFormatPr defaultRowHeight="14.6" x14ac:dyDescent="0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Chang, Sun J</dc:creator>
  <cp:lastModifiedBy>Fan Zhang</cp:lastModifiedBy>
  <dcterms:created xsi:type="dcterms:W3CDTF">2022-07-18T02:54:45Z</dcterms:created>
  <dcterms:modified xsi:type="dcterms:W3CDTF">2023-01-26T06:29:06Z</dcterms:modified>
</cp:coreProperties>
</file>