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e9e036154b6527/00.Real Options/"/>
    </mc:Choice>
  </mc:AlternateContent>
  <xr:revisionPtr revIDLastSave="9" documentId="8_{2299F9CB-D65F-4FB6-985C-DA2CFCD17464}" xr6:coauthVersionLast="47" xr6:coauthVersionMax="47" xr10:uidLastSave="{75205BF0-9A12-4F01-8533-33BAE9861F80}"/>
  <bookViews>
    <workbookView xWindow="15060" yWindow="1294" windowWidth="16123" windowHeight="16029" xr2:uid="{B9542771-D94B-487C-9988-6DDCB9328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1" l="1"/>
  <c r="C44" i="1" s="1"/>
  <c r="B56" i="1"/>
  <c r="D16" i="1" s="1"/>
  <c r="B55" i="1"/>
  <c r="D15" i="1" s="1"/>
  <c r="B54" i="1"/>
  <c r="D14" i="1" s="1"/>
  <c r="B53" i="1"/>
  <c r="D13" i="1" s="1"/>
  <c r="B52" i="1"/>
  <c r="D12" i="1" s="1"/>
  <c r="B51" i="1"/>
  <c r="D11" i="1" s="1"/>
  <c r="B50" i="1"/>
  <c r="D10" i="1" s="1"/>
  <c r="B49" i="1"/>
  <c r="D9" i="1" s="1"/>
  <c r="B48" i="1"/>
  <c r="C33" i="1" s="1"/>
  <c r="B47" i="1"/>
  <c r="C32" i="1" s="1"/>
  <c r="B46" i="1"/>
  <c r="C31" i="1" s="1"/>
  <c r="B45" i="1"/>
  <c r="C30" i="1" s="1"/>
  <c r="B44" i="1"/>
  <c r="C29" i="1" s="1"/>
  <c r="B43" i="1"/>
  <c r="C28" i="1" s="1"/>
  <c r="B42" i="1"/>
  <c r="D2" i="1" s="1"/>
  <c r="B41" i="1"/>
  <c r="C26" i="1" s="1"/>
  <c r="B40" i="1"/>
  <c r="C25" i="1" s="1"/>
  <c r="B39" i="1"/>
  <c r="C24" i="1" s="1"/>
  <c r="B38" i="1"/>
  <c r="C23" i="1" s="1"/>
  <c r="B37" i="1"/>
  <c r="C22" i="1" s="1"/>
  <c r="B36" i="1"/>
  <c r="C21" i="1" s="1"/>
  <c r="B35" i="1"/>
  <c r="C20" i="1" s="1"/>
  <c r="B34" i="1"/>
  <c r="C19" i="1" s="1"/>
  <c r="B33" i="1"/>
  <c r="C18" i="1" s="1"/>
  <c r="B32" i="1"/>
  <c r="C17" i="1" s="1"/>
  <c r="B31" i="1"/>
  <c r="C16" i="1" s="1"/>
  <c r="B30" i="1"/>
  <c r="C15" i="1" s="1"/>
  <c r="B29" i="1"/>
  <c r="C14" i="1" s="1"/>
  <c r="B28" i="1"/>
  <c r="C13" i="1" s="1"/>
  <c r="B27" i="1"/>
  <c r="C12" i="1" s="1"/>
  <c r="B26" i="1"/>
  <c r="C11" i="1" s="1"/>
  <c r="B25" i="1"/>
  <c r="C10" i="1" s="1"/>
  <c r="B24" i="1"/>
  <c r="C9" i="1" s="1"/>
  <c r="B23" i="1"/>
  <c r="C8" i="1" s="1"/>
  <c r="B22" i="1"/>
  <c r="C7" i="1" s="1"/>
  <c r="B21" i="1"/>
  <c r="C6" i="1" s="1"/>
  <c r="B20" i="1"/>
  <c r="C5" i="1" s="1"/>
  <c r="B19" i="1"/>
  <c r="C4" i="1" s="1"/>
  <c r="B18" i="1"/>
  <c r="C3" i="1" s="1"/>
  <c r="B17" i="1"/>
  <c r="C2" i="1" s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7" i="1" l="1"/>
  <c r="D8" i="1"/>
  <c r="D37" i="1"/>
  <c r="C43" i="1"/>
  <c r="D7" i="1"/>
  <c r="D38" i="1"/>
  <c r="C45" i="1"/>
  <c r="D6" i="1"/>
  <c r="D39" i="1"/>
  <c r="C46" i="1"/>
  <c r="D5" i="1"/>
  <c r="D40" i="1"/>
  <c r="C47" i="1"/>
  <c r="D4" i="1"/>
  <c r="D41" i="1"/>
  <c r="C48" i="1"/>
  <c r="D3" i="1"/>
  <c r="D42" i="1"/>
  <c r="C49" i="1"/>
  <c r="D18" i="1"/>
  <c r="D43" i="1"/>
  <c r="C50" i="1"/>
  <c r="D19" i="1"/>
  <c r="D44" i="1"/>
  <c r="C51" i="1"/>
  <c r="D20" i="1"/>
  <c r="D45" i="1"/>
  <c r="C42" i="1"/>
  <c r="C52" i="1"/>
  <c r="D21" i="1"/>
  <c r="D46" i="1"/>
  <c r="C41" i="1"/>
  <c r="C53" i="1"/>
  <c r="D22" i="1"/>
  <c r="D47" i="1"/>
  <c r="C40" i="1"/>
  <c r="C54" i="1"/>
  <c r="D23" i="1"/>
  <c r="D48" i="1"/>
  <c r="C39" i="1"/>
  <c r="C56" i="1"/>
  <c r="D24" i="1"/>
  <c r="D49" i="1"/>
  <c r="C38" i="1"/>
  <c r="C57" i="1"/>
  <c r="D25" i="1"/>
  <c r="D33" i="1"/>
  <c r="C37" i="1"/>
  <c r="D26" i="1"/>
  <c r="D50" i="1"/>
  <c r="C36" i="1"/>
  <c r="D17" i="1"/>
  <c r="D27" i="1"/>
  <c r="D51" i="1"/>
  <c r="C35" i="1"/>
  <c r="D28" i="1"/>
  <c r="D52" i="1"/>
  <c r="C34" i="1"/>
  <c r="D29" i="1"/>
  <c r="D53" i="1"/>
  <c r="D30" i="1"/>
  <c r="D54" i="1"/>
  <c r="D31" i="1"/>
  <c r="D56" i="1"/>
  <c r="D32" i="1"/>
  <c r="D57" i="1"/>
  <c r="D34" i="1"/>
  <c r="C55" i="1"/>
  <c r="D35" i="1"/>
  <c r="D55" i="1"/>
  <c r="D36" i="1"/>
</calcChain>
</file>

<file path=xl/sharedStrings.xml><?xml version="1.0" encoding="utf-8"?>
<sst xmlns="http://schemas.openxmlformats.org/spreadsheetml/2006/main" count="4" uniqueCount="4">
  <si>
    <t>t</t>
  </si>
  <si>
    <t>Q(t)</t>
  </si>
  <si>
    <t>pm_rolling_15</t>
  </si>
  <si>
    <t>pm_rolling_40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</si>
</sst>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17CC-0E3F-4F75-BEFF-096AF0D2A0F4}">
  <dimension ref="A1:D57"/>
  <sheetViews>
    <sheetView tabSelected="1" workbookViewId="0">
      <selection activeCell="D4" sqref="D4"/>
    </sheetView>
  </sheetViews>
  <sheetFormatPr defaultRowHeight="14.6" x14ac:dyDescent="0.4"/>
  <cols>
    <col min="3" max="3" width="10.84375" customWidth="1"/>
  </cols>
  <sheetData>
    <row r="1" spans="1:4" ht="26.7" customHeight="1" x14ac:dyDescent="0.4">
      <c r="A1" t="s">
        <v>0</v>
      </c>
      <c r="B1" t="s">
        <v>1</v>
      </c>
      <c r="C1" s="3" t="s">
        <v>2</v>
      </c>
      <c r="D1" s="3" t="s">
        <v>3</v>
      </c>
    </row>
    <row r="2" spans="1:4" x14ac:dyDescent="0.4">
      <c r="A2">
        <v>15</v>
      </c>
      <c r="B2">
        <f t="shared" ref="B2:B57" si="0">EXP(12.09-52.9/A2)</f>
        <v>5236.1058012742687</v>
      </c>
      <c r="C2" s="4">
        <f>169.19+55.352*B17/B2</f>
        <v>491.99425748054745</v>
      </c>
      <c r="D2">
        <f>169.19+60.7754*B42/B2</f>
        <v>959.19050656521677</v>
      </c>
    </row>
    <row r="3" spans="1:4" x14ac:dyDescent="0.4">
      <c r="A3">
        <v>16</v>
      </c>
      <c r="B3">
        <f t="shared" si="0"/>
        <v>6527.3087433098653</v>
      </c>
      <c r="C3" s="4">
        <f t="shared" ref="C3:C42" si="1">169.19+55.352*B18/B3</f>
        <v>443.29498208264039</v>
      </c>
      <c r="D3">
        <f t="shared" ref="D3:D17" si="2">169.19+60.7754*B43/B3</f>
        <v>813.894611152484</v>
      </c>
    </row>
    <row r="4" spans="1:4" x14ac:dyDescent="0.4">
      <c r="A4">
        <v>17</v>
      </c>
      <c r="B4">
        <f t="shared" si="0"/>
        <v>7928.6280660355969</v>
      </c>
      <c r="C4" s="4">
        <f t="shared" si="1"/>
        <v>407.20947500571299</v>
      </c>
      <c r="D4">
        <f t="shared" si="2"/>
        <v>708.81779440256696</v>
      </c>
    </row>
    <row r="5" spans="1:4" x14ac:dyDescent="0.4">
      <c r="A5">
        <v>18</v>
      </c>
      <c r="B5">
        <f t="shared" si="0"/>
        <v>9424.9066816039176</v>
      </c>
      <c r="C5" s="4">
        <f t="shared" si="1"/>
        <v>379.70804587180407</v>
      </c>
      <c r="D5">
        <f t="shared" si="2"/>
        <v>630.46990373812696</v>
      </c>
    </row>
    <row r="6" spans="1:4" x14ac:dyDescent="0.4">
      <c r="A6">
        <v>19</v>
      </c>
      <c r="B6">
        <f t="shared" si="0"/>
        <v>11001.528247091775</v>
      </c>
      <c r="C6" s="4">
        <f t="shared" si="1"/>
        <v>358.24556481292211</v>
      </c>
      <c r="D6">
        <f t="shared" si="2"/>
        <v>570.5205727545482</v>
      </c>
    </row>
    <row r="7" spans="1:4" x14ac:dyDescent="0.4">
      <c r="A7">
        <v>20</v>
      </c>
      <c r="B7">
        <f t="shared" si="0"/>
        <v>12644.783024990649</v>
      </c>
      <c r="C7" s="4">
        <f t="shared" si="1"/>
        <v>341.15383976175912</v>
      </c>
      <c r="D7">
        <f t="shared" si="2"/>
        <v>523.62268301205495</v>
      </c>
    </row>
    <row r="8" spans="1:4" x14ac:dyDescent="0.4">
      <c r="A8">
        <v>21</v>
      </c>
      <c r="B8">
        <f t="shared" si="0"/>
        <v>14342.06893513009</v>
      </c>
      <c r="C8" s="4">
        <f t="shared" si="1"/>
        <v>327.30394860585307</v>
      </c>
      <c r="D8">
        <f t="shared" si="2"/>
        <v>486.22735502414935</v>
      </c>
    </row>
    <row r="9" spans="1:4" x14ac:dyDescent="0.4">
      <c r="A9">
        <v>22</v>
      </c>
      <c r="B9">
        <f t="shared" si="0"/>
        <v>16081.978005410669</v>
      </c>
      <c r="C9" s="4">
        <f t="shared" si="1"/>
        <v>315.91036804818032</v>
      </c>
      <c r="D9">
        <f t="shared" si="2"/>
        <v>455.90960436722781</v>
      </c>
    </row>
    <row r="10" spans="1:4" x14ac:dyDescent="0.4">
      <c r="A10">
        <v>23</v>
      </c>
      <c r="B10">
        <f t="shared" si="0"/>
        <v>17854.306167671504</v>
      </c>
      <c r="C10" s="4">
        <f t="shared" si="1"/>
        <v>306.41302597804906</v>
      </c>
      <c r="D10">
        <f t="shared" si="2"/>
        <v>430.96950413366687</v>
      </c>
    </row>
    <row r="11" spans="1:4" x14ac:dyDescent="0.4">
      <c r="A11">
        <v>24</v>
      </c>
      <c r="B11">
        <f t="shared" si="0"/>
        <v>19650.014070110999</v>
      </c>
      <c r="C11" s="4">
        <f t="shared" si="1"/>
        <v>298.4039041027952</v>
      </c>
      <c r="D11">
        <f t="shared" si="2"/>
        <v>410.18815274453289</v>
      </c>
    </row>
    <row r="12" spans="1:4" x14ac:dyDescent="0.4">
      <c r="A12" s="1">
        <v>25</v>
      </c>
      <c r="B12" s="1">
        <f t="shared" si="0"/>
        <v>21461.158523947059</v>
      </c>
      <c r="C12" s="4">
        <f t="shared" si="1"/>
        <v>291.58001527454985</v>
      </c>
      <c r="D12">
        <f t="shared" si="2"/>
        <v>392.67380442115848</v>
      </c>
    </row>
    <row r="13" spans="1:4" x14ac:dyDescent="0.4">
      <c r="A13">
        <v>26</v>
      </c>
      <c r="B13">
        <f t="shared" si="0"/>
        <v>23280.808145220224</v>
      </c>
      <c r="C13" s="4">
        <f t="shared" si="1"/>
        <v>285.71248682919349</v>
      </c>
      <c r="D13">
        <f t="shared" si="2"/>
        <v>377.76221473855423</v>
      </c>
    </row>
    <row r="14" spans="1:4" x14ac:dyDescent="0.4">
      <c r="A14">
        <v>27</v>
      </c>
      <c r="B14">
        <f t="shared" si="0"/>
        <v>25102.952325700138</v>
      </c>
      <c r="C14" s="4">
        <f t="shared" si="1"/>
        <v>280.62575560541774</v>
      </c>
      <c r="D14">
        <f t="shared" si="2"/>
        <v>364.95052916995434</v>
      </c>
    </row>
    <row r="15" spans="1:4" x14ac:dyDescent="0.4">
      <c r="A15">
        <v>28</v>
      </c>
      <c r="B15">
        <f t="shared" si="0"/>
        <v>26922.409500471225</v>
      </c>
      <c r="C15" s="4">
        <f t="shared" si="1"/>
        <v>276.18327139681378</v>
      </c>
      <c r="D15">
        <f t="shared" si="2"/>
        <v>353.85246399110565</v>
      </c>
    </row>
    <row r="16" spans="1:4" x14ac:dyDescent="0.4">
      <c r="A16">
        <v>29</v>
      </c>
      <c r="B16">
        <f t="shared" si="0"/>
        <v>28734.73845590062</v>
      </c>
      <c r="C16" s="4">
        <f t="shared" si="1"/>
        <v>272.27748492848389</v>
      </c>
      <c r="D16">
        <f t="shared" si="2"/>
        <v>344.16732011850797</v>
      </c>
    </row>
    <row r="17" spans="1:4" x14ac:dyDescent="0.4">
      <c r="A17">
        <v>30</v>
      </c>
      <c r="B17">
        <f t="shared" si="0"/>
        <v>30536.154886362325</v>
      </c>
      <c r="C17" s="4">
        <f t="shared" si="1"/>
        <v>268.82271454774292</v>
      </c>
      <c r="D17">
        <f t="shared" si="2"/>
        <v>335.6581749073863</v>
      </c>
    </row>
    <row r="18" spans="1:4" x14ac:dyDescent="0.4">
      <c r="A18">
        <v>31</v>
      </c>
      <c r="B18">
        <f t="shared" si="0"/>
        <v>32323.454367192026</v>
      </c>
      <c r="C18" s="4">
        <f t="shared" si="1"/>
        <v>265.74998342165941</v>
      </c>
      <c r="D18">
        <f>169.19+60.6363*B57/B18</f>
        <v>326.0935132015718</v>
      </c>
    </row>
    <row r="19" spans="1:4" x14ac:dyDescent="0.4">
      <c r="A19">
        <v>32</v>
      </c>
      <c r="B19">
        <f t="shared" si="0"/>
        <v>34093.942220576573</v>
      </c>
      <c r="C19" s="4">
        <f t="shared" si="1"/>
        <v>263.0032287298132</v>
      </c>
      <c r="D19">
        <f>169.19+60.4835*B57/B19</f>
        <v>317.57070689758905</v>
      </c>
    </row>
    <row r="20" spans="1:4" x14ac:dyDescent="0.4">
      <c r="A20">
        <v>33</v>
      </c>
      <c r="B20">
        <f t="shared" si="0"/>
        <v>35845.370305234981</v>
      </c>
      <c r="C20" s="4">
        <f t="shared" si="1"/>
        <v>260.53648118077012</v>
      </c>
      <c r="D20">
        <f>169.19+60.416*B57/B20</f>
        <v>310.1632262842636</v>
      </c>
    </row>
    <row r="21" spans="1:4" x14ac:dyDescent="0.4">
      <c r="A21">
        <v>34</v>
      </c>
      <c r="B21">
        <f t="shared" si="0"/>
        <v>37575.880484160509</v>
      </c>
      <c r="C21" s="4">
        <f t="shared" si="1"/>
        <v>258.31174072880464</v>
      </c>
      <c r="D21">
        <f>169.19+60.133*B57/B21</f>
        <v>303.04094672015896</v>
      </c>
    </row>
    <row r="22" spans="1:4" x14ac:dyDescent="0.4">
      <c r="A22" s="2">
        <v>35</v>
      </c>
      <c r="B22" s="2">
        <f t="shared" si="0"/>
        <v>39283.954363558747</v>
      </c>
      <c r="C22" s="4">
        <f t="shared" si="1"/>
        <v>256.29735849849067</v>
      </c>
      <c r="D22">
        <f>169.19+59.9383*B57/B22</f>
        <v>296.80653989418988</v>
      </c>
    </row>
    <row r="23" spans="1:4" x14ac:dyDescent="0.4">
      <c r="A23">
        <v>36</v>
      </c>
      <c r="B23">
        <f t="shared" si="0"/>
        <v>40968.368812522793</v>
      </c>
      <c r="C23" s="4">
        <f t="shared" si="1"/>
        <v>254.46679133748216</v>
      </c>
      <c r="D23">
        <f>169.19+59.8922*B57/B23</f>
        <v>291.4654685487676</v>
      </c>
    </row>
    <row r="24" spans="1:4" x14ac:dyDescent="0.4">
      <c r="A24">
        <v>37</v>
      </c>
      <c r="B24">
        <f t="shared" si="0"/>
        <v>42628.156740435646</v>
      </c>
      <c r="C24" s="4">
        <f t="shared" si="1"/>
        <v>252.79763382504683</v>
      </c>
      <c r="D24">
        <f>169.19+59.8935*B57/B24</f>
        <v>286.70704995512727</v>
      </c>
    </row>
    <row r="25" spans="1:4" x14ac:dyDescent="0.4">
      <c r="A25">
        <v>38</v>
      </c>
      <c r="B25">
        <f t="shared" si="0"/>
        <v>44262.572609235947</v>
      </c>
      <c r="C25" s="4">
        <f t="shared" si="1"/>
        <v>251.27085908535804</v>
      </c>
      <c r="D25">
        <f>169.19+59.8938*B57/B25</f>
        <v>282.3682456840358</v>
      </c>
    </row>
    <row r="26" spans="1:4" x14ac:dyDescent="0.4">
      <c r="A26">
        <v>39</v>
      </c>
      <c r="B26">
        <f t="shared" si="0"/>
        <v>45871.062177950203</v>
      </c>
      <c r="C26" s="4">
        <f t="shared" si="1"/>
        <v>249.87021831159143</v>
      </c>
      <c r="D26">
        <f>169.19+59.8834*B57/B26</f>
        <v>278.3806360157617</v>
      </c>
    </row>
    <row r="27" spans="1:4" x14ac:dyDescent="0.4">
      <c r="A27">
        <v>40</v>
      </c>
      <c r="B27">
        <f t="shared" si="0"/>
        <v>47453.236008733504</v>
      </c>
      <c r="C27" s="4">
        <f t="shared" si="1"/>
        <v>248.58176205212732</v>
      </c>
      <c r="D27">
        <f>169.19+59.8561*B57/B27</f>
        <v>274.69191058540429</v>
      </c>
    </row>
    <row r="28" spans="1:4" x14ac:dyDescent="0.4">
      <c r="A28">
        <v>41</v>
      </c>
      <c r="B28">
        <f t="shared" si="0"/>
        <v>49008.846301387552</v>
      </c>
      <c r="C28" s="4">
        <f t="shared" si="1"/>
        <v>247.3934557297722</v>
      </c>
      <c r="D28">
        <f>169.19+59.8087*B57/B28</f>
        <v>271.2622353201026</v>
      </c>
    </row>
    <row r="29" spans="1:4" x14ac:dyDescent="0.4">
      <c r="A29">
        <v>42</v>
      </c>
      <c r="B29">
        <f t="shared" si="0"/>
        <v>50537.766663195078</v>
      </c>
      <c r="C29" s="4">
        <f t="shared" si="1"/>
        <v>246.29486868814578</v>
      </c>
      <c r="D29">
        <f>169.19+59.739*B57/B29</f>
        <v>268.05888686305923</v>
      </c>
    </row>
    <row r="30" spans="1:4" x14ac:dyDescent="0.4">
      <c r="A30">
        <v>43</v>
      </c>
      <c r="B30">
        <f t="shared" si="0"/>
        <v>52039.974460544814</v>
      </c>
      <c r="C30" s="4">
        <f t="shared" si="1"/>
        <v>245.27692105232086</v>
      </c>
      <c r="D30">
        <f>169.19+59.644*B57/B30</f>
        <v>265.05220820102704</v>
      </c>
    </row>
    <row r="31" spans="1:4" x14ac:dyDescent="0.4">
      <c r="A31">
        <v>44</v>
      </c>
      <c r="B31">
        <f t="shared" si="0"/>
        <v>53515.53543677881</v>
      </c>
      <c r="C31" s="4">
        <f t="shared" si="1"/>
        <v>244.33167637946798</v>
      </c>
      <c r="D31">
        <f>169.19+59.5191*B57/B31</f>
        <v>262.21383131273359</v>
      </c>
    </row>
    <row r="32" spans="1:4" x14ac:dyDescent="0.4">
      <c r="A32">
        <v>45</v>
      </c>
      <c r="B32">
        <f t="shared" si="0"/>
        <v>54964.590316133166</v>
      </c>
      <c r="C32" s="4">
        <f t="shared" si="1"/>
        <v>243.45217082503484</v>
      </c>
      <c r="D32">
        <f>169.19+59.3652*B57/B32</f>
        <v>259.52721176355368</v>
      </c>
    </row>
    <row r="33" spans="1:4" x14ac:dyDescent="0.4">
      <c r="A33">
        <v>46</v>
      </c>
      <c r="B33">
        <f t="shared" si="0"/>
        <v>56387.343146170453</v>
      </c>
      <c r="C33" s="4">
        <f t="shared" si="1"/>
        <v>242.63227161733181</v>
      </c>
      <c r="D33">
        <f>169.19+59.1772*B57/B33</f>
        <v>256.96897847469705</v>
      </c>
    </row>
    <row r="34" spans="1:4" x14ac:dyDescent="0.4">
      <c r="A34">
        <v>47</v>
      </c>
      <c r="B34">
        <f t="shared" si="0"/>
        <v>57784.051160572082</v>
      </c>
      <c r="C34" s="4">
        <f t="shared" si="1"/>
        <v>241.86655920024367</v>
      </c>
      <c r="D34">
        <f>169.19+58.9508*B57/B34</f>
        <v>254.51955068283047</v>
      </c>
    </row>
    <row r="35" spans="1:4" x14ac:dyDescent="0.4">
      <c r="A35">
        <v>48</v>
      </c>
      <c r="B35">
        <f t="shared" si="0"/>
        <v>59155.01597060421</v>
      </c>
      <c r="C35" s="4">
        <f t="shared" si="1"/>
        <v>241.15022860037035</v>
      </c>
      <c r="D35">
        <f>169.19+58.6822*B57/B35</f>
        <v>252.1621900215595</v>
      </c>
    </row>
    <row r="36" spans="1:4" x14ac:dyDescent="0.4">
      <c r="A36">
        <v>49</v>
      </c>
      <c r="B36">
        <f t="shared" si="0"/>
        <v>60500.575917146678</v>
      </c>
      <c r="C36" s="4">
        <f t="shared" si="1"/>
        <v>240.47900649534375</v>
      </c>
      <c r="D36">
        <f>169.19+58.3862*B57/B36</f>
        <v>249.90763780540027</v>
      </c>
    </row>
    <row r="37" spans="1:4" x14ac:dyDescent="0.4">
      <c r="A37">
        <v>50</v>
      </c>
      <c r="B37">
        <f t="shared" si="0"/>
        <v>61821.09943606118</v>
      </c>
      <c r="C37" s="4">
        <f t="shared" si="1"/>
        <v>239.84908117296578</v>
      </c>
      <c r="D37">
        <f>169.19+58.0073*B57/B37</f>
        <v>247.67084474160782</v>
      </c>
    </row>
    <row r="38" spans="1:4" x14ac:dyDescent="0.4">
      <c r="A38">
        <v>51</v>
      </c>
      <c r="B38">
        <f t="shared" si="0"/>
        <v>63116.979308110233</v>
      </c>
      <c r="C38" s="4">
        <f t="shared" si="1"/>
        <v>239.25704312658729</v>
      </c>
      <c r="D38">
        <f>169.19+57.591*B57/B38</f>
        <v>245.50785502601559</v>
      </c>
    </row>
    <row r="39" spans="1:4" x14ac:dyDescent="0.4">
      <c r="A39">
        <v>52</v>
      </c>
      <c r="B39">
        <f t="shared" si="0"/>
        <v>64388.627680861486</v>
      </c>
      <c r="C39" s="4">
        <f t="shared" si="1"/>
        <v>238.69983446809863</v>
      </c>
      <c r="D39">
        <f>169.19+57.1134*B57/B39</f>
        <v>243.38020784571546</v>
      </c>
    </row>
    <row r="40" spans="1:4" x14ac:dyDescent="0.4">
      <c r="A40">
        <v>53</v>
      </c>
      <c r="B40">
        <f t="shared" si="0"/>
        <v>65636.471764238406</v>
      </c>
      <c r="C40" s="4">
        <f t="shared" si="1"/>
        <v>238.17470568392724</v>
      </c>
      <c r="D40">
        <f>169.19+56.5681*B57/B40</f>
        <v>241.27486777123951</v>
      </c>
    </row>
    <row r="41" spans="1:4" x14ac:dyDescent="0.4">
      <c r="A41">
        <v>54</v>
      </c>
      <c r="B41">
        <f t="shared" si="0"/>
        <v>66860.950113846062</v>
      </c>
      <c r="C41" s="4">
        <f t="shared" si="1"/>
        <v>237.67917853241858</v>
      </c>
      <c r="D41">
        <f>169.19+55.9506*B57/B41</f>
        <v>239.18224865908866</v>
      </c>
    </row>
    <row r="42" spans="1:4" x14ac:dyDescent="0.4">
      <c r="A42">
        <v>55</v>
      </c>
      <c r="B42">
        <f t="shared" si="0"/>
        <v>68062.509427099489</v>
      </c>
      <c r="C42" s="4">
        <f t="shared" si="1"/>
        <v>237.21101409878608</v>
      </c>
      <c r="D42">
        <f>169.19+55.352*B57/B42</f>
        <v>237.21101409878608</v>
      </c>
    </row>
    <row r="43" spans="1:4" x14ac:dyDescent="0.4">
      <c r="A43">
        <v>56</v>
      </c>
      <c r="B43">
        <f t="shared" si="0"/>
        <v>69241.601786706393</v>
      </c>
      <c r="C43" s="4">
        <f>169.19+54.7362*B$57/B43</f>
        <v>235.30884823974577</v>
      </c>
      <c r="D43">
        <f>169.19+54.7362*B57/B43</f>
        <v>235.30884823974577</v>
      </c>
    </row>
    <row r="44" spans="1:4" x14ac:dyDescent="0.4">
      <c r="A44">
        <v>57</v>
      </c>
      <c r="B44">
        <f t="shared" si="0"/>
        <v>70398.682294367114</v>
      </c>
      <c r="C44" s="4">
        <f>169.19+54.046*B57/B44</f>
        <v>233.4020845289507</v>
      </c>
      <c r="D44">
        <f>169.19+54.046*B57/B44</f>
        <v>233.4020845289507</v>
      </c>
    </row>
    <row r="45" spans="1:4" x14ac:dyDescent="0.4">
      <c r="A45">
        <v>58</v>
      </c>
      <c r="B45">
        <f t="shared" si="0"/>
        <v>71534.207044809009</v>
      </c>
      <c r="C45" s="4">
        <f>169.19+53.2568*B57/B45</f>
        <v>231.46002533678111</v>
      </c>
      <c r="D45">
        <f>169.19+53.2568*B57/B45</f>
        <v>231.46002533678111</v>
      </c>
    </row>
    <row r="46" spans="1:4" x14ac:dyDescent="0.4">
      <c r="A46">
        <v>59</v>
      </c>
      <c r="B46">
        <f t="shared" si="0"/>
        <v>72648.631396596043</v>
      </c>
      <c r="C46" s="4">
        <f>169.19+52.3375*B57/B46</f>
        <v>229.44641351712232</v>
      </c>
      <c r="D46">
        <f>169.19+52.3375*B57/B46</f>
        <v>229.44641351712232</v>
      </c>
    </row>
    <row r="47" spans="1:4" x14ac:dyDescent="0.4">
      <c r="A47">
        <v>60</v>
      </c>
      <c r="B47">
        <f t="shared" si="0"/>
        <v>73742.408501675411</v>
      </c>
      <c r="C47" s="4">
        <f>169.19+51.2586*B57/B47</f>
        <v>227.32894736393098</v>
      </c>
      <c r="D47">
        <f>169.19+51.2585*B57/B47</f>
        <v>227.32883394111536</v>
      </c>
    </row>
    <row r="48" spans="1:4" x14ac:dyDescent="0.4">
      <c r="A48">
        <v>61</v>
      </c>
      <c r="B48">
        <f t="shared" si="0"/>
        <v>74815.988060426782</v>
      </c>
      <c r="C48" s="4">
        <f>169.19+49.9914*B57/B48</f>
        <v>225.07800735540826</v>
      </c>
      <c r="D48">
        <f>169.19+49.9914*B57/B48</f>
        <v>225.07800735540826</v>
      </c>
    </row>
    <row r="49" spans="1:4" x14ac:dyDescent="0.4">
      <c r="A49">
        <v>62</v>
      </c>
      <c r="B49">
        <f t="shared" si="0"/>
        <v>75869.815273183005</v>
      </c>
      <c r="C49" s="4">
        <f>169.19+48.4948*B57/B49</f>
        <v>222.6518382925733</v>
      </c>
      <c r="D49">
        <f>169.19+48.4948*B57/B49</f>
        <v>222.6518382925733</v>
      </c>
    </row>
    <row r="50" spans="1:4" x14ac:dyDescent="0.4">
      <c r="A50">
        <v>63</v>
      </c>
      <c r="B50">
        <f t="shared" si="0"/>
        <v>76904.329962842152</v>
      </c>
      <c r="C50" s="4">
        <f>169.19+46.7736*B57/B50</f>
        <v>220.06070385884263</v>
      </c>
      <c r="D50">
        <f>169.19+46.7736*B57/B50</f>
        <v>220.06070385884263</v>
      </c>
    </row>
    <row r="51" spans="1:4" x14ac:dyDescent="0.4">
      <c r="A51">
        <v>64</v>
      </c>
      <c r="B51">
        <f t="shared" si="0"/>
        <v>77919.965846392312</v>
      </c>
      <c r="C51" s="4">
        <f>169.19+44.7698*B57/B51</f>
        <v>217.24672188840802</v>
      </c>
      <c r="D51">
        <f>169.19+44.7698*B57/B51</f>
        <v>217.24672188840802</v>
      </c>
    </row>
    <row r="52" spans="1:4" x14ac:dyDescent="0.4">
      <c r="A52">
        <v>65</v>
      </c>
      <c r="B52">
        <f t="shared" si="0"/>
        <v>78917.149935948793</v>
      </c>
      <c r="C52" s="4">
        <f>169.19+42.3625*B57/B52</f>
        <v>214.08809674356513</v>
      </c>
      <c r="D52">
        <f>169.19+42.3625*B57/B52</f>
        <v>214.08809674356513</v>
      </c>
    </row>
    <row r="53" spans="1:4" x14ac:dyDescent="0.4">
      <c r="A53">
        <v>66</v>
      </c>
      <c r="B53">
        <f t="shared" si="0"/>
        <v>79896.302052342799</v>
      </c>
      <c r="C53" s="4">
        <f>169.19+39.373*B57/B53</f>
        <v>210.40825200170804</v>
      </c>
      <c r="D53">
        <f>169.19+39.373*B57/B53</f>
        <v>210.40825200170804</v>
      </c>
    </row>
    <row r="54" spans="1:4" x14ac:dyDescent="0.4">
      <c r="A54">
        <v>67</v>
      </c>
      <c r="B54">
        <f t="shared" si="0"/>
        <v>80857.834436419915</v>
      </c>
      <c r="C54" s="4">
        <f>169.19+35.5753*B57/B54</f>
        <v>205.98969399990384</v>
      </c>
      <c r="D54">
        <f>169.19+35.5753*B57/B54</f>
        <v>205.98969399990384</v>
      </c>
    </row>
    <row r="55" spans="1:4" x14ac:dyDescent="0.4">
      <c r="A55">
        <v>68</v>
      </c>
      <c r="B55">
        <f t="shared" si="0"/>
        <v>81802.15144506772</v>
      </c>
      <c r="C55" s="4">
        <f>169.19+30.5089*B57/B55</f>
        <v>200.38461036188829</v>
      </c>
      <c r="D55">
        <f>169.19+30.5089*B57/B55</f>
        <v>200.38461036188829</v>
      </c>
    </row>
    <row r="56" spans="1:4" x14ac:dyDescent="0.4">
      <c r="A56">
        <v>69</v>
      </c>
      <c r="B56">
        <f t="shared" si="0"/>
        <v>82729.649320608747</v>
      </c>
      <c r="C56" s="4">
        <f>169.19+22.9168*B57/B56</f>
        <v>192.35917304389733</v>
      </c>
      <c r="D56">
        <f>169.19+22.9168*B57/B56</f>
        <v>192.35917304389733</v>
      </c>
    </row>
    <row r="57" spans="1:4" x14ac:dyDescent="0.4">
      <c r="A57">
        <v>70</v>
      </c>
      <c r="B57">
        <f t="shared" si="0"/>
        <v>83640.716023621455</v>
      </c>
      <c r="C57" s="4">
        <f>169.19+0*B57/B57</f>
        <v>169.19</v>
      </c>
      <c r="D57">
        <f>169.19+0*B57/B57</f>
        <v>169.19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Sun J</dc:creator>
  <cp:lastModifiedBy>Fan Zhang</cp:lastModifiedBy>
  <dcterms:created xsi:type="dcterms:W3CDTF">2022-08-08T20:04:41Z</dcterms:created>
  <dcterms:modified xsi:type="dcterms:W3CDTF">2022-08-09T05:40:35Z</dcterms:modified>
</cp:coreProperties>
</file>