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e9e036154b6527/00.Real Options/"/>
    </mc:Choice>
  </mc:AlternateContent>
  <xr:revisionPtr revIDLastSave="43" documentId="8_{9945825D-370C-4A19-AD5E-96C72BEADAEB}" xr6:coauthVersionLast="47" xr6:coauthVersionMax="47" xr10:uidLastSave="{565863FE-0DE1-4E8C-BC5A-E1D88738BA4C}"/>
  <bookViews>
    <workbookView xWindow="15060" yWindow="1294" windowWidth="16123" windowHeight="16029" xr2:uid="{0FDBCFD8-34F9-45F2-8A40-AA9A1F873BD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2" l="1"/>
  <c r="D57" i="2" s="1"/>
  <c r="C56" i="2"/>
  <c r="D56" i="2" s="1"/>
  <c r="D55" i="2"/>
  <c r="C55" i="2"/>
  <c r="C54" i="2"/>
  <c r="D54" i="2" s="1"/>
  <c r="D53" i="2"/>
  <c r="C53" i="2"/>
  <c r="D52" i="2"/>
  <c r="C52" i="2"/>
  <c r="D51" i="2"/>
  <c r="C51" i="2"/>
  <c r="C50" i="2"/>
  <c r="D50" i="2" s="1"/>
  <c r="D49" i="2"/>
  <c r="C49" i="2"/>
  <c r="C48" i="2"/>
  <c r="D48" i="2" s="1"/>
  <c r="C47" i="2"/>
  <c r="D47" i="2" s="1"/>
  <c r="D46" i="2"/>
  <c r="C46" i="2"/>
  <c r="C45" i="2"/>
  <c r="D45" i="2" s="1"/>
  <c r="D44" i="2"/>
  <c r="C44" i="2"/>
  <c r="C43" i="2"/>
  <c r="D43" i="2" s="1"/>
  <c r="D42" i="2"/>
  <c r="C42" i="2"/>
  <c r="D41" i="2"/>
  <c r="C41" i="2"/>
  <c r="C40" i="2"/>
  <c r="D40" i="2" s="1"/>
  <c r="D39" i="2"/>
  <c r="C39" i="2"/>
  <c r="C38" i="2"/>
  <c r="D38" i="2" s="1"/>
  <c r="D37" i="2"/>
  <c r="C37" i="2"/>
  <c r="C36" i="2"/>
  <c r="D36" i="2" s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C58" i="1" l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haredStrings.xml><?xml version="1.0" encoding="utf-8"?>
<sst xmlns="http://schemas.openxmlformats.org/spreadsheetml/2006/main" count="9" uniqueCount="6">
  <si>
    <t>t</t>
  </si>
  <si>
    <t>Q(t)</t>
  </si>
  <si>
    <t xml:space="preserve">25-year Rolling American put </t>
  </si>
  <si>
    <t>Rolling 25</t>
  </si>
  <si>
    <t>Downside Risk</t>
  </si>
  <si>
    <t>Pm_rolling_25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</si>
</sst>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C76-CFC9-46FF-8829-96569A03CFF2}">
  <dimension ref="A1:D57"/>
  <sheetViews>
    <sheetView tabSelected="1" workbookViewId="0">
      <selection activeCell="C2" sqref="C2"/>
    </sheetView>
  </sheetViews>
  <sheetFormatPr defaultRowHeight="14.6" x14ac:dyDescent="0.4"/>
  <sheetData>
    <row r="1" spans="1:4" ht="29.15" x14ac:dyDescent="0.4">
      <c r="A1" s="1" t="s">
        <v>0</v>
      </c>
      <c r="B1" s="1" t="s">
        <v>1</v>
      </c>
      <c r="C1" t="s">
        <v>5</v>
      </c>
      <c r="D1" s="4" t="s">
        <v>4</v>
      </c>
    </row>
    <row r="2" spans="1:4" x14ac:dyDescent="0.4">
      <c r="A2" s="1">
        <v>15</v>
      </c>
      <c r="B2" s="2">
        <v>5236.1058012742687</v>
      </c>
      <c r="C2">
        <f>169.19+59.3652*B27/B2</f>
        <v>707.19877087321242</v>
      </c>
      <c r="D2" s="3">
        <f>_xlfn.NORM.DIST(C2,169.19,65.73,TRUE)</f>
        <v>0.99999999999999989</v>
      </c>
    </row>
    <row r="3" spans="1:4" x14ac:dyDescent="0.4">
      <c r="A3" s="1">
        <v>16</v>
      </c>
      <c r="B3" s="2">
        <v>6527.3087433098653</v>
      </c>
      <c r="C3">
        <f t="shared" ref="C3:C32" si="0">169.19+59.3652*B28/B3</f>
        <v>614.92040388707346</v>
      </c>
      <c r="D3" s="3">
        <f t="shared" ref="D3:D57" si="1">_xlfn.NORM.DIST(C3,169.19,65.73,TRUE)</f>
        <v>0.99999999999404221</v>
      </c>
    </row>
    <row r="4" spans="1:4" x14ac:dyDescent="0.4">
      <c r="A4" s="1">
        <v>17</v>
      </c>
      <c r="B4" s="2">
        <v>7928.6280660355969</v>
      </c>
      <c r="C4">
        <f t="shared" si="0"/>
        <v>547.58896139989247</v>
      </c>
      <c r="D4" s="3">
        <f t="shared" si="1"/>
        <v>0.99999999571556764</v>
      </c>
    </row>
    <row r="5" spans="1:4" x14ac:dyDescent="0.4">
      <c r="A5" s="1">
        <v>18</v>
      </c>
      <c r="B5" s="2">
        <v>9424.9066816039176</v>
      </c>
      <c r="C5">
        <f t="shared" si="0"/>
        <v>496.97717033614083</v>
      </c>
      <c r="D5" s="3">
        <f t="shared" si="1"/>
        <v>0.99999969317832693</v>
      </c>
    </row>
    <row r="6" spans="1:4" x14ac:dyDescent="0.4">
      <c r="A6" s="1">
        <v>19</v>
      </c>
      <c r="B6" s="2">
        <v>11001.528247091775</v>
      </c>
      <c r="C6">
        <f t="shared" si="0"/>
        <v>457.96446777917265</v>
      </c>
      <c r="D6" s="3">
        <f t="shared" si="1"/>
        <v>0.99999441897230079</v>
      </c>
    </row>
    <row r="7" spans="1:4" x14ac:dyDescent="0.4">
      <c r="A7" s="1">
        <v>20</v>
      </c>
      <c r="B7" s="2">
        <v>12644.783024990649</v>
      </c>
      <c r="C7">
        <f t="shared" si="0"/>
        <v>427.23981315902978</v>
      </c>
      <c r="D7" s="3">
        <f t="shared" si="1"/>
        <v>0.99995679808426818</v>
      </c>
    </row>
    <row r="8" spans="1:4" x14ac:dyDescent="0.4">
      <c r="A8" s="1">
        <v>21</v>
      </c>
      <c r="B8" s="2">
        <v>14342.06893513009</v>
      </c>
      <c r="C8">
        <f t="shared" si="0"/>
        <v>402.59048904252984</v>
      </c>
      <c r="D8" s="3">
        <f t="shared" si="1"/>
        <v>0.99980804000782175</v>
      </c>
    </row>
    <row r="9" spans="1:4" x14ac:dyDescent="0.4">
      <c r="A9" s="1">
        <v>22</v>
      </c>
      <c r="B9" s="2">
        <v>16081.978005410669</v>
      </c>
      <c r="C9">
        <f t="shared" si="0"/>
        <v>382.49471617381096</v>
      </c>
      <c r="D9" s="3">
        <f t="shared" si="1"/>
        <v>0.99941308771399995</v>
      </c>
    </row>
    <row r="10" spans="1:4" x14ac:dyDescent="0.4">
      <c r="A10" s="1">
        <v>23</v>
      </c>
      <c r="B10" s="2">
        <v>17854.306167671504</v>
      </c>
      <c r="C10">
        <f t="shared" si="0"/>
        <v>365.87920881713001</v>
      </c>
      <c r="D10" s="3">
        <f t="shared" si="1"/>
        <v>0.99861594758530625</v>
      </c>
    </row>
    <row r="11" spans="1:4" x14ac:dyDescent="0.4">
      <c r="A11" s="1">
        <v>24</v>
      </c>
      <c r="B11" s="2">
        <v>19650.014070110999</v>
      </c>
      <c r="C11">
        <f t="shared" si="0"/>
        <v>351.9699601884106</v>
      </c>
      <c r="D11" s="3">
        <f t="shared" si="1"/>
        <v>0.99728848624850974</v>
      </c>
    </row>
    <row r="12" spans="1:4" x14ac:dyDescent="0.4">
      <c r="A12" s="1">
        <v>25</v>
      </c>
      <c r="B12" s="2">
        <v>21461.158523947059</v>
      </c>
      <c r="C12">
        <f t="shared" si="0"/>
        <v>340.19763354161563</v>
      </c>
      <c r="D12" s="3">
        <f t="shared" si="1"/>
        <v>0.99536141845805548</v>
      </c>
    </row>
    <row r="13" spans="1:4" x14ac:dyDescent="0.4">
      <c r="A13" s="1">
        <v>26</v>
      </c>
      <c r="B13" s="2">
        <v>23280.808145220224</v>
      </c>
      <c r="C13">
        <f t="shared" si="0"/>
        <v>330.13596358722674</v>
      </c>
      <c r="D13" s="3">
        <f t="shared" si="1"/>
        <v>0.99282921350883158</v>
      </c>
    </row>
    <row r="14" spans="1:4" x14ac:dyDescent="0.4">
      <c r="A14" s="1">
        <v>27</v>
      </c>
      <c r="B14" s="2">
        <v>25102.952325700138</v>
      </c>
      <c r="C14">
        <f t="shared" si="0"/>
        <v>321.46068555145609</v>
      </c>
      <c r="D14" s="3">
        <f t="shared" si="1"/>
        <v>0.98973746970630205</v>
      </c>
    </row>
    <row r="15" spans="1:4" x14ac:dyDescent="0.4">
      <c r="A15" s="1">
        <v>28</v>
      </c>
      <c r="B15" s="2">
        <v>26922.409500471225</v>
      </c>
      <c r="C15">
        <f t="shared" si="0"/>
        <v>313.92155805427313</v>
      </c>
      <c r="D15" s="3">
        <f t="shared" si="1"/>
        <v>0.98616417415266899</v>
      </c>
    </row>
    <row r="16" spans="1:4" x14ac:dyDescent="0.4">
      <c r="A16" s="1">
        <v>29</v>
      </c>
      <c r="B16" s="2">
        <v>28734.73845590062</v>
      </c>
      <c r="C16">
        <f t="shared" si="0"/>
        <v>307.32293208810904</v>
      </c>
      <c r="D16" s="3">
        <f t="shared" si="1"/>
        <v>0.98220234289020947</v>
      </c>
    </row>
    <row r="17" spans="1:4" x14ac:dyDescent="0.4">
      <c r="A17" s="1">
        <v>30</v>
      </c>
      <c r="B17" s="2">
        <v>30536.154886362325</v>
      </c>
      <c r="C17">
        <f t="shared" si="0"/>
        <v>301.51001539415114</v>
      </c>
      <c r="D17" s="3">
        <f t="shared" si="1"/>
        <v>0.97794710668041385</v>
      </c>
    </row>
    <row r="18" spans="1:4" x14ac:dyDescent="0.4">
      <c r="A18" s="1">
        <v>31</v>
      </c>
      <c r="B18" s="2">
        <v>32323.454367192026</v>
      </c>
      <c r="C18">
        <f t="shared" si="0"/>
        <v>296.35900525830988</v>
      </c>
      <c r="D18" s="3">
        <f t="shared" si="1"/>
        <v>0.97348753655470821</v>
      </c>
    </row>
    <row r="19" spans="1:4" x14ac:dyDescent="0.4">
      <c r="A19" s="1">
        <v>32</v>
      </c>
      <c r="B19" s="2">
        <v>34093.942220576573</v>
      </c>
      <c r="C19">
        <f t="shared" si="0"/>
        <v>291.76989490048732</v>
      </c>
      <c r="D19" s="3">
        <f t="shared" si="1"/>
        <v>0.96890230786391029</v>
      </c>
    </row>
    <row r="20" spans="1:4" x14ac:dyDescent="0.4">
      <c r="A20" s="1">
        <v>33</v>
      </c>
      <c r="B20" s="2">
        <v>35845.370305234981</v>
      </c>
      <c r="C20">
        <f t="shared" si="0"/>
        <v>287.66115741572634</v>
      </c>
      <c r="D20" s="3">
        <f t="shared" si="1"/>
        <v>0.96425804129965231</v>
      </c>
    </row>
    <row r="21" spans="1:4" x14ac:dyDescent="0.4">
      <c r="A21" s="1">
        <v>34</v>
      </c>
      <c r="B21" s="2">
        <v>37575.880484160509</v>
      </c>
      <c r="C21">
        <f t="shared" si="0"/>
        <v>283.96576778016401</v>
      </c>
      <c r="D21" s="3">
        <f t="shared" si="1"/>
        <v>0.95960931002180261</v>
      </c>
    </row>
    <row r="22" spans="1:4" x14ac:dyDescent="0.4">
      <c r="A22" s="1">
        <v>35</v>
      </c>
      <c r="B22" s="2">
        <v>39283.954363558747</v>
      </c>
      <c r="C22">
        <f t="shared" si="0"/>
        <v>280.62819149847627</v>
      </c>
      <c r="D22" s="3">
        <f t="shared" si="1"/>
        <v>0.95499956738277936</v>
      </c>
    </row>
    <row r="23" spans="1:4" x14ac:dyDescent="0.4">
      <c r="A23" s="1">
        <v>36</v>
      </c>
      <c r="B23" s="2">
        <v>40968.368812522793</v>
      </c>
      <c r="C23">
        <f t="shared" si="0"/>
        <v>277.60208042062015</v>
      </c>
      <c r="D23" s="3">
        <f t="shared" si="1"/>
        <v>0.95046249902442392</v>
      </c>
    </row>
    <row r="24" spans="1:4" x14ac:dyDescent="0.4">
      <c r="A24" s="1">
        <v>37</v>
      </c>
      <c r="B24" s="2">
        <v>42628.156740435646</v>
      </c>
      <c r="C24">
        <f t="shared" si="0"/>
        <v>274.84849199346672</v>
      </c>
      <c r="D24" s="3">
        <f t="shared" si="1"/>
        <v>0.94602349514290385</v>
      </c>
    </row>
    <row r="25" spans="1:4" x14ac:dyDescent="0.4">
      <c r="A25" s="1">
        <v>38</v>
      </c>
      <c r="B25" s="2">
        <v>44262.572609235947</v>
      </c>
      <c r="C25">
        <f t="shared" si="0"/>
        <v>272.33450019467421</v>
      </c>
      <c r="D25" s="3">
        <f t="shared" si="1"/>
        <v>0.94170107178361351</v>
      </c>
    </row>
    <row r="26" spans="1:4" x14ac:dyDescent="0.4">
      <c r="A26" s="1">
        <v>39</v>
      </c>
      <c r="B26" s="2">
        <v>45871.062177950203</v>
      </c>
      <c r="C26">
        <f t="shared" si="0"/>
        <v>270.03210255518775</v>
      </c>
      <c r="D26" s="3">
        <f t="shared" si="1"/>
        <v>0.93750815580794777</v>
      </c>
    </row>
    <row r="27" spans="1:4" x14ac:dyDescent="0.4">
      <c r="A27" s="1">
        <v>40</v>
      </c>
      <c r="B27" s="2">
        <v>47453.236008733504</v>
      </c>
      <c r="C27">
        <f t="shared" si="0"/>
        <v>267.91735314648196</v>
      </c>
      <c r="D27" s="3">
        <f t="shared" si="1"/>
        <v>0.93345320019180511</v>
      </c>
    </row>
    <row r="28" spans="1:4" x14ac:dyDescent="0.4">
      <c r="A28" s="1">
        <v>41</v>
      </c>
      <c r="B28" s="2">
        <v>49008.846301387552</v>
      </c>
      <c r="C28">
        <f t="shared" si="0"/>
        <v>265.96966956066569</v>
      </c>
      <c r="D28" s="3">
        <f t="shared" si="1"/>
        <v>0.92954112588523152</v>
      </c>
    </row>
    <row r="29" spans="1:4" x14ac:dyDescent="0.4">
      <c r="A29" s="1">
        <v>42</v>
      </c>
      <c r="B29" s="2">
        <v>50537.766663195078</v>
      </c>
      <c r="C29">
        <f t="shared" si="0"/>
        <v>264.17127499133699</v>
      </c>
      <c r="D29" s="3">
        <f t="shared" si="1"/>
        <v>0.9257741018706509</v>
      </c>
    </row>
    <row r="30" spans="1:4" x14ac:dyDescent="0.4">
      <c r="A30" s="1">
        <v>43</v>
      </c>
      <c r="B30" s="2">
        <v>52039.974460544814</v>
      </c>
      <c r="C30">
        <f t="shared" si="0"/>
        <v>262.5067460458414</v>
      </c>
      <c r="D30" s="3">
        <f t="shared" si="1"/>
        <v>0.92215218193811976</v>
      </c>
    </row>
    <row r="31" spans="1:4" x14ac:dyDescent="0.4">
      <c r="A31" s="1">
        <v>44</v>
      </c>
      <c r="B31" s="2">
        <v>53515.53543677881</v>
      </c>
      <c r="C31">
        <f t="shared" si="0"/>
        <v>260.96264392037671</v>
      </c>
      <c r="D31" s="3">
        <f t="shared" si="1"/>
        <v>0.91867381869367826</v>
      </c>
    </row>
    <row r="32" spans="1:4" x14ac:dyDescent="0.4">
      <c r="A32" s="1">
        <v>45</v>
      </c>
      <c r="B32" s="2">
        <v>54964.590316133166</v>
      </c>
      <c r="C32">
        <f t="shared" si="0"/>
        <v>259.52721176355368</v>
      </c>
      <c r="D32" s="3">
        <f t="shared" si="1"/>
        <v>0.91533627469683598</v>
      </c>
    </row>
    <row r="33" spans="1:4" x14ac:dyDescent="0.4">
      <c r="A33" s="1">
        <v>46</v>
      </c>
      <c r="B33" s="2">
        <v>56387.343146170453</v>
      </c>
      <c r="C33">
        <f>169.19+59.1772*B57/B33</f>
        <v>256.96897847469705</v>
      </c>
      <c r="D33" s="3">
        <f t="shared" si="1"/>
        <v>0.90913507197104815</v>
      </c>
    </row>
    <row r="34" spans="1:4" x14ac:dyDescent="0.4">
      <c r="A34" s="1">
        <v>47</v>
      </c>
      <c r="B34" s="2">
        <v>57784.051160572082</v>
      </c>
      <c r="C34">
        <f>169.19+58.9508*B57/B34</f>
        <v>254.51955068283047</v>
      </c>
      <c r="D34" s="3">
        <f t="shared" si="1"/>
        <v>0.90288772401587458</v>
      </c>
    </row>
    <row r="35" spans="1:4" x14ac:dyDescent="0.4">
      <c r="A35" s="1">
        <v>48</v>
      </c>
      <c r="B35" s="2">
        <v>59155.01597060421</v>
      </c>
      <c r="C35">
        <f>169.19+58.6822*B57/B35</f>
        <v>252.1621900215595</v>
      </c>
      <c r="D35" s="3">
        <f t="shared" si="1"/>
        <v>0.89658288517382834</v>
      </c>
    </row>
    <row r="36" spans="1:4" x14ac:dyDescent="0.4">
      <c r="A36" s="1">
        <v>49</v>
      </c>
      <c r="B36" s="2">
        <v>60500.575917146678</v>
      </c>
      <c r="C36">
        <f>169.19+58.3682*B57/B36</f>
        <v>249.88275320115306</v>
      </c>
      <c r="D36" s="3">
        <f t="shared" si="1"/>
        <v>0.89020886187870873</v>
      </c>
    </row>
    <row r="37" spans="1:4" x14ac:dyDescent="0.4">
      <c r="A37" s="1">
        <v>50</v>
      </c>
      <c r="B37" s="2">
        <v>61821.09943606118</v>
      </c>
      <c r="C37">
        <f>169.19+58.0073*B57/B37</f>
        <v>247.67084474160782</v>
      </c>
      <c r="D37" s="3">
        <f t="shared" si="1"/>
        <v>0.88375870910378407</v>
      </c>
    </row>
    <row r="38" spans="1:4" x14ac:dyDescent="0.4">
      <c r="A38" s="1">
        <v>51</v>
      </c>
      <c r="B38" s="2">
        <v>63116.979308110233</v>
      </c>
      <c r="C38">
        <f>169.19+57.591*B57/B38</f>
        <v>245.50785502601559</v>
      </c>
      <c r="D38" s="3">
        <f t="shared" si="1"/>
        <v>0.87719552243215104</v>
      </c>
    </row>
    <row r="39" spans="1:4" x14ac:dyDescent="0.4">
      <c r="A39" s="1">
        <v>52</v>
      </c>
      <c r="B39" s="2">
        <v>64388.627680861486</v>
      </c>
      <c r="C39">
        <f>169.19+57.1134*B57/B39</f>
        <v>243.38020784571546</v>
      </c>
      <c r="D39" s="3">
        <f t="shared" si="1"/>
        <v>0.87049022482797522</v>
      </c>
    </row>
    <row r="40" spans="1:4" x14ac:dyDescent="0.4">
      <c r="A40" s="1">
        <v>53</v>
      </c>
      <c r="B40" s="2">
        <v>65636.471764238406</v>
      </c>
      <c r="C40">
        <f>169.19+56.5681*B57/B40</f>
        <v>241.27486777123951</v>
      </c>
      <c r="D40" s="3">
        <f t="shared" si="1"/>
        <v>0.86360965280168045</v>
      </c>
    </row>
    <row r="41" spans="1:4" x14ac:dyDescent="0.4">
      <c r="A41" s="1">
        <v>54</v>
      </c>
      <c r="B41" s="2">
        <v>66860.950113846062</v>
      </c>
      <c r="C41">
        <f>169.19+55.950652*B57/B41</f>
        <v>239.18231370927452</v>
      </c>
      <c r="D41" s="3">
        <f t="shared" si="1"/>
        <v>0.85652713979207162</v>
      </c>
    </row>
    <row r="42" spans="1:4" x14ac:dyDescent="0.4">
      <c r="A42" s="1">
        <v>55</v>
      </c>
      <c r="B42" s="2">
        <v>68062.509427099489</v>
      </c>
      <c r="C42">
        <f>169.19+55.352*B57/B42</f>
        <v>237.21101409878608</v>
      </c>
      <c r="D42" s="3">
        <f t="shared" si="1"/>
        <v>0.84963166566310622</v>
      </c>
    </row>
    <row r="43" spans="1:4" x14ac:dyDescent="0.4">
      <c r="A43" s="1">
        <v>56</v>
      </c>
      <c r="B43" s="2">
        <v>69241.601786706393</v>
      </c>
      <c r="C43">
        <f>169.19+54.7362*B57/B43</f>
        <v>235.30884823974577</v>
      </c>
      <c r="D43" s="3">
        <f t="shared" si="1"/>
        <v>0.84277197231983758</v>
      </c>
    </row>
    <row r="44" spans="1:4" x14ac:dyDescent="0.4">
      <c r="A44" s="1">
        <v>57</v>
      </c>
      <c r="B44" s="2">
        <v>70398.682294367114</v>
      </c>
      <c r="C44">
        <f>169.19+54.046*B57/B44</f>
        <v>233.4020845289507</v>
      </c>
      <c r="D44" s="3">
        <f t="shared" si="1"/>
        <v>0.83569235462582725</v>
      </c>
    </row>
    <row r="45" spans="1:4" x14ac:dyDescent="0.4">
      <c r="A45" s="1">
        <v>58</v>
      </c>
      <c r="B45" s="2">
        <v>71534.207044809009</v>
      </c>
      <c r="C45">
        <f>169.19+53.2586*B57/B45</f>
        <v>231.4621299702853</v>
      </c>
      <c r="D45" s="3">
        <f t="shared" si="1"/>
        <v>0.82828067543712669</v>
      </c>
    </row>
    <row r="46" spans="1:4" x14ac:dyDescent="0.4">
      <c r="A46" s="1">
        <v>59</v>
      </c>
      <c r="B46" s="2">
        <v>72648.631396596043</v>
      </c>
      <c r="C46">
        <f>169.19+52.3375*B57/B46</f>
        <v>229.44641351712232</v>
      </c>
      <c r="D46" s="3">
        <f t="shared" si="1"/>
        <v>0.8203569349026727</v>
      </c>
    </row>
    <row r="47" spans="1:4" x14ac:dyDescent="0.4">
      <c r="A47" s="1">
        <v>60</v>
      </c>
      <c r="B47" s="2">
        <v>73742.408501675411</v>
      </c>
      <c r="C47">
        <f>169.19+51.2585*B57/B47</f>
        <v>227.32883394111536</v>
      </c>
      <c r="D47" s="3">
        <f t="shared" si="1"/>
        <v>0.81178948236586768</v>
      </c>
    </row>
    <row r="48" spans="1:4" x14ac:dyDescent="0.4">
      <c r="A48" s="1">
        <v>61</v>
      </c>
      <c r="B48" s="2">
        <v>74815.988060426782</v>
      </c>
      <c r="C48">
        <f>169.19+49.9914*B57/B48</f>
        <v>225.07800735540826</v>
      </c>
      <c r="D48" s="3">
        <f t="shared" si="1"/>
        <v>0.80241149048851834</v>
      </c>
    </row>
    <row r="49" spans="1:4" x14ac:dyDescent="0.4">
      <c r="A49" s="1">
        <v>62</v>
      </c>
      <c r="B49" s="2">
        <v>75869.815273183005</v>
      </c>
      <c r="C49">
        <f>169.19+48.4948*B57/B49</f>
        <v>222.6518382925733</v>
      </c>
      <c r="D49" s="3">
        <f t="shared" si="1"/>
        <v>0.79199278579553378</v>
      </c>
    </row>
    <row r="50" spans="1:4" x14ac:dyDescent="0.4">
      <c r="A50" s="1">
        <v>63</v>
      </c>
      <c r="B50" s="2">
        <v>76904.329962842152</v>
      </c>
      <c r="C50">
        <f>169.19+46.7736*B57/B50</f>
        <v>220.06070385884263</v>
      </c>
      <c r="D50" s="3">
        <f t="shared" si="1"/>
        <v>0.78051518811917153</v>
      </c>
    </row>
    <row r="51" spans="1:4" x14ac:dyDescent="0.4">
      <c r="A51" s="1">
        <v>64</v>
      </c>
      <c r="B51" s="2">
        <v>77919.965846392312</v>
      </c>
      <c r="C51">
        <f>169.19+44.7698*B57/B51</f>
        <v>217.24672188840802</v>
      </c>
      <c r="D51" s="3">
        <f t="shared" si="1"/>
        <v>0.76764801954159867</v>
      </c>
    </row>
    <row r="52" spans="1:4" x14ac:dyDescent="0.4">
      <c r="A52" s="1">
        <v>65</v>
      </c>
      <c r="B52" s="2">
        <v>78917.149935948793</v>
      </c>
      <c r="C52">
        <f>169.19+42.3625*B57/B52</f>
        <v>214.08809674356513</v>
      </c>
      <c r="D52" s="3">
        <f t="shared" si="1"/>
        <v>0.75271824091879425</v>
      </c>
    </row>
    <row r="53" spans="1:4" x14ac:dyDescent="0.4">
      <c r="A53" s="1">
        <v>66</v>
      </c>
      <c r="B53" s="2">
        <v>79896.302052342799</v>
      </c>
      <c r="C53">
        <f>169.19+39.373*B57/B53</f>
        <v>210.40825200170804</v>
      </c>
      <c r="D53" s="3">
        <f t="shared" si="1"/>
        <v>0.73469801584684724</v>
      </c>
    </row>
    <row r="54" spans="1:4" x14ac:dyDescent="0.4">
      <c r="A54" s="1">
        <v>67</v>
      </c>
      <c r="B54" s="2">
        <v>80857.834436419915</v>
      </c>
      <c r="C54">
        <f>169.19+35.5735*B57/B54</f>
        <v>205.9878320493595</v>
      </c>
      <c r="D54" s="3">
        <f t="shared" si="1"/>
        <v>0.71220337033201087</v>
      </c>
    </row>
    <row r="55" spans="1:4" x14ac:dyDescent="0.4">
      <c r="A55" s="1">
        <v>68</v>
      </c>
      <c r="B55" s="2">
        <v>81802.15144506772</v>
      </c>
      <c r="C55">
        <f>169.19+30.5089*B57/B55</f>
        <v>200.38461036188829</v>
      </c>
      <c r="D55" s="3">
        <f t="shared" si="1"/>
        <v>0.68245935016101023</v>
      </c>
    </row>
    <row r="56" spans="1:4" x14ac:dyDescent="0.4">
      <c r="A56" s="1">
        <v>69</v>
      </c>
      <c r="B56" s="2">
        <v>82729.649320608747</v>
      </c>
      <c r="C56">
        <f>169.19+22.9168*B57/B56</f>
        <v>192.35917304389733</v>
      </c>
      <c r="D56" s="3">
        <f t="shared" si="1"/>
        <v>0.63776462213111662</v>
      </c>
    </row>
    <row r="57" spans="1:4" x14ac:dyDescent="0.4">
      <c r="A57" s="1">
        <v>70</v>
      </c>
      <c r="B57" s="2">
        <v>83640.716023621455</v>
      </c>
      <c r="C57">
        <f>169.19+0*B57/B57</f>
        <v>169.19</v>
      </c>
      <c r="D57" s="3">
        <f t="shared" si="1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83B2-D626-4295-B49B-D592E751F86E}">
  <dimension ref="A1:D59"/>
  <sheetViews>
    <sheetView workbookViewId="0">
      <selection activeCell="A2" sqref="A2:D58"/>
    </sheetView>
  </sheetViews>
  <sheetFormatPr defaultRowHeight="14.6" x14ac:dyDescent="0.4"/>
  <sheetData>
    <row r="1" spans="1:4" x14ac:dyDescent="0.4">
      <c r="A1" t="s">
        <v>2</v>
      </c>
    </row>
    <row r="2" spans="1:4" ht="29.15" x14ac:dyDescent="0.4">
      <c r="A2" s="1" t="s">
        <v>0</v>
      </c>
      <c r="B2" s="1" t="s">
        <v>1</v>
      </c>
      <c r="C2" t="s">
        <v>3</v>
      </c>
      <c r="D2" s="4" t="s">
        <v>4</v>
      </c>
    </row>
    <row r="3" spans="1:4" x14ac:dyDescent="0.4">
      <c r="A3" s="1">
        <v>15</v>
      </c>
      <c r="B3" s="2">
        <v>5236.1058012742687</v>
      </c>
      <c r="C3">
        <f>169.19+59.3652*B28/B3</f>
        <v>707.19877087321242</v>
      </c>
      <c r="D3" s="3">
        <f>_xlfn.NORM.DIST(C3,169.19,65.73,TRUE)</f>
        <v>0.99999999999999989</v>
      </c>
    </row>
    <row r="4" spans="1:4" x14ac:dyDescent="0.4">
      <c r="A4" s="1">
        <v>16</v>
      </c>
      <c r="B4" s="2">
        <v>6527.3087433098653</v>
      </c>
      <c r="C4">
        <f t="shared" ref="C4:C33" si="0">169.19+59.3652*B29/B4</f>
        <v>614.92040388707346</v>
      </c>
      <c r="D4" s="3">
        <f t="shared" ref="D4:D58" si="1">_xlfn.NORM.DIST(C4,169.19,65.73,TRUE)</f>
        <v>0.99999999999404221</v>
      </c>
    </row>
    <row r="5" spans="1:4" x14ac:dyDescent="0.4">
      <c r="A5" s="1">
        <v>17</v>
      </c>
      <c r="B5" s="2">
        <v>7928.6280660355969</v>
      </c>
      <c r="C5">
        <f t="shared" si="0"/>
        <v>547.58896139989247</v>
      </c>
      <c r="D5" s="3">
        <f t="shared" si="1"/>
        <v>0.99999999571556764</v>
      </c>
    </row>
    <row r="6" spans="1:4" x14ac:dyDescent="0.4">
      <c r="A6" s="1">
        <v>18</v>
      </c>
      <c r="B6" s="2">
        <v>9424.9066816039176</v>
      </c>
      <c r="C6">
        <f t="shared" si="0"/>
        <v>496.97717033614083</v>
      </c>
      <c r="D6" s="3">
        <f t="shared" si="1"/>
        <v>0.99999969317832693</v>
      </c>
    </row>
    <row r="7" spans="1:4" x14ac:dyDescent="0.4">
      <c r="A7" s="1">
        <v>19</v>
      </c>
      <c r="B7" s="2">
        <v>11001.528247091775</v>
      </c>
      <c r="C7">
        <f t="shared" si="0"/>
        <v>457.96446777917265</v>
      </c>
      <c r="D7" s="3">
        <f t="shared" si="1"/>
        <v>0.99999441897230079</v>
      </c>
    </row>
    <row r="8" spans="1:4" x14ac:dyDescent="0.4">
      <c r="A8" s="1">
        <v>20</v>
      </c>
      <c r="B8" s="2">
        <v>12644.783024990649</v>
      </c>
      <c r="C8">
        <f t="shared" si="0"/>
        <v>427.23981315902978</v>
      </c>
      <c r="D8" s="3">
        <f t="shared" si="1"/>
        <v>0.99995679808426818</v>
      </c>
    </row>
    <row r="9" spans="1:4" x14ac:dyDescent="0.4">
      <c r="A9" s="1">
        <v>21</v>
      </c>
      <c r="B9" s="2">
        <v>14342.06893513009</v>
      </c>
      <c r="C9">
        <f t="shared" si="0"/>
        <v>402.59048904252984</v>
      </c>
      <c r="D9" s="3">
        <f t="shared" si="1"/>
        <v>0.99980804000782175</v>
      </c>
    </row>
    <row r="10" spans="1:4" x14ac:dyDescent="0.4">
      <c r="A10" s="1">
        <v>22</v>
      </c>
      <c r="B10" s="2">
        <v>16081.978005410669</v>
      </c>
      <c r="C10">
        <f t="shared" si="0"/>
        <v>382.49471617381096</v>
      </c>
      <c r="D10" s="3">
        <f t="shared" si="1"/>
        <v>0.99941308771399995</v>
      </c>
    </row>
    <row r="11" spans="1:4" x14ac:dyDescent="0.4">
      <c r="A11" s="1">
        <v>23</v>
      </c>
      <c r="B11" s="2">
        <v>17854.306167671504</v>
      </c>
      <c r="C11">
        <f t="shared" si="0"/>
        <v>365.87920881713001</v>
      </c>
      <c r="D11" s="3">
        <f t="shared" si="1"/>
        <v>0.99861594758530625</v>
      </c>
    </row>
    <row r="12" spans="1:4" x14ac:dyDescent="0.4">
      <c r="A12" s="1">
        <v>24</v>
      </c>
      <c r="B12" s="2">
        <v>19650.014070110999</v>
      </c>
      <c r="C12">
        <f t="shared" si="0"/>
        <v>351.9699601884106</v>
      </c>
      <c r="D12" s="3">
        <f t="shared" si="1"/>
        <v>0.99728848624850974</v>
      </c>
    </row>
    <row r="13" spans="1:4" x14ac:dyDescent="0.4">
      <c r="A13" s="1">
        <v>25</v>
      </c>
      <c r="B13" s="2">
        <v>21461.158523947059</v>
      </c>
      <c r="C13">
        <f t="shared" si="0"/>
        <v>340.19763354161563</v>
      </c>
      <c r="D13" s="3">
        <f t="shared" si="1"/>
        <v>0.99536141845805548</v>
      </c>
    </row>
    <row r="14" spans="1:4" x14ac:dyDescent="0.4">
      <c r="A14" s="1">
        <v>26</v>
      </c>
      <c r="B14" s="2">
        <v>23280.808145220224</v>
      </c>
      <c r="C14">
        <f t="shared" si="0"/>
        <v>330.13596358722674</v>
      </c>
      <c r="D14" s="3">
        <f t="shared" si="1"/>
        <v>0.99282921350883158</v>
      </c>
    </row>
    <row r="15" spans="1:4" x14ac:dyDescent="0.4">
      <c r="A15" s="1">
        <v>27</v>
      </c>
      <c r="B15" s="2">
        <v>25102.952325700138</v>
      </c>
      <c r="C15">
        <f t="shared" si="0"/>
        <v>321.46068555145609</v>
      </c>
      <c r="D15" s="3">
        <f t="shared" si="1"/>
        <v>0.98973746970630205</v>
      </c>
    </row>
    <row r="16" spans="1:4" x14ac:dyDescent="0.4">
      <c r="A16" s="1">
        <v>28</v>
      </c>
      <c r="B16" s="2">
        <v>26922.409500471225</v>
      </c>
      <c r="C16">
        <f t="shared" si="0"/>
        <v>313.92155805427313</v>
      </c>
      <c r="D16" s="3">
        <f t="shared" si="1"/>
        <v>0.98616417415266899</v>
      </c>
    </row>
    <row r="17" spans="1:4" x14ac:dyDescent="0.4">
      <c r="A17" s="1">
        <v>29</v>
      </c>
      <c r="B17" s="2">
        <v>28734.73845590062</v>
      </c>
      <c r="C17">
        <f t="shared" si="0"/>
        <v>307.32293208810904</v>
      </c>
      <c r="D17" s="3">
        <f t="shared" si="1"/>
        <v>0.98220234289020947</v>
      </c>
    </row>
    <row r="18" spans="1:4" x14ac:dyDescent="0.4">
      <c r="A18" s="1">
        <v>30</v>
      </c>
      <c r="B18" s="2">
        <v>30536.154886362325</v>
      </c>
      <c r="C18">
        <f t="shared" si="0"/>
        <v>301.51001539415114</v>
      </c>
      <c r="D18" s="3">
        <f t="shared" si="1"/>
        <v>0.97794710668041385</v>
      </c>
    </row>
    <row r="19" spans="1:4" x14ac:dyDescent="0.4">
      <c r="A19" s="1">
        <v>31</v>
      </c>
      <c r="B19" s="2">
        <v>32323.454367192026</v>
      </c>
      <c r="C19">
        <f t="shared" si="0"/>
        <v>296.35900525830988</v>
      </c>
      <c r="D19" s="3">
        <f t="shared" si="1"/>
        <v>0.97348753655470821</v>
      </c>
    </row>
    <row r="20" spans="1:4" x14ac:dyDescent="0.4">
      <c r="A20" s="1">
        <v>32</v>
      </c>
      <c r="B20" s="2">
        <v>34093.942220576573</v>
      </c>
      <c r="C20">
        <f t="shared" si="0"/>
        <v>291.76989490048732</v>
      </c>
      <c r="D20" s="3">
        <f t="shared" si="1"/>
        <v>0.96890230786391029</v>
      </c>
    </row>
    <row r="21" spans="1:4" x14ac:dyDescent="0.4">
      <c r="A21" s="1">
        <v>33</v>
      </c>
      <c r="B21" s="2">
        <v>35845.370305234981</v>
      </c>
      <c r="C21">
        <f t="shared" si="0"/>
        <v>287.66115741572634</v>
      </c>
      <c r="D21" s="3">
        <f t="shared" si="1"/>
        <v>0.96425804129965231</v>
      </c>
    </row>
    <row r="22" spans="1:4" x14ac:dyDescent="0.4">
      <c r="A22" s="1">
        <v>34</v>
      </c>
      <c r="B22" s="2">
        <v>37575.880484160509</v>
      </c>
      <c r="C22">
        <f t="shared" si="0"/>
        <v>283.96576778016401</v>
      </c>
      <c r="D22" s="3">
        <f t="shared" si="1"/>
        <v>0.95960931002180261</v>
      </c>
    </row>
    <row r="23" spans="1:4" x14ac:dyDescent="0.4">
      <c r="A23" s="1">
        <v>35</v>
      </c>
      <c r="B23" s="2">
        <v>39283.954363558747</v>
      </c>
      <c r="C23">
        <f t="shared" si="0"/>
        <v>280.62819149847627</v>
      </c>
      <c r="D23" s="3">
        <f t="shared" si="1"/>
        <v>0.95499956738277936</v>
      </c>
    </row>
    <row r="24" spans="1:4" x14ac:dyDescent="0.4">
      <c r="A24" s="1">
        <v>36</v>
      </c>
      <c r="B24" s="2">
        <v>40968.368812522793</v>
      </c>
      <c r="C24">
        <f t="shared" si="0"/>
        <v>277.60208042062015</v>
      </c>
      <c r="D24" s="3">
        <f t="shared" si="1"/>
        <v>0.95046249902442392</v>
      </c>
    </row>
    <row r="25" spans="1:4" x14ac:dyDescent="0.4">
      <c r="A25" s="1">
        <v>37</v>
      </c>
      <c r="B25" s="2">
        <v>42628.156740435646</v>
      </c>
      <c r="C25">
        <f t="shared" si="0"/>
        <v>274.84849199346672</v>
      </c>
      <c r="D25" s="3">
        <f t="shared" si="1"/>
        <v>0.94602349514290385</v>
      </c>
    </row>
    <row r="26" spans="1:4" x14ac:dyDescent="0.4">
      <c r="A26" s="1">
        <v>38</v>
      </c>
      <c r="B26" s="2">
        <v>44262.572609235947</v>
      </c>
      <c r="C26">
        <f t="shared" si="0"/>
        <v>272.33450019467421</v>
      </c>
      <c r="D26" s="3">
        <f t="shared" si="1"/>
        <v>0.94170107178361351</v>
      </c>
    </row>
    <row r="27" spans="1:4" x14ac:dyDescent="0.4">
      <c r="A27" s="1">
        <v>39</v>
      </c>
      <c r="B27" s="2">
        <v>45871.062177950203</v>
      </c>
      <c r="C27">
        <f t="shared" si="0"/>
        <v>270.03210255518775</v>
      </c>
      <c r="D27" s="3">
        <f t="shared" si="1"/>
        <v>0.93750815580794777</v>
      </c>
    </row>
    <row r="28" spans="1:4" x14ac:dyDescent="0.4">
      <c r="A28" s="1">
        <v>40</v>
      </c>
      <c r="B28" s="2">
        <v>47453.236008733504</v>
      </c>
      <c r="C28">
        <f t="shared" si="0"/>
        <v>267.91735314648196</v>
      </c>
      <c r="D28" s="3">
        <f t="shared" si="1"/>
        <v>0.93345320019180511</v>
      </c>
    </row>
    <row r="29" spans="1:4" x14ac:dyDescent="0.4">
      <c r="A29" s="1">
        <v>41</v>
      </c>
      <c r="B29" s="2">
        <v>49008.846301387552</v>
      </c>
      <c r="C29">
        <f t="shared" si="0"/>
        <v>265.96966956066569</v>
      </c>
      <c r="D29" s="3">
        <f t="shared" si="1"/>
        <v>0.92954112588523152</v>
      </c>
    </row>
    <row r="30" spans="1:4" x14ac:dyDescent="0.4">
      <c r="A30" s="1">
        <v>42</v>
      </c>
      <c r="B30" s="2">
        <v>50537.766663195078</v>
      </c>
      <c r="C30">
        <f t="shared" si="0"/>
        <v>264.17127499133699</v>
      </c>
      <c r="D30" s="3">
        <f t="shared" si="1"/>
        <v>0.9257741018706509</v>
      </c>
    </row>
    <row r="31" spans="1:4" x14ac:dyDescent="0.4">
      <c r="A31" s="1">
        <v>43</v>
      </c>
      <c r="B31" s="2">
        <v>52039.974460544814</v>
      </c>
      <c r="C31">
        <f t="shared" si="0"/>
        <v>262.5067460458414</v>
      </c>
      <c r="D31" s="3">
        <f t="shared" si="1"/>
        <v>0.92215218193811976</v>
      </c>
    </row>
    <row r="32" spans="1:4" x14ac:dyDescent="0.4">
      <c r="A32" s="1">
        <v>44</v>
      </c>
      <c r="B32" s="2">
        <v>53515.53543677881</v>
      </c>
      <c r="C32">
        <f t="shared" si="0"/>
        <v>260.96264392037671</v>
      </c>
      <c r="D32" s="3">
        <f t="shared" si="1"/>
        <v>0.91867381869367826</v>
      </c>
    </row>
    <row r="33" spans="1:4" x14ac:dyDescent="0.4">
      <c r="A33" s="1">
        <v>45</v>
      </c>
      <c r="B33" s="2">
        <v>54964.590316133166</v>
      </c>
      <c r="C33">
        <f t="shared" si="0"/>
        <v>259.52721176355368</v>
      </c>
      <c r="D33" s="3">
        <f t="shared" si="1"/>
        <v>0.91533627469683598</v>
      </c>
    </row>
    <row r="34" spans="1:4" x14ac:dyDescent="0.4">
      <c r="A34" s="1">
        <v>46</v>
      </c>
      <c r="B34" s="2">
        <v>56387.343146170453</v>
      </c>
      <c r="C34">
        <f>169.19+59.1772*B58/B34</f>
        <v>256.96897847469705</v>
      </c>
      <c r="D34" s="3">
        <f t="shared" si="1"/>
        <v>0.90913507197104815</v>
      </c>
    </row>
    <row r="35" spans="1:4" x14ac:dyDescent="0.4">
      <c r="A35" s="1">
        <v>47</v>
      </c>
      <c r="B35" s="2">
        <v>57784.051160572082</v>
      </c>
      <c r="C35">
        <f>169.19+58.9508*B58/B35</f>
        <v>254.51955068283047</v>
      </c>
      <c r="D35" s="3">
        <f t="shared" si="1"/>
        <v>0.90288772401587458</v>
      </c>
    </row>
    <row r="36" spans="1:4" x14ac:dyDescent="0.4">
      <c r="A36" s="1">
        <v>48</v>
      </c>
      <c r="B36" s="2">
        <v>59155.01597060421</v>
      </c>
      <c r="C36">
        <f>169.19+58.6822*B58/B36</f>
        <v>252.1621900215595</v>
      </c>
      <c r="D36" s="3">
        <f t="shared" si="1"/>
        <v>0.89658288517382834</v>
      </c>
    </row>
    <row r="37" spans="1:4" x14ac:dyDescent="0.4">
      <c r="A37" s="1">
        <v>49</v>
      </c>
      <c r="B37" s="2">
        <v>60500.575917146678</v>
      </c>
      <c r="C37">
        <f>169.19+58.3682*B58/B37</f>
        <v>249.88275320115306</v>
      </c>
      <c r="D37" s="3">
        <f t="shared" si="1"/>
        <v>0.89020886187870873</v>
      </c>
    </row>
    <row r="38" spans="1:4" x14ac:dyDescent="0.4">
      <c r="A38" s="1">
        <v>50</v>
      </c>
      <c r="B38" s="2">
        <v>61821.09943606118</v>
      </c>
      <c r="C38">
        <f>169.19+58.0073*B58/B38</f>
        <v>247.67084474160782</v>
      </c>
      <c r="D38" s="3">
        <f t="shared" si="1"/>
        <v>0.88375870910378407</v>
      </c>
    </row>
    <row r="39" spans="1:4" x14ac:dyDescent="0.4">
      <c r="A39" s="1">
        <v>51</v>
      </c>
      <c r="B39" s="2">
        <v>63116.979308110233</v>
      </c>
      <c r="C39">
        <f>169.19+57.591*B58/B39</f>
        <v>245.50785502601559</v>
      </c>
      <c r="D39" s="3">
        <f t="shared" si="1"/>
        <v>0.87719552243215104</v>
      </c>
    </row>
    <row r="40" spans="1:4" x14ac:dyDescent="0.4">
      <c r="A40" s="1">
        <v>52</v>
      </c>
      <c r="B40" s="2">
        <v>64388.627680861486</v>
      </c>
      <c r="C40">
        <f>169.19+57.1134*B58/B40</f>
        <v>243.38020784571546</v>
      </c>
      <c r="D40" s="3">
        <f t="shared" si="1"/>
        <v>0.87049022482797522</v>
      </c>
    </row>
    <row r="41" spans="1:4" x14ac:dyDescent="0.4">
      <c r="A41" s="1">
        <v>53</v>
      </c>
      <c r="B41" s="2">
        <v>65636.471764238406</v>
      </c>
      <c r="C41">
        <f>169.19+56.5681*B58/B41</f>
        <v>241.27486777123951</v>
      </c>
      <c r="D41" s="3">
        <f t="shared" si="1"/>
        <v>0.86360965280168045</v>
      </c>
    </row>
    <row r="42" spans="1:4" x14ac:dyDescent="0.4">
      <c r="A42" s="1">
        <v>54</v>
      </c>
      <c r="B42" s="2">
        <v>66860.950113846062</v>
      </c>
      <c r="C42">
        <f>169.19+55.950652*B58/B42</f>
        <v>239.18231370927452</v>
      </c>
      <c r="D42" s="3">
        <f t="shared" si="1"/>
        <v>0.85652713979207162</v>
      </c>
    </row>
    <row r="43" spans="1:4" x14ac:dyDescent="0.4">
      <c r="A43" s="1">
        <v>55</v>
      </c>
      <c r="B43" s="2">
        <v>68062.509427099489</v>
      </c>
      <c r="C43">
        <f>169.19+55.352*B58/B43</f>
        <v>237.21101409878608</v>
      </c>
      <c r="D43" s="3">
        <f t="shared" si="1"/>
        <v>0.84963166566310622</v>
      </c>
    </row>
    <row r="44" spans="1:4" x14ac:dyDescent="0.4">
      <c r="A44" s="1">
        <v>56</v>
      </c>
      <c r="B44" s="2">
        <v>69241.601786706393</v>
      </c>
      <c r="C44">
        <f>169.19+54.7362*B58/B44</f>
        <v>235.30884823974577</v>
      </c>
      <c r="D44" s="3">
        <f t="shared" si="1"/>
        <v>0.84277197231983758</v>
      </c>
    </row>
    <row r="45" spans="1:4" x14ac:dyDescent="0.4">
      <c r="A45" s="1">
        <v>57</v>
      </c>
      <c r="B45" s="2">
        <v>70398.682294367114</v>
      </c>
      <c r="C45">
        <f>169.19+54.046*B58/B45</f>
        <v>233.4020845289507</v>
      </c>
      <c r="D45" s="3">
        <f t="shared" si="1"/>
        <v>0.83569235462582725</v>
      </c>
    </row>
    <row r="46" spans="1:4" x14ac:dyDescent="0.4">
      <c r="A46" s="1">
        <v>58</v>
      </c>
      <c r="B46" s="2">
        <v>71534.207044809009</v>
      </c>
      <c r="C46">
        <f>169.19+53.2586*B58/B46</f>
        <v>231.4621299702853</v>
      </c>
      <c r="D46" s="3">
        <f t="shared" si="1"/>
        <v>0.82828067543712669</v>
      </c>
    </row>
    <row r="47" spans="1:4" x14ac:dyDescent="0.4">
      <c r="A47" s="1">
        <v>59</v>
      </c>
      <c r="B47" s="2">
        <v>72648.631396596043</v>
      </c>
      <c r="C47">
        <f>169.19+52.3375*B58/B47</f>
        <v>229.44641351712232</v>
      </c>
      <c r="D47" s="3">
        <f t="shared" si="1"/>
        <v>0.8203569349026727</v>
      </c>
    </row>
    <row r="48" spans="1:4" x14ac:dyDescent="0.4">
      <c r="A48" s="1">
        <v>60</v>
      </c>
      <c r="B48" s="2">
        <v>73742.408501675411</v>
      </c>
      <c r="C48">
        <f>169.19+51.2585*B58/B48</f>
        <v>227.32883394111536</v>
      </c>
      <c r="D48" s="3">
        <f t="shared" si="1"/>
        <v>0.81178948236586768</v>
      </c>
    </row>
    <row r="49" spans="1:4" x14ac:dyDescent="0.4">
      <c r="A49" s="1">
        <v>61</v>
      </c>
      <c r="B49" s="2">
        <v>74815.988060426782</v>
      </c>
      <c r="C49">
        <f>169.19+49.9914*B58/B49</f>
        <v>225.07800735540826</v>
      </c>
      <c r="D49" s="3">
        <f t="shared" si="1"/>
        <v>0.80241149048851834</v>
      </c>
    </row>
    <row r="50" spans="1:4" x14ac:dyDescent="0.4">
      <c r="A50" s="1">
        <v>62</v>
      </c>
      <c r="B50" s="2">
        <v>75869.815273183005</v>
      </c>
      <c r="C50">
        <f>169.19+48.4948*B58/B50</f>
        <v>222.6518382925733</v>
      </c>
      <c r="D50" s="3">
        <f t="shared" si="1"/>
        <v>0.79199278579553378</v>
      </c>
    </row>
    <row r="51" spans="1:4" x14ac:dyDescent="0.4">
      <c r="A51" s="1">
        <v>63</v>
      </c>
      <c r="B51" s="2">
        <v>76904.329962842152</v>
      </c>
      <c r="C51">
        <f>169.19+46.7736*B58/B51</f>
        <v>220.06070385884263</v>
      </c>
      <c r="D51" s="3">
        <f t="shared" si="1"/>
        <v>0.78051518811917153</v>
      </c>
    </row>
    <row r="52" spans="1:4" x14ac:dyDescent="0.4">
      <c r="A52" s="1">
        <v>64</v>
      </c>
      <c r="B52" s="2">
        <v>77919.965846392312</v>
      </c>
      <c r="C52">
        <f>169.19+44.7698*B58/B52</f>
        <v>217.24672188840802</v>
      </c>
      <c r="D52" s="3">
        <f t="shared" si="1"/>
        <v>0.76764801954159867</v>
      </c>
    </row>
    <row r="53" spans="1:4" x14ac:dyDescent="0.4">
      <c r="A53" s="1">
        <v>65</v>
      </c>
      <c r="B53" s="2">
        <v>78917.149935948793</v>
      </c>
      <c r="C53">
        <f>169.19+42.3625*B58/B53</f>
        <v>214.08809674356513</v>
      </c>
      <c r="D53" s="3">
        <f t="shared" si="1"/>
        <v>0.75271824091879425</v>
      </c>
    </row>
    <row r="54" spans="1:4" x14ac:dyDescent="0.4">
      <c r="A54" s="1">
        <v>66</v>
      </c>
      <c r="B54" s="2">
        <v>79896.302052342799</v>
      </c>
      <c r="C54">
        <f>169.19+39.373*B58/B54</f>
        <v>210.40825200170804</v>
      </c>
      <c r="D54" s="3">
        <f t="shared" si="1"/>
        <v>0.73469801584684724</v>
      </c>
    </row>
    <row r="55" spans="1:4" x14ac:dyDescent="0.4">
      <c r="A55" s="1">
        <v>67</v>
      </c>
      <c r="B55" s="2">
        <v>80857.834436419915</v>
      </c>
      <c r="C55">
        <f>169.19+35.5735*B58/B55</f>
        <v>205.9878320493595</v>
      </c>
      <c r="D55" s="3">
        <f t="shared" si="1"/>
        <v>0.71220337033201087</v>
      </c>
    </row>
    <row r="56" spans="1:4" x14ac:dyDescent="0.4">
      <c r="A56" s="1">
        <v>68</v>
      </c>
      <c r="B56" s="2">
        <v>81802.15144506772</v>
      </c>
      <c r="C56">
        <f>169.19+30.5089*B58/B56</f>
        <v>200.38461036188829</v>
      </c>
      <c r="D56" s="3">
        <f t="shared" si="1"/>
        <v>0.68245935016101023</v>
      </c>
    </row>
    <row r="57" spans="1:4" x14ac:dyDescent="0.4">
      <c r="A57" s="1">
        <v>69</v>
      </c>
      <c r="B57" s="2">
        <v>82729.649320608747</v>
      </c>
      <c r="C57">
        <f>169.19+22.9168*B58/B57</f>
        <v>192.35917304389733</v>
      </c>
      <c r="D57" s="3">
        <f t="shared" si="1"/>
        <v>0.63776462213111662</v>
      </c>
    </row>
    <row r="58" spans="1:4" x14ac:dyDescent="0.4">
      <c r="A58" s="1">
        <v>70</v>
      </c>
      <c r="B58" s="2">
        <v>83640.716023621455</v>
      </c>
      <c r="C58">
        <f>169.19+0*B58/B58</f>
        <v>169.19</v>
      </c>
      <c r="D58" s="3">
        <f t="shared" si="1"/>
        <v>0.5</v>
      </c>
    </row>
    <row r="59" spans="1:4" x14ac:dyDescent="0.4">
      <c r="D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Sun J</dc:creator>
  <cp:lastModifiedBy>Fan Zhang</cp:lastModifiedBy>
  <dcterms:created xsi:type="dcterms:W3CDTF">2022-08-05T18:19:13Z</dcterms:created>
  <dcterms:modified xsi:type="dcterms:W3CDTF">2022-08-08T05:07:17Z</dcterms:modified>
</cp:coreProperties>
</file>