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1.Real Options/1. Options/Spreadsheet/"/>
    </mc:Choice>
  </mc:AlternateContent>
  <xr:revisionPtr revIDLastSave="28" documentId="11_D0B30A196E37F77775C4862B5650E6E88B074295" xr6:coauthVersionLast="47" xr6:coauthVersionMax="47" xr10:uidLastSave="{8D34FA00-B049-4BD7-AA0C-271BC9222ED7}"/>
  <bookViews>
    <workbookView xWindow="1164" yWindow="1608" windowWidth="27252" windowHeight="13188" xr2:uid="{00000000-000D-0000-FFFF-FFFF00000000}"/>
  </bookViews>
  <sheets>
    <sheet name="Sheet_40yr_max" sheetId="5" r:id="rId1"/>
    <sheet name="Sheet1" sheetId="1" r:id="rId2"/>
    <sheet name="Sheet1 (2)" sheetId="3" r:id="rId3"/>
    <sheet name="P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D9" i="1"/>
  <c r="E9" i="1"/>
  <c r="F9" i="1" s="1"/>
  <c r="G9" i="1" s="1"/>
  <c r="I9" i="1" s="1"/>
  <c r="C9" i="1" s="1"/>
  <c r="H9" i="1"/>
  <c r="J9" i="1"/>
  <c r="C29" i="5" l="1"/>
  <c r="E28" i="5" s="1"/>
  <c r="E8" i="1"/>
  <c r="K9" i="1"/>
  <c r="D8" i="1"/>
  <c r="M5" i="1"/>
  <c r="M6" i="1"/>
  <c r="M7" i="1"/>
  <c r="M8" i="1"/>
  <c r="D28" i="5" l="1"/>
  <c r="J28" i="5" s="1"/>
  <c r="F8" i="1"/>
  <c r="G8" i="1" s="1"/>
  <c r="H8" i="1"/>
  <c r="J8" i="1"/>
  <c r="B50" i="1"/>
  <c r="M50" i="1" s="1"/>
  <c r="B51" i="1"/>
  <c r="M51" i="1" s="1"/>
  <c r="B52" i="1"/>
  <c r="M52" i="1" s="1"/>
  <c r="B53" i="1"/>
  <c r="M53" i="1" s="1"/>
  <c r="B54" i="1"/>
  <c r="M54" i="1" s="1"/>
  <c r="B55" i="1"/>
  <c r="M55" i="1" s="1"/>
  <c r="B56" i="1"/>
  <c r="M56" i="1" s="1"/>
  <c r="B57" i="1"/>
  <c r="M57" i="1" s="1"/>
  <c r="B58" i="1"/>
  <c r="M58" i="1" s="1"/>
  <c r="B59" i="1"/>
  <c r="M59" i="1" s="1"/>
  <c r="B60" i="1"/>
  <c r="M60" i="1" s="1"/>
  <c r="B61" i="1"/>
  <c r="M61" i="1" s="1"/>
  <c r="B62" i="1"/>
  <c r="M62" i="1" s="1"/>
  <c r="B63" i="1"/>
  <c r="M63" i="1" s="1"/>
  <c r="B64" i="1"/>
  <c r="M64" i="1" s="1"/>
  <c r="B65" i="1"/>
  <c r="M65" i="1" s="1"/>
  <c r="B66" i="1"/>
  <c r="M66" i="1" s="1"/>
  <c r="B67" i="1"/>
  <c r="M67" i="1" s="1"/>
  <c r="B40" i="1"/>
  <c r="M40" i="1" s="1"/>
  <c r="B41" i="1"/>
  <c r="M41" i="1" s="1"/>
  <c r="B42" i="1"/>
  <c r="M42" i="1" s="1"/>
  <c r="B43" i="1"/>
  <c r="M43" i="1" s="1"/>
  <c r="B44" i="1"/>
  <c r="M44" i="1" s="1"/>
  <c r="B45" i="1"/>
  <c r="M45" i="1" s="1"/>
  <c r="B46" i="1"/>
  <c r="M46" i="1" s="1"/>
  <c r="B47" i="1"/>
  <c r="M47" i="1" s="1"/>
  <c r="B48" i="1"/>
  <c r="M48" i="1" s="1"/>
  <c r="B49" i="1"/>
  <c r="M49" i="1" s="1"/>
  <c r="B23" i="1"/>
  <c r="M23" i="1" s="1"/>
  <c r="B24" i="1"/>
  <c r="M24" i="1" s="1"/>
  <c r="B25" i="1"/>
  <c r="M25" i="1" s="1"/>
  <c r="B26" i="1"/>
  <c r="M26" i="1" s="1"/>
  <c r="B27" i="1"/>
  <c r="M27" i="1" s="1"/>
  <c r="B28" i="1"/>
  <c r="M28" i="1" s="1"/>
  <c r="B29" i="1"/>
  <c r="M29" i="1" s="1"/>
  <c r="B30" i="1"/>
  <c r="M30" i="1" s="1"/>
  <c r="B31" i="1"/>
  <c r="M31" i="1" s="1"/>
  <c r="B32" i="1"/>
  <c r="M32" i="1" s="1"/>
  <c r="B33" i="1"/>
  <c r="M33" i="1" s="1"/>
  <c r="B34" i="1"/>
  <c r="M34" i="1" s="1"/>
  <c r="B35" i="1"/>
  <c r="M35" i="1" s="1"/>
  <c r="B36" i="1"/>
  <c r="M36" i="1" s="1"/>
  <c r="B37" i="1"/>
  <c r="M37" i="1" s="1"/>
  <c r="B38" i="1"/>
  <c r="M38" i="1" s="1"/>
  <c r="B39" i="1"/>
  <c r="M39" i="1" s="1"/>
  <c r="U40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I2" i="3"/>
  <c r="C70" i="1"/>
  <c r="F28" i="5" l="1"/>
  <c r="G28" i="5" s="1"/>
  <c r="H28" i="5"/>
  <c r="I28" i="5" s="1"/>
  <c r="C28" i="5" s="1"/>
  <c r="I8" i="1"/>
  <c r="C8" i="1" s="1"/>
  <c r="M9" i="1"/>
  <c r="B10" i="1"/>
  <c r="M10" i="1" s="1"/>
  <c r="B11" i="1"/>
  <c r="M11" i="1" s="1"/>
  <c r="B12" i="1"/>
  <c r="M12" i="1" s="1"/>
  <c r="B13" i="1"/>
  <c r="M13" i="1" s="1"/>
  <c r="B14" i="1"/>
  <c r="M14" i="1" s="1"/>
  <c r="B15" i="1"/>
  <c r="M15" i="1" s="1"/>
  <c r="B16" i="1"/>
  <c r="M16" i="1" s="1"/>
  <c r="B17" i="1"/>
  <c r="M17" i="1" s="1"/>
  <c r="B18" i="1"/>
  <c r="M18" i="1" s="1"/>
  <c r="B19" i="1"/>
  <c r="M19" i="1" s="1"/>
  <c r="B20" i="1"/>
  <c r="M20" i="1" s="1"/>
  <c r="B21" i="1"/>
  <c r="B22" i="1"/>
  <c r="M22" i="1" s="1"/>
  <c r="B68" i="1"/>
  <c r="M68" i="1" s="1"/>
  <c r="B69" i="1"/>
  <c r="B70" i="1"/>
  <c r="K28" i="5" l="1"/>
  <c r="E27" i="5"/>
  <c r="D27" i="5"/>
  <c r="H27" i="5" s="1"/>
  <c r="D7" i="1"/>
  <c r="E7" i="1"/>
  <c r="F7" i="1" s="1"/>
  <c r="G7" i="1" s="1"/>
  <c r="K8" i="1"/>
  <c r="N21" i="1"/>
  <c r="M21" i="1"/>
  <c r="C69" i="1"/>
  <c r="E68" i="1" s="1"/>
  <c r="F27" i="5" l="1"/>
  <c r="G27" i="5" s="1"/>
  <c r="I27" i="5" s="1"/>
  <c r="C27" i="5" s="1"/>
  <c r="K27" i="5" s="1"/>
  <c r="J27" i="5"/>
  <c r="H7" i="1"/>
  <c r="I7" i="1" s="1"/>
  <c r="C7" i="1" s="1"/>
  <c r="J7" i="1"/>
  <c r="D68" i="1"/>
  <c r="D26" i="5" l="1"/>
  <c r="H26" i="5" s="1"/>
  <c r="E26" i="5"/>
  <c r="F26" i="5" s="1"/>
  <c r="G26" i="5" s="1"/>
  <c r="I26" i="5" s="1"/>
  <c r="C26" i="5" s="1"/>
  <c r="J26" i="5"/>
  <c r="D6" i="1"/>
  <c r="H6" i="1" s="1"/>
  <c r="E6" i="1"/>
  <c r="F6" i="1" s="1"/>
  <c r="G6" i="1" s="1"/>
  <c r="I6" i="1" s="1"/>
  <c r="C6" i="1" s="1"/>
  <c r="K6" i="1" s="1"/>
  <c r="K7" i="1"/>
  <c r="J6" i="1"/>
  <c r="H68" i="1"/>
  <c r="J68" i="1"/>
  <c r="F68" i="1"/>
  <c r="G68" i="1" s="1"/>
  <c r="I68" i="1" s="1"/>
  <c r="K26" i="5" l="1"/>
  <c r="E25" i="5"/>
  <c r="D25" i="5"/>
  <c r="C68" i="1"/>
  <c r="K68" i="1" s="1"/>
  <c r="H25" i="5" l="1"/>
  <c r="J25" i="5"/>
  <c r="F25" i="5"/>
  <c r="G25" i="5" s="1"/>
  <c r="I25" i="5" s="1"/>
  <c r="C25" i="5" s="1"/>
  <c r="E67" i="1"/>
  <c r="D67" i="1"/>
  <c r="H67" i="1" s="1"/>
  <c r="K25" i="5" l="1"/>
  <c r="E24" i="5"/>
  <c r="D24" i="5"/>
  <c r="H24" i="5" s="1"/>
  <c r="J67" i="1"/>
  <c r="F67" i="1"/>
  <c r="G67" i="1" s="1"/>
  <c r="I67" i="1" s="1"/>
  <c r="C67" i="1" s="1"/>
  <c r="K67" i="1" s="1"/>
  <c r="F24" i="5" l="1"/>
  <c r="G24" i="5" s="1"/>
  <c r="I24" i="5" s="1"/>
  <c r="J24" i="5"/>
  <c r="D66" i="1"/>
  <c r="E66" i="1"/>
  <c r="C24" i="5" l="1"/>
  <c r="H66" i="1"/>
  <c r="J66" i="1"/>
  <c r="F66" i="1"/>
  <c r="G66" i="1" s="1"/>
  <c r="K24" i="5" l="1"/>
  <c r="E23" i="5"/>
  <c r="D23" i="5"/>
  <c r="I66" i="1"/>
  <c r="C66" i="1" s="1"/>
  <c r="H23" i="5" l="1"/>
  <c r="J23" i="5"/>
  <c r="F23" i="5"/>
  <c r="G23" i="5" s="1"/>
  <c r="I23" i="5" s="1"/>
  <c r="K66" i="1"/>
  <c r="D65" i="1"/>
  <c r="E65" i="1"/>
  <c r="F65" i="1" s="1"/>
  <c r="G65" i="1" s="1"/>
  <c r="C23" i="5" l="1"/>
  <c r="K23" i="5" s="1"/>
  <c r="H65" i="1"/>
  <c r="I65" i="1" s="1"/>
  <c r="J65" i="1"/>
  <c r="D22" i="5" l="1"/>
  <c r="H22" i="5" s="1"/>
  <c r="E22" i="5"/>
  <c r="F22" i="5" s="1"/>
  <c r="G22" i="5" s="1"/>
  <c r="I22" i="5" s="1"/>
  <c r="J22" i="5"/>
  <c r="C65" i="1"/>
  <c r="K65" i="1" s="1"/>
  <c r="E64" i="1"/>
  <c r="C22" i="5" l="1"/>
  <c r="K22" i="5" s="1"/>
  <c r="E21" i="5"/>
  <c r="D21" i="5"/>
  <c r="H21" i="5" s="1"/>
  <c r="D64" i="1"/>
  <c r="H64" i="1" s="1"/>
  <c r="J64" i="1"/>
  <c r="F21" i="5" l="1"/>
  <c r="G21" i="5" s="1"/>
  <c r="I21" i="5" s="1"/>
  <c r="J21" i="5"/>
  <c r="F64" i="1"/>
  <c r="G64" i="1" s="1"/>
  <c r="I64" i="1" s="1"/>
  <c r="C64" i="1" s="1"/>
  <c r="C21" i="5" l="1"/>
  <c r="K21" i="5"/>
  <c r="E20" i="5"/>
  <c r="D20" i="5"/>
  <c r="H20" i="5" s="1"/>
  <c r="K64" i="1"/>
  <c r="D63" i="1"/>
  <c r="E63" i="1"/>
  <c r="F63" i="1" s="1"/>
  <c r="G63" i="1" s="1"/>
  <c r="H63" i="1"/>
  <c r="J63" i="1"/>
  <c r="F20" i="5" l="1"/>
  <c r="G20" i="5" s="1"/>
  <c r="I20" i="5" s="1"/>
  <c r="J20" i="5"/>
  <c r="I63" i="1"/>
  <c r="C63" i="1" s="1"/>
  <c r="C20" i="5" l="1"/>
  <c r="K63" i="1"/>
  <c r="E62" i="1"/>
  <c r="D62" i="1"/>
  <c r="D19" i="5" l="1"/>
  <c r="K20" i="5"/>
  <c r="E19" i="5"/>
  <c r="F19" i="5" s="1"/>
  <c r="G19" i="5" s="1"/>
  <c r="H62" i="1"/>
  <c r="J62" i="1"/>
  <c r="F62" i="1"/>
  <c r="G62" i="1" s="1"/>
  <c r="I62" i="1" s="1"/>
  <c r="H19" i="5" l="1"/>
  <c r="I19" i="5" s="1"/>
  <c r="J19" i="5"/>
  <c r="C62" i="1"/>
  <c r="C19" i="5" l="1"/>
  <c r="K19" i="5" s="1"/>
  <c r="E18" i="5"/>
  <c r="D18" i="5"/>
  <c r="H18" i="5" s="1"/>
  <c r="K62" i="1"/>
  <c r="D61" i="1"/>
  <c r="E61" i="1"/>
  <c r="F61" i="1" s="1"/>
  <c r="G61" i="1" s="1"/>
  <c r="J18" i="5" l="1"/>
  <c r="F18" i="5"/>
  <c r="G18" i="5" s="1"/>
  <c r="I18" i="5" s="1"/>
  <c r="C18" i="5" s="1"/>
  <c r="H61" i="1"/>
  <c r="I61" i="1" s="1"/>
  <c r="J61" i="1"/>
  <c r="K18" i="5" l="1"/>
  <c r="E17" i="5"/>
  <c r="D17" i="5"/>
  <c r="H17" i="5" s="1"/>
  <c r="C61" i="1"/>
  <c r="K61" i="1" s="1"/>
  <c r="J17" i="5" l="1"/>
  <c r="F17" i="5"/>
  <c r="G17" i="5" s="1"/>
  <c r="I17" i="5" s="1"/>
  <c r="C17" i="5" s="1"/>
  <c r="E60" i="1"/>
  <c r="D60" i="1"/>
  <c r="H60" i="1" s="1"/>
  <c r="D16" i="5" l="1"/>
  <c r="H16" i="5" s="1"/>
  <c r="K17" i="5"/>
  <c r="E16" i="5"/>
  <c r="F16" i="5" s="1"/>
  <c r="G16" i="5" s="1"/>
  <c r="I16" i="5" s="1"/>
  <c r="C16" i="5" s="1"/>
  <c r="J16" i="5"/>
  <c r="J60" i="1"/>
  <c r="F60" i="1"/>
  <c r="G60" i="1" s="1"/>
  <c r="I60" i="1" s="1"/>
  <c r="C60" i="1" s="1"/>
  <c r="E59" i="1" s="1"/>
  <c r="K16" i="5" l="1"/>
  <c r="E15" i="5"/>
  <c r="D15" i="5"/>
  <c r="H15" i="5" s="1"/>
  <c r="D59" i="1"/>
  <c r="F59" i="1" s="1"/>
  <c r="G59" i="1" s="1"/>
  <c r="K60" i="1"/>
  <c r="H59" i="1"/>
  <c r="F15" i="5" l="1"/>
  <c r="G15" i="5" s="1"/>
  <c r="I15" i="5" s="1"/>
  <c r="J15" i="5"/>
  <c r="I59" i="1"/>
  <c r="J59" i="1"/>
  <c r="C59" i="1" s="1"/>
  <c r="C15" i="5" l="1"/>
  <c r="K15" i="5"/>
  <c r="E14" i="5"/>
  <c r="D14" i="5"/>
  <c r="H14" i="5" s="1"/>
  <c r="D58" i="1"/>
  <c r="H58" i="1" s="1"/>
  <c r="E58" i="1"/>
  <c r="K59" i="1"/>
  <c r="J58" i="1"/>
  <c r="F14" i="5" l="1"/>
  <c r="G14" i="5" s="1"/>
  <c r="I14" i="5" s="1"/>
  <c r="J14" i="5"/>
  <c r="F58" i="1"/>
  <c r="G58" i="1" s="1"/>
  <c r="I58" i="1" s="1"/>
  <c r="C58" i="1" s="1"/>
  <c r="K58" i="1" s="1"/>
  <c r="C14" i="5" l="1"/>
  <c r="E57" i="1"/>
  <c r="D57" i="1"/>
  <c r="J57" i="1" s="1"/>
  <c r="E13" i="5" l="1"/>
  <c r="D13" i="5"/>
  <c r="K14" i="5"/>
  <c r="H57" i="1"/>
  <c r="F57" i="1"/>
  <c r="G57" i="1" s="1"/>
  <c r="H13" i="5" l="1"/>
  <c r="J13" i="5"/>
  <c r="F13" i="5"/>
  <c r="G13" i="5" s="1"/>
  <c r="I13" i="5" s="1"/>
  <c r="C13" i="5" s="1"/>
  <c r="I57" i="1"/>
  <c r="C57" i="1" s="1"/>
  <c r="K13" i="5" l="1"/>
  <c r="E12" i="5"/>
  <c r="D12" i="5"/>
  <c r="H12" i="5" s="1"/>
  <c r="K57" i="1"/>
  <c r="E56" i="1"/>
  <c r="D56" i="1"/>
  <c r="F12" i="5" l="1"/>
  <c r="G12" i="5" s="1"/>
  <c r="I12" i="5" s="1"/>
  <c r="J12" i="5"/>
  <c r="H56" i="1"/>
  <c r="J56" i="1"/>
  <c r="F56" i="1"/>
  <c r="G56" i="1" s="1"/>
  <c r="I56" i="1" s="1"/>
  <c r="C56" i="1" s="1"/>
  <c r="C12" i="5" l="1"/>
  <c r="K12" i="5"/>
  <c r="E11" i="5"/>
  <c r="D11" i="5"/>
  <c r="H11" i="5" s="1"/>
  <c r="E55" i="1"/>
  <c r="K56" i="1"/>
  <c r="D55" i="1"/>
  <c r="F11" i="5" l="1"/>
  <c r="G11" i="5" s="1"/>
  <c r="I11" i="5" s="1"/>
  <c r="J11" i="5"/>
  <c r="H55" i="1"/>
  <c r="J55" i="1"/>
  <c r="F55" i="1"/>
  <c r="G55" i="1" s="1"/>
  <c r="I55" i="1" s="1"/>
  <c r="C55" i="1" s="1"/>
  <c r="C11" i="5" l="1"/>
  <c r="K11" i="5"/>
  <c r="E10" i="5"/>
  <c r="D10" i="5"/>
  <c r="H10" i="5" s="1"/>
  <c r="K55" i="1"/>
  <c r="E54" i="1"/>
  <c r="D54" i="1"/>
  <c r="F10" i="5" l="1"/>
  <c r="G10" i="5" s="1"/>
  <c r="I10" i="5" s="1"/>
  <c r="J10" i="5"/>
  <c r="H54" i="1"/>
  <c r="J54" i="1"/>
  <c r="F54" i="1"/>
  <c r="G54" i="1" s="1"/>
  <c r="I54" i="1" s="1"/>
  <c r="C54" i="1" s="1"/>
  <c r="E53" i="1" s="1"/>
  <c r="C10" i="5" l="1"/>
  <c r="K10" i="5" s="1"/>
  <c r="D9" i="5"/>
  <c r="H9" i="5" s="1"/>
  <c r="K54" i="1"/>
  <c r="D53" i="1"/>
  <c r="H53" i="1" s="1"/>
  <c r="E9" i="5" l="1"/>
  <c r="F9" i="5" s="1"/>
  <c r="G9" i="5" s="1"/>
  <c r="I9" i="5" s="1"/>
  <c r="C9" i="5" s="1"/>
  <c r="J9" i="5"/>
  <c r="J53" i="1"/>
  <c r="F53" i="1"/>
  <c r="G53" i="1" s="1"/>
  <c r="I53" i="1" s="1"/>
  <c r="C53" i="1" s="1"/>
  <c r="K9" i="5" l="1"/>
  <c r="E8" i="5"/>
  <c r="D8" i="5"/>
  <c r="H8" i="5" s="1"/>
  <c r="E52" i="1"/>
  <c r="K53" i="1"/>
  <c r="D52" i="1"/>
  <c r="H52" i="1" s="1"/>
  <c r="F52" i="1"/>
  <c r="G52" i="1" s="1"/>
  <c r="I52" i="1" s="1"/>
  <c r="F8" i="5" l="1"/>
  <c r="G8" i="5" s="1"/>
  <c r="I8" i="5" s="1"/>
  <c r="J8" i="5"/>
  <c r="J52" i="1"/>
  <c r="C52" i="1" s="1"/>
  <c r="C8" i="5" l="1"/>
  <c r="K8" i="5"/>
  <c r="E7" i="5"/>
  <c r="D7" i="5"/>
  <c r="H7" i="5" s="1"/>
  <c r="E51" i="1"/>
  <c r="D51" i="1"/>
  <c r="H51" i="1" s="1"/>
  <c r="K52" i="1"/>
  <c r="F7" i="5" l="1"/>
  <c r="G7" i="5" s="1"/>
  <c r="I7" i="5" s="1"/>
  <c r="J7" i="5"/>
  <c r="J51" i="1"/>
  <c r="F51" i="1"/>
  <c r="G51" i="1" s="1"/>
  <c r="I51" i="1" s="1"/>
  <c r="C51" i="1" s="1"/>
  <c r="K51" i="1" s="1"/>
  <c r="C7" i="5" l="1"/>
  <c r="K7" i="5"/>
  <c r="E6" i="5"/>
  <c r="D6" i="5"/>
  <c r="H6" i="5" s="1"/>
  <c r="E50" i="1"/>
  <c r="D50" i="1"/>
  <c r="H50" i="1" s="1"/>
  <c r="F6" i="5" l="1"/>
  <c r="G6" i="5" s="1"/>
  <c r="I6" i="5" s="1"/>
  <c r="J6" i="5"/>
  <c r="J50" i="1"/>
  <c r="F50" i="1"/>
  <c r="G50" i="1" s="1"/>
  <c r="I50" i="1" s="1"/>
  <c r="C50" i="1" s="1"/>
  <c r="C6" i="5" l="1"/>
  <c r="K6" i="5"/>
  <c r="E5" i="5"/>
  <c r="D5" i="5"/>
  <c r="H5" i="5" s="1"/>
  <c r="K50" i="1"/>
  <c r="D49" i="1"/>
  <c r="E49" i="1"/>
  <c r="F5" i="5" l="1"/>
  <c r="G5" i="5" s="1"/>
  <c r="I5" i="5" s="1"/>
  <c r="J5" i="5"/>
  <c r="F49" i="1"/>
  <c r="G49" i="1" s="1"/>
  <c r="H49" i="1"/>
  <c r="J49" i="1"/>
  <c r="C5" i="5" l="1"/>
  <c r="K5" i="5"/>
  <c r="I49" i="1"/>
  <c r="C49" i="1" s="1"/>
  <c r="K49" i="1" s="1"/>
  <c r="E48" i="1" l="1"/>
  <c r="D48" i="1"/>
  <c r="F48" i="1" l="1"/>
  <c r="G48" i="1" s="1"/>
  <c r="H48" i="1"/>
  <c r="J48" i="1"/>
  <c r="I48" i="1" l="1"/>
  <c r="C48" i="1" s="1"/>
  <c r="E47" i="1" s="1"/>
  <c r="D47" i="1" l="1"/>
  <c r="F47" i="1" s="1"/>
  <c r="G47" i="1" s="1"/>
  <c r="K48" i="1"/>
  <c r="J47" i="1" l="1"/>
  <c r="H47" i="1"/>
  <c r="I47" i="1" s="1"/>
  <c r="C47" i="1" s="1"/>
  <c r="K47" i="1" s="1"/>
  <c r="E46" i="1" l="1"/>
  <c r="D46" i="1"/>
  <c r="H46" i="1" s="1"/>
  <c r="J46" i="1"/>
  <c r="F46" i="1" l="1"/>
  <c r="G46" i="1" s="1"/>
  <c r="I46" i="1" s="1"/>
  <c r="C46" i="1" s="1"/>
  <c r="K46" i="1" s="1"/>
  <c r="E45" i="1" l="1"/>
  <c r="D45" i="1"/>
  <c r="H45" i="1" s="1"/>
  <c r="J45" i="1" l="1"/>
  <c r="F45" i="1"/>
  <c r="G45" i="1" s="1"/>
  <c r="I45" i="1" s="1"/>
  <c r="C45" i="1" s="1"/>
  <c r="D44" i="1" s="1"/>
  <c r="E44" i="1" l="1"/>
  <c r="K45" i="1"/>
  <c r="H44" i="1"/>
  <c r="J44" i="1"/>
  <c r="F44" i="1"/>
  <c r="G44" i="1" s="1"/>
  <c r="I44" i="1" l="1"/>
  <c r="C44" i="1" s="1"/>
  <c r="K44" i="1" s="1"/>
  <c r="E43" i="1" l="1"/>
  <c r="D43" i="1"/>
  <c r="H43" i="1" s="1"/>
  <c r="J43" i="1" l="1"/>
  <c r="F43" i="1"/>
  <c r="G43" i="1" s="1"/>
  <c r="I43" i="1" s="1"/>
  <c r="C43" i="1" s="1"/>
  <c r="K43" i="1" s="1"/>
  <c r="E42" i="1" l="1"/>
  <c r="D42" i="1"/>
  <c r="J42" i="1" s="1"/>
  <c r="H42" i="1" l="1"/>
  <c r="F42" i="1"/>
  <c r="G42" i="1" s="1"/>
  <c r="I42" i="1" s="1"/>
  <c r="C42" i="1" s="1"/>
  <c r="E41" i="1" s="1"/>
  <c r="K42" i="1" l="1"/>
  <c r="D41" i="1"/>
  <c r="H41" i="1" s="1"/>
  <c r="F41" i="1" l="1"/>
  <c r="G41" i="1" s="1"/>
  <c r="I41" i="1" s="1"/>
  <c r="C41" i="1" s="1"/>
  <c r="K41" i="1" s="1"/>
  <c r="J41" i="1"/>
  <c r="D40" i="1" l="1"/>
  <c r="E40" i="1"/>
  <c r="F40" i="1" s="1"/>
  <c r="G40" i="1" s="1"/>
  <c r="I40" i="1" s="1"/>
  <c r="C40" i="1" s="1"/>
  <c r="H40" i="1"/>
  <c r="J40" i="1"/>
  <c r="K40" i="1" l="1"/>
  <c r="E39" i="1"/>
  <c r="D39" i="1"/>
  <c r="H39" i="1" s="1"/>
  <c r="J39" i="1" l="1"/>
  <c r="F39" i="1"/>
  <c r="G39" i="1" s="1"/>
  <c r="I39" i="1" s="1"/>
  <c r="C39" i="1" s="1"/>
  <c r="K39" i="1" l="1"/>
  <c r="D38" i="1"/>
  <c r="H38" i="1" s="1"/>
  <c r="E38" i="1"/>
  <c r="F38" i="1" s="1"/>
  <c r="G38" i="1" s="1"/>
  <c r="I38" i="1" s="1"/>
  <c r="J38" i="1"/>
  <c r="C38" i="1" l="1"/>
  <c r="D37" i="1" s="1"/>
  <c r="K38" i="1" l="1"/>
  <c r="H37" i="1"/>
  <c r="J37" i="1"/>
  <c r="E37" i="1"/>
  <c r="F37" i="1" s="1"/>
  <c r="G37" i="1" s="1"/>
  <c r="I37" i="1" s="1"/>
  <c r="C37" i="1" s="1"/>
  <c r="D36" i="1" s="1"/>
  <c r="H36" i="1" l="1"/>
  <c r="J36" i="1"/>
  <c r="E36" i="1"/>
  <c r="F36" i="1" s="1"/>
  <c r="G36" i="1" s="1"/>
  <c r="I36" i="1" s="1"/>
  <c r="C36" i="1" s="1"/>
  <c r="K37" i="1"/>
  <c r="K36" i="1" l="1"/>
  <c r="D35" i="1"/>
  <c r="E35" i="1"/>
  <c r="F35" i="1" s="1"/>
  <c r="G35" i="1" s="1"/>
  <c r="H35" i="1" l="1"/>
  <c r="I35" i="1" s="1"/>
  <c r="J35" i="1"/>
  <c r="C35" i="1" l="1"/>
  <c r="K35" i="1"/>
  <c r="D34" i="1"/>
  <c r="H34" i="1" s="1"/>
  <c r="E34" i="1"/>
  <c r="F34" i="1" l="1"/>
  <c r="G34" i="1" s="1"/>
  <c r="I34" i="1" s="1"/>
  <c r="J34" i="1"/>
  <c r="C34" i="1" s="1"/>
  <c r="E33" i="1" l="1"/>
  <c r="D33" i="1"/>
  <c r="K34" i="1"/>
  <c r="H33" i="1" l="1"/>
  <c r="J33" i="1"/>
  <c r="F33" i="1"/>
  <c r="G33" i="1" s="1"/>
  <c r="I33" i="1" s="1"/>
  <c r="C33" i="1" l="1"/>
  <c r="E32" i="1" s="1"/>
  <c r="D32" i="1"/>
  <c r="H32" i="1" s="1"/>
  <c r="K33" i="1"/>
  <c r="F32" i="1" l="1"/>
  <c r="G32" i="1" s="1"/>
  <c r="I32" i="1" s="1"/>
  <c r="C32" i="1" s="1"/>
  <c r="K32" i="1" s="1"/>
  <c r="J32" i="1"/>
  <c r="E31" i="1" l="1"/>
  <c r="D31" i="1"/>
  <c r="H31" i="1" l="1"/>
  <c r="J31" i="1"/>
  <c r="F31" i="1"/>
  <c r="G31" i="1" s="1"/>
  <c r="I31" i="1" s="1"/>
  <c r="C31" i="1" s="1"/>
  <c r="E30" i="1" l="1"/>
  <c r="K31" i="1"/>
  <c r="D30" i="1"/>
  <c r="H30" i="1" l="1"/>
  <c r="J30" i="1"/>
  <c r="F30" i="1"/>
  <c r="G30" i="1" s="1"/>
  <c r="I30" i="1" s="1"/>
  <c r="C30" i="1" s="1"/>
  <c r="E29" i="1" s="1"/>
  <c r="K30" i="1" l="1"/>
  <c r="D29" i="1"/>
  <c r="F29" i="1" s="1"/>
  <c r="G29" i="1" s="1"/>
  <c r="J29" i="1"/>
  <c r="H29" i="1" l="1"/>
  <c r="I29" i="1" s="1"/>
  <c r="C29" i="1" s="1"/>
  <c r="E28" i="1" l="1"/>
  <c r="D28" i="1"/>
  <c r="H28" i="1" s="1"/>
  <c r="K29" i="1"/>
  <c r="J28" i="1" l="1"/>
  <c r="F28" i="1"/>
  <c r="G28" i="1" s="1"/>
  <c r="I28" i="1" s="1"/>
  <c r="C28" i="1" s="1"/>
  <c r="K28" i="1" l="1"/>
  <c r="E27" i="1"/>
  <c r="D27" i="1"/>
  <c r="H27" i="1" l="1"/>
  <c r="J27" i="1"/>
  <c r="F27" i="1"/>
  <c r="G27" i="1" s="1"/>
  <c r="I27" i="1" l="1"/>
  <c r="C27" i="1" s="1"/>
  <c r="K27" i="1" l="1"/>
  <c r="D26" i="1"/>
  <c r="E26" i="1"/>
  <c r="F26" i="1" s="1"/>
  <c r="G26" i="1" s="1"/>
  <c r="H26" i="1" l="1"/>
  <c r="I26" i="1" s="1"/>
  <c r="J26" i="1"/>
  <c r="C26" i="1" l="1"/>
  <c r="K26" i="1"/>
  <c r="E25" i="1"/>
  <c r="D25" i="1"/>
  <c r="H25" i="1" s="1"/>
  <c r="J25" i="1" l="1"/>
  <c r="F25" i="1"/>
  <c r="G25" i="1" s="1"/>
  <c r="I25" i="1" s="1"/>
  <c r="C25" i="1" s="1"/>
  <c r="K25" i="1" l="1"/>
  <c r="D24" i="1"/>
  <c r="H24" i="1" s="1"/>
  <c r="E24" i="1"/>
  <c r="F24" i="1" s="1"/>
  <c r="G24" i="1" s="1"/>
  <c r="I24" i="1" s="1"/>
  <c r="J24" i="1"/>
  <c r="C24" i="1" l="1"/>
  <c r="K24" i="1" s="1"/>
  <c r="E23" i="1"/>
  <c r="D23" i="1"/>
  <c r="H23" i="1" s="1"/>
  <c r="F23" i="1" l="1"/>
  <c r="G23" i="1" s="1"/>
  <c r="I23" i="1" s="1"/>
  <c r="J23" i="1"/>
  <c r="C23" i="1" l="1"/>
  <c r="K23" i="1" l="1"/>
  <c r="E22" i="1"/>
  <c r="D22" i="1"/>
  <c r="H22" i="1" l="1"/>
  <c r="J22" i="1"/>
  <c r="F22" i="1"/>
  <c r="G22" i="1" s="1"/>
  <c r="I22" i="1" s="1"/>
  <c r="C22" i="1" s="1"/>
  <c r="K22" i="1" l="1"/>
  <c r="D21" i="1"/>
  <c r="H21" i="1" s="1"/>
  <c r="E21" i="1"/>
  <c r="F21" i="1" l="1"/>
  <c r="G21" i="1" s="1"/>
  <c r="I21" i="1" s="1"/>
  <c r="J21" i="1"/>
  <c r="C21" i="1" l="1"/>
  <c r="K21" i="1" l="1"/>
  <c r="D20" i="1"/>
  <c r="E20" i="1"/>
  <c r="F20" i="1" l="1"/>
  <c r="G20" i="1" s="1"/>
  <c r="H20" i="1"/>
  <c r="J20" i="1"/>
  <c r="I20" i="1" l="1"/>
  <c r="C20" i="1" s="1"/>
  <c r="E19" i="1" l="1"/>
  <c r="K20" i="1"/>
  <c r="D19" i="1"/>
  <c r="H19" i="1" s="1"/>
  <c r="J19" i="1"/>
  <c r="F19" i="1" l="1"/>
  <c r="G19" i="1" s="1"/>
  <c r="I19" i="1" s="1"/>
  <c r="C19" i="1" s="1"/>
  <c r="K19" i="1" l="1"/>
  <c r="D18" i="1"/>
  <c r="H18" i="1" s="1"/>
  <c r="E18" i="1"/>
  <c r="F18" i="1" s="1"/>
  <c r="G18" i="1" s="1"/>
  <c r="I18" i="1" s="1"/>
  <c r="C18" i="1" s="1"/>
  <c r="J18" i="1"/>
  <c r="K18" i="1" l="1"/>
  <c r="D17" i="1"/>
  <c r="E17" i="1"/>
  <c r="F17" i="1" s="1"/>
  <c r="G17" i="1" s="1"/>
  <c r="H17" i="1" l="1"/>
  <c r="I17" i="1" s="1"/>
  <c r="J17" i="1"/>
  <c r="C17" i="1" l="1"/>
  <c r="K17" i="1" s="1"/>
  <c r="E16" i="1"/>
  <c r="D16" i="1" l="1"/>
  <c r="H16" i="1" s="1"/>
  <c r="F16" i="1" l="1"/>
  <c r="G16" i="1" s="1"/>
  <c r="I16" i="1" s="1"/>
  <c r="C16" i="1" s="1"/>
  <c r="D15" i="1" s="1"/>
  <c r="J16" i="1"/>
  <c r="K16" i="1" l="1"/>
  <c r="E15" i="1"/>
  <c r="F15" i="1" s="1"/>
  <c r="G15" i="1" s="1"/>
  <c r="H15" i="1"/>
  <c r="J15" i="1"/>
  <c r="I15" i="1" l="1"/>
  <c r="C15" i="1" s="1"/>
  <c r="K15" i="1" l="1"/>
  <c r="E14" i="1"/>
  <c r="F14" i="1" s="1"/>
  <c r="G14" i="1" s="1"/>
  <c r="I14" i="1" s="1"/>
  <c r="D14" i="1"/>
  <c r="H14" i="1" s="1"/>
  <c r="J14" i="1" l="1"/>
  <c r="C14" i="1"/>
  <c r="K14" i="1" l="1"/>
  <c r="E13" i="1"/>
  <c r="D13" i="1"/>
  <c r="F13" i="1" l="1"/>
  <c r="G13" i="1" s="1"/>
  <c r="H13" i="1"/>
  <c r="I13" i="1" s="1"/>
  <c r="C13" i="1" s="1"/>
  <c r="J13" i="1"/>
  <c r="E12" i="1" l="1"/>
  <c r="D12" i="1"/>
  <c r="H12" i="1" s="1"/>
  <c r="K13" i="1"/>
  <c r="F12" i="1" l="1"/>
  <c r="G12" i="1" s="1"/>
  <c r="I12" i="1" s="1"/>
  <c r="J12" i="1"/>
  <c r="C12" i="1" l="1"/>
  <c r="K12" i="1" l="1"/>
  <c r="D11" i="1"/>
  <c r="E11" i="1"/>
  <c r="F11" i="1" s="1"/>
  <c r="G11" i="1" s="1"/>
  <c r="H11" i="1" l="1"/>
  <c r="I11" i="1" s="1"/>
  <c r="J11" i="1"/>
  <c r="C11" i="1" l="1"/>
  <c r="E10" i="1" l="1"/>
  <c r="K11" i="1"/>
  <c r="D10" i="1"/>
  <c r="H10" i="1" l="1"/>
  <c r="J10" i="1"/>
  <c r="F10" i="1"/>
  <c r="G10" i="1" s="1"/>
  <c r="I10" i="1" s="1"/>
  <c r="C10" i="1" s="1"/>
  <c r="K10" i="1" l="1"/>
</calcChain>
</file>

<file path=xl/sharedStrings.xml><?xml version="1.0" encoding="utf-8"?>
<sst xmlns="http://schemas.openxmlformats.org/spreadsheetml/2006/main" count="53" uniqueCount="24">
  <si>
    <t>r=</t>
  </si>
  <si>
    <t>std=</t>
  </si>
  <si>
    <t>Pm</t>
  </si>
  <si>
    <t>F(k)</t>
  </si>
  <si>
    <t>mid-term</t>
  </si>
  <si>
    <t>last-term</t>
  </si>
  <si>
    <t>integral</t>
  </si>
  <si>
    <t>1st-term</t>
  </si>
  <si>
    <t>2nd-term</t>
  </si>
  <si>
    <t>3rd-term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</si>
  <si>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</si>
  <si>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</si>
  <si>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</si>
  <si>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</si>
  <si>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</si>
  <si>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</si>
  <si>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</t>
  </si>
  <si>
    <t>Interg_sum</t>
  </si>
  <si>
    <t xml:space="preserve"> </t>
  </si>
  <si>
    <t>Asset Value</t>
  </si>
  <si>
    <t>LEV</t>
  </si>
  <si>
    <t>Qt</t>
  </si>
  <si>
    <t>Year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</si>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</sst>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Sheet1!$K$9:$K$68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6</xdr:row>
      <xdr:rowOff>180974</xdr:rowOff>
    </xdr:from>
    <xdr:to>
      <xdr:col>24</xdr:col>
      <xdr:colOff>352425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30</xdr:row>
      <xdr:rowOff>23812</xdr:rowOff>
    </xdr:from>
    <xdr:to>
      <xdr:col>24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N3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30" sqref="L30"/>
    </sheetView>
  </sheetViews>
  <sheetFormatPr defaultRowHeight="14.4" x14ac:dyDescent="0.3"/>
  <cols>
    <col min="9" max="9" width="11.6640625" customWidth="1"/>
  </cols>
  <sheetData>
    <row r="2" spans="1:14" x14ac:dyDescent="0.3">
      <c r="B2" s="1" t="s">
        <v>0</v>
      </c>
      <c r="C2">
        <v>0.04</v>
      </c>
      <c r="D2" s="1" t="s">
        <v>11</v>
      </c>
      <c r="E2">
        <v>400</v>
      </c>
      <c r="F2" s="1" t="s">
        <v>10</v>
      </c>
      <c r="G2">
        <v>169.19</v>
      </c>
      <c r="I2" s="1" t="s">
        <v>1</v>
      </c>
      <c r="J2">
        <v>65.73</v>
      </c>
    </row>
    <row r="4" spans="1:14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M4" t="s">
        <v>20</v>
      </c>
      <c r="N4" t="s">
        <v>23</v>
      </c>
    </row>
    <row r="5" spans="1:14" x14ac:dyDescent="0.3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3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3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3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3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3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3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3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3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3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3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3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3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3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3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3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3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3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3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3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3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3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3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3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3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3">
      <c r="A30">
        <v>40</v>
      </c>
      <c r="B30">
        <f t="shared" ref="B30" si="12">EXP(12.09-52.9/A30)</f>
        <v>47453.236008733504</v>
      </c>
      <c r="C30">
        <f>G2</f>
        <v>169.19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0"/>
  <sheetViews>
    <sheetView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B70" sqref="B70"/>
    </sheetView>
  </sheetViews>
  <sheetFormatPr defaultRowHeight="14.4" x14ac:dyDescent="0.3"/>
  <cols>
    <col min="9" max="9" width="11.6640625" customWidth="1"/>
  </cols>
  <sheetData>
    <row r="2" spans="1:14" x14ac:dyDescent="0.3">
      <c r="B2" s="1" t="s">
        <v>0</v>
      </c>
      <c r="C2">
        <v>0.04</v>
      </c>
      <c r="D2" s="1" t="s">
        <v>11</v>
      </c>
      <c r="E2">
        <v>400</v>
      </c>
      <c r="F2" s="1" t="s">
        <v>10</v>
      </c>
      <c r="G2">
        <v>169.19</v>
      </c>
      <c r="I2" s="1" t="s">
        <v>1</v>
      </c>
      <c r="J2">
        <v>65.73</v>
      </c>
    </row>
    <row r="4" spans="1:14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M4" t="s">
        <v>20</v>
      </c>
      <c r="N4" t="s">
        <v>23</v>
      </c>
    </row>
    <row r="5" spans="1:14" x14ac:dyDescent="0.3">
      <c r="A5">
        <v>15</v>
      </c>
      <c r="B5">
        <f>EXP(12.09-52.9/A5)</f>
        <v>5236.1058012742687</v>
      </c>
      <c r="M5">
        <f>(($B5*$G$2)/1000 - 60*EXP($C$2*$A5))/(EXP($C$2*$A5)-1)</f>
        <v>944.59537006730682</v>
      </c>
    </row>
    <row r="6" spans="1:14" x14ac:dyDescent="0.3">
      <c r="A6">
        <v>16</v>
      </c>
      <c r="B6">
        <f t="shared" ref="B6:B8" si="0">EXP(12.09-52.9/A6)</f>
        <v>6527.3087433098653</v>
      </c>
      <c r="C6">
        <f t="shared" ref="C6:C8" si="1">(I6+J6-$E$2)/(B6/1000)</f>
        <v>734.94659905878916</v>
      </c>
      <c r="D6">
        <f t="shared" ref="D6:D8" si="2">NORMDIST(C7,$G$2,$J$2,TRUE)</f>
        <v>0.99999999999902545</v>
      </c>
      <c r="E6">
        <f t="shared" ref="E6:E8" si="3">NORMDIST((C7-$G$2)/$J$2,0,1,FALSE)</f>
        <v>6.9926801403237399E-12</v>
      </c>
      <c r="F6">
        <f t="shared" ref="F6:F8" si="4">E6/(1-D6)</f>
        <v>7.1752635393672959</v>
      </c>
      <c r="G6">
        <f t="shared" ref="G6:G8" si="5">(B7/1000)*EXP(-$C$2)*($G$2+$J$2*F6)*(1-D6)</f>
        <v>4.7573836889434605E-9</v>
      </c>
      <c r="H6">
        <f t="shared" ref="H6:H8" si="6">$E$2/EXP($C$2)*(1-D6)</f>
        <v>3.7453638843128322E-10</v>
      </c>
      <c r="I6">
        <f t="shared" ref="I6:I8" si="7">G6+H6+D6*I7/EXP($C$2)</f>
        <v>5197.1689426057801</v>
      </c>
      <c r="J6">
        <f t="shared" ref="J6:J8" si="8">J7*D6/EXP($C$2)</f>
        <v>5.4419296504257253E-2</v>
      </c>
      <c r="K6">
        <f t="shared" ref="K6:K8" si="9">C6*B6</f>
        <v>4797223.3619022844</v>
      </c>
      <c r="M6">
        <f t="shared" ref="M6:M68" si="10">(($B6*$G$2)/1000 - 60*EXP($C$2*$A6))/(EXP($C$2*$A6)-1)</f>
        <v>1104.9499620006316</v>
      </c>
    </row>
    <row r="7" spans="1:14" x14ac:dyDescent="0.3">
      <c r="A7">
        <v>17</v>
      </c>
      <c r="B7">
        <f t="shared" si="0"/>
        <v>7928.6280660355969</v>
      </c>
      <c r="C7">
        <f t="shared" si="1"/>
        <v>631.80237857429643</v>
      </c>
      <c r="D7">
        <f t="shared" si="2"/>
        <v>0.99999999780024529</v>
      </c>
      <c r="E7">
        <f t="shared" si="3"/>
        <v>1.3264798531490677E-8</v>
      </c>
      <c r="F7">
        <f t="shared" si="4"/>
        <v>6.0301262049033131</v>
      </c>
      <c r="G7">
        <f t="shared" si="5"/>
        <v>1.1265505734426071E-5</v>
      </c>
      <c r="H7">
        <f t="shared" si="6"/>
        <v>8.4540043829771449E-7</v>
      </c>
      <c r="I7">
        <f t="shared" si="7"/>
        <v>5409.2694307620877</v>
      </c>
      <c r="J7">
        <f t="shared" si="8"/>
        <v>5.6640190125656319E-2</v>
      </c>
      <c r="K7">
        <f t="shared" si="9"/>
        <v>5009326.0709522143</v>
      </c>
      <c r="M7">
        <f t="shared" si="10"/>
        <v>1255.816698629819</v>
      </c>
    </row>
    <row r="8" spans="1:14" x14ac:dyDescent="0.3">
      <c r="A8">
        <v>18</v>
      </c>
      <c r="B8">
        <f t="shared" si="0"/>
        <v>9424.9066816039176</v>
      </c>
      <c r="C8">
        <f t="shared" si="1"/>
        <v>554.92165941068379</v>
      </c>
      <c r="D8">
        <f t="shared" si="2"/>
        <v>0.9999996759216867</v>
      </c>
      <c r="E8">
        <f t="shared" si="3"/>
        <v>1.6734007175786115E-6</v>
      </c>
      <c r="F8">
        <f t="shared" si="4"/>
        <v>5.1635689551640338</v>
      </c>
      <c r="G8">
        <f t="shared" si="5"/>
        <v>1.7422088287583008E-3</v>
      </c>
      <c r="H8">
        <f t="shared" si="6"/>
        <v>1.2454840834934673E-4</v>
      </c>
      <c r="I8">
        <f t="shared" si="7"/>
        <v>5630.025903826222</v>
      </c>
      <c r="J8">
        <f t="shared" si="8"/>
        <v>5.8951720264767735E-2</v>
      </c>
      <c r="K8">
        <f t="shared" si="9"/>
        <v>5230084.8555464875</v>
      </c>
      <c r="M8">
        <f t="shared" si="10"/>
        <v>1395.3790092816466</v>
      </c>
    </row>
    <row r="9" spans="1:14" x14ac:dyDescent="0.3">
      <c r="A9">
        <v>19</v>
      </c>
      <c r="B9">
        <f t="shared" ref="B9:B69" si="11">EXP(12.09-52.9/A9)</f>
        <v>11001.528247091775</v>
      </c>
      <c r="C9">
        <f t="shared" ref="C9:C20" si="12">(I9+J9-$E$2)/(B9/1000)</f>
        <v>496.28131753637842</v>
      </c>
      <c r="D9">
        <f t="shared" ref="D9:D20" si="13">NORMDIST(C10,$G$2,$J$2,TRUE)</f>
        <v>0.99999077281647797</v>
      </c>
      <c r="E9">
        <f t="shared" ref="E9:E20" si="14">NORMDIST((C10-$G$2)/$J$2,0,1,FALSE)</f>
        <v>4.1484514318438097E-5</v>
      </c>
      <c r="F9">
        <f t="shared" ref="F9:F20" si="15">E9/(1-D9)</f>
        <v>4.4959021590268442</v>
      </c>
      <c r="G9">
        <f t="shared" ref="G9:G20" si="16">(B10/1000)*EXP(-$C$2)*($G$2+$J$2*F9)*(1-D9)</f>
        <v>5.2093880871000246E-2</v>
      </c>
      <c r="H9">
        <f t="shared" ref="H9:H20" si="17">$E$2/EXP($C$2)*(1-D9)</f>
        <v>3.5461521924352603E-3</v>
      </c>
      <c r="I9">
        <f t="shared" ref="I9:I20" si="18">G9+H9+D9*I10/EXP($C$2)</f>
        <v>5859.791575774896</v>
      </c>
      <c r="J9">
        <f t="shared" ref="J9:J20" si="19">J10*D9/EXP($C$2)</f>
        <v>6.1357605493415297E-2</v>
      </c>
      <c r="K9">
        <f>C9*B9</f>
        <v>5459852.9333803905</v>
      </c>
      <c r="M9">
        <f t="shared" si="10"/>
        <v>1522.5232326642395</v>
      </c>
    </row>
    <row r="10" spans="1:14" x14ac:dyDescent="0.3">
      <c r="A10">
        <v>20</v>
      </c>
      <c r="B10">
        <f t="shared" si="11"/>
        <v>12644.783024990649</v>
      </c>
      <c r="C10">
        <f t="shared" si="12"/>
        <v>450.69942463982318</v>
      </c>
      <c r="D10">
        <f t="shared" si="13"/>
        <v>0.99990627893019113</v>
      </c>
      <c r="E10">
        <f t="shared" si="14"/>
        <v>3.7244571345857738E-4</v>
      </c>
      <c r="F10">
        <f t="shared" si="15"/>
        <v>3.9739806024207418</v>
      </c>
      <c r="G10">
        <f t="shared" si="16"/>
        <v>0.5558393245579869</v>
      </c>
      <c r="H10">
        <f t="shared" si="17"/>
        <v>3.6018485639368727E-2</v>
      </c>
      <c r="I10">
        <f t="shared" si="18"/>
        <v>6098.9325718125438</v>
      </c>
      <c r="J10">
        <f t="shared" si="19"/>
        <v>6.3862246144858012E-2</v>
      </c>
      <c r="K10">
        <f t="shared" ref="K10:K68" si="20">C10*B10</f>
        <v>5698996.4340586886</v>
      </c>
      <c r="M10">
        <f t="shared" si="10"/>
        <v>1636.6963661964292</v>
      </c>
    </row>
    <row r="11" spans="1:14" x14ac:dyDescent="0.3">
      <c r="A11">
        <v>21</v>
      </c>
      <c r="B11">
        <f t="shared" si="11"/>
        <v>14342.06893513009</v>
      </c>
      <c r="C11">
        <f t="shared" si="12"/>
        <v>414.7156275263967</v>
      </c>
      <c r="D11">
        <f t="shared" si="13"/>
        <v>0.9995126020652404</v>
      </c>
      <c r="E11">
        <f t="shared" si="14"/>
        <v>1.7356778819102631E-3</v>
      </c>
      <c r="F11">
        <f t="shared" si="15"/>
        <v>3.5611104564206686</v>
      </c>
      <c r="G11">
        <f t="shared" si="16"/>
        <v>3.0369556028340283</v>
      </c>
      <c r="H11">
        <f t="shared" si="17"/>
        <v>0.18731471535267205</v>
      </c>
      <c r="I11">
        <f t="shared" si="18"/>
        <v>6347.8136437153798</v>
      </c>
      <c r="J11">
        <f t="shared" si="19"/>
        <v>6.6474743935811459E-2</v>
      </c>
      <c r="K11">
        <f t="shared" si="20"/>
        <v>5947880.118459315</v>
      </c>
      <c r="M11">
        <f t="shared" si="10"/>
        <v>1737.7772801028029</v>
      </c>
    </row>
    <row r="12" spans="1:14" x14ac:dyDescent="0.3">
      <c r="A12">
        <v>22</v>
      </c>
      <c r="B12">
        <f t="shared" si="11"/>
        <v>16081.978005410669</v>
      </c>
      <c r="C12">
        <f t="shared" si="12"/>
        <v>385.94794166178929</v>
      </c>
      <c r="D12">
        <f t="shared" si="13"/>
        <v>0.99838066208344334</v>
      </c>
      <c r="E12">
        <f t="shared" si="14"/>
        <v>5.2324325815069047E-3</v>
      </c>
      <c r="F12">
        <f t="shared" si="15"/>
        <v>3.231217232678079</v>
      </c>
      <c r="G12">
        <f t="shared" si="16"/>
        <v>10.599659319373876</v>
      </c>
      <c r="H12">
        <f t="shared" si="17"/>
        <v>0.6223371074586268</v>
      </c>
      <c r="I12">
        <f t="shared" si="18"/>
        <v>6606.7370876703626</v>
      </c>
      <c r="J12">
        <f t="shared" si="19"/>
        <v>6.9221368051902418E-2</v>
      </c>
      <c r="K12">
        <f t="shared" si="20"/>
        <v>6206806.3090384156</v>
      </c>
      <c r="M12">
        <f t="shared" si="10"/>
        <v>1825.9666967345638</v>
      </c>
    </row>
    <row r="13" spans="1:14" x14ac:dyDescent="0.3">
      <c r="A13">
        <v>23</v>
      </c>
      <c r="B13">
        <f t="shared" si="11"/>
        <v>17854.306167671504</v>
      </c>
      <c r="C13">
        <f t="shared" si="12"/>
        <v>362.70743553905612</v>
      </c>
      <c r="D13">
        <f t="shared" si="13"/>
        <v>0.99604501441180548</v>
      </c>
      <c r="E13">
        <f t="shared" si="14"/>
        <v>1.1727591375499162E-2</v>
      </c>
      <c r="F13">
        <f t="shared" si="15"/>
        <v>2.9652677902305351</v>
      </c>
      <c r="G13">
        <f t="shared" si="16"/>
        <v>27.186490869089628</v>
      </c>
      <c r="H13">
        <f t="shared" si="17"/>
        <v>1.5199633540547717</v>
      </c>
      <c r="I13">
        <f t="shared" si="18"/>
        <v>6875.8174402030008</v>
      </c>
      <c r="J13">
        <f t="shared" si="19"/>
        <v>7.2163202282392827E-2</v>
      </c>
      <c r="K13">
        <f t="shared" si="20"/>
        <v>6475889.6034052847</v>
      </c>
      <c r="M13">
        <f t="shared" si="10"/>
        <v>1901.6967551441876</v>
      </c>
    </row>
    <row r="14" spans="1:14" x14ac:dyDescent="0.3">
      <c r="A14">
        <v>24</v>
      </c>
      <c r="B14">
        <f t="shared" si="11"/>
        <v>19650.014070110999</v>
      </c>
      <c r="C14">
        <f t="shared" si="12"/>
        <v>343.76156547941218</v>
      </c>
      <c r="D14">
        <f t="shared" si="13"/>
        <v>0.99221742677459712</v>
      </c>
      <c r="E14">
        <f t="shared" si="14"/>
        <v>2.1394716851120429E-2</v>
      </c>
      <c r="F14">
        <f t="shared" si="15"/>
        <v>2.7490543592042971</v>
      </c>
      <c r="G14">
        <f t="shared" si="16"/>
        <v>56.147490296795844</v>
      </c>
      <c r="H14">
        <f t="shared" si="17"/>
        <v>2.9909656657586869</v>
      </c>
      <c r="I14">
        <f t="shared" si="18"/>
        <v>7154.8441919638954</v>
      </c>
      <c r="J14">
        <f t="shared" si="19"/>
        <v>7.5406469937599016E-2</v>
      </c>
      <c r="K14">
        <f t="shared" si="20"/>
        <v>6754919.5984338326</v>
      </c>
      <c r="M14">
        <f t="shared" si="10"/>
        <v>1965.5587415838625</v>
      </c>
    </row>
    <row r="15" spans="1:14" x14ac:dyDescent="0.3">
      <c r="A15">
        <v>25</v>
      </c>
      <c r="B15">
        <f t="shared" si="11"/>
        <v>21461.158523947059</v>
      </c>
      <c r="C15">
        <f t="shared" si="12"/>
        <v>328.18794161443094</v>
      </c>
      <c r="D15">
        <f t="shared" si="13"/>
        <v>0.9868795196623712</v>
      </c>
      <c r="E15">
        <f t="shared" si="14"/>
        <v>3.3743280817849552E-2</v>
      </c>
      <c r="F15">
        <f t="shared" si="15"/>
        <v>2.5718022472908793</v>
      </c>
      <c r="G15">
        <f t="shared" si="16"/>
        <v>99.264507059535347</v>
      </c>
      <c r="H15">
        <f t="shared" si="17"/>
        <v>5.0424075779997848</v>
      </c>
      <c r="I15">
        <f t="shared" si="18"/>
        <v>7443.2143411714605</v>
      </c>
      <c r="J15">
        <f t="shared" si="19"/>
        <v>7.9099463723384819E-2</v>
      </c>
      <c r="K15">
        <f t="shared" si="20"/>
        <v>7043293.4406351838</v>
      </c>
      <c r="M15">
        <f t="shared" si="10"/>
        <v>2018.2466249259512</v>
      </c>
    </row>
    <row r="16" spans="1:14" x14ac:dyDescent="0.3">
      <c r="A16">
        <v>26</v>
      </c>
      <c r="B16">
        <f t="shared" si="11"/>
        <v>23280.808145220224</v>
      </c>
      <c r="C16">
        <f t="shared" si="12"/>
        <v>315.28327402876511</v>
      </c>
      <c r="D16">
        <f t="shared" si="13"/>
        <v>0.9802359666928061</v>
      </c>
      <c r="E16">
        <f t="shared" si="14"/>
        <v>4.7932942619214401E-2</v>
      </c>
      <c r="F16">
        <f t="shared" si="15"/>
        <v>2.4252611738802994</v>
      </c>
      <c r="G16">
        <f t="shared" si="16"/>
        <v>156.63880188419185</v>
      </c>
      <c r="H16">
        <f t="shared" si="17"/>
        <v>7.5956297906426631</v>
      </c>
      <c r="I16">
        <f t="shared" si="18"/>
        <v>7739.9659919483147</v>
      </c>
      <c r="J16">
        <f t="shared" si="19"/>
        <v>8.3422112259766604E-2</v>
      </c>
      <c r="K16">
        <f t="shared" si="20"/>
        <v>7340049.414060575</v>
      </c>
      <c r="M16">
        <f t="shared" si="10"/>
        <v>2060.513804352971</v>
      </c>
    </row>
    <row r="17" spans="1:22" x14ac:dyDescent="0.3">
      <c r="A17">
        <v>27</v>
      </c>
      <c r="B17">
        <f t="shared" si="11"/>
        <v>25102.952325700138</v>
      </c>
      <c r="C17">
        <f t="shared" si="12"/>
        <v>304.5048674723875</v>
      </c>
      <c r="D17">
        <f t="shared" si="13"/>
        <v>0.97260881620990125</v>
      </c>
      <c r="E17">
        <f t="shared" si="14"/>
        <v>6.308403958500057E-2</v>
      </c>
      <c r="F17">
        <f t="shared" si="15"/>
        <v>2.3030782484035583</v>
      </c>
      <c r="G17">
        <f t="shared" si="16"/>
        <v>227.13163747536069</v>
      </c>
      <c r="H17">
        <f t="shared" si="17"/>
        <v>10.526864044562874</v>
      </c>
      <c r="I17">
        <f t="shared" si="18"/>
        <v>8043.8825938254731</v>
      </c>
      <c r="J17">
        <f t="shared" si="19"/>
        <v>8.8577277508796418E-2</v>
      </c>
      <c r="K17">
        <f t="shared" si="20"/>
        <v>7643971.171102982</v>
      </c>
      <c r="M17">
        <f t="shared" si="10"/>
        <v>2093.1406044203954</v>
      </c>
    </row>
    <row r="18" spans="1:22" x14ac:dyDescent="0.3">
      <c r="A18">
        <v>28</v>
      </c>
      <c r="B18">
        <f t="shared" si="11"/>
        <v>26922.409500471225</v>
      </c>
      <c r="C18">
        <f t="shared" si="12"/>
        <v>295.4309273430095</v>
      </c>
      <c r="D18">
        <f t="shared" si="13"/>
        <v>0.9643427631279694</v>
      </c>
      <c r="E18">
        <f t="shared" si="14"/>
        <v>7.8458136998846129E-2</v>
      </c>
      <c r="F18">
        <f t="shared" si="15"/>
        <v>2.2003425918957955</v>
      </c>
      <c r="G18">
        <f t="shared" si="16"/>
        <v>308.93116575712901</v>
      </c>
      <c r="H18">
        <f t="shared" si="17"/>
        <v>13.703638646399925</v>
      </c>
      <c r="I18">
        <f t="shared" si="18"/>
        <v>8353.6176164769386</v>
      </c>
      <c r="J18">
        <f t="shared" si="19"/>
        <v>9.4788555525378029E-2</v>
      </c>
      <c r="K18">
        <f t="shared" si="20"/>
        <v>7953712.4050324634</v>
      </c>
      <c r="M18">
        <f t="shared" si="10"/>
        <v>2116.9103388588678</v>
      </c>
    </row>
    <row r="19" spans="1:22" x14ac:dyDescent="0.3">
      <c r="A19">
        <v>29</v>
      </c>
      <c r="B19">
        <f t="shared" si="11"/>
        <v>28734.73845590062</v>
      </c>
      <c r="C19">
        <f t="shared" si="12"/>
        <v>287.73206594926398</v>
      </c>
      <c r="D19">
        <f t="shared" si="13"/>
        <v>0.95574702687616364</v>
      </c>
      <c r="E19">
        <f t="shared" si="14"/>
        <v>9.3517324874546684E-2</v>
      </c>
      <c r="F19">
        <f t="shared" si="15"/>
        <v>2.1132438856221083</v>
      </c>
      <c r="G19">
        <f t="shared" si="16"/>
        <v>400.00699815452623</v>
      </c>
      <c r="H19">
        <f t="shared" si="17"/>
        <v>17.007115691389426</v>
      </c>
      <c r="I19">
        <f t="shared" si="18"/>
        <v>8667.8033555696165</v>
      </c>
      <c r="J19">
        <f t="shared" si="19"/>
        <v>0.10230485843118729</v>
      </c>
      <c r="K19">
        <f t="shared" si="20"/>
        <v>8267905.660428049</v>
      </c>
      <c r="M19">
        <f t="shared" si="10"/>
        <v>2132.5920993672689</v>
      </c>
    </row>
    <row r="20" spans="1:22" x14ac:dyDescent="0.3">
      <c r="A20">
        <v>30</v>
      </c>
      <c r="B20">
        <f t="shared" si="11"/>
        <v>30536.154886362325</v>
      </c>
      <c r="C20">
        <f t="shared" si="12"/>
        <v>281.15001555361255</v>
      </c>
      <c r="D20">
        <f t="shared" si="13"/>
        <v>0.94707069366542995</v>
      </c>
      <c r="E20">
        <f t="shared" si="14"/>
        <v>0.10791295123882676</v>
      </c>
      <c r="F20">
        <f t="shared" si="15"/>
        <v>2.0388128753605996</v>
      </c>
      <c r="G20">
        <f t="shared" si="16"/>
        <v>498.39429618764837</v>
      </c>
      <c r="H20">
        <f t="shared" si="17"/>
        <v>20.341567419165223</v>
      </c>
      <c r="I20">
        <f t="shared" si="18"/>
        <v>8985.1290110153368</v>
      </c>
      <c r="J20">
        <f t="shared" si="19"/>
        <v>0.1114102329519497</v>
      </c>
      <c r="K20">
        <f t="shared" si="20"/>
        <v>8585240.4212482888</v>
      </c>
      <c r="M20">
        <f t="shared" si="10"/>
        <v>2140.9287528495315</v>
      </c>
    </row>
    <row r="21" spans="1:22" x14ac:dyDescent="0.3">
      <c r="A21">
        <v>31</v>
      </c>
      <c r="B21">
        <f t="shared" si="11"/>
        <v>32323.454367192026</v>
      </c>
      <c r="C21">
        <f t="shared" ref="C21:C38" si="21">(I21+J21-$E$2)/(B21/1000)</f>
        <v>275.48139954148581</v>
      </c>
      <c r="D21">
        <f t="shared" ref="D21:D38" si="22">NORMDIST(C22,$G$2,$J$2,TRUE)</f>
        <v>0.93849945217115072</v>
      </c>
      <c r="E21">
        <f t="shared" ref="E21:E38" si="23">NORMDIST((C22-$G$2)/$J$2,0,1,FALSE)</f>
        <v>0.12144658739172808</v>
      </c>
      <c r="F21">
        <f t="shared" ref="F21:F38" si="24">E21/(1-D21)</f>
        <v>1.9747236679859088</v>
      </c>
      <c r="G21">
        <f t="shared" ref="G21:G38" si="25">(B22/1000)*EXP(-$C$2)*($G$2+$J$2*F21)*(1-D21)</f>
        <v>602.33629907926957</v>
      </c>
      <c r="H21">
        <f t="shared" ref="H21:H38" si="26">$E$2/EXP($C$2)*(1-D21)</f>
        <v>23.635630742416293</v>
      </c>
      <c r="I21">
        <f t="shared" ref="I21:I38" si="27">G21+H21+D21*I22/EXP($C$2)</f>
        <v>9304.3880095865006</v>
      </c>
      <c r="J21">
        <f t="shared" ref="J21:J38" si="28">J22*D21/EXP($C$2)</f>
        <v>0.12243750291003831</v>
      </c>
      <c r="K21">
        <f t="shared" si="20"/>
        <v>8904510.4470894113</v>
      </c>
      <c r="M21" s="3">
        <f t="shared" si="10"/>
        <v>2142.628924299353</v>
      </c>
      <c r="N21">
        <f>(B21*G2/1000)*(EXP(-C2*A21)) - 60</f>
        <v>1522.5859287073952</v>
      </c>
    </row>
    <row r="22" spans="1:22" x14ac:dyDescent="0.3">
      <c r="A22">
        <v>32</v>
      </c>
      <c r="B22">
        <f t="shared" si="11"/>
        <v>34093.942220576573</v>
      </c>
      <c r="C22">
        <f t="shared" si="21"/>
        <v>270.56527435522321</v>
      </c>
      <c r="D22">
        <f t="shared" si="22"/>
        <v>0.93016289755081494</v>
      </c>
      <c r="E22">
        <f t="shared" si="23"/>
        <v>0.13402741295128681</v>
      </c>
      <c r="F22">
        <f t="shared" si="24"/>
        <v>1.9191433815400341</v>
      </c>
      <c r="G22">
        <f t="shared" si="25"/>
        <v>710.33441315429161</v>
      </c>
      <c r="H22">
        <f t="shared" si="26"/>
        <v>26.83950019767034</v>
      </c>
      <c r="I22">
        <f t="shared" si="27"/>
        <v>9624.5010456292166</v>
      </c>
      <c r="J22">
        <f t="shared" si="28"/>
        <v>0.13578513221203251</v>
      </c>
      <c r="K22">
        <f t="shared" si="20"/>
        <v>9224636.8307614289</v>
      </c>
      <c r="M22">
        <f t="shared" si="10"/>
        <v>2138.3619938063848</v>
      </c>
    </row>
    <row r="23" spans="1:22" x14ac:dyDescent="0.3">
      <c r="A23">
        <v>33</v>
      </c>
      <c r="B23">
        <f t="shared" si="11"/>
        <v>35845.370305234981</v>
      </c>
      <c r="C23">
        <f t="shared" si="21"/>
        <v>266.27356123367997</v>
      </c>
      <c r="D23">
        <f t="shared" si="22"/>
        <v>0.92214544885881133</v>
      </c>
      <c r="E23">
        <f t="shared" si="23"/>
        <v>0.14563613027849104</v>
      </c>
      <c r="F23">
        <f t="shared" si="24"/>
        <v>1.8706180710538163</v>
      </c>
      <c r="G23">
        <f t="shared" si="25"/>
        <v>821.1470340470247</v>
      </c>
      <c r="H23">
        <f t="shared" si="26"/>
        <v>29.920732210559407</v>
      </c>
      <c r="I23">
        <f t="shared" si="27"/>
        <v>9944.5224674113342</v>
      </c>
      <c r="J23">
        <f t="shared" si="28"/>
        <v>0.15193750358517244</v>
      </c>
      <c r="K23">
        <f t="shared" si="20"/>
        <v>9544674.4049149211</v>
      </c>
      <c r="M23">
        <f t="shared" si="10"/>
        <v>2128.7553445901949</v>
      </c>
    </row>
    <row r="24" spans="1:22" x14ac:dyDescent="0.3">
      <c r="A24">
        <v>34</v>
      </c>
      <c r="B24">
        <f t="shared" si="11"/>
        <v>37575.880484160509</v>
      </c>
      <c r="C24">
        <f t="shared" si="21"/>
        <v>262.50370710333118</v>
      </c>
      <c r="D24">
        <f t="shared" si="22"/>
        <v>0.91449724820657718</v>
      </c>
      <c r="E24">
        <f t="shared" si="23"/>
        <v>0.15629785663480739</v>
      </c>
      <c r="F24">
        <f t="shared" si="24"/>
        <v>1.8279862736164052</v>
      </c>
      <c r="G24">
        <f t="shared" si="25"/>
        <v>933.76436907201605</v>
      </c>
      <c r="H24">
        <f t="shared" si="26"/>
        <v>32.860056376633203</v>
      </c>
      <c r="I24">
        <f t="shared" si="27"/>
        <v>10263.636435341077</v>
      </c>
      <c r="J24">
        <f t="shared" si="28"/>
        <v>0.17148942277060941</v>
      </c>
      <c r="K24">
        <f t="shared" si="20"/>
        <v>9863807.924763849</v>
      </c>
      <c r="M24">
        <f t="shared" si="10"/>
        <v>2114.3932682986365</v>
      </c>
      <c r="V24" t="s">
        <v>18</v>
      </c>
    </row>
    <row r="25" spans="1:22" x14ac:dyDescent="0.3">
      <c r="A25">
        <v>35</v>
      </c>
      <c r="B25">
        <f t="shared" si="11"/>
        <v>39283.954363558747</v>
      </c>
      <c r="C25">
        <f t="shared" si="21"/>
        <v>259.1730602682722</v>
      </c>
      <c r="D25">
        <f t="shared" si="22"/>
        <v>0.90724352217795601</v>
      </c>
      <c r="E25">
        <f t="shared" si="23"/>
        <v>0.16606316954398845</v>
      </c>
      <c r="F25">
        <f t="shared" si="24"/>
        <v>1.7903134470304649</v>
      </c>
      <c r="G25">
        <f t="shared" si="25"/>
        <v>1047.3749737798157</v>
      </c>
      <c r="H25">
        <f t="shared" si="26"/>
        <v>35.647777721754622</v>
      </c>
      <c r="I25">
        <f t="shared" si="27"/>
        <v>10581.147495707111</v>
      </c>
      <c r="J25">
        <f t="shared" si="28"/>
        <v>0.19517613555395283</v>
      </c>
      <c r="K25">
        <f t="shared" si="20"/>
        <v>10181342.671842666</v>
      </c>
      <c r="M25">
        <f t="shared" si="10"/>
        <v>2095.8170693399188</v>
      </c>
    </row>
    <row r="26" spans="1:22" x14ac:dyDescent="0.3">
      <c r="A26">
        <v>36</v>
      </c>
      <c r="B26">
        <f t="shared" si="11"/>
        <v>40968.368812522793</v>
      </c>
      <c r="C26">
        <f t="shared" si="21"/>
        <v>256.21455852251472</v>
      </c>
      <c r="D26">
        <f t="shared" si="22"/>
        <v>0.90039201385473022</v>
      </c>
      <c r="E26">
        <f t="shared" si="23"/>
        <v>0.17499550772040284</v>
      </c>
      <c r="F26">
        <f t="shared" si="24"/>
        <v>1.7568421418056457</v>
      </c>
      <c r="G26">
        <f t="shared" si="25"/>
        <v>1161.3320611918848</v>
      </c>
      <c r="H26">
        <f t="shared" si="26"/>
        <v>38.280920457442448</v>
      </c>
      <c r="I26">
        <f t="shared" si="27"/>
        <v>10896.468618106435</v>
      </c>
      <c r="J26">
        <f t="shared" si="28"/>
        <v>0.22391058165080172</v>
      </c>
      <c r="K26">
        <f t="shared" si="20"/>
        <v>10496692.528688088</v>
      </c>
      <c r="M26">
        <f t="shared" si="10"/>
        <v>2073.5260173059946</v>
      </c>
    </row>
    <row r="27" spans="1:22" x14ac:dyDescent="0.3">
      <c r="A27">
        <v>37</v>
      </c>
      <c r="B27">
        <f t="shared" si="11"/>
        <v>42628.156740435646</v>
      </c>
      <c r="C27">
        <f t="shared" si="21"/>
        <v>253.57341738750523</v>
      </c>
      <c r="D27">
        <f t="shared" si="22"/>
        <v>0.8939386071924702</v>
      </c>
      <c r="E27">
        <f t="shared" si="23"/>
        <v>0.18316314593582272</v>
      </c>
      <c r="F27">
        <f t="shared" si="24"/>
        <v>1.7269539941664722</v>
      </c>
      <c r="G27">
        <f t="shared" si="25"/>
        <v>1275.123159715461</v>
      </c>
      <c r="H27">
        <f t="shared" si="26"/>
        <v>40.761066444504316</v>
      </c>
      <c r="I27">
        <f t="shared" si="27"/>
        <v>11209.108551512643</v>
      </c>
      <c r="J27">
        <f t="shared" si="28"/>
        <v>0.25883008984066697</v>
      </c>
      <c r="K27">
        <f t="shared" si="20"/>
        <v>10809367.381602483</v>
      </c>
      <c r="M27">
        <f t="shared" si="10"/>
        <v>2047.978880751662</v>
      </c>
    </row>
    <row r="28" spans="1:22" x14ac:dyDescent="0.3">
      <c r="A28">
        <v>38</v>
      </c>
      <c r="B28">
        <f t="shared" si="11"/>
        <v>44262.572609235947</v>
      </c>
      <c r="C28">
        <f t="shared" si="21"/>
        <v>251.20457857916941</v>
      </c>
      <c r="D28">
        <f t="shared" si="22"/>
        <v>0.88787144817337138</v>
      </c>
      <c r="E28">
        <f t="shared" si="23"/>
        <v>0.19063430338442575</v>
      </c>
      <c r="F28">
        <f t="shared" si="24"/>
        <v>1.7001406000425427</v>
      </c>
      <c r="G28">
        <f t="shared" si="25"/>
        <v>1388.3443018640646</v>
      </c>
      <c r="H28">
        <f t="shared" si="26"/>
        <v>43.092771368987485</v>
      </c>
      <c r="I28">
        <f t="shared" si="27"/>
        <v>11518.659543822891</v>
      </c>
      <c r="J28">
        <f t="shared" si="28"/>
        <v>0.30135531011174693</v>
      </c>
      <c r="K28">
        <f t="shared" si="20"/>
        <v>11118960.899133002</v>
      </c>
      <c r="M28">
        <f t="shared" si="10"/>
        <v>2019.5958412305515</v>
      </c>
    </row>
    <row r="29" spans="1:22" x14ac:dyDescent="0.3">
      <c r="A29">
        <v>39</v>
      </c>
      <c r="B29">
        <f t="shared" si="11"/>
        <v>45871.062177950203</v>
      </c>
      <c r="C29">
        <f t="shared" si="21"/>
        <v>249.07073601943151</v>
      </c>
      <c r="D29">
        <f t="shared" si="22"/>
        <v>0.88217389266501134</v>
      </c>
      <c r="E29">
        <f t="shared" si="23"/>
        <v>0.19747432577087629</v>
      </c>
      <c r="F29">
        <f t="shared" si="24"/>
        <v>1.6759810727637945</v>
      </c>
      <c r="G29">
        <f t="shared" si="25"/>
        <v>1500.6787620768134</v>
      </c>
      <c r="H29">
        <f t="shared" si="26"/>
        <v>45.282431833554071</v>
      </c>
      <c r="I29">
        <f t="shared" si="27"/>
        <v>11824.785953715436</v>
      </c>
      <c r="J29">
        <f t="shared" si="28"/>
        <v>0.35326493972711748</v>
      </c>
      <c r="K29">
        <f t="shared" si="20"/>
        <v>11425139.218655163</v>
      </c>
      <c r="M29">
        <f t="shared" si="10"/>
        <v>1988.7606373537362</v>
      </c>
    </row>
    <row r="30" spans="1:22" x14ac:dyDescent="0.3">
      <c r="A30">
        <v>40</v>
      </c>
      <c r="B30">
        <f t="shared" si="11"/>
        <v>47453.236008733504</v>
      </c>
      <c r="C30">
        <f t="shared" si="21"/>
        <v>247.14080109739848</v>
      </c>
      <c r="D30">
        <f t="shared" si="22"/>
        <v>0.87682657268325292</v>
      </c>
      <c r="E30">
        <f t="shared" si="23"/>
        <v>0.20374420190751391</v>
      </c>
      <c r="F30">
        <f t="shared" si="24"/>
        <v>1.6541246464107455</v>
      </c>
      <c r="G30">
        <f t="shared" si="25"/>
        <v>1611.8798690201454</v>
      </c>
      <c r="H30">
        <f t="shared" si="26"/>
        <v>47.337491260050747</v>
      </c>
      <c r="I30">
        <f t="shared" si="27"/>
        <v>12127.213971070307</v>
      </c>
      <c r="J30">
        <f t="shared" si="28"/>
        <v>0.41679079200774838</v>
      </c>
      <c r="K30">
        <f t="shared" si="20"/>
        <v>11727630.761862313</v>
      </c>
      <c r="M30">
        <f t="shared" si="10"/>
        <v>1955.8228278476522</v>
      </c>
    </row>
    <row r="31" spans="1:22" x14ac:dyDescent="0.3">
      <c r="A31">
        <v>41</v>
      </c>
      <c r="B31">
        <f t="shared" si="11"/>
        <v>49008.846301387552</v>
      </c>
      <c r="C31">
        <f t="shared" si="21"/>
        <v>245.38870282252196</v>
      </c>
      <c r="D31">
        <f t="shared" si="22"/>
        <v>0.87180881630350338</v>
      </c>
      <c r="E31">
        <f t="shared" si="23"/>
        <v>0.2094999164205088</v>
      </c>
      <c r="F31">
        <f t="shared" si="24"/>
        <v>1.6342771037711721</v>
      </c>
      <c r="G31">
        <f t="shared" si="25"/>
        <v>1721.7572664504171</v>
      </c>
      <c r="H31">
        <f t="shared" si="26"/>
        <v>49.265894195211771</v>
      </c>
      <c r="I31">
        <f t="shared" si="27"/>
        <v>12425.722481674336</v>
      </c>
      <c r="J31">
        <f t="shared" si="28"/>
        <v>0.49473905150745284</v>
      </c>
      <c r="K31">
        <f t="shared" si="20"/>
        <v>12026217.220725844</v>
      </c>
      <c r="M31">
        <f t="shared" si="10"/>
        <v>1921.1000926661668</v>
      </c>
    </row>
    <row r="32" spans="1:22" x14ac:dyDescent="0.3">
      <c r="A32">
        <v>42</v>
      </c>
      <c r="B32">
        <f t="shared" si="11"/>
        <v>50537.766663195078</v>
      </c>
      <c r="C32">
        <f t="shared" si="21"/>
        <v>243.792444185194</v>
      </c>
      <c r="D32">
        <f t="shared" si="22"/>
        <v>0.86709960154727539</v>
      </c>
      <c r="E32">
        <f t="shared" si="23"/>
        <v>0.21479231052870634</v>
      </c>
      <c r="F32">
        <f t="shared" si="24"/>
        <v>1.6161901170304795</v>
      </c>
      <c r="G32">
        <f t="shared" si="25"/>
        <v>1830.1660054897477</v>
      </c>
      <c r="H32">
        <f t="shared" si="26"/>
        <v>51.07571971700542</v>
      </c>
      <c r="I32">
        <f t="shared" si="27"/>
        <v>12720.135013232531</v>
      </c>
      <c r="J32">
        <f t="shared" si="28"/>
        <v>0.59064524881269043</v>
      </c>
      <c r="K32">
        <f t="shared" si="20"/>
        <v>12320725.658481345</v>
      </c>
      <c r="M32">
        <f t="shared" si="10"/>
        <v>1884.8805141682487</v>
      </c>
    </row>
    <row r="33" spans="1:13" x14ac:dyDescent="0.3">
      <c r="A33">
        <v>43</v>
      </c>
      <c r="B33">
        <f t="shared" si="11"/>
        <v>52039.974460544814</v>
      </c>
      <c r="C33">
        <f t="shared" si="21"/>
        <v>242.33335533018482</v>
      </c>
      <c r="D33">
        <f t="shared" si="22"/>
        <v>0.86267817822717352</v>
      </c>
      <c r="E33">
        <f t="shared" si="23"/>
        <v>0.21966723916252875</v>
      </c>
      <c r="F33">
        <f t="shared" si="24"/>
        <v>1.5996528179325171</v>
      </c>
      <c r="G33">
        <f t="shared" si="25"/>
        <v>1936.9979253334316</v>
      </c>
      <c r="H33">
        <f t="shared" si="26"/>
        <v>52.774942449795695</v>
      </c>
      <c r="I33">
        <f t="shared" si="27"/>
        <v>13010.312649629008</v>
      </c>
      <c r="J33">
        <f t="shared" si="28"/>
        <v>0.70897269194082901</v>
      </c>
      <c r="K33">
        <f t="shared" si="20"/>
        <v>12611021.62232095</v>
      </c>
      <c r="M33">
        <f t="shared" si="10"/>
        <v>1847.4247977998866</v>
      </c>
    </row>
    <row r="34" spans="1:13" x14ac:dyDescent="0.3">
      <c r="A34">
        <v>44</v>
      </c>
      <c r="B34">
        <f t="shared" si="11"/>
        <v>53515.53543677881</v>
      </c>
      <c r="C34">
        <f t="shared" si="21"/>
        <v>240.99549858688695</v>
      </c>
      <c r="D34">
        <f t="shared" si="22"/>
        <v>0.85852445524091525</v>
      </c>
      <c r="E34">
        <f t="shared" si="23"/>
        <v>0.22416589029309031</v>
      </c>
      <c r="F34">
        <f t="shared" si="24"/>
        <v>1.5844850830920421</v>
      </c>
      <c r="G34">
        <f t="shared" si="25"/>
        <v>2042.1748724421611</v>
      </c>
      <c r="H34">
        <f t="shared" si="26"/>
        <v>54.371283721140173</v>
      </c>
      <c r="I34">
        <f t="shared" si="27"/>
        <v>13296.147777764221</v>
      </c>
      <c r="J34">
        <f t="shared" si="28"/>
        <v>0.85536696650495214</v>
      </c>
      <c r="K34">
        <f t="shared" si="20"/>
        <v>12897003.144730726</v>
      </c>
      <c r="M34">
        <f t="shared" si="10"/>
        <v>1808.9684048690156</v>
      </c>
    </row>
    <row r="35" spans="1:13" x14ac:dyDescent="0.3">
      <c r="A35">
        <v>45</v>
      </c>
      <c r="B35">
        <f t="shared" si="11"/>
        <v>54964.590316133166</v>
      </c>
      <c r="C35">
        <f t="shared" si="21"/>
        <v>239.76519119004124</v>
      </c>
      <c r="D35">
        <f t="shared" si="22"/>
        <v>0.85461922315267946</v>
      </c>
      <c r="E35">
        <f t="shared" si="23"/>
        <v>0.22832518331821003</v>
      </c>
      <c r="F35">
        <f t="shared" si="24"/>
        <v>1.5705321450991971</v>
      </c>
      <c r="G35">
        <f t="shared" si="25"/>
        <v>2145.6433992199627</v>
      </c>
      <c r="H35">
        <f t="shared" si="26"/>
        <v>55.872126020266457</v>
      </c>
      <c r="I35">
        <f t="shared" si="27"/>
        <v>13577.558522958718</v>
      </c>
      <c r="J35">
        <f t="shared" si="28"/>
        <v>1.0369828712413194</v>
      </c>
      <c r="K35">
        <f t="shared" si="20"/>
        <v>13178595.505829958</v>
      </c>
      <c r="M35">
        <f t="shared" si="10"/>
        <v>1769.7235798540473</v>
      </c>
    </row>
    <row r="36" spans="1:13" x14ac:dyDescent="0.3">
      <c r="A36">
        <v>46</v>
      </c>
      <c r="B36">
        <f t="shared" si="11"/>
        <v>56387.343146170453</v>
      </c>
      <c r="C36">
        <f t="shared" si="21"/>
        <v>238.63061958589529</v>
      </c>
      <c r="D36">
        <f t="shared" si="22"/>
        <v>0.85094426140160362</v>
      </c>
      <c r="E36">
        <f t="shared" si="23"/>
        <v>0.23217819645987595</v>
      </c>
      <c r="F36">
        <f t="shared" si="24"/>
        <v>1.5576602326290698</v>
      </c>
      <c r="G36">
        <f t="shared" si="25"/>
        <v>2247.3706640791306</v>
      </c>
      <c r="H36">
        <f t="shared" si="26"/>
        <v>57.284471796155415</v>
      </c>
      <c r="I36">
        <f t="shared" si="27"/>
        <v>13854.483726708755</v>
      </c>
      <c r="J36">
        <f t="shared" si="28"/>
        <v>1.2629050643857371</v>
      </c>
      <c r="K36">
        <f t="shared" si="20"/>
        <v>13455746.631773142</v>
      </c>
      <c r="M36">
        <f t="shared" si="10"/>
        <v>1729.8812620043236</v>
      </c>
    </row>
    <row r="37" spans="1:13" x14ac:dyDescent="0.3">
      <c r="A37">
        <v>47</v>
      </c>
      <c r="B37">
        <f t="shared" si="11"/>
        <v>57784.051160572082</v>
      </c>
      <c r="C37">
        <f t="shared" si="21"/>
        <v>237.58152524438674</v>
      </c>
      <c r="D37">
        <f t="shared" si="22"/>
        <v>0.8474823644521825</v>
      </c>
      <c r="E37">
        <f t="shared" si="23"/>
        <v>0.23575459444818694</v>
      </c>
      <c r="F37">
        <f t="shared" si="24"/>
        <v>1.5457530114559959</v>
      </c>
      <c r="G37">
        <f t="shared" si="25"/>
        <v>2347.3413239825823</v>
      </c>
      <c r="H37">
        <f t="shared" si="26"/>
        <v>58.614933407530401</v>
      </c>
      <c r="I37">
        <f t="shared" si="27"/>
        <v>14126.878319403058</v>
      </c>
      <c r="J37">
        <f t="shared" si="28"/>
        <v>1.5446901253317857</v>
      </c>
      <c r="K37">
        <f t="shared" si="20"/>
        <v>13728423.009528391</v>
      </c>
      <c r="M37">
        <f t="shared" si="10"/>
        <v>1689.6128763671463</v>
      </c>
    </row>
    <row r="38" spans="1:13" x14ac:dyDescent="0.3">
      <c r="A38">
        <v>48</v>
      </c>
      <c r="B38">
        <f t="shared" si="11"/>
        <v>59155.01597060421</v>
      </c>
      <c r="C38">
        <f t="shared" si="21"/>
        <v>236.60894640321121</v>
      </c>
      <c r="D38">
        <f t="shared" si="22"/>
        <v>0.84421731021530555</v>
      </c>
      <c r="E38">
        <f t="shared" si="23"/>
        <v>0.23908104141779216</v>
      </c>
      <c r="F38">
        <f t="shared" si="24"/>
        <v>1.534708649261503</v>
      </c>
      <c r="G38">
        <f t="shared" si="25"/>
        <v>2445.5552692213901</v>
      </c>
      <c r="H38">
        <f t="shared" si="26"/>
        <v>59.869745259150768</v>
      </c>
      <c r="I38">
        <f t="shared" si="27"/>
        <v>14394.708937097483</v>
      </c>
      <c r="J38">
        <f t="shared" si="28"/>
        <v>1.8970661723128117</v>
      </c>
      <c r="K38">
        <f t="shared" si="20"/>
        <v>13996606.003269795</v>
      </c>
      <c r="M38">
        <f t="shared" si="10"/>
        <v>1649.0720032707409</v>
      </c>
    </row>
    <row r="39" spans="1:13" x14ac:dyDescent="0.3">
      <c r="A39">
        <v>49</v>
      </c>
      <c r="B39">
        <f t="shared" si="11"/>
        <v>60500.575917146678</v>
      </c>
      <c r="C39">
        <f t="shared" ref="C39:C49" si="29">(I39+J39-$E$2)/(B39/1000)</f>
        <v>235.70500353434994</v>
      </c>
      <c r="D39">
        <f t="shared" ref="D39:D49" si="30">NORMDIST(C40,$G$2,$J$2,TRUE)</f>
        <v>0.84113378598007993</v>
      </c>
      <c r="E39">
        <f t="shared" ref="E39:E49" si="31">NORMDIST((C40-$G$2)/$J$2,0,1,FALSE)</f>
        <v>0.24218159267244785</v>
      </c>
      <c r="F39">
        <f t="shared" ref="F39:F49" si="32">E39/(1-D39)</f>
        <v>1.5244373649017717</v>
      </c>
      <c r="G39">
        <f t="shared" ref="G39:G49" si="33">(B40/1000)*EXP(-$C$2)*($G$2+$J$2*F39)*(1-D39)</f>
        <v>2542.0261006728629</v>
      </c>
      <c r="H39">
        <f t="shared" ref="H39:H49" si="34">$E$2/EXP($C$2)*(1-D39)</f>
        <v>61.054792267380776</v>
      </c>
      <c r="I39">
        <f t="shared" ref="I39:I48" si="35">G39+H39+D39*I40/EXP($C$2)</f>
        <v>14657.949623108434</v>
      </c>
      <c r="J39">
        <f t="shared" ref="J39:J49" si="36">J40*D39/EXP($C$2)</f>
        <v>2.3388372728291054</v>
      </c>
      <c r="K39">
        <f t="shared" si="20"/>
        <v>14260288.460381264</v>
      </c>
      <c r="M39">
        <f t="shared" si="10"/>
        <v>1608.3959280614054</v>
      </c>
    </row>
    <row r="40" spans="1:13" x14ac:dyDescent="0.3">
      <c r="A40">
        <v>50</v>
      </c>
      <c r="B40">
        <f t="shared" si="11"/>
        <v>61821.09943606118</v>
      </c>
      <c r="C40">
        <f t="shared" si="29"/>
        <v>234.86271882578464</v>
      </c>
      <c r="D40">
        <f t="shared" si="30"/>
        <v>0.83821728102421633</v>
      </c>
      <c r="E40">
        <f t="shared" si="31"/>
        <v>0.24507806460472673</v>
      </c>
      <c r="F40">
        <f t="shared" si="32"/>
        <v>1.5148593505923897</v>
      </c>
      <c r="G40">
        <f t="shared" si="33"/>
        <v>2636.7802948477856</v>
      </c>
      <c r="H40">
        <f t="shared" si="34"/>
        <v>62.175651131712442</v>
      </c>
      <c r="I40">
        <f t="shared" si="35"/>
        <v>14916.577439835599</v>
      </c>
      <c r="J40">
        <f t="shared" si="36"/>
        <v>2.8940545169123961</v>
      </c>
      <c r="K40">
        <f t="shared" si="20"/>
        <v>14519471.49435251</v>
      </c>
      <c r="M40">
        <f t="shared" si="10"/>
        <v>1567.7070748099673</v>
      </c>
    </row>
    <row r="41" spans="1:13" x14ac:dyDescent="0.3">
      <c r="A41">
        <v>51</v>
      </c>
      <c r="B41">
        <f t="shared" si="11"/>
        <v>63116.979308110233</v>
      </c>
      <c r="C41">
        <f t="shared" si="29"/>
        <v>234.07586181194543</v>
      </c>
      <c r="D41">
        <f t="shared" si="30"/>
        <v>0.83545395033948289</v>
      </c>
      <c r="E41">
        <f t="shared" si="31"/>
        <v>0.24779038580241239</v>
      </c>
      <c r="F41">
        <f t="shared" si="32"/>
        <v>1.5059029755721312</v>
      </c>
      <c r="G41">
        <f t="shared" si="33"/>
        <v>2729.8570445663695</v>
      </c>
      <c r="H41">
        <f t="shared" si="34"/>
        <v>63.237642707223422</v>
      </c>
      <c r="I41">
        <f t="shared" si="35"/>
        <v>15170.567791530122</v>
      </c>
      <c r="J41">
        <f t="shared" si="36"/>
        <v>3.5935349825071752</v>
      </c>
      <c r="K41">
        <f t="shared" si="20"/>
        <v>14774161.326512629</v>
      </c>
      <c r="M41">
        <f t="shared" si="10"/>
        <v>1527.1143289789406</v>
      </c>
    </row>
    <row r="42" spans="1:13" x14ac:dyDescent="0.3">
      <c r="A42">
        <v>52</v>
      </c>
      <c r="B42">
        <f t="shared" si="11"/>
        <v>64388.627680861486</v>
      </c>
      <c r="C42">
        <f t="shared" si="29"/>
        <v>233.3388146093082</v>
      </c>
      <c r="D42">
        <f t="shared" si="30"/>
        <v>0.83283044999314404</v>
      </c>
      <c r="E42">
        <f t="shared" si="31"/>
        <v>0.25033693504550802</v>
      </c>
      <c r="F42">
        <f t="shared" si="32"/>
        <v>1.4975031938247199</v>
      </c>
      <c r="G42">
        <f t="shared" si="33"/>
        <v>2821.3088061161925</v>
      </c>
      <c r="H42">
        <f t="shared" si="34"/>
        <v>64.245895277773357</v>
      </c>
      <c r="I42">
        <f t="shared" si="35"/>
        <v>15419.8892218439</v>
      </c>
      <c r="J42">
        <f t="shared" si="36"/>
        <v>4.4768355284105299</v>
      </c>
      <c r="K42">
        <f t="shared" si="20"/>
        <v>15024366.057372309</v>
      </c>
      <c r="M42">
        <f t="shared" si="10"/>
        <v>1486.7142548398754</v>
      </c>
    </row>
    <row r="43" spans="1:13" x14ac:dyDescent="0.3">
      <c r="A43">
        <v>53</v>
      </c>
      <c r="B43">
        <f t="shared" si="11"/>
        <v>65636.471764238406</v>
      </c>
      <c r="C43">
        <f t="shared" si="29"/>
        <v>232.6464511174633</v>
      </c>
      <c r="D43">
        <f t="shared" si="30"/>
        <v>0.83033374111792368</v>
      </c>
      <c r="E43">
        <f t="shared" si="31"/>
        <v>0.25273487406429962</v>
      </c>
      <c r="F43">
        <f t="shared" si="32"/>
        <v>1.4896000874278648</v>
      </c>
      <c r="G43">
        <f t="shared" si="33"/>
        <v>2911.2026305408085</v>
      </c>
      <c r="H43">
        <f t="shared" si="34"/>
        <v>65.205419885753187</v>
      </c>
      <c r="I43">
        <f t="shared" si="35"/>
        <v>15664.49739718723</v>
      </c>
      <c r="J43">
        <f t="shared" si="36"/>
        <v>5.594822634421341</v>
      </c>
      <c r="K43">
        <f t="shared" si="20"/>
        <v>15270092.219821651</v>
      </c>
      <c r="M43">
        <f t="shared" si="10"/>
        <v>1446.5922138741935</v>
      </c>
    </row>
    <row r="44" spans="1:13" x14ac:dyDescent="0.3">
      <c r="A44">
        <v>54</v>
      </c>
      <c r="B44">
        <f t="shared" si="11"/>
        <v>66860.950113846062</v>
      </c>
      <c r="C44">
        <f t="shared" si="29"/>
        <v>231.99402509431414</v>
      </c>
      <c r="D44">
        <f t="shared" si="30"/>
        <v>0.82795085600529217</v>
      </c>
      <c r="E44">
        <f t="shared" si="31"/>
        <v>0.25500048500693334</v>
      </c>
      <c r="F44">
        <f t="shared" si="32"/>
        <v>1.4821374816882382</v>
      </c>
      <c r="G44">
        <f t="shared" si="33"/>
        <v>2999.6224111090023</v>
      </c>
      <c r="H44">
        <f t="shared" si="34"/>
        <v>66.121200226125055</v>
      </c>
      <c r="I44">
        <f t="shared" si="35"/>
        <v>15904.327913068229</v>
      </c>
      <c r="J44">
        <f t="shared" si="36"/>
        <v>7.0130254730599599</v>
      </c>
      <c r="K44">
        <f t="shared" si="20"/>
        <v>15511340.938541289</v>
      </c>
      <c r="M44">
        <f t="shared" si="10"/>
        <v>1406.8233905758711</v>
      </c>
    </row>
    <row r="45" spans="1:13" x14ac:dyDescent="0.3">
      <c r="A45">
        <v>55</v>
      </c>
      <c r="B45">
        <f t="shared" si="11"/>
        <v>68062.509427099489</v>
      </c>
      <c r="C45">
        <f t="shared" si="29"/>
        <v>231.37706224048841</v>
      </c>
      <c r="D45">
        <f t="shared" si="30"/>
        <v>0.82566861589977503</v>
      </c>
      <c r="E45">
        <f t="shared" si="31"/>
        <v>0.25714952489607601</v>
      </c>
      <c r="F45">
        <f t="shared" si="32"/>
        <v>1.4750615686515631</v>
      </c>
      <c r="G45">
        <f t="shared" si="33"/>
        <v>3086.6722457763267</v>
      </c>
      <c r="H45">
        <f t="shared" si="34"/>
        <v>66.998301102521353</v>
      </c>
      <c r="I45">
        <f t="shared" si="35"/>
        <v>16139.287458548943</v>
      </c>
      <c r="J45">
        <f t="shared" si="36"/>
        <v>8.8160214088839837</v>
      </c>
      <c r="K45">
        <f t="shared" si="20"/>
        <v>15748103.479957828</v>
      </c>
      <c r="M45">
        <f t="shared" si="10"/>
        <v>1367.473732072692</v>
      </c>
    </row>
    <row r="46" spans="1:13" x14ac:dyDescent="0.3">
      <c r="A46">
        <v>56</v>
      </c>
      <c r="B46">
        <f t="shared" si="11"/>
        <v>69241.601786706393</v>
      </c>
      <c r="C46">
        <f t="shared" si="29"/>
        <v>230.79125133852534</v>
      </c>
      <c r="D46">
        <f t="shared" si="30"/>
        <v>0.82347328544577469</v>
      </c>
      <c r="E46">
        <f t="shared" si="31"/>
        <v>0.25919761225894472</v>
      </c>
      <c r="F46">
        <f t="shared" si="32"/>
        <v>1.4683194717212316</v>
      </c>
      <c r="G46">
        <f t="shared" si="33"/>
        <v>3172.4811988099182</v>
      </c>
      <c r="H46">
        <f t="shared" si="34"/>
        <v>67.84200122878255</v>
      </c>
      <c r="I46">
        <f t="shared" si="35"/>
        <v>16369.242733626837</v>
      </c>
      <c r="J46">
        <f t="shared" si="36"/>
        <v>11.113187411002464</v>
      </c>
      <c r="K46">
        <f t="shared" si="20"/>
        <v>15980355.92103784</v>
      </c>
      <c r="M46">
        <f t="shared" si="10"/>
        <v>1328.6008078496575</v>
      </c>
    </row>
    <row r="47" spans="1:13" x14ac:dyDescent="0.3">
      <c r="A47">
        <v>57</v>
      </c>
      <c r="B47">
        <f t="shared" si="11"/>
        <v>70398.682294367114</v>
      </c>
      <c r="C47">
        <f t="shared" si="29"/>
        <v>230.23232906456349</v>
      </c>
      <c r="D47">
        <f t="shared" si="30"/>
        <v>0.82135014281503016</v>
      </c>
      <c r="E47">
        <f t="shared" si="31"/>
        <v>0.26116066494221352</v>
      </c>
      <c r="F47">
        <f t="shared" si="32"/>
        <v>1.4618576754405908</v>
      </c>
      <c r="G47">
        <f t="shared" si="33"/>
        <v>3257.2098582798171</v>
      </c>
      <c r="H47">
        <f t="shared" si="34"/>
        <v>68.657958435755916</v>
      </c>
      <c r="I47">
        <f t="shared" si="35"/>
        <v>16594.006321244833</v>
      </c>
      <c r="J47">
        <f t="shared" si="36"/>
        <v>14.046266463555167</v>
      </c>
      <c r="K47">
        <f t="shared" si="20"/>
        <v>16208052.587708389</v>
      </c>
      <c r="M47">
        <f t="shared" si="10"/>
        <v>1290.2545956347597</v>
      </c>
    </row>
    <row r="48" spans="1:13" x14ac:dyDescent="0.3">
      <c r="A48">
        <v>58</v>
      </c>
      <c r="B48">
        <f t="shared" si="11"/>
        <v>71534.207044809009</v>
      </c>
      <c r="C48">
        <f t="shared" si="29"/>
        <v>229.69595226858993</v>
      </c>
      <c r="D48">
        <f t="shared" si="30"/>
        <v>0.81928293665656005</v>
      </c>
      <c r="E48">
        <f t="shared" si="31"/>
        <v>0.26305541330093246</v>
      </c>
      <c r="F48">
        <f t="shared" si="32"/>
        <v>1.4556202299558969</v>
      </c>
      <c r="G48">
        <f t="shared" si="33"/>
        <v>3341.059238026729</v>
      </c>
      <c r="H48">
        <f t="shared" si="34"/>
        <v>69.452418373999407</v>
      </c>
      <c r="I48">
        <f t="shared" si="35"/>
        <v>16813.318448647173</v>
      </c>
      <c r="J48">
        <f t="shared" si="36"/>
        <v>17.799358288707058</v>
      </c>
      <c r="K48">
        <f t="shared" si="20"/>
        <v>16431117.80693588</v>
      </c>
      <c r="M48">
        <f t="shared" si="10"/>
        <v>1252.4781992251098</v>
      </c>
    </row>
    <row r="49" spans="1:13" x14ac:dyDescent="0.3">
      <c r="A49">
        <v>59</v>
      </c>
      <c r="B49">
        <f t="shared" si="11"/>
        <v>72648.631396596043</v>
      </c>
      <c r="C49">
        <f t="shared" si="29"/>
        <v>229.17755020568097</v>
      </c>
      <c r="D49">
        <f t="shared" si="30"/>
        <v>0.81725319017656517</v>
      </c>
      <c r="E49">
        <f t="shared" si="31"/>
        <v>0.26490002004923729</v>
      </c>
      <c r="F49">
        <f t="shared" si="32"/>
        <v>1.4495466175588878</v>
      </c>
      <c r="G49">
        <f t="shared" si="33"/>
        <v>3424.2827818958081</v>
      </c>
      <c r="H49">
        <f t="shared" si="34"/>
        <v>70.232481966853683</v>
      </c>
      <c r="I49">
        <f>G49+H49+D49*I50/EXP($C$2)</f>
        <v>17026.823200684714</v>
      </c>
      <c r="J49">
        <f t="shared" si="36"/>
        <v>22.612168582686859</v>
      </c>
      <c r="K49">
        <f t="shared" si="20"/>
        <v>16649435.3692674</v>
      </c>
      <c r="M49">
        <f t="shared" si="10"/>
        <v>1215.3085037132851</v>
      </c>
    </row>
    <row r="50" spans="1:13" x14ac:dyDescent="0.3">
      <c r="A50">
        <v>60</v>
      </c>
      <c r="B50">
        <f t="shared" si="11"/>
        <v>73742.408501675411</v>
      </c>
      <c r="C50">
        <f t="shared" ref="C50:C65" si="37">(I50+J50-$E$2)/(B50/1000)</f>
        <v>228.67214723693067</v>
      </c>
      <c r="D50">
        <f t="shared" ref="D50:D65" si="38">NORMDIST(C51,$G$2,$J$2,TRUE)</f>
        <v>0.81523929739573264</v>
      </c>
      <c r="E50">
        <f t="shared" ref="E50:E65" si="39">NORMDIST((C51-$G$2)/$J$2,0,1,FALSE)</f>
        <v>0.2667148478808215</v>
      </c>
      <c r="F50">
        <f t="shared" ref="F50:F65" si="40">E50/(1-D50)</f>
        <v>1.4435691363010723</v>
      </c>
      <c r="G50">
        <f t="shared" ref="G50:G65" si="41">(B51/1000)*EXP(-$C$2)*($G$2+$J$2*F50)*(1-D50)</f>
        <v>3507.2025214103683</v>
      </c>
      <c r="H50">
        <f t="shared" ref="H50:H65" si="42">$E$2/EXP($C$2)*(1-D50)</f>
        <v>71.006452733017284</v>
      </c>
      <c r="I50">
        <f t="shared" ref="I50:I65" si="43">G50+H50+D50*I51/EXP($C$2)</f>
        <v>17234.037223263247</v>
      </c>
      <c r="J50">
        <f t="shared" ref="J50:J65" si="44">J51*D50/EXP($C$2)</f>
        <v>28.797671237759797</v>
      </c>
      <c r="K50">
        <f t="shared" si="20"/>
        <v>16862834.894501008</v>
      </c>
      <c r="M50">
        <f t="shared" si="10"/>
        <v>1178.7767732371942</v>
      </c>
    </row>
    <row r="51" spans="1:13" x14ac:dyDescent="0.3">
      <c r="A51">
        <v>61</v>
      </c>
      <c r="B51">
        <f t="shared" si="11"/>
        <v>74815.988060426782</v>
      </c>
      <c r="C51">
        <f t="shared" si="37"/>
        <v>228.174143657733</v>
      </c>
      <c r="D51">
        <f t="shared" si="38"/>
        <v>0.81321533465186002</v>
      </c>
      <c r="E51">
        <f t="shared" si="39"/>
        <v>0.26852342967188308</v>
      </c>
      <c r="F51">
        <f t="shared" si="40"/>
        <v>1.4376096087513057</v>
      </c>
      <c r="G51">
        <f t="shared" si="41"/>
        <v>3590.2308572192542</v>
      </c>
      <c r="H51">
        <f t="shared" si="42"/>
        <v>71.78429354483751</v>
      </c>
      <c r="I51">
        <f t="shared" si="43"/>
        <v>17434.308205711292</v>
      </c>
      <c r="J51">
        <f t="shared" si="44"/>
        <v>36.765801883764219</v>
      </c>
      <c r="K51">
        <f t="shared" si="20"/>
        <v>17071074.007595059</v>
      </c>
      <c r="M51">
        <f t="shared" si="10"/>
        <v>1142.9091960337087</v>
      </c>
    </row>
    <row r="52" spans="1:13" x14ac:dyDescent="0.3">
      <c r="A52">
        <v>62</v>
      </c>
      <c r="B52">
        <f t="shared" si="11"/>
        <v>75869.815273183005</v>
      </c>
      <c r="C52">
        <f t="shared" si="37"/>
        <v>227.67703816672721</v>
      </c>
      <c r="D52">
        <f t="shared" si="38"/>
        <v>0.8111494780538927</v>
      </c>
      <c r="E52">
        <f t="shared" si="39"/>
        <v>0.27035371539808062</v>
      </c>
      <c r="F52">
        <f t="shared" si="40"/>
        <v>1.431575155906808</v>
      </c>
      <c r="G52">
        <f t="shared" si="41"/>
        <v>3673.9000453046979</v>
      </c>
      <c r="H52">
        <f t="shared" si="42"/>
        <v>72.578234825689563</v>
      </c>
      <c r="I52">
        <f t="shared" si="43"/>
        <v>17626.759341743877</v>
      </c>
      <c r="J52">
        <f t="shared" si="44"/>
        <v>47.055485911153532</v>
      </c>
      <c r="K52">
        <f t="shared" si="20"/>
        <v>17273814.827655029</v>
      </c>
      <c r="M52">
        <f t="shared" si="10"/>
        <v>1107.7273812363903</v>
      </c>
    </row>
    <row r="53" spans="1:13" x14ac:dyDescent="0.3">
      <c r="A53">
        <v>63</v>
      </c>
      <c r="B53">
        <f t="shared" si="11"/>
        <v>76904.329962842152</v>
      </c>
      <c r="C53">
        <f t="shared" si="37"/>
        <v>227.17306945188912</v>
      </c>
      <c r="D53">
        <f t="shared" si="38"/>
        <v>0.80900186883867042</v>
      </c>
      <c r="E53">
        <f t="shared" si="39"/>
        <v>0.27223969745542631</v>
      </c>
      <c r="F53">
        <f t="shared" si="40"/>
        <v>1.4253526764901945</v>
      </c>
      <c r="G53">
        <f t="shared" si="41"/>
        <v>3758.9023776410818</v>
      </c>
      <c r="H53">
        <f t="shared" si="42"/>
        <v>73.403594927054286</v>
      </c>
      <c r="I53">
        <f t="shared" si="43"/>
        <v>17810.21435458045</v>
      </c>
      <c r="J53">
        <f t="shared" si="44"/>
        <v>60.378337219287182</v>
      </c>
      <c r="K53">
        <f t="shared" si="20"/>
        <v>17470592.691799738</v>
      </c>
      <c r="M53">
        <f t="shared" si="10"/>
        <v>1073.2488115263504</v>
      </c>
    </row>
    <row r="54" spans="1:13" x14ac:dyDescent="0.3">
      <c r="A54">
        <v>64</v>
      </c>
      <c r="B54">
        <f t="shared" si="11"/>
        <v>77919.965846392312</v>
      </c>
      <c r="C54">
        <f t="shared" si="37"/>
        <v>226.65274546080019</v>
      </c>
      <c r="D54">
        <f t="shared" si="38"/>
        <v>0.80672169330703725</v>
      </c>
      <c r="E54">
        <f t="shared" si="39"/>
        <v>0.2742235559239507</v>
      </c>
      <c r="F54">
        <f t="shared" si="40"/>
        <v>1.4188015231299373</v>
      </c>
      <c r="G54">
        <f t="shared" si="41"/>
        <v>3846.1454309620372</v>
      </c>
      <c r="H54">
        <f t="shared" si="42"/>
        <v>74.279902355136954</v>
      </c>
      <c r="I54">
        <f t="shared" si="43"/>
        <v>17983.095225177676</v>
      </c>
      <c r="J54">
        <f t="shared" si="44"/>
        <v>77.67896011892563</v>
      </c>
      <c r="K54">
        <f t="shared" si="20"/>
        <v>17660774.185296603</v>
      </c>
      <c r="M54">
        <f t="shared" si="10"/>
        <v>1039.4872554275526</v>
      </c>
    </row>
    <row r="55" spans="1:13" x14ac:dyDescent="0.3">
      <c r="A55">
        <v>65</v>
      </c>
      <c r="B55">
        <f t="shared" si="11"/>
        <v>78917.149935948793</v>
      </c>
      <c r="C55">
        <f t="shared" si="37"/>
        <v>226.10421552619627</v>
      </c>
      <c r="D55">
        <f t="shared" si="38"/>
        <v>0.80424312467791959</v>
      </c>
      <c r="E55">
        <f t="shared" si="39"/>
        <v>0.27635852379494064</v>
      </c>
      <c r="F55">
        <f t="shared" si="40"/>
        <v>1.4117436403714845</v>
      </c>
      <c r="G55">
        <f t="shared" si="41"/>
        <v>3936.828919364169</v>
      </c>
      <c r="H55">
        <f t="shared" si="42"/>
        <v>75.232455380365153</v>
      </c>
      <c r="I55">
        <f t="shared" si="43"/>
        <v>18143.280958962208</v>
      </c>
      <c r="J55">
        <f t="shared" si="44"/>
        <v>100.21931886870378</v>
      </c>
      <c r="K55">
        <f t="shared" si="20"/>
        <v>17843500.277830914</v>
      </c>
      <c r="M55">
        <f t="shared" si="10"/>
        <v>1006.4531427357916</v>
      </c>
    </row>
    <row r="56" spans="1:13" x14ac:dyDescent="0.3">
      <c r="A56">
        <v>66</v>
      </c>
      <c r="B56">
        <f t="shared" si="11"/>
        <v>79896.302052342799</v>
      </c>
      <c r="C56">
        <f t="shared" si="37"/>
        <v>225.51241990471445</v>
      </c>
      <c r="D56">
        <f t="shared" si="38"/>
        <v>0.80147957949689264</v>
      </c>
      <c r="E56">
        <f t="shared" si="39"/>
        <v>0.27871275932971323</v>
      </c>
      <c r="F56">
        <f t="shared" si="40"/>
        <v>1.4039500753795282</v>
      </c>
      <c r="G56">
        <f t="shared" si="41"/>
        <v>4032.5531592187372</v>
      </c>
      <c r="H56">
        <f t="shared" si="42"/>
        <v>76.294529390185545</v>
      </c>
      <c r="I56">
        <f t="shared" si="43"/>
        <v>18287.909643768995</v>
      </c>
      <c r="J56">
        <f t="shared" si="44"/>
        <v>129.69877349283257</v>
      </c>
      <c r="K56">
        <f t="shared" si="20"/>
        <v>18017608.417261828</v>
      </c>
      <c r="M56">
        <f t="shared" si="10"/>
        <v>974.15390628623766</v>
      </c>
    </row>
    <row r="57" spans="1:13" x14ac:dyDescent="0.3">
      <c r="A57">
        <v>67</v>
      </c>
      <c r="B57">
        <f t="shared" si="11"/>
        <v>80857.834436419915</v>
      </c>
      <c r="C57">
        <f t="shared" si="37"/>
        <v>224.85791869515234</v>
      </c>
      <c r="D57">
        <f t="shared" si="38"/>
        <v>0.79831541348240309</v>
      </c>
      <c r="E57">
        <f t="shared" si="39"/>
        <v>0.28137464446362298</v>
      </c>
      <c r="F57">
        <f t="shared" si="40"/>
        <v>1.3951222020581784</v>
      </c>
      <c r="G57">
        <f t="shared" si="41"/>
        <v>4135.4749046440611</v>
      </c>
      <c r="H57">
        <f t="shared" si="42"/>
        <v>77.51056830636405</v>
      </c>
      <c r="I57">
        <f t="shared" si="43"/>
        <v>18413.096014418428</v>
      </c>
      <c r="J57">
        <f t="shared" si="44"/>
        <v>168.42834715217049</v>
      </c>
      <c r="K57">
        <f t="shared" si="20"/>
        <v>18181524.361570597</v>
      </c>
      <c r="M57">
        <f t="shared" si="10"/>
        <v>942.59429299817771</v>
      </c>
    </row>
    <row r="58" spans="1:13" x14ac:dyDescent="0.3">
      <c r="A58">
        <v>68</v>
      </c>
      <c r="B58">
        <f t="shared" si="11"/>
        <v>81802.15144506772</v>
      </c>
      <c r="C58">
        <f t="shared" si="37"/>
        <v>224.11524894738511</v>
      </c>
      <c r="D58">
        <f t="shared" si="38"/>
        <v>0.79459361065266898</v>
      </c>
      <c r="E58">
        <f t="shared" si="39"/>
        <v>0.28446012959991984</v>
      </c>
      <c r="F58">
        <f t="shared" si="40"/>
        <v>1.3848650497376362</v>
      </c>
      <c r="G58">
        <f t="shared" si="41"/>
        <v>4248.5361537901899</v>
      </c>
      <c r="H58">
        <f t="shared" si="42"/>
        <v>78.940915847730352</v>
      </c>
      <c r="I58">
        <f t="shared" si="43"/>
        <v>18513.519589721145</v>
      </c>
      <c r="J58">
        <f t="shared" si="44"/>
        <v>219.58994582190789</v>
      </c>
      <c r="K58">
        <f t="shared" si="20"/>
        <v>18333109.535543051</v>
      </c>
      <c r="M58">
        <f t="shared" si="10"/>
        <v>911.77664688788661</v>
      </c>
    </row>
    <row r="59" spans="1:13" x14ac:dyDescent="0.3">
      <c r="A59">
        <v>69</v>
      </c>
      <c r="B59">
        <f t="shared" si="11"/>
        <v>82729.649320608747</v>
      </c>
      <c r="C59">
        <f t="shared" si="37"/>
        <v>223.2505689805362</v>
      </c>
      <c r="D59">
        <f t="shared" si="38"/>
        <v>0.79009698574666543</v>
      </c>
      <c r="E59">
        <f t="shared" si="39"/>
        <v>0.28812305434197516</v>
      </c>
      <c r="F59">
        <f t="shared" si="40"/>
        <v>1.3726484841910647</v>
      </c>
      <c r="G59">
        <f t="shared" si="41"/>
        <v>4375.8090054423765</v>
      </c>
      <c r="H59">
        <f t="shared" si="42"/>
        <v>80.669039736337368</v>
      </c>
      <c r="I59">
        <f t="shared" si="43"/>
        <v>18581.807983487546</v>
      </c>
      <c r="J59">
        <f t="shared" si="44"/>
        <v>287.63329889858437</v>
      </c>
      <c r="K59">
        <f t="shared" si="20"/>
        <v>18469441.282386132</v>
      </c>
      <c r="M59">
        <f t="shared" si="10"/>
        <v>881.70116651082253</v>
      </c>
    </row>
    <row r="60" spans="1:13" x14ac:dyDescent="0.3">
      <c r="A60">
        <v>70</v>
      </c>
      <c r="B60">
        <f t="shared" si="11"/>
        <v>83640.716023621455</v>
      </c>
      <c r="C60">
        <f t="shared" si="37"/>
        <v>222.21819108573979</v>
      </c>
      <c r="D60">
        <f t="shared" si="38"/>
        <v>0.78451846503205613</v>
      </c>
      <c r="E60">
        <f t="shared" si="39"/>
        <v>0.29256984235755701</v>
      </c>
      <c r="F60">
        <f t="shared" si="40"/>
        <v>1.3577490173396118</v>
      </c>
      <c r="G60">
        <f t="shared" si="41"/>
        <v>4523.0320007542605</v>
      </c>
      <c r="H60">
        <f t="shared" si="42"/>
        <v>82.812953251812999</v>
      </c>
      <c r="I60">
        <f t="shared" si="43"/>
        <v>18607.583441063878</v>
      </c>
      <c r="J60">
        <f t="shared" si="44"/>
        <v>378.90517482133004</v>
      </c>
      <c r="K60">
        <f t="shared" si="20"/>
        <v>18586488.615885209</v>
      </c>
      <c r="M60">
        <f t="shared" si="10"/>
        <v>852.36613908235063</v>
      </c>
    </row>
    <row r="61" spans="1:13" x14ac:dyDescent="0.3">
      <c r="A61">
        <v>71</v>
      </c>
      <c r="B61">
        <f t="shared" si="11"/>
        <v>84535.731120485449</v>
      </c>
      <c r="C61">
        <f t="shared" si="37"/>
        <v>220.95531338710086</v>
      </c>
      <c r="D61">
        <f t="shared" si="38"/>
        <v>0.77741212322248954</v>
      </c>
      <c r="E61">
        <f t="shared" si="39"/>
        <v>0.2980806408428906</v>
      </c>
      <c r="F61">
        <f t="shared" si="40"/>
        <v>1.339159370035411</v>
      </c>
      <c r="G61">
        <f t="shared" si="41"/>
        <v>4698.4761811908775</v>
      </c>
      <c r="H61">
        <f t="shared" si="42"/>
        <v>85.544032516468278</v>
      </c>
      <c r="I61">
        <f t="shared" si="43"/>
        <v>18575.930235317686</v>
      </c>
      <c r="J61">
        <f t="shared" si="44"/>
        <v>502.68872681687162</v>
      </c>
      <c r="K61">
        <f t="shared" si="20"/>
        <v>18678618.962134559</v>
      </c>
      <c r="M61">
        <f t="shared" si="10"/>
        <v>823.76815333076115</v>
      </c>
    </row>
    <row r="62" spans="1:13" x14ac:dyDescent="0.3">
      <c r="A62">
        <v>72</v>
      </c>
      <c r="B62">
        <f t="shared" si="11"/>
        <v>85415.065718037527</v>
      </c>
      <c r="C62">
        <f t="shared" si="37"/>
        <v>219.37369827849321</v>
      </c>
      <c r="D62">
        <f t="shared" si="38"/>
        <v>0.76810845153081519</v>
      </c>
      <c r="E62">
        <f t="shared" si="39"/>
        <v>0.30503976603273547</v>
      </c>
      <c r="F62">
        <f t="shared" si="40"/>
        <v>1.3154414986075746</v>
      </c>
      <c r="G62">
        <f t="shared" si="41"/>
        <v>4914.4078930483165</v>
      </c>
      <c r="H62">
        <f t="shared" si="42"/>
        <v>89.119580319148739</v>
      </c>
      <c r="I62">
        <f t="shared" si="43"/>
        <v>18464.811801083517</v>
      </c>
      <c r="J62">
        <f t="shared" si="44"/>
        <v>673.00705418291648</v>
      </c>
      <c r="K62">
        <f t="shared" si="20"/>
        <v>18737818.855266433</v>
      </c>
      <c r="M62">
        <f t="shared" si="10"/>
        <v>795.90229295695849</v>
      </c>
    </row>
    <row r="63" spans="1:13" x14ac:dyDescent="0.3">
      <c r="A63">
        <v>73</v>
      </c>
      <c r="B63">
        <f t="shared" si="11"/>
        <v>86279.082438677724</v>
      </c>
      <c r="C63">
        <f t="shared" si="37"/>
        <v>217.3458810408965</v>
      </c>
      <c r="D63">
        <f t="shared" si="38"/>
        <v>0.75555873953802566</v>
      </c>
      <c r="E63">
        <f t="shared" si="39"/>
        <v>0.3139784478227251</v>
      </c>
      <c r="F63">
        <f t="shared" si="40"/>
        <v>1.2844740173133253</v>
      </c>
      <c r="G63">
        <f t="shared" si="41"/>
        <v>5189.6975196205794</v>
      </c>
      <c r="H63">
        <f t="shared" si="42"/>
        <v>93.942632617978916</v>
      </c>
      <c r="I63">
        <f t="shared" si="43"/>
        <v>18240.457756754578</v>
      </c>
      <c r="J63">
        <f t="shared" si="44"/>
        <v>911.94543127997088</v>
      </c>
      <c r="K63">
        <f t="shared" si="20"/>
        <v>18752403.188034549</v>
      </c>
      <c r="M63">
        <f t="shared" si="10"/>
        <v>768.76231241065761</v>
      </c>
    </row>
    <row r="64" spans="1:13" x14ac:dyDescent="0.3">
      <c r="A64">
        <v>74</v>
      </c>
      <c r="B64">
        <f t="shared" si="11"/>
        <v>87128.135430092167</v>
      </c>
      <c r="C64">
        <f t="shared" si="37"/>
        <v>214.68089673995428</v>
      </c>
      <c r="D64">
        <f t="shared" si="38"/>
        <v>0.73802741431138719</v>
      </c>
      <c r="E64">
        <f t="shared" si="39"/>
        <v>0.32562827958830792</v>
      </c>
      <c r="F64">
        <f t="shared" si="40"/>
        <v>1.2429860885343089</v>
      </c>
      <c r="G64">
        <f t="shared" si="41"/>
        <v>5554.7930670088426</v>
      </c>
      <c r="H64">
        <f t="shared" si="42"/>
        <v>100.68019747081848</v>
      </c>
      <c r="I64">
        <f t="shared" si="43"/>
        <v>17848.506881505247</v>
      </c>
      <c r="J64">
        <f t="shared" si="44"/>
        <v>1256.2393639071242</v>
      </c>
      <c r="K64">
        <f t="shared" si="20"/>
        <v>18704746.245412368</v>
      </c>
      <c r="M64">
        <f t="shared" si="10"/>
        <v>742.34079654222921</v>
      </c>
    </row>
    <row r="65" spans="1:13" x14ac:dyDescent="0.3">
      <c r="A65">
        <v>75</v>
      </c>
      <c r="B65">
        <f t="shared" si="11"/>
        <v>87962.57040449731</v>
      </c>
      <c r="C65">
        <f t="shared" si="37"/>
        <v>211.07814235813075</v>
      </c>
      <c r="D65">
        <f t="shared" si="38"/>
        <v>0.71242355752844611</v>
      </c>
      <c r="E65">
        <f t="shared" si="39"/>
        <v>0.34095431477102162</v>
      </c>
      <c r="F65">
        <f t="shared" si="40"/>
        <v>1.1856128125124423</v>
      </c>
      <c r="G65">
        <f t="shared" si="41"/>
        <v>6062.0354583114649</v>
      </c>
      <c r="H65">
        <f t="shared" si="42"/>
        <v>110.52016355026583</v>
      </c>
      <c r="I65">
        <f t="shared" si="43"/>
        <v>17195.351436275785</v>
      </c>
      <c r="J65">
        <f t="shared" si="44"/>
        <v>1771.6245217517976</v>
      </c>
      <c r="K65">
        <f t="shared" si="20"/>
        <v>18566975.958027583</v>
      </c>
      <c r="M65">
        <f t="shared" si="10"/>
        <v>716.62930555171738</v>
      </c>
    </row>
    <row r="66" spans="1:13" x14ac:dyDescent="0.3">
      <c r="A66">
        <v>76</v>
      </c>
      <c r="B66">
        <f t="shared" si="11"/>
        <v>88782.724702942476</v>
      </c>
      <c r="C66">
        <f t="shared" ref="C66" si="45">(I66+J66-$E$2)/(B66/1000)</f>
        <v>206.03027259391047</v>
      </c>
      <c r="D66">
        <f t="shared" ref="D66" si="46">NORMDIST(C67,$G$2,$J$2,TRUE)</f>
        <v>0.6726516189720626</v>
      </c>
      <c r="E66">
        <f t="shared" ref="E66" si="47">NORMDIST((C67-$G$2)/$J$2,0,1,FALSE)</f>
        <v>0.360972517405176</v>
      </c>
      <c r="F66">
        <f t="shared" ref="F66" si="48">E66/(1-D66)</f>
        <v>1.1027166722855091</v>
      </c>
      <c r="G66">
        <f t="shared" ref="G66" si="49">(B67/1000)*EXP(-$C$2)*($G$2+$J$2*F66)*(1-D66)</f>
        <v>6809.548428511629</v>
      </c>
      <c r="H66">
        <f t="shared" ref="H66" si="50">$E$2/EXP($C$2)*(1-D66)</f>
        <v>125.80514696610118</v>
      </c>
      <c r="I66">
        <f>G66+H66+D66*I67/EXP($C$2)</f>
        <v>16103.685124009702</v>
      </c>
      <c r="J66">
        <f t="shared" ref="J66" si="51">J67*D66/EXP($C$2)</f>
        <v>2588.2438481676436</v>
      </c>
      <c r="K66">
        <f t="shared" si="20"/>
        <v>18291928.972177345</v>
      </c>
      <c r="M66">
        <f t="shared" si="10"/>
        <v>691.61850653070496</v>
      </c>
    </row>
    <row r="67" spans="1:13" x14ac:dyDescent="0.3">
      <c r="A67">
        <v>77</v>
      </c>
      <c r="B67">
        <f t="shared" si="11"/>
        <v>89588.927380773996</v>
      </c>
      <c r="C67">
        <f>(I67+J67-$E$2)/(B67/1000)</f>
        <v>198.58754235739622</v>
      </c>
      <c r="D67">
        <f>NORMDIST(C68,$G$2,$J$2,TRUE)</f>
        <v>0.60471877102837257</v>
      </c>
      <c r="E67">
        <f>NORMDIST((C68-$G$2)/$J$2,0,1,FALSE)</f>
        <v>0.38511819896379623</v>
      </c>
      <c r="F67">
        <f>E67/(1-D67)</f>
        <v>0.97428911553864683</v>
      </c>
      <c r="G67">
        <f>(B68/1000)*EXP(-$C$2)*($G$2+$J$2*F67)*(1-D67)</f>
        <v>8005.6833697977727</v>
      </c>
      <c r="H67">
        <f>$E$2/EXP($C$2)*(1-D67)</f>
        <v>151.91281211643638</v>
      </c>
      <c r="I67">
        <f>G67+H67+D67*I68/EXP($C$2)</f>
        <v>14186.390083566259</v>
      </c>
      <c r="J67">
        <f>J68*D67/EXP($C$2)</f>
        <v>4004.8548274168897</v>
      </c>
      <c r="K67">
        <f t="shared" si="20"/>
        <v>17791244.910983149</v>
      </c>
      <c r="M67">
        <f t="shared" si="10"/>
        <v>667.29829277801309</v>
      </c>
    </row>
    <row r="68" spans="1:13" x14ac:dyDescent="0.3">
      <c r="A68">
        <v>78</v>
      </c>
      <c r="B68">
        <f t="shared" si="11"/>
        <v>90381.499310855186</v>
      </c>
      <c r="C68">
        <f>(I68+J68-$E$2)/(B68/1000)</f>
        <v>186.64659322742239</v>
      </c>
      <c r="D68">
        <f>NORMDIST(C69,$G$2,$J$2,TRUE)</f>
        <v>0.46806138359533112</v>
      </c>
      <c r="E68">
        <f>NORMDIST((C69-$G$2)/$J$2,0,1,FALSE)</f>
        <v>0.39766312184016456</v>
      </c>
      <c r="F68">
        <f>E68/(1-D68)</f>
        <v>0.74757332815567745</v>
      </c>
      <c r="G68">
        <f>(B69/1000)*EXP(-$C$2)*($G$2+$J$2*F68)*(1-D68)</f>
        <v>10172.016864778305</v>
      </c>
      <c r="H68">
        <f>$E$2/EXP($C$2)*(1-D68)</f>
        <v>204.43240196756184</v>
      </c>
      <c r="I68">
        <f>G68+H68</f>
        <v>10376.449266745867</v>
      </c>
      <c r="J68">
        <f>D68*($G$2*$B$70/1000+$E$2)/EXP($C$2*2)</f>
        <v>6892.9496704118765</v>
      </c>
      <c r="K68">
        <f t="shared" si="20"/>
        <v>16869398.937157746</v>
      </c>
      <c r="M68">
        <f t="shared" si="10"/>
        <v>643.65789196558671</v>
      </c>
    </row>
    <row r="69" spans="1:13" x14ac:dyDescent="0.3">
      <c r="A69">
        <v>79</v>
      </c>
      <c r="B69">
        <f t="shared" si="11"/>
        <v>91160.753301568489</v>
      </c>
      <c r="C69">
        <f>((G2*B70+E2)*EXP(-C2)-E2)/B69</f>
        <v>163.92213809141143</v>
      </c>
    </row>
    <row r="70" spans="1:13" x14ac:dyDescent="0.3">
      <c r="A70">
        <v>80</v>
      </c>
      <c r="B70">
        <f t="shared" ref="B70" si="52">EXP(12.09-52.9/A70)</f>
        <v>91926.994227002258</v>
      </c>
      <c r="C70">
        <f>G2</f>
        <v>169.19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42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U40" sqref="U40"/>
    </sheetView>
  </sheetViews>
  <sheetFormatPr defaultRowHeight="14.4" x14ac:dyDescent="0.3"/>
  <sheetData>
    <row r="2" spans="1:11" x14ac:dyDescent="0.3">
      <c r="B2" s="1" t="s">
        <v>0</v>
      </c>
      <c r="C2">
        <v>0.03</v>
      </c>
      <c r="D2" s="1" t="s">
        <v>11</v>
      </c>
      <c r="E2">
        <v>400</v>
      </c>
      <c r="F2" s="1" t="s">
        <v>10</v>
      </c>
      <c r="G2">
        <v>167.4</v>
      </c>
      <c r="H2" s="1" t="s">
        <v>1</v>
      </c>
      <c r="I2">
        <f>40</f>
        <v>40</v>
      </c>
    </row>
    <row r="4" spans="1:11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7</v>
      </c>
      <c r="I4" t="s">
        <v>8</v>
      </c>
      <c r="J4" t="s">
        <v>9</v>
      </c>
      <c r="K4" t="s">
        <v>16</v>
      </c>
    </row>
    <row r="5" spans="1:11" x14ac:dyDescent="0.3">
      <c r="A5">
        <v>15</v>
      </c>
      <c r="B5">
        <f>EXP(12.09-52.9/A5)</f>
        <v>5236.1058012742687</v>
      </c>
    </row>
    <row r="6" spans="1:11" x14ac:dyDescent="0.3">
      <c r="A6">
        <v>16</v>
      </c>
      <c r="B6">
        <f t="shared" ref="B6:B42" si="0">EXP(12.09-52.9/A6)</f>
        <v>6527.3087433098653</v>
      </c>
    </row>
    <row r="7" spans="1:11" x14ac:dyDescent="0.3">
      <c r="A7">
        <v>17</v>
      </c>
      <c r="B7">
        <f t="shared" si="0"/>
        <v>7928.6280660355969</v>
      </c>
    </row>
    <row r="8" spans="1:11" x14ac:dyDescent="0.3">
      <c r="A8">
        <v>18</v>
      </c>
      <c r="B8">
        <f t="shared" si="0"/>
        <v>9424.9066816039176</v>
      </c>
    </row>
    <row r="9" spans="1:11" x14ac:dyDescent="0.3">
      <c r="A9">
        <v>19</v>
      </c>
      <c r="B9">
        <f t="shared" si="0"/>
        <v>11001.528247091775</v>
      </c>
    </row>
    <row r="10" spans="1:11" x14ac:dyDescent="0.3">
      <c r="A10">
        <v>20</v>
      </c>
      <c r="B10">
        <f t="shared" si="0"/>
        <v>12644.783024990649</v>
      </c>
    </row>
    <row r="11" spans="1:11" x14ac:dyDescent="0.3">
      <c r="A11">
        <v>21</v>
      </c>
      <c r="B11">
        <f t="shared" si="0"/>
        <v>14342.06893513009</v>
      </c>
    </row>
    <row r="12" spans="1:11" x14ac:dyDescent="0.3">
      <c r="A12">
        <v>22</v>
      </c>
      <c r="B12">
        <f t="shared" si="0"/>
        <v>16081.978005410669</v>
      </c>
    </row>
    <row r="13" spans="1:11" x14ac:dyDescent="0.3">
      <c r="A13">
        <v>23</v>
      </c>
      <c r="B13">
        <f t="shared" si="0"/>
        <v>17854.306167671504</v>
      </c>
    </row>
    <row r="14" spans="1:11" x14ac:dyDescent="0.3">
      <c r="A14">
        <v>24</v>
      </c>
      <c r="B14">
        <f t="shared" si="0"/>
        <v>19650.014070110999</v>
      </c>
    </row>
    <row r="15" spans="1:11" x14ac:dyDescent="0.3">
      <c r="A15">
        <v>25</v>
      </c>
      <c r="B15">
        <f t="shared" si="0"/>
        <v>21461.158523947059</v>
      </c>
    </row>
    <row r="16" spans="1:11" x14ac:dyDescent="0.3">
      <c r="A16">
        <v>26</v>
      </c>
      <c r="B16">
        <f t="shared" si="0"/>
        <v>23280.808145220224</v>
      </c>
    </row>
    <row r="17" spans="1:2" x14ac:dyDescent="0.3">
      <c r="A17">
        <v>27</v>
      </c>
      <c r="B17">
        <f t="shared" si="0"/>
        <v>25102.952325700138</v>
      </c>
    </row>
    <row r="18" spans="1:2" x14ac:dyDescent="0.3">
      <c r="A18">
        <v>28</v>
      </c>
      <c r="B18">
        <f t="shared" si="0"/>
        <v>26922.409500471225</v>
      </c>
    </row>
    <row r="19" spans="1:2" x14ac:dyDescent="0.3">
      <c r="A19">
        <v>29</v>
      </c>
      <c r="B19">
        <f t="shared" si="0"/>
        <v>28734.73845590062</v>
      </c>
    </row>
    <row r="20" spans="1:2" x14ac:dyDescent="0.3">
      <c r="A20">
        <v>30</v>
      </c>
      <c r="B20">
        <f t="shared" si="0"/>
        <v>30536.154886362325</v>
      </c>
    </row>
    <row r="21" spans="1:2" x14ac:dyDescent="0.3">
      <c r="A21">
        <v>31</v>
      </c>
      <c r="B21">
        <f t="shared" si="0"/>
        <v>32323.454367192026</v>
      </c>
    </row>
    <row r="22" spans="1:2" x14ac:dyDescent="0.3">
      <c r="A22">
        <v>32</v>
      </c>
      <c r="B22">
        <f t="shared" si="0"/>
        <v>34093.942220576573</v>
      </c>
    </row>
    <row r="23" spans="1:2" x14ac:dyDescent="0.3">
      <c r="A23">
        <v>33</v>
      </c>
      <c r="B23">
        <f t="shared" si="0"/>
        <v>35845.370305234981</v>
      </c>
    </row>
    <row r="24" spans="1:2" x14ac:dyDescent="0.3">
      <c r="A24">
        <v>34</v>
      </c>
      <c r="B24">
        <f t="shared" si="0"/>
        <v>37575.880484160509</v>
      </c>
    </row>
    <row r="25" spans="1:2" x14ac:dyDescent="0.3">
      <c r="A25">
        <v>35</v>
      </c>
      <c r="B25">
        <f t="shared" si="0"/>
        <v>39283.954363558747</v>
      </c>
    </row>
    <row r="26" spans="1:2" x14ac:dyDescent="0.3">
      <c r="A26">
        <v>36</v>
      </c>
      <c r="B26">
        <f t="shared" si="0"/>
        <v>40968.368812522793</v>
      </c>
    </row>
    <row r="27" spans="1:2" x14ac:dyDescent="0.3">
      <c r="A27">
        <v>37</v>
      </c>
      <c r="B27">
        <f t="shared" si="0"/>
        <v>42628.156740435646</v>
      </c>
    </row>
    <row r="28" spans="1:2" x14ac:dyDescent="0.3">
      <c r="A28">
        <v>38</v>
      </c>
      <c r="B28">
        <f t="shared" si="0"/>
        <v>44262.572609235947</v>
      </c>
    </row>
    <row r="29" spans="1:2" x14ac:dyDescent="0.3">
      <c r="A29">
        <v>39</v>
      </c>
      <c r="B29">
        <f t="shared" si="0"/>
        <v>45871.062177950203</v>
      </c>
    </row>
    <row r="30" spans="1:2" x14ac:dyDescent="0.3">
      <c r="A30">
        <v>40</v>
      </c>
      <c r="B30">
        <f t="shared" si="0"/>
        <v>47453.236008733504</v>
      </c>
    </row>
    <row r="31" spans="1:2" x14ac:dyDescent="0.3">
      <c r="A31">
        <v>41</v>
      </c>
      <c r="B31">
        <f t="shared" si="0"/>
        <v>49008.846301387552</v>
      </c>
    </row>
    <row r="32" spans="1:2" x14ac:dyDescent="0.3">
      <c r="A32">
        <v>42</v>
      </c>
      <c r="B32">
        <f t="shared" si="0"/>
        <v>50537.766663195078</v>
      </c>
    </row>
    <row r="33" spans="1:21" x14ac:dyDescent="0.3">
      <c r="A33">
        <v>43</v>
      </c>
      <c r="B33">
        <f t="shared" si="0"/>
        <v>52039.974460544814</v>
      </c>
    </row>
    <row r="34" spans="1:21" x14ac:dyDescent="0.3">
      <c r="A34">
        <v>44</v>
      </c>
      <c r="B34">
        <f t="shared" si="0"/>
        <v>53515.53543677881</v>
      </c>
    </row>
    <row r="35" spans="1:21" x14ac:dyDescent="0.3">
      <c r="A35">
        <v>45</v>
      </c>
      <c r="B35">
        <f t="shared" si="0"/>
        <v>54964.590316133166</v>
      </c>
    </row>
    <row r="36" spans="1:21" x14ac:dyDescent="0.3">
      <c r="A36">
        <v>46</v>
      </c>
      <c r="B36">
        <f t="shared" si="0"/>
        <v>56387.343146170453</v>
      </c>
    </row>
    <row r="37" spans="1:21" x14ac:dyDescent="0.3">
      <c r="A37">
        <v>47</v>
      </c>
      <c r="B37">
        <f t="shared" si="0"/>
        <v>57784.051160572082</v>
      </c>
    </row>
    <row r="38" spans="1:21" x14ac:dyDescent="0.3">
      <c r="A38">
        <v>48</v>
      </c>
      <c r="B38">
        <f t="shared" si="0"/>
        <v>59155.01597060421</v>
      </c>
    </row>
    <row r="39" spans="1:21" x14ac:dyDescent="0.3">
      <c r="A39">
        <v>49</v>
      </c>
      <c r="B39">
        <f t="shared" si="0"/>
        <v>60500.575917146678</v>
      </c>
    </row>
    <row r="40" spans="1:21" x14ac:dyDescent="0.3">
      <c r="A40">
        <v>50</v>
      </c>
      <c r="B40">
        <f t="shared" si="0"/>
        <v>61821.09943606118</v>
      </c>
      <c r="U40">
        <f>EXP(-0.03)</f>
        <v>0.97044553354850815</v>
      </c>
    </row>
    <row r="41" spans="1:21" x14ac:dyDescent="0.3">
      <c r="A41">
        <v>51</v>
      </c>
      <c r="B41">
        <f t="shared" si="0"/>
        <v>63116.979308110233</v>
      </c>
    </row>
    <row r="42" spans="1:21" x14ac:dyDescent="0.3">
      <c r="A42">
        <v>52</v>
      </c>
      <c r="B42">
        <f t="shared" si="0"/>
        <v>64388.627680861486</v>
      </c>
      <c r="C42">
        <v>167.4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22</v>
      </c>
      <c r="B1" t="s">
        <v>21</v>
      </c>
      <c r="C1" t="s">
        <v>2</v>
      </c>
    </row>
    <row r="2" spans="1:3" x14ac:dyDescent="0.3">
      <c r="A2">
        <v>16</v>
      </c>
      <c r="B2">
        <v>6527.3087433098653</v>
      </c>
      <c r="C2">
        <v>734.94659905878916</v>
      </c>
    </row>
    <row r="3" spans="1:3" x14ac:dyDescent="0.3">
      <c r="A3">
        <v>17</v>
      </c>
      <c r="B3">
        <v>7928.6280660355969</v>
      </c>
      <c r="C3">
        <v>631.80237857429643</v>
      </c>
    </row>
    <row r="4" spans="1:3" x14ac:dyDescent="0.3">
      <c r="A4">
        <v>18</v>
      </c>
      <c r="B4">
        <v>9424.9066816039176</v>
      </c>
      <c r="C4">
        <v>554.92165941068379</v>
      </c>
    </row>
    <row r="5" spans="1:3" x14ac:dyDescent="0.3">
      <c r="A5">
        <v>19</v>
      </c>
      <c r="B5">
        <v>11001.528247091775</v>
      </c>
      <c r="C5">
        <v>496.28131753637842</v>
      </c>
    </row>
    <row r="6" spans="1:3" x14ac:dyDescent="0.3">
      <c r="A6">
        <v>20</v>
      </c>
      <c r="B6">
        <v>12644.783024990649</v>
      </c>
      <c r="C6">
        <v>450.69942463982318</v>
      </c>
    </row>
    <row r="7" spans="1:3" x14ac:dyDescent="0.3">
      <c r="A7">
        <v>21</v>
      </c>
      <c r="B7">
        <v>14342.06893513009</v>
      </c>
      <c r="C7">
        <v>414.7156275263967</v>
      </c>
    </row>
    <row r="8" spans="1:3" x14ac:dyDescent="0.3">
      <c r="A8">
        <v>22</v>
      </c>
      <c r="B8">
        <v>16081.978005410669</v>
      </c>
      <c r="C8">
        <v>385.94794166178929</v>
      </c>
    </row>
    <row r="9" spans="1:3" x14ac:dyDescent="0.3">
      <c r="A9">
        <v>23</v>
      </c>
      <c r="B9">
        <v>17854.306167671504</v>
      </c>
      <c r="C9">
        <v>362.70743553905612</v>
      </c>
    </row>
    <row r="10" spans="1:3" x14ac:dyDescent="0.3">
      <c r="A10">
        <v>24</v>
      </c>
      <c r="B10">
        <v>19650.014070110999</v>
      </c>
      <c r="C10">
        <v>343.76156547941218</v>
      </c>
    </row>
    <row r="11" spans="1:3" x14ac:dyDescent="0.3">
      <c r="A11">
        <v>25</v>
      </c>
      <c r="B11">
        <v>21461.158523947059</v>
      </c>
      <c r="C11">
        <v>328.18794161443094</v>
      </c>
    </row>
    <row r="12" spans="1:3" x14ac:dyDescent="0.3">
      <c r="A12">
        <v>26</v>
      </c>
      <c r="B12">
        <v>23280.808145220224</v>
      </c>
      <c r="C12">
        <v>315.28327402876511</v>
      </c>
    </row>
    <row r="13" spans="1:3" x14ac:dyDescent="0.3">
      <c r="A13">
        <v>27</v>
      </c>
      <c r="B13">
        <v>25102.952325700138</v>
      </c>
      <c r="C13">
        <v>304.5048674723875</v>
      </c>
    </row>
    <row r="14" spans="1:3" x14ac:dyDescent="0.3">
      <c r="A14">
        <v>28</v>
      </c>
      <c r="B14">
        <v>26922.409500471225</v>
      </c>
      <c r="C14">
        <v>295.4309273430095</v>
      </c>
    </row>
    <row r="15" spans="1:3" x14ac:dyDescent="0.3">
      <c r="A15">
        <v>29</v>
      </c>
      <c r="B15">
        <v>28734.73845590062</v>
      </c>
      <c r="C15">
        <v>287.73206594926398</v>
      </c>
    </row>
    <row r="16" spans="1:3" x14ac:dyDescent="0.3">
      <c r="A16">
        <v>30</v>
      </c>
      <c r="B16">
        <v>30536.154886362325</v>
      </c>
      <c r="C16">
        <v>281.15001555361255</v>
      </c>
    </row>
    <row r="17" spans="1:3" x14ac:dyDescent="0.3">
      <c r="A17">
        <v>31</v>
      </c>
      <c r="B17">
        <v>32323.454367192026</v>
      </c>
      <c r="C17">
        <v>275.48139954148581</v>
      </c>
    </row>
    <row r="18" spans="1:3" x14ac:dyDescent="0.3">
      <c r="A18">
        <v>32</v>
      </c>
      <c r="B18">
        <v>34093.942220576573</v>
      </c>
      <c r="C18">
        <v>270.56527435522321</v>
      </c>
    </row>
    <row r="19" spans="1:3" x14ac:dyDescent="0.3">
      <c r="A19">
        <v>33</v>
      </c>
      <c r="B19">
        <v>35845.370305234981</v>
      </c>
      <c r="C19">
        <v>266.27356123367997</v>
      </c>
    </row>
    <row r="20" spans="1:3" x14ac:dyDescent="0.3">
      <c r="A20">
        <v>34</v>
      </c>
      <c r="B20">
        <v>37575.880484160509</v>
      </c>
      <c r="C20">
        <v>262.50370710333118</v>
      </c>
    </row>
    <row r="21" spans="1:3" x14ac:dyDescent="0.3">
      <c r="A21">
        <v>35</v>
      </c>
      <c r="B21">
        <v>39283.954363558747</v>
      </c>
      <c r="C21">
        <v>259.1730602682722</v>
      </c>
    </row>
    <row r="22" spans="1:3" x14ac:dyDescent="0.3">
      <c r="A22">
        <v>36</v>
      </c>
      <c r="B22">
        <v>40968.368812522793</v>
      </c>
      <c r="C22">
        <v>256.21455852251472</v>
      </c>
    </row>
    <row r="23" spans="1:3" x14ac:dyDescent="0.3">
      <c r="A23">
        <v>37</v>
      </c>
      <c r="B23">
        <v>42628.156740435646</v>
      </c>
      <c r="C23">
        <v>253.57341738750523</v>
      </c>
    </row>
    <row r="24" spans="1:3" x14ac:dyDescent="0.3">
      <c r="A24">
        <v>38</v>
      </c>
      <c r="B24">
        <v>44262.572609235947</v>
      </c>
      <c r="C24">
        <v>251.20457857916941</v>
      </c>
    </row>
    <row r="25" spans="1:3" x14ac:dyDescent="0.3">
      <c r="A25">
        <v>39</v>
      </c>
      <c r="B25">
        <v>45871.062177950203</v>
      </c>
      <c r="C25">
        <v>249.07073601943151</v>
      </c>
    </row>
    <row r="26" spans="1:3" x14ac:dyDescent="0.3">
      <c r="A26">
        <v>40</v>
      </c>
      <c r="B26">
        <v>47453.236008733504</v>
      </c>
      <c r="C26">
        <v>247.14080109739848</v>
      </c>
    </row>
    <row r="27" spans="1:3" x14ac:dyDescent="0.3">
      <c r="A27">
        <v>41</v>
      </c>
      <c r="B27">
        <v>49008.846301387552</v>
      </c>
      <c r="C27">
        <v>245.38870282252196</v>
      </c>
    </row>
    <row r="28" spans="1:3" x14ac:dyDescent="0.3">
      <c r="A28">
        <v>42</v>
      </c>
      <c r="B28">
        <v>50537.766663195078</v>
      </c>
      <c r="C28">
        <v>243.792444185194</v>
      </c>
    </row>
    <row r="29" spans="1:3" x14ac:dyDescent="0.3">
      <c r="A29">
        <v>43</v>
      </c>
      <c r="B29">
        <v>52039.974460544814</v>
      </c>
      <c r="C29">
        <v>242.33335533018482</v>
      </c>
    </row>
    <row r="30" spans="1:3" x14ac:dyDescent="0.3">
      <c r="A30">
        <v>44</v>
      </c>
      <c r="B30">
        <v>53515.53543677881</v>
      </c>
      <c r="C30">
        <v>240.99549858688695</v>
      </c>
    </row>
    <row r="31" spans="1:3" x14ac:dyDescent="0.3">
      <c r="A31">
        <v>45</v>
      </c>
      <c r="B31">
        <v>54964.590316133166</v>
      </c>
      <c r="C31">
        <v>239.76519119004124</v>
      </c>
    </row>
    <row r="32" spans="1:3" x14ac:dyDescent="0.3">
      <c r="A32">
        <v>46</v>
      </c>
      <c r="B32">
        <v>56387.343146170453</v>
      </c>
      <c r="C32">
        <v>238.63061958589529</v>
      </c>
    </row>
    <row r="33" spans="1:3" x14ac:dyDescent="0.3">
      <c r="A33">
        <v>47</v>
      </c>
      <c r="B33">
        <v>57784.051160572082</v>
      </c>
      <c r="C33">
        <v>237.58152524438674</v>
      </c>
    </row>
    <row r="34" spans="1:3" x14ac:dyDescent="0.3">
      <c r="A34">
        <v>48</v>
      </c>
      <c r="B34">
        <v>59155.01597060421</v>
      </c>
      <c r="C34">
        <v>236.60894640321121</v>
      </c>
    </row>
    <row r="35" spans="1:3" x14ac:dyDescent="0.3">
      <c r="A35">
        <v>49</v>
      </c>
      <c r="B35">
        <v>60500.575917146678</v>
      </c>
      <c r="C35">
        <v>235.70500353434994</v>
      </c>
    </row>
    <row r="36" spans="1:3" x14ac:dyDescent="0.3">
      <c r="A36">
        <v>50</v>
      </c>
      <c r="B36">
        <v>61821.09943606118</v>
      </c>
      <c r="C36">
        <v>234.86271882578464</v>
      </c>
    </row>
    <row r="37" spans="1:3" x14ac:dyDescent="0.3">
      <c r="A37">
        <v>51</v>
      </c>
      <c r="B37">
        <v>63116.979308110233</v>
      </c>
      <c r="C37">
        <v>234.07586181194543</v>
      </c>
    </row>
    <row r="38" spans="1:3" x14ac:dyDescent="0.3">
      <c r="A38">
        <v>52</v>
      </c>
      <c r="B38">
        <v>64388.627680861486</v>
      </c>
      <c r="C38">
        <v>233.3388146093082</v>
      </c>
    </row>
    <row r="39" spans="1:3" x14ac:dyDescent="0.3">
      <c r="A39">
        <v>53</v>
      </c>
      <c r="B39">
        <v>65636.471764238406</v>
      </c>
      <c r="C39">
        <v>232.6464511174633</v>
      </c>
    </row>
    <row r="40" spans="1:3" x14ac:dyDescent="0.3">
      <c r="A40">
        <v>54</v>
      </c>
      <c r="B40">
        <v>66860.950113846062</v>
      </c>
      <c r="C40">
        <v>231.99402509431414</v>
      </c>
    </row>
    <row r="41" spans="1:3" x14ac:dyDescent="0.3">
      <c r="A41">
        <v>55</v>
      </c>
      <c r="B41">
        <v>68062.509427099489</v>
      </c>
      <c r="C41">
        <v>231.37706224048841</v>
      </c>
    </row>
    <row r="42" spans="1:3" x14ac:dyDescent="0.3">
      <c r="A42">
        <v>56</v>
      </c>
      <c r="B42">
        <v>69241.601786706393</v>
      </c>
      <c r="C42">
        <v>230.79125133852534</v>
      </c>
    </row>
    <row r="43" spans="1:3" x14ac:dyDescent="0.3">
      <c r="A43">
        <v>57</v>
      </c>
      <c r="B43">
        <v>70398.682294367114</v>
      </c>
      <c r="C43">
        <v>230.23232906456349</v>
      </c>
    </row>
    <row r="44" spans="1:3" x14ac:dyDescent="0.3">
      <c r="A44">
        <v>58</v>
      </c>
      <c r="B44">
        <v>71534.207044809009</v>
      </c>
      <c r="C44">
        <v>229.69595226858993</v>
      </c>
    </row>
    <row r="45" spans="1:3" x14ac:dyDescent="0.3">
      <c r="A45">
        <v>59</v>
      </c>
      <c r="B45">
        <v>72648.631396596043</v>
      </c>
      <c r="C45">
        <v>229.17755020568097</v>
      </c>
    </row>
    <row r="46" spans="1:3" x14ac:dyDescent="0.3">
      <c r="A46">
        <v>60</v>
      </c>
      <c r="B46">
        <v>73742.408501675411</v>
      </c>
      <c r="C46">
        <v>228.67214723693067</v>
      </c>
    </row>
    <row r="47" spans="1:3" x14ac:dyDescent="0.3">
      <c r="A47">
        <v>61</v>
      </c>
      <c r="B47">
        <v>74815.988060426782</v>
      </c>
      <c r="C47">
        <v>228.174143657733</v>
      </c>
    </row>
    <row r="48" spans="1:3" x14ac:dyDescent="0.3">
      <c r="A48">
        <v>62</v>
      </c>
      <c r="B48">
        <v>75869.815273183005</v>
      </c>
      <c r="C48">
        <v>227.67703816672721</v>
      </c>
    </row>
    <row r="49" spans="1:3" x14ac:dyDescent="0.3">
      <c r="A49">
        <v>63</v>
      </c>
      <c r="B49">
        <v>76904.329962842152</v>
      </c>
      <c r="C49">
        <v>227.17306945188912</v>
      </c>
    </row>
    <row r="50" spans="1:3" x14ac:dyDescent="0.3">
      <c r="A50">
        <v>64</v>
      </c>
      <c r="B50">
        <v>77919.965846392312</v>
      </c>
      <c r="C50">
        <v>226.65274546080019</v>
      </c>
    </row>
    <row r="51" spans="1:3" x14ac:dyDescent="0.3">
      <c r="A51">
        <v>65</v>
      </c>
      <c r="B51">
        <v>78917.149935948793</v>
      </c>
      <c r="C51">
        <v>226.10421552619627</v>
      </c>
    </row>
    <row r="52" spans="1:3" x14ac:dyDescent="0.3">
      <c r="A52">
        <v>66</v>
      </c>
      <c r="B52">
        <v>79896.302052342799</v>
      </c>
      <c r="C52">
        <v>225.51241990471445</v>
      </c>
    </row>
    <row r="53" spans="1:3" x14ac:dyDescent="0.3">
      <c r="A53">
        <v>67</v>
      </c>
      <c r="B53">
        <v>80857.834436419915</v>
      </c>
      <c r="C53">
        <v>224.85791869515234</v>
      </c>
    </row>
    <row r="54" spans="1:3" x14ac:dyDescent="0.3">
      <c r="A54">
        <v>68</v>
      </c>
      <c r="B54">
        <v>81802.15144506772</v>
      </c>
      <c r="C54">
        <v>224.11524894738511</v>
      </c>
    </row>
    <row r="55" spans="1:3" x14ac:dyDescent="0.3">
      <c r="A55">
        <v>69</v>
      </c>
      <c r="B55">
        <v>82729.649320608747</v>
      </c>
      <c r="C55">
        <v>223.2505689805362</v>
      </c>
    </row>
    <row r="56" spans="1:3" x14ac:dyDescent="0.3">
      <c r="A56">
        <v>70</v>
      </c>
      <c r="B56">
        <v>83640.716023621455</v>
      </c>
      <c r="C56">
        <v>222.21819108573979</v>
      </c>
    </row>
    <row r="57" spans="1:3" x14ac:dyDescent="0.3">
      <c r="A57">
        <v>71</v>
      </c>
      <c r="B57">
        <v>84535.731120485449</v>
      </c>
      <c r="C57">
        <v>220.95531338710086</v>
      </c>
    </row>
    <row r="58" spans="1:3" x14ac:dyDescent="0.3">
      <c r="A58">
        <v>72</v>
      </c>
      <c r="B58">
        <v>85415.065718037527</v>
      </c>
      <c r="C58">
        <v>219.37369827849321</v>
      </c>
    </row>
    <row r="59" spans="1:3" x14ac:dyDescent="0.3">
      <c r="A59">
        <v>73</v>
      </c>
      <c r="B59">
        <v>86279.082438677724</v>
      </c>
      <c r="C59">
        <v>217.3458810408965</v>
      </c>
    </row>
    <row r="60" spans="1:3" x14ac:dyDescent="0.3">
      <c r="A60">
        <v>74</v>
      </c>
      <c r="B60">
        <v>87128.135430092167</v>
      </c>
      <c r="C60">
        <v>214.68089673995428</v>
      </c>
    </row>
    <row r="61" spans="1:3" x14ac:dyDescent="0.3">
      <c r="A61">
        <v>75</v>
      </c>
      <c r="B61">
        <v>87962.57040449731</v>
      </c>
      <c r="C61">
        <v>211.07814235813075</v>
      </c>
    </row>
    <row r="62" spans="1:3" x14ac:dyDescent="0.3">
      <c r="A62">
        <v>76</v>
      </c>
      <c r="B62">
        <v>88782.724702942476</v>
      </c>
      <c r="C62">
        <v>206.03027259391047</v>
      </c>
    </row>
    <row r="63" spans="1:3" x14ac:dyDescent="0.3">
      <c r="A63">
        <v>77</v>
      </c>
      <c r="B63">
        <v>89588.927380773996</v>
      </c>
      <c r="C63">
        <v>198.58754235739622</v>
      </c>
    </row>
    <row r="64" spans="1:3" x14ac:dyDescent="0.3">
      <c r="A64">
        <v>78</v>
      </c>
      <c r="B64">
        <v>90381.499310855186</v>
      </c>
      <c r="C64">
        <v>186.64659322742239</v>
      </c>
    </row>
    <row r="65" spans="1:3" x14ac:dyDescent="0.3">
      <c r="A65">
        <v>79</v>
      </c>
      <c r="B65">
        <v>91160.753301568489</v>
      </c>
      <c r="C65">
        <v>163.92213809141143</v>
      </c>
    </row>
    <row r="66" spans="1:3" x14ac:dyDescent="0.3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Sheet_40yr_max</vt:lpstr>
      <vt:lpstr>Sheet1</vt:lpstr>
      <vt:lpstr>Sheet1 (2)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2015-01-23T20:50:19Z</cp:lastPrinted>
  <dcterms:created xsi:type="dcterms:W3CDTF">2014-10-31T17:21:28Z</dcterms:created>
  <dcterms:modified xsi:type="dcterms:W3CDTF">2021-07-02T02:13:08Z</dcterms:modified>
</cp:coreProperties>
</file>