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1.Real Options/1. Options/Spreadsheet/"/>
    </mc:Choice>
  </mc:AlternateContent>
  <xr:revisionPtr revIDLastSave="1" documentId="11_90F4AA5AA2BB63B6DFB083A70593BF99BFD69C91" xr6:coauthVersionLast="45" xr6:coauthVersionMax="45" xr10:uidLastSave="{9888B8DA-70A2-45B3-B6FF-7BDCBA05B126}"/>
  <bookViews>
    <workbookView xWindow="1908" yWindow="420" windowWidth="20160" windowHeight="12648" xr2:uid="{00000000-000D-0000-FFFF-FFFF0000000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B8" i="1" l="1"/>
  <c r="B50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0" i="1"/>
  <c r="B41" i="1"/>
  <c r="B42" i="1"/>
  <c r="B43" i="1"/>
  <c r="B44" i="1"/>
  <c r="B45" i="1"/>
  <c r="B46" i="1"/>
  <c r="B47" i="1"/>
  <c r="B48" i="1"/>
  <c r="B4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U40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I2" i="3"/>
  <c r="C70" i="1"/>
  <c r="B6" i="1" l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8" i="1"/>
  <c r="B69" i="1"/>
  <c r="B70" i="1"/>
  <c r="B5" i="1"/>
  <c r="C69" i="1" l="1"/>
  <c r="E68" i="1" s="1"/>
  <c r="D68" i="1" l="1"/>
  <c r="H68" i="1" l="1"/>
  <c r="J68" i="1"/>
  <c r="F68" i="1"/>
  <c r="G68" i="1" s="1"/>
  <c r="I68" i="1" s="1"/>
  <c r="C68" i="1" l="1"/>
  <c r="K68" i="1" s="1"/>
  <c r="D67" i="1"/>
  <c r="E67" i="1"/>
  <c r="F67" i="1" l="1"/>
  <c r="G67" i="1" s="1"/>
  <c r="H67" i="1"/>
  <c r="J67" i="1"/>
  <c r="I67" i="1" l="1"/>
  <c r="C67" i="1" s="1"/>
  <c r="K67" i="1" s="1"/>
  <c r="D66" i="1" l="1"/>
  <c r="E66" i="1"/>
  <c r="H66" i="1" l="1"/>
  <c r="J66" i="1"/>
  <c r="F66" i="1"/>
  <c r="G66" i="1" s="1"/>
  <c r="I66" i="1" l="1"/>
  <c r="C66" i="1" s="1"/>
  <c r="K66" i="1" l="1"/>
  <c r="D65" i="1"/>
  <c r="E65" i="1"/>
  <c r="F65" i="1" s="1"/>
  <c r="G65" i="1" s="1"/>
  <c r="H65" i="1" l="1"/>
  <c r="I65" i="1" s="1"/>
  <c r="J65" i="1"/>
  <c r="C65" i="1" l="1"/>
  <c r="K65" i="1"/>
  <c r="D64" i="1"/>
  <c r="H64" i="1" s="1"/>
  <c r="E64" i="1"/>
  <c r="F64" i="1" s="1"/>
  <c r="G64" i="1" s="1"/>
  <c r="I64" i="1" s="1"/>
  <c r="J64" i="1" l="1"/>
  <c r="C64" i="1"/>
  <c r="K64" i="1" l="1"/>
  <c r="D63" i="1"/>
  <c r="E63" i="1"/>
  <c r="F63" i="1" l="1"/>
  <c r="G63" i="1" s="1"/>
  <c r="H63" i="1"/>
  <c r="J63" i="1"/>
  <c r="I63" i="1" l="1"/>
  <c r="C63" i="1" s="1"/>
  <c r="K63" i="1" l="1"/>
  <c r="E62" i="1"/>
  <c r="D62" i="1"/>
  <c r="H62" i="1" l="1"/>
  <c r="J62" i="1"/>
  <c r="F62" i="1"/>
  <c r="G62" i="1" s="1"/>
  <c r="I62" i="1" s="1"/>
  <c r="C62" i="1" l="1"/>
  <c r="K62" i="1" l="1"/>
  <c r="D61" i="1"/>
  <c r="E61" i="1"/>
  <c r="F61" i="1" s="1"/>
  <c r="G61" i="1" s="1"/>
  <c r="H61" i="1" l="1"/>
  <c r="I61" i="1" s="1"/>
  <c r="J61" i="1"/>
  <c r="C61" i="1" l="1"/>
  <c r="K61" i="1"/>
  <c r="D60" i="1"/>
  <c r="H60" i="1" s="1"/>
  <c r="E60" i="1"/>
  <c r="F60" i="1" s="1"/>
  <c r="G60" i="1" s="1"/>
  <c r="J60" i="1" l="1"/>
  <c r="I60" i="1"/>
  <c r="C60" i="1" s="1"/>
  <c r="K60" i="1" l="1"/>
  <c r="D59" i="1"/>
  <c r="E59" i="1"/>
  <c r="F59" i="1" s="1"/>
  <c r="G59" i="1" s="1"/>
  <c r="H59" i="1" l="1"/>
  <c r="I59" i="1" s="1"/>
  <c r="J59" i="1"/>
  <c r="C59" i="1" l="1"/>
  <c r="K59" i="1"/>
  <c r="D58" i="1"/>
  <c r="H58" i="1" s="1"/>
  <c r="E58" i="1"/>
  <c r="F58" i="1" s="1"/>
  <c r="G58" i="1" s="1"/>
  <c r="J58" i="1" l="1"/>
  <c r="I58" i="1"/>
  <c r="C58" i="1" s="1"/>
  <c r="K58" i="1" l="1"/>
  <c r="D57" i="1"/>
  <c r="E57" i="1"/>
  <c r="F57" i="1" s="1"/>
  <c r="G57" i="1" s="1"/>
  <c r="H57" i="1" l="1"/>
  <c r="J57" i="1"/>
  <c r="I57" i="1"/>
  <c r="C57" i="1" l="1"/>
  <c r="K57" i="1"/>
  <c r="D56" i="1"/>
  <c r="H56" i="1" s="1"/>
  <c r="E56" i="1"/>
  <c r="F56" i="1" s="1"/>
  <c r="G56" i="1" s="1"/>
  <c r="I56" i="1" s="1"/>
  <c r="J56" i="1" l="1"/>
  <c r="C56" i="1" s="1"/>
  <c r="K56" i="1" l="1"/>
  <c r="D55" i="1"/>
  <c r="H55" i="1" s="1"/>
  <c r="E55" i="1"/>
  <c r="F55" i="1" s="1"/>
  <c r="G55" i="1" s="1"/>
  <c r="I55" i="1" s="1"/>
  <c r="J55" i="1" l="1"/>
  <c r="C55" i="1" s="1"/>
  <c r="K55" i="1" l="1"/>
  <c r="D54" i="1"/>
  <c r="E54" i="1"/>
  <c r="F54" i="1" l="1"/>
  <c r="G54" i="1" s="1"/>
  <c r="H54" i="1"/>
  <c r="J54" i="1"/>
  <c r="I54" i="1" l="1"/>
  <c r="C54" i="1" s="1"/>
  <c r="K54" i="1" s="1"/>
  <c r="E53" i="1"/>
  <c r="D53" i="1"/>
  <c r="H53" i="1" s="1"/>
  <c r="F53" i="1" l="1"/>
  <c r="G53" i="1" s="1"/>
  <c r="I53" i="1" s="1"/>
  <c r="C53" i="1" s="1"/>
  <c r="J53" i="1"/>
  <c r="K53" i="1" l="1"/>
  <c r="D52" i="1"/>
  <c r="H52" i="1" s="1"/>
  <c r="E52" i="1"/>
  <c r="F52" i="1" s="1"/>
  <c r="G52" i="1" s="1"/>
  <c r="I52" i="1" l="1"/>
  <c r="J52" i="1"/>
  <c r="C52" i="1" l="1"/>
  <c r="K52" i="1" s="1"/>
  <c r="D51" i="1"/>
  <c r="H51" i="1" s="1"/>
  <c r="E51" i="1"/>
  <c r="F51" i="1" l="1"/>
  <c r="G51" i="1" s="1"/>
  <c r="I51" i="1" s="1"/>
  <c r="J51" i="1"/>
  <c r="C51" i="1" l="1"/>
  <c r="K51" i="1" l="1"/>
  <c r="D50" i="1"/>
  <c r="E50" i="1"/>
  <c r="F50" i="1" s="1"/>
  <c r="G50" i="1" s="1"/>
  <c r="H50" i="1" l="1"/>
  <c r="I50" i="1" s="1"/>
  <c r="J50" i="1"/>
  <c r="C50" i="1" l="1"/>
  <c r="K50" i="1" l="1"/>
  <c r="D49" i="1"/>
  <c r="E49" i="1"/>
  <c r="F49" i="1" s="1"/>
  <c r="G49" i="1" s="1"/>
  <c r="H49" i="1" l="1"/>
  <c r="I49" i="1" s="1"/>
  <c r="J49" i="1"/>
  <c r="C49" i="1" l="1"/>
  <c r="K49" i="1"/>
  <c r="D48" i="1"/>
  <c r="H48" i="1" s="1"/>
  <c r="E48" i="1"/>
  <c r="J48" i="1"/>
  <c r="F48" i="1" l="1"/>
  <c r="G48" i="1" s="1"/>
  <c r="I48" i="1" s="1"/>
  <c r="C48" i="1" s="1"/>
  <c r="K48" i="1" l="1"/>
  <c r="E47" i="1"/>
  <c r="D47" i="1"/>
  <c r="F47" i="1" l="1"/>
  <c r="G47" i="1" s="1"/>
  <c r="H47" i="1"/>
  <c r="I47" i="1" s="1"/>
  <c r="J47" i="1"/>
  <c r="C47" i="1" l="1"/>
  <c r="K47" i="1" l="1"/>
  <c r="D46" i="1"/>
  <c r="E46" i="1"/>
  <c r="F46" i="1" s="1"/>
  <c r="G46" i="1" s="1"/>
  <c r="H46" i="1" l="1"/>
  <c r="I46" i="1" s="1"/>
  <c r="J46" i="1"/>
  <c r="C46" i="1" l="1"/>
  <c r="K46" i="1"/>
  <c r="D45" i="1"/>
  <c r="H45" i="1" s="1"/>
  <c r="E45" i="1"/>
  <c r="J45" i="1" l="1"/>
  <c r="F45" i="1"/>
  <c r="G45" i="1" s="1"/>
  <c r="I45" i="1" s="1"/>
  <c r="C45" i="1" s="1"/>
  <c r="K45" i="1" l="1"/>
  <c r="E44" i="1"/>
  <c r="D44" i="1"/>
  <c r="H44" i="1" l="1"/>
  <c r="J44" i="1"/>
  <c r="F44" i="1"/>
  <c r="G44" i="1" s="1"/>
  <c r="I44" i="1" s="1"/>
  <c r="C44" i="1" s="1"/>
  <c r="K44" i="1" l="1"/>
  <c r="D43" i="1"/>
  <c r="H43" i="1" s="1"/>
  <c r="E43" i="1"/>
  <c r="F43" i="1" s="1"/>
  <c r="G43" i="1" s="1"/>
  <c r="J43" i="1"/>
  <c r="I43" i="1" l="1"/>
  <c r="C43" i="1" s="1"/>
  <c r="K43" i="1" l="1"/>
  <c r="E42" i="1"/>
  <c r="D42" i="1"/>
  <c r="H42" i="1" l="1"/>
  <c r="J42" i="1"/>
  <c r="F42" i="1"/>
  <c r="G42" i="1" s="1"/>
  <c r="I42" i="1" s="1"/>
  <c r="C42" i="1" s="1"/>
  <c r="K42" i="1" l="1"/>
  <c r="E41" i="1"/>
  <c r="D41" i="1"/>
  <c r="H41" i="1" s="1"/>
  <c r="J41" i="1" l="1"/>
  <c r="F41" i="1"/>
  <c r="G41" i="1" s="1"/>
  <c r="I41" i="1" s="1"/>
  <c r="C41" i="1" s="1"/>
  <c r="K41" i="1" l="1"/>
  <c r="E40" i="1"/>
  <c r="D40" i="1"/>
  <c r="H40" i="1" l="1"/>
  <c r="J40" i="1"/>
  <c r="F40" i="1"/>
  <c r="G40" i="1" s="1"/>
  <c r="I40" i="1" s="1"/>
  <c r="C40" i="1" s="1"/>
  <c r="K40" i="1" l="1"/>
  <c r="E39" i="1"/>
  <c r="D39" i="1"/>
  <c r="H39" i="1" s="1"/>
  <c r="J39" i="1" l="1"/>
  <c r="F39" i="1"/>
  <c r="G39" i="1" s="1"/>
  <c r="I39" i="1" s="1"/>
  <c r="C39" i="1" s="1"/>
  <c r="K39" i="1" l="1"/>
  <c r="D38" i="1"/>
  <c r="H38" i="1" s="1"/>
  <c r="E38" i="1"/>
  <c r="F38" i="1" s="1"/>
  <c r="G38" i="1" s="1"/>
  <c r="I38" i="1" s="1"/>
  <c r="C38" i="1" s="1"/>
  <c r="J38" i="1"/>
  <c r="K38" i="1" l="1"/>
  <c r="D37" i="1"/>
  <c r="H37" i="1" s="1"/>
  <c r="E37" i="1"/>
  <c r="F37" i="1" s="1"/>
  <c r="G37" i="1" s="1"/>
  <c r="I37" i="1" s="1"/>
  <c r="C37" i="1" s="1"/>
  <c r="J37" i="1"/>
  <c r="K37" i="1" l="1"/>
  <c r="D36" i="1"/>
  <c r="H36" i="1" s="1"/>
  <c r="E36" i="1"/>
  <c r="F36" i="1" s="1"/>
  <c r="G36" i="1" s="1"/>
  <c r="J36" i="1"/>
  <c r="I36" i="1" l="1"/>
  <c r="C36" i="1" s="1"/>
  <c r="K36" i="1" l="1"/>
  <c r="D35" i="1"/>
  <c r="E35" i="1"/>
  <c r="F35" i="1" s="1"/>
  <c r="G35" i="1" s="1"/>
  <c r="H35" i="1" l="1"/>
  <c r="I35" i="1" s="1"/>
  <c r="J35" i="1"/>
  <c r="C35" i="1" l="1"/>
  <c r="K35" i="1"/>
  <c r="D34" i="1"/>
  <c r="H34" i="1" s="1"/>
  <c r="E34" i="1"/>
  <c r="J34" i="1" l="1"/>
  <c r="F34" i="1"/>
  <c r="G34" i="1" s="1"/>
  <c r="I34" i="1" s="1"/>
  <c r="C34" i="1" s="1"/>
  <c r="K34" i="1" l="1"/>
  <c r="D33" i="1"/>
  <c r="E33" i="1"/>
  <c r="F33" i="1" s="1"/>
  <c r="G33" i="1" s="1"/>
  <c r="H33" i="1" l="1"/>
  <c r="I33" i="1" s="1"/>
  <c r="C33" i="1" s="1"/>
  <c r="J33" i="1"/>
  <c r="K33" i="1" l="1"/>
  <c r="E32" i="1"/>
  <c r="D32" i="1"/>
  <c r="H32" i="1" s="1"/>
  <c r="J32" i="1" l="1"/>
  <c r="F32" i="1"/>
  <c r="G32" i="1" s="1"/>
  <c r="I32" i="1" s="1"/>
  <c r="C32" i="1" s="1"/>
  <c r="K32" i="1" s="1"/>
  <c r="E31" i="1" l="1"/>
  <c r="D31" i="1"/>
  <c r="H31" i="1" l="1"/>
  <c r="J31" i="1"/>
  <c r="F31" i="1"/>
  <c r="G31" i="1" s="1"/>
  <c r="I31" i="1" s="1"/>
  <c r="C31" i="1" s="1"/>
  <c r="K31" i="1" l="1"/>
  <c r="D30" i="1"/>
  <c r="E30" i="1"/>
  <c r="F30" i="1" s="1"/>
  <c r="G30" i="1" s="1"/>
  <c r="H30" i="1" l="1"/>
  <c r="I30" i="1" s="1"/>
  <c r="C30" i="1" s="1"/>
  <c r="J30" i="1"/>
  <c r="K30" i="1" l="1"/>
  <c r="D29" i="1"/>
  <c r="E29" i="1"/>
  <c r="H29" i="1"/>
  <c r="J29" i="1"/>
  <c r="F29" i="1"/>
  <c r="G29" i="1" s="1"/>
  <c r="I29" i="1" s="1"/>
  <c r="C29" i="1" s="1"/>
  <c r="K29" i="1" l="1"/>
  <c r="D28" i="1"/>
  <c r="H28" i="1" s="1"/>
  <c r="E28" i="1"/>
  <c r="F28" i="1" s="1"/>
  <c r="G28" i="1" s="1"/>
  <c r="I28" i="1" s="1"/>
  <c r="J28" i="1" l="1"/>
  <c r="C28" i="1" l="1"/>
  <c r="K28" i="1" l="1"/>
  <c r="E27" i="1"/>
  <c r="D27" i="1"/>
  <c r="H27" i="1" l="1"/>
  <c r="J27" i="1"/>
  <c r="F27" i="1"/>
  <c r="G27" i="1" s="1"/>
  <c r="I27" i="1" l="1"/>
  <c r="C27" i="1" s="1"/>
  <c r="K27" i="1" l="1"/>
  <c r="D26" i="1"/>
  <c r="E26" i="1"/>
  <c r="F26" i="1" s="1"/>
  <c r="G26" i="1" s="1"/>
  <c r="H26" i="1" l="1"/>
  <c r="I26" i="1" s="1"/>
  <c r="J26" i="1"/>
  <c r="C26" i="1" l="1"/>
  <c r="K26" i="1"/>
  <c r="E25" i="1"/>
  <c r="D25" i="1"/>
  <c r="H25" i="1" s="1"/>
  <c r="J25" i="1" l="1"/>
  <c r="F25" i="1"/>
  <c r="G25" i="1" s="1"/>
  <c r="I25" i="1" s="1"/>
  <c r="C25" i="1" s="1"/>
  <c r="K25" i="1" l="1"/>
  <c r="D24" i="1"/>
  <c r="H24" i="1" s="1"/>
  <c r="E24" i="1"/>
  <c r="F24" i="1" s="1"/>
  <c r="G24" i="1" s="1"/>
  <c r="I24" i="1" s="1"/>
  <c r="J24" i="1"/>
  <c r="C24" i="1" l="1"/>
  <c r="K24" i="1"/>
  <c r="E23" i="1"/>
  <c r="D23" i="1"/>
  <c r="H23" i="1" s="1"/>
  <c r="F23" i="1" l="1"/>
  <c r="G23" i="1" s="1"/>
  <c r="I23" i="1" s="1"/>
  <c r="J23" i="1"/>
  <c r="C23" i="1" l="1"/>
  <c r="K23" i="1" l="1"/>
  <c r="E22" i="1"/>
  <c r="D22" i="1"/>
  <c r="H22" i="1" l="1"/>
  <c r="J22" i="1"/>
  <c r="F22" i="1"/>
  <c r="G22" i="1" s="1"/>
  <c r="I22" i="1" s="1"/>
  <c r="C22" i="1" s="1"/>
  <c r="K22" i="1" l="1"/>
  <c r="D21" i="1"/>
  <c r="H21" i="1" s="1"/>
  <c r="E21" i="1"/>
  <c r="F21" i="1" s="1"/>
  <c r="G21" i="1" s="1"/>
  <c r="I21" i="1" l="1"/>
  <c r="J21" i="1"/>
  <c r="C21" i="1" l="1"/>
  <c r="K21" i="1" l="1"/>
  <c r="D20" i="1"/>
  <c r="E20" i="1"/>
  <c r="F20" i="1" s="1"/>
  <c r="G20" i="1" s="1"/>
  <c r="H20" i="1" l="1"/>
  <c r="I20" i="1" s="1"/>
  <c r="J20" i="1"/>
  <c r="C20" i="1" l="1"/>
  <c r="K20" i="1"/>
  <c r="E19" i="1"/>
  <c r="D19" i="1"/>
  <c r="H19" i="1" s="1"/>
  <c r="F19" i="1" l="1"/>
  <c r="G19" i="1" s="1"/>
  <c r="I19" i="1" s="1"/>
  <c r="J19" i="1"/>
  <c r="C19" i="1"/>
  <c r="K19" i="1" l="1"/>
  <c r="D18" i="1"/>
  <c r="H18" i="1" s="1"/>
  <c r="E18" i="1"/>
  <c r="F18" i="1" s="1"/>
  <c r="G18" i="1" s="1"/>
  <c r="J18" i="1"/>
  <c r="I18" i="1" l="1"/>
  <c r="C18" i="1" s="1"/>
  <c r="K18" i="1" l="1"/>
  <c r="D17" i="1"/>
  <c r="E17" i="1"/>
  <c r="F17" i="1" s="1"/>
  <c r="G17" i="1" s="1"/>
  <c r="H17" i="1" l="1"/>
  <c r="I17" i="1" s="1"/>
  <c r="J17" i="1"/>
  <c r="C17" i="1" l="1"/>
  <c r="K17" i="1"/>
  <c r="D16" i="1"/>
  <c r="H16" i="1" s="1"/>
  <c r="E16" i="1"/>
  <c r="F16" i="1" s="1"/>
  <c r="G16" i="1" s="1"/>
  <c r="J16" i="1"/>
  <c r="I16" i="1" l="1"/>
  <c r="C16" i="1" s="1"/>
  <c r="K16" i="1" l="1"/>
  <c r="D15" i="1"/>
  <c r="E15" i="1"/>
  <c r="F15" i="1" s="1"/>
  <c r="G15" i="1" s="1"/>
  <c r="H15" i="1" l="1"/>
  <c r="I15" i="1" s="1"/>
  <c r="J15" i="1"/>
  <c r="C15" i="1" l="1"/>
  <c r="K15" i="1" s="1"/>
  <c r="E14" i="1"/>
  <c r="D14" i="1"/>
  <c r="H14" i="1" s="1"/>
  <c r="F14" i="1" l="1"/>
  <c r="G14" i="1" s="1"/>
  <c r="I14" i="1" s="1"/>
  <c r="J14" i="1"/>
  <c r="C14" i="1" l="1"/>
  <c r="D13" i="1"/>
  <c r="H13" i="1" s="1"/>
  <c r="K14" i="1"/>
  <c r="E13" i="1"/>
  <c r="F13" i="1"/>
  <c r="G13" i="1" s="1"/>
  <c r="I13" i="1" s="1"/>
  <c r="C13" i="1" s="1"/>
  <c r="J13" i="1"/>
  <c r="K13" i="1" l="1"/>
  <c r="E12" i="1"/>
  <c r="D12" i="1"/>
  <c r="H12" i="1" s="1"/>
  <c r="F12" i="1" l="1"/>
  <c r="G12" i="1" s="1"/>
  <c r="I12" i="1" s="1"/>
  <c r="J12" i="1"/>
  <c r="C12" i="1" l="1"/>
  <c r="K12" i="1" l="1"/>
  <c r="D11" i="1"/>
  <c r="E11" i="1"/>
  <c r="F11" i="1" l="1"/>
  <c r="G11" i="1" s="1"/>
  <c r="H11" i="1"/>
  <c r="I11" i="1" s="1"/>
  <c r="C11" i="1" s="1"/>
  <c r="J11" i="1"/>
  <c r="K11" i="1" l="1"/>
  <c r="D10" i="1"/>
  <c r="H10" i="1" s="1"/>
  <c r="J10" i="1" l="1"/>
  <c r="F10" i="1"/>
  <c r="G10" i="1" s="1"/>
  <c r="I10" i="1" s="1"/>
  <c r="C10" i="1" s="1"/>
  <c r="K10" i="1" l="1"/>
  <c r="E9" i="1"/>
  <c r="D9" i="1"/>
  <c r="H9" i="1" s="1"/>
  <c r="F9" i="1" l="1"/>
  <c r="G9" i="1" s="1"/>
  <c r="J9" i="1"/>
  <c r="I9" i="1"/>
  <c r="C9" i="1" l="1"/>
  <c r="K9" i="1" s="1"/>
</calcChain>
</file>

<file path=xl/sharedStrings.xml><?xml version="1.0" encoding="utf-8"?>
<sst xmlns="http://schemas.openxmlformats.org/spreadsheetml/2006/main" count="32" uniqueCount="20">
  <si>
    <t>r=</t>
  </si>
  <si>
    <t>std=</t>
  </si>
  <si>
    <t>Pm</t>
  </si>
  <si>
    <t>F(k)</t>
  </si>
  <si>
    <t>mid-term</t>
  </si>
  <si>
    <t>last-term</t>
  </si>
  <si>
    <t>integral</t>
  </si>
  <si>
    <t>1st-term</t>
  </si>
  <si>
    <t>2nd-term</t>
  </si>
  <si>
    <t>3rd-term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</si>
  <si>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</si>
  <si>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</si>
  <si>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</si>
  <si>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</si>
  <si>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</si>
  <si>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</si>
  <si>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</t>
  </si>
  <si>
    <t>Interg_sum</t>
  </si>
  <si>
    <t xml:space="preserve"> 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</si>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</sst>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Sheet1!$A$9:$A$70</c:f>
              <c:numCache>
                <c:formatCode>General</c:formatCode>
                <c:ptCount val="6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</c:numCache>
            </c:numRef>
          </c:cat>
          <c:val>
            <c:numRef>
              <c:f>Sheet1!$C$9:$C$70</c:f>
              <c:numCache>
                <c:formatCode>General</c:formatCode>
                <c:ptCount val="62"/>
                <c:pt idx="0">
                  <c:v>514.32998549452816</c:v>
                </c:pt>
                <c:pt idx="1">
                  <c:v>462.08164140290552</c:v>
                </c:pt>
                <c:pt idx="2">
                  <c:v>420.65391022530883</c:v>
                </c:pt>
                <c:pt idx="3">
                  <c:v>387.32566565366079</c:v>
                </c:pt>
                <c:pt idx="4">
                  <c:v>360.1845207778083</c:v>
                </c:pt>
                <c:pt idx="5">
                  <c:v>337.85590029801841</c:v>
                </c:pt>
                <c:pt idx="6">
                  <c:v>319.3315061887705</c:v>
                </c:pt>
                <c:pt idx="7">
                  <c:v>303.85716864018883</c:v>
                </c:pt>
                <c:pt idx="8">
                  <c:v>290.85730366376464</c:v>
                </c:pt>
                <c:pt idx="9">
                  <c:v>279.88326575496865</c:v>
                </c:pt>
                <c:pt idx="10">
                  <c:v>270.57829913319586</c:v>
                </c:pt>
                <c:pt idx="11">
                  <c:v>262.65415527903463</c:v>
                </c:pt>
                <c:pt idx="12">
                  <c:v>255.87551940304189</c:v>
                </c:pt>
                <c:pt idx="13">
                  <c:v>250.04929927687334</c:v>
                </c:pt>
                <c:pt idx="14">
                  <c:v>245.01679064344179</c:v>
                </c:pt>
                <c:pt idx="15">
                  <c:v>240.64756051616786</c:v>
                </c:pt>
                <c:pt idx="16">
                  <c:v>236.83445107425047</c:v>
                </c:pt>
                <c:pt idx="17">
                  <c:v>233.48941626109308</c:v>
                </c:pt>
                <c:pt idx="18">
                  <c:v>230.54004375858906</c:v>
                </c:pt>
                <c:pt idx="19">
                  <c:v>227.92666715167505</c:v>
                </c:pt>
                <c:pt idx="20">
                  <c:v>225.59998872108716</c:v>
                </c:pt>
                <c:pt idx="21">
                  <c:v>223.51913834228833</c:v>
                </c:pt>
                <c:pt idx="22">
                  <c:v>221.65009846175872</c:v>
                </c:pt>
                <c:pt idx="23">
                  <c:v>219.96443149999214</c:v>
                </c:pt>
                <c:pt idx="24">
                  <c:v>218.43825390692422</c:v>
                </c:pt>
                <c:pt idx="25">
                  <c:v>217.0514094661566</c:v>
                </c:pt>
                <c:pt idx="26">
                  <c:v>215.78680247958201</c:v>
                </c:pt>
                <c:pt idx="27">
                  <c:v>214.6298586740009</c:v>
                </c:pt>
                <c:pt idx="28">
                  <c:v>213.56808785177429</c:v>
                </c:pt>
                <c:pt idx="29">
                  <c:v>212.59072743950898</c:v>
                </c:pt>
                <c:pt idx="30">
                  <c:v>211.68845025327397</c:v>
                </c:pt>
                <c:pt idx="31">
                  <c:v>210.85312311923292</c:v>
                </c:pt>
                <c:pt idx="32">
                  <c:v>210.07760559577864</c:v>
                </c:pt>
                <c:pt idx="33">
                  <c:v>209.35558005780956</c:v>
                </c:pt>
                <c:pt idx="34">
                  <c:v>208.68140592757916</c:v>
                </c:pt>
                <c:pt idx="35">
                  <c:v>208.04999194971603</c:v>
                </c:pt>
                <c:pt idx="36">
                  <c:v>207.45668116871136</c:v>
                </c:pt>
                <c:pt idx="37">
                  <c:v>206.89714371144754</c:v>
                </c:pt>
                <c:pt idx="38">
                  <c:v>206.36727261871437</c:v>
                </c:pt>
                <c:pt idx="39">
                  <c:v>205.86307779672018</c:v>
                </c:pt>
                <c:pt idx="40">
                  <c:v>205.38057263100654</c:v>
                </c:pt>
                <c:pt idx="41">
                  <c:v>204.91564683985229</c:v>
                </c:pt>
                <c:pt idx="42">
                  <c:v>204.46391760452448</c:v>
                </c:pt>
                <c:pt idx="43">
                  <c:v>204.02054867568737</c:v>
                </c:pt>
                <c:pt idx="44">
                  <c:v>203.58002365833218</c:v>
                </c:pt>
                <c:pt idx="45">
                  <c:v>203.13585443526549</c:v>
                </c:pt>
                <c:pt idx="46">
                  <c:v>202.68019773071697</c:v>
                </c:pt>
                <c:pt idx="47">
                  <c:v>202.20334049381739</c:v>
                </c:pt>
                <c:pt idx="48">
                  <c:v>201.69299522097768</c:v>
                </c:pt>
                <c:pt idx="49">
                  <c:v>201.13331434796197</c:v>
                </c:pt>
                <c:pt idx="50">
                  <c:v>200.50347870835478</c:v>
                </c:pt>
                <c:pt idx="51">
                  <c:v>199.77561977605566</c:v>
                </c:pt>
                <c:pt idx="52">
                  <c:v>198.9116599563595</c:v>
                </c:pt>
                <c:pt idx="53">
                  <c:v>197.85831458507937</c:v>
                </c:pt>
                <c:pt idx="54">
                  <c:v>196.53879522226458</c:v>
                </c:pt>
                <c:pt idx="55">
                  <c:v>194.83818271669972</c:v>
                </c:pt>
                <c:pt idx="56">
                  <c:v>192.5755797681299</c:v>
                </c:pt>
                <c:pt idx="57">
                  <c:v>189.4454154071214</c:v>
                </c:pt>
                <c:pt idx="58">
                  <c:v>184.87481318464651</c:v>
                </c:pt>
                <c:pt idx="59">
                  <c:v>177.59263262183478</c:v>
                </c:pt>
                <c:pt idx="60">
                  <c:v>163.81792859409026</c:v>
                </c:pt>
                <c:pt idx="61">
                  <c:v>167.4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Sheet1!$K$9:$K$68</c:f>
              <c:numCache>
                <c:formatCode>General</c:formatCode>
                <c:ptCount val="60"/>
                <c:pt idx="0">
                  <c:v>5658415.8637443548</c:v>
                </c:pt>
                <c:pt idx="1">
                  <c:v>5842922.0953712761</c:v>
                </c:pt>
                <c:pt idx="2">
                  <c:v>6033047.3782834038</c:v>
                </c:pt>
                <c:pt idx="3">
                  <c:v>6228962.835973219</c:v>
                </c:pt>
                <c:pt idx="4">
                  <c:v>6430844.7108230274</c:v>
                </c:pt>
                <c:pt idx="5">
                  <c:v>6638873.194526081</c:v>
                </c:pt>
                <c:pt idx="6">
                  <c:v>6853224.0760079846</c:v>
                </c:pt>
                <c:pt idx="7">
                  <c:v>7074040.4466620637</c:v>
                </c:pt>
                <c:pt idx="8">
                  <c:v>7301377.027453172</c:v>
                </c:pt>
                <c:pt idx="9">
                  <c:v>7535131.8929844806</c:v>
                </c:pt>
                <c:pt idx="10">
                  <c:v>7774996.6574348249</c:v>
                </c:pt>
                <c:pt idx="11">
                  <c:v>8020447.9671472618</c:v>
                </c:pt>
                <c:pt idx="12">
                  <c:v>8270780.6751057822</c:v>
                </c:pt>
                <c:pt idx="13">
                  <c:v>8525166.3618413787</c:v>
                </c:pt>
                <c:pt idx="14">
                  <c:v>8782717.5916144047</c:v>
                </c:pt>
                <c:pt idx="15">
                  <c:v>9042543.9727603067</c:v>
                </c:pt>
                <c:pt idx="16">
                  <c:v>9303793.7677193414</c:v>
                </c:pt>
                <c:pt idx="17">
                  <c:v>9565680.5192051176</c:v>
                </c:pt>
                <c:pt idx="18">
                  <c:v>9827497.1202880275</c:v>
                </c:pt>
                <c:pt idx="19">
                  <c:v>10088620.654382171</c:v>
                </c:pt>
                <c:pt idx="20">
                  <c:v>10348511.109969854</c:v>
                </c:pt>
                <c:pt idx="21">
                  <c:v>10606706.424225362</c:v>
                </c:pt>
                <c:pt idx="22">
                  <c:v>10862815.608199751</c:v>
                </c:pt>
                <c:pt idx="23">
                  <c:v>11116511.113348961</c:v>
                </c:pt>
                <c:pt idx="24">
                  <c:v>11367521.154522339</c:v>
                </c:pt>
                <c:pt idx="25">
                  <c:v>11615622.394888891</c:v>
                </c:pt>
                <c:pt idx="26">
                  <c:v>11860633.193918573</c:v>
                </c:pt>
                <c:pt idx="27">
                  <c:v>12102407.490464957</c:v>
                </c:pt>
                <c:pt idx="28">
                  <c:v>12340829.314692479</c:v>
                </c:pt>
                <c:pt idx="29">
                  <c:v>12575807.876886521</c:v>
                </c:pt>
                <c:pt idx="30">
                  <c:v>12807273.15533133</c:v>
                </c:pt>
                <c:pt idx="31">
                  <c:v>13035171.890758149</c:v>
                </c:pt>
                <c:pt idx="32">
                  <c:v>13259463.885486102</c:v>
                </c:pt>
                <c:pt idx="33">
                  <c:v>13480118.49725309</c:v>
                </c:pt>
                <c:pt idx="34">
                  <c:v>13697111.207887122</c:v>
                </c:pt>
                <c:pt idx="35">
                  <c:v>13910420.132936038</c:v>
                </c:pt>
                <c:pt idx="36">
                  <c:v>14120022.31776019</c:v>
                </c:pt>
                <c:pt idx="37">
                  <c:v>14325889.635675015</c:v>
                </c:pt>
                <c:pt idx="38">
                  <c:v>14527984.061039919</c:v>
                </c:pt>
                <c:pt idx="39">
                  <c:v>14726252.029992206</c:v>
                </c:pt>
                <c:pt idx="40">
                  <c:v>14920617.517091816</c:v>
                </c:pt>
                <c:pt idx="41">
                  <c:v>15110973.337649439</c:v>
                </c:pt>
                <c:pt idx="42">
                  <c:v>15297170.01828819</c:v>
                </c:pt>
                <c:pt idx="43">
                  <c:v>15479001.339957843</c:v>
                </c:pt>
                <c:pt idx="44">
                  <c:v>15656185.31326359</c:v>
                </c:pt>
                <c:pt idx="45">
                  <c:v>15828338.839773607</c:v>
                </c:pt>
                <c:pt idx="46">
                  <c:v>15994943.55336274</c:v>
                </c:pt>
                <c:pt idx="47">
                  <c:v>16155299.168086752</c:v>
                </c:pt>
                <c:pt idx="48">
                  <c:v>16308458.814563446</c:v>
                </c:pt>
                <c:pt idx="49">
                  <c:v>16453137.840940397</c:v>
                </c:pt>
                <c:pt idx="50">
                  <c:v>16587582.481104333</c:v>
                </c:pt>
                <c:pt idx="51">
                  <c:v>16709375.882132046</c:v>
                </c:pt>
                <c:pt idx="52">
                  <c:v>16815142.602800239</c:v>
                </c:pt>
                <c:pt idx="53">
                  <c:v>16900080.943144698</c:v>
                </c:pt>
                <c:pt idx="54">
                  <c:v>16957186.915380165</c:v>
                </c:pt>
                <c:pt idx="55">
                  <c:v>16975887.570693657</c:v>
                </c:pt>
                <c:pt idx="56">
                  <c:v>16939442.993541013</c:v>
                </c:pt>
                <c:pt idx="57">
                  <c:v>16819480.162325036</c:v>
                </c:pt>
                <c:pt idx="58">
                  <c:v>16562736.212933455</c:v>
                </c:pt>
                <c:pt idx="59">
                  <c:v>16051088.402923318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6</xdr:row>
      <xdr:rowOff>95249</xdr:rowOff>
    </xdr:from>
    <xdr:to>
      <xdr:col>19</xdr:col>
      <xdr:colOff>438150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28</xdr:row>
      <xdr:rowOff>176212</xdr:rowOff>
    </xdr:from>
    <xdr:to>
      <xdr:col>19</xdr:col>
      <xdr:colOff>285750</xdr:colOff>
      <xdr:row>43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2" sqref="D12"/>
    </sheetView>
  </sheetViews>
  <sheetFormatPr defaultRowHeight="14.4" x14ac:dyDescent="0.3"/>
  <cols>
    <col min="9" max="9" width="11.5546875" customWidth="1"/>
  </cols>
  <sheetData>
    <row r="2" spans="1:15" x14ac:dyDescent="0.3">
      <c r="B2" s="1" t="s">
        <v>0</v>
      </c>
      <c r="C2">
        <v>0.03</v>
      </c>
      <c r="D2" s="1" t="s">
        <v>11</v>
      </c>
      <c r="E2">
        <v>400</v>
      </c>
      <c r="F2" s="1" t="s">
        <v>10</v>
      </c>
      <c r="G2">
        <v>167.4</v>
      </c>
      <c r="I2" s="1" t="s">
        <v>1</v>
      </c>
      <c r="J2">
        <v>40</v>
      </c>
    </row>
    <row r="4" spans="1:15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O4" t="s">
        <v>16</v>
      </c>
    </row>
    <row r="5" spans="1:15" x14ac:dyDescent="0.3">
      <c r="A5">
        <v>15</v>
      </c>
      <c r="B5">
        <f>EXP(12.09-52.9/A5)</f>
        <v>5236.1058012742687</v>
      </c>
    </row>
    <row r="6" spans="1:15" x14ac:dyDescent="0.3">
      <c r="A6">
        <v>16</v>
      </c>
      <c r="B6">
        <f t="shared" ref="B6:B69" si="0">EXP(12.09-52.9/A6)</f>
        <v>6527.3087433098653</v>
      </c>
    </row>
    <row r="7" spans="1:15" x14ac:dyDescent="0.3">
      <c r="A7">
        <v>17</v>
      </c>
      <c r="B7">
        <f t="shared" si="0"/>
        <v>7928.6280660355969</v>
      </c>
    </row>
    <row r="8" spans="1:15" x14ac:dyDescent="0.3">
      <c r="A8">
        <v>18</v>
      </c>
      <c r="B8">
        <f t="shared" si="0"/>
        <v>9424.9066816039176</v>
      </c>
    </row>
    <row r="9" spans="1:15" x14ac:dyDescent="0.3">
      <c r="A9">
        <v>19</v>
      </c>
      <c r="B9">
        <f t="shared" si="0"/>
        <v>11001.528247091775</v>
      </c>
      <c r="C9">
        <f t="shared" ref="C9:C20" si="1">(I9+J9-$E$2)/(B9/1000)</f>
        <v>514.32998549452816</v>
      </c>
      <c r="D9">
        <f t="shared" ref="D9:D20" si="2">NORMDIST(C10,$G$2,$J$2,TRUE)</f>
        <v>0.99999999999991274</v>
      </c>
      <c r="E9">
        <f t="shared" ref="E9:E20" si="3">NORMDIST((C10-$G$2)/$J$2,0,1,FALSE)</f>
        <v>6.5405474472464629E-13</v>
      </c>
      <c r="F9">
        <f t="shared" ref="F9:F20" si="4">E9/(1-D9)</f>
        <v>7.4951671873328802</v>
      </c>
      <c r="G9">
        <f t="shared" ref="G9:G20" si="5">(B10/1000)*EXP(-$C$2)*($G$2+$J$2*F9)*(1-D9)</f>
        <v>5.0029293911576171E-10</v>
      </c>
      <c r="H9">
        <f t="shared" ref="H9:H20" si="6">$E$2/EXP($C$2)*(1-D9)</f>
        <v>3.3873801069411839E-11</v>
      </c>
      <c r="I9">
        <f t="shared" ref="I9:I20" si="7">G9+H9+D9*I10/EXP($C$2)</f>
        <v>6058.0868714149165</v>
      </c>
      <c r="J9">
        <f t="shared" ref="J9:J20" si="8">J10*D9/EXP($C$2)</f>
        <v>0.32899232943763268</v>
      </c>
      <c r="K9">
        <f>C9*B9</f>
        <v>5658415.8637443548</v>
      </c>
    </row>
    <row r="10" spans="1:15" x14ac:dyDescent="0.3">
      <c r="A10">
        <v>20</v>
      </c>
      <c r="B10">
        <f t="shared" si="0"/>
        <v>12644.783024990649</v>
      </c>
      <c r="C10">
        <f t="shared" si="1"/>
        <v>462.08164140290552</v>
      </c>
      <c r="D10">
        <f t="shared" si="2"/>
        <v>0.99999999987848553</v>
      </c>
      <c r="E10">
        <f>NORMDIST((C11-$G$2)/$J$2,0,1,FALSE)</f>
        <v>7.8768666800427152E-10</v>
      </c>
      <c r="F10">
        <f t="shared" si="4"/>
        <v>6.4822461012215475</v>
      </c>
      <c r="G10">
        <f t="shared" si="5"/>
        <v>7.2164441835926901E-7</v>
      </c>
      <c r="H10">
        <f t="shared" si="6"/>
        <v>4.7169267989155983E-8</v>
      </c>
      <c r="I10">
        <f t="shared" si="7"/>
        <v>6242.5830837337717</v>
      </c>
      <c r="J10">
        <f t="shared" si="8"/>
        <v>0.33901163750496727</v>
      </c>
      <c r="K10">
        <f t="shared" ref="K10:K68" si="9">C10*B10</f>
        <v>5842922.0953712761</v>
      </c>
    </row>
    <row r="11" spans="1:15" x14ac:dyDescent="0.3">
      <c r="A11">
        <v>21</v>
      </c>
      <c r="B11">
        <f t="shared" si="0"/>
        <v>14342.06893513009</v>
      </c>
      <c r="C11">
        <f t="shared" si="1"/>
        <v>420.65391022530883</v>
      </c>
      <c r="D11">
        <f t="shared" si="2"/>
        <v>0.99999998080927055</v>
      </c>
      <c r="E11">
        <f t="shared" si="3"/>
        <v>1.088038314804705E-7</v>
      </c>
      <c r="F11">
        <f t="shared" si="4"/>
        <v>5.6696037409070659</v>
      </c>
      <c r="G11">
        <f t="shared" si="5"/>
        <v>1.1805958961609667E-4</v>
      </c>
      <c r="H11">
        <f t="shared" si="6"/>
        <v>7.4494230721171608E-6</v>
      </c>
      <c r="I11">
        <f t="shared" si="7"/>
        <v>6432.6980422044307</v>
      </c>
      <c r="J11">
        <f t="shared" si="8"/>
        <v>0.34933607897244906</v>
      </c>
      <c r="K11">
        <f t="shared" si="9"/>
        <v>6033047.3782834038</v>
      </c>
    </row>
    <row r="12" spans="1:15" x14ac:dyDescent="0.3">
      <c r="A12">
        <v>22</v>
      </c>
      <c r="B12">
        <f t="shared" si="0"/>
        <v>16081.978005410669</v>
      </c>
      <c r="C12">
        <f t="shared" si="1"/>
        <v>387.32566565366079</v>
      </c>
      <c r="D12">
        <f t="shared" si="2"/>
        <v>0.99999928081524625</v>
      </c>
      <c r="E12">
        <f t="shared" si="3"/>
        <v>3.6046951215310968E-6</v>
      </c>
      <c r="F12">
        <f t="shared" si="4"/>
        <v>5.0121962440586989</v>
      </c>
      <c r="G12">
        <f t="shared" si="5"/>
        <v>4.5842686454602233E-3</v>
      </c>
      <c r="H12">
        <f t="shared" si="6"/>
        <v>2.7917185282923105E-4</v>
      </c>
      <c r="I12">
        <f t="shared" si="7"/>
        <v>6628.6028610198609</v>
      </c>
      <c r="J12">
        <f t="shared" si="8"/>
        <v>0.35997495335888591</v>
      </c>
      <c r="K12">
        <f t="shared" si="9"/>
        <v>6228962.835973219</v>
      </c>
    </row>
    <row r="13" spans="1:15" x14ac:dyDescent="0.3">
      <c r="A13">
        <v>23</v>
      </c>
      <c r="B13">
        <f t="shared" si="0"/>
        <v>17854.306167671504</v>
      </c>
      <c r="C13">
        <f t="shared" si="1"/>
        <v>360.1845207778083</v>
      </c>
      <c r="D13">
        <f t="shared" si="2"/>
        <v>0.99998984237406785</v>
      </c>
      <c r="E13">
        <f t="shared" si="3"/>
        <v>4.5459311199058201E-5</v>
      </c>
      <c r="F13">
        <f t="shared" si="4"/>
        <v>4.4753874087028667</v>
      </c>
      <c r="G13">
        <f t="shared" si="5"/>
        <v>6.7100160318555785E-2</v>
      </c>
      <c r="H13">
        <f t="shared" si="6"/>
        <v>3.9429690869246196E-3</v>
      </c>
      <c r="I13">
        <f t="shared" si="7"/>
        <v>6830.4737727334559</v>
      </c>
      <c r="J13">
        <f t="shared" si="8"/>
        <v>0.37093808957138841</v>
      </c>
      <c r="K13">
        <f t="shared" si="9"/>
        <v>6430844.7108230274</v>
      </c>
    </row>
    <row r="14" spans="1:15" x14ac:dyDescent="0.3">
      <c r="A14">
        <v>24</v>
      </c>
      <c r="B14">
        <f t="shared" si="0"/>
        <v>19650.014070110999</v>
      </c>
      <c r="C14">
        <f t="shared" si="1"/>
        <v>337.85590029801841</v>
      </c>
      <c r="D14">
        <f t="shared" si="2"/>
        <v>0.99992715041239832</v>
      </c>
      <c r="E14">
        <f t="shared" si="3"/>
        <v>2.938523618889783E-4</v>
      </c>
      <c r="F14">
        <f t="shared" si="4"/>
        <v>4.0336860037656539</v>
      </c>
      <c r="G14">
        <f t="shared" si="5"/>
        <v>0.49878548352434315</v>
      </c>
      <c r="H14">
        <f t="shared" si="6"/>
        <v>2.8278622763558695E-2</v>
      </c>
      <c r="I14">
        <f t="shared" si="7"/>
        <v>7038.4909558072277</v>
      </c>
      <c r="J14">
        <f t="shared" si="8"/>
        <v>0.38223871885281585</v>
      </c>
      <c r="K14">
        <f t="shared" si="9"/>
        <v>6638873.194526081</v>
      </c>
    </row>
    <row r="15" spans="1:15" x14ac:dyDescent="0.3">
      <c r="A15">
        <v>25</v>
      </c>
      <c r="B15">
        <f t="shared" si="0"/>
        <v>21461.158523947059</v>
      </c>
      <c r="C15">
        <f t="shared" si="1"/>
        <v>319.3315061887705</v>
      </c>
      <c r="D15">
        <f t="shared" si="2"/>
        <v>0.99967688361198759</v>
      </c>
      <c r="E15">
        <f t="shared" si="3"/>
        <v>1.1851769613047101E-3</v>
      </c>
      <c r="F15">
        <f t="shared" si="4"/>
        <v>3.667956826935014</v>
      </c>
      <c r="G15">
        <f t="shared" si="5"/>
        <v>2.2930916028758666</v>
      </c>
      <c r="H15">
        <f t="shared" si="6"/>
        <v>0.12542674222518882</v>
      </c>
      <c r="I15">
        <f t="shared" si="7"/>
        <v>7252.8301676910332</v>
      </c>
      <c r="J15">
        <f t="shared" si="8"/>
        <v>0.39390831695291068</v>
      </c>
      <c r="K15">
        <f t="shared" si="9"/>
        <v>6853224.0760079846</v>
      </c>
    </row>
    <row r="16" spans="1:15" x14ac:dyDescent="0.3">
      <c r="A16">
        <v>26</v>
      </c>
      <c r="B16">
        <f t="shared" si="0"/>
        <v>23280.808145220224</v>
      </c>
      <c r="C16">
        <f t="shared" si="1"/>
        <v>303.85716864018883</v>
      </c>
      <c r="D16">
        <f t="shared" si="2"/>
        <v>0.99898713064149414</v>
      </c>
      <c r="E16">
        <f t="shared" si="3"/>
        <v>3.4068348867150977E-3</v>
      </c>
      <c r="F16">
        <f t="shared" si="4"/>
        <v>3.3635481793433835</v>
      </c>
      <c r="G16">
        <f t="shared" si="5"/>
        <v>7.4502839036197832</v>
      </c>
      <c r="H16">
        <f t="shared" si="6"/>
        <v>0.39317381801206308</v>
      </c>
      <c r="I16">
        <f t="shared" si="7"/>
        <v>7473.6344108540734</v>
      </c>
      <c r="J16">
        <f t="shared" si="8"/>
        <v>0.40603580798980715</v>
      </c>
      <c r="K16">
        <f t="shared" si="9"/>
        <v>7074040.4466620637</v>
      </c>
    </row>
    <row r="17" spans="1:22" x14ac:dyDescent="0.3">
      <c r="A17">
        <v>27</v>
      </c>
      <c r="B17">
        <f t="shared" si="0"/>
        <v>25102.952325700138</v>
      </c>
      <c r="C17">
        <f t="shared" si="1"/>
        <v>290.85730366376464</v>
      </c>
      <c r="D17">
        <f t="shared" si="2"/>
        <v>0.99753889961216513</v>
      </c>
      <c r="E17">
        <f t="shared" si="3"/>
        <v>7.6516029349549663E-3</v>
      </c>
      <c r="F17">
        <f t="shared" si="4"/>
        <v>3.1090169961276528</v>
      </c>
      <c r="G17">
        <f t="shared" si="5"/>
        <v>18.760360624685944</v>
      </c>
      <c r="H17">
        <f t="shared" si="6"/>
        <v>0.95534555159553991</v>
      </c>
      <c r="I17">
        <f t="shared" si="7"/>
        <v>7700.9582017982084</v>
      </c>
      <c r="J17">
        <f t="shared" si="8"/>
        <v>0.41882565496304464</v>
      </c>
      <c r="K17">
        <f t="shared" si="9"/>
        <v>7301377.027453172</v>
      </c>
    </row>
    <row r="18" spans="1:22" x14ac:dyDescent="0.3">
      <c r="A18">
        <v>28</v>
      </c>
      <c r="B18">
        <f t="shared" si="0"/>
        <v>26922.409500471225</v>
      </c>
      <c r="C18">
        <f t="shared" si="1"/>
        <v>279.88326575496865</v>
      </c>
      <c r="D18">
        <f t="shared" si="2"/>
        <v>0.99505221797701193</v>
      </c>
      <c r="E18">
        <f t="shared" si="3"/>
        <v>1.4325143851235548E-2</v>
      </c>
      <c r="F18">
        <f t="shared" si="4"/>
        <v>2.8952657543681153</v>
      </c>
      <c r="G18">
        <f t="shared" si="5"/>
        <v>39.074958257644141</v>
      </c>
      <c r="H18">
        <f t="shared" si="6"/>
        <v>1.9206211860721487</v>
      </c>
      <c r="I18">
        <f t="shared" si="7"/>
        <v>7934.699247405184</v>
      </c>
      <c r="J18">
        <f t="shared" si="8"/>
        <v>0.43264557929572034</v>
      </c>
      <c r="K18">
        <f t="shared" si="9"/>
        <v>7535131.8929844806</v>
      </c>
    </row>
    <row r="19" spans="1:22" x14ac:dyDescent="0.3">
      <c r="A19">
        <v>29</v>
      </c>
      <c r="B19">
        <f t="shared" si="0"/>
        <v>28734.73845590062</v>
      </c>
      <c r="C19">
        <f t="shared" si="1"/>
        <v>270.57829913319586</v>
      </c>
      <c r="D19">
        <f t="shared" si="2"/>
        <v>0.99137543380137305</v>
      </c>
      <c r="E19">
        <f t="shared" si="3"/>
        <v>2.3415392146960874E-2</v>
      </c>
      <c r="F19">
        <f t="shared" si="4"/>
        <v>2.7149646263586753</v>
      </c>
      <c r="G19">
        <f t="shared" si="5"/>
        <v>70.53905398205832</v>
      </c>
      <c r="H19">
        <f t="shared" si="6"/>
        <v>3.3478686985003829</v>
      </c>
      <c r="I19">
        <f t="shared" si="7"/>
        <v>8174.5486190397278</v>
      </c>
      <c r="J19">
        <f t="shared" si="8"/>
        <v>0.4480383950970907</v>
      </c>
      <c r="K19">
        <f t="shared" si="9"/>
        <v>7774996.6574348249</v>
      </c>
    </row>
    <row r="20" spans="1:22" x14ac:dyDescent="0.3">
      <c r="A20">
        <v>30</v>
      </c>
      <c r="B20">
        <f t="shared" si="0"/>
        <v>30536.154886362325</v>
      </c>
      <c r="C20">
        <f t="shared" si="1"/>
        <v>262.65415527903463</v>
      </c>
      <c r="D20">
        <f t="shared" si="2"/>
        <v>0.98651279718091656</v>
      </c>
      <c r="E20">
        <f t="shared" si="3"/>
        <v>3.4556391176788499E-2</v>
      </c>
      <c r="F20">
        <f t="shared" si="4"/>
        <v>2.5621614533662709</v>
      </c>
      <c r="G20">
        <f t="shared" si="5"/>
        <v>114.18049328841373</v>
      </c>
      <c r="H20">
        <f t="shared" si="6"/>
        <v>5.2354382943369497</v>
      </c>
      <c r="I20">
        <f t="shared" si="7"/>
        <v>8419.9822674941624</v>
      </c>
      <c r="J20">
        <f t="shared" si="8"/>
        <v>0.46569965309989186</v>
      </c>
      <c r="K20">
        <f t="shared" si="9"/>
        <v>8020447.9671472618</v>
      </c>
    </row>
    <row r="21" spans="1:22" x14ac:dyDescent="0.3">
      <c r="A21">
        <v>31</v>
      </c>
      <c r="B21">
        <f t="shared" si="0"/>
        <v>32323.454367192026</v>
      </c>
      <c r="C21">
        <f t="shared" ref="C21:C38" si="10">(I21+J21-$E$2)/(B21/1000)</f>
        <v>255.87551940304189</v>
      </c>
      <c r="D21">
        <f t="shared" ref="D21:D38" si="11">NORMDIST(C22,$G$2,$J$2,TRUE)</f>
        <v>0.98059673340487397</v>
      </c>
      <c r="E21">
        <f t="shared" ref="E21:E38" si="12">NORMDIST((C22-$G$2)/$J$2,0,1,FALSE)</f>
        <v>4.7188886582297397E-2</v>
      </c>
      <c r="F21">
        <f t="shared" ref="F21:F38" si="13">E21/(1-D21)</f>
        <v>2.4320073298457343</v>
      </c>
      <c r="G21">
        <f t="shared" ref="G21:G38" si="14">(B22/1000)*EXP(-$C$2)*($G$2+$J$2*F21)*(1-D21)</f>
        <v>169.92013490662151</v>
      </c>
      <c r="H21">
        <f t="shared" ref="H21:H38" si="15">$E$2/EXP($C$2)*(1-D21)</f>
        <v>7.5319253613964108</v>
      </c>
      <c r="I21">
        <f t="shared" ref="I21:I38" si="16">G21+H21+D21*I22/EXP($C$2)</f>
        <v>8670.2942320303682</v>
      </c>
      <c r="J21">
        <f t="shared" ref="J21:J38" si="17">J22*D21/EXP($C$2)</f>
        <v>0.48644307541543019</v>
      </c>
      <c r="K21">
        <f t="shared" si="9"/>
        <v>8270780.6751057822</v>
      </c>
    </row>
    <row r="22" spans="1:22" x14ac:dyDescent="0.3">
      <c r="A22">
        <v>32</v>
      </c>
      <c r="B22">
        <f t="shared" si="0"/>
        <v>34093.942220576573</v>
      </c>
      <c r="C22">
        <f t="shared" si="10"/>
        <v>250.04929927687334</v>
      </c>
      <c r="D22">
        <f t="shared" si="11"/>
        <v>0.97383565183292886</v>
      </c>
      <c r="E22">
        <f t="shared" si="12"/>
        <v>6.0715699863590475E-2</v>
      </c>
      <c r="F22">
        <f t="shared" si="13"/>
        <v>2.3205508303089917</v>
      </c>
      <c r="G22">
        <f t="shared" si="14"/>
        <v>236.84172868662537</v>
      </c>
      <c r="H22">
        <f t="shared" si="15"/>
        <v>10.156429926776912</v>
      </c>
      <c r="I22">
        <f t="shared" si="16"/>
        <v>8924.6551858854564</v>
      </c>
      <c r="J22">
        <f t="shared" si="17"/>
        <v>0.51117595592189347</v>
      </c>
      <c r="K22">
        <f t="shared" si="9"/>
        <v>8525166.3618413787</v>
      </c>
    </row>
    <row r="23" spans="1:22" x14ac:dyDescent="0.3">
      <c r="A23">
        <v>33</v>
      </c>
      <c r="B23">
        <f t="shared" si="0"/>
        <v>35845.370305234981</v>
      </c>
      <c r="C23">
        <f t="shared" si="10"/>
        <v>245.01679064344179</v>
      </c>
      <c r="D23">
        <f t="shared" si="11"/>
        <v>0.96646383196400887</v>
      </c>
      <c r="E23">
        <f t="shared" si="12"/>
        <v>7.4603703092467555E-2</v>
      </c>
      <c r="F23">
        <f t="shared" si="13"/>
        <v>2.22457446576492</v>
      </c>
      <c r="G23">
        <f t="shared" si="14"/>
        <v>313.53278289459712</v>
      </c>
      <c r="H23">
        <f t="shared" si="15"/>
        <v>13.018009793143934</v>
      </c>
      <c r="I23">
        <f t="shared" si="16"/>
        <v>9182.1766958478165</v>
      </c>
      <c r="J23">
        <f t="shared" si="17"/>
        <v>0.54089576658681038</v>
      </c>
      <c r="K23">
        <f t="shared" si="9"/>
        <v>8782717.5916144047</v>
      </c>
    </row>
    <row r="24" spans="1:22" x14ac:dyDescent="0.3">
      <c r="A24">
        <v>34</v>
      </c>
      <c r="B24">
        <f t="shared" si="0"/>
        <v>37575.880484160509</v>
      </c>
      <c r="C24">
        <f t="shared" si="10"/>
        <v>240.64756051616786</v>
      </c>
      <c r="D24">
        <f t="shared" si="11"/>
        <v>0.95870581692898804</v>
      </c>
      <c r="E24">
        <f t="shared" si="12"/>
        <v>8.8429847984123122E-2</v>
      </c>
      <c r="F24">
        <f t="shared" si="13"/>
        <v>2.141460162368483</v>
      </c>
      <c r="G24">
        <f t="shared" si="14"/>
        <v>398.37860928333816</v>
      </c>
      <c r="H24">
        <f t="shared" si="15"/>
        <v>16.029502209119187</v>
      </c>
      <c r="I24">
        <f t="shared" si="16"/>
        <v>9441.9672636516552</v>
      </c>
      <c r="J24">
        <f t="shared" si="17"/>
        <v>0.57670910865125724</v>
      </c>
      <c r="K24">
        <f t="shared" si="9"/>
        <v>9042543.9727603067</v>
      </c>
      <c r="V24" t="s">
        <v>18</v>
      </c>
    </row>
    <row r="25" spans="1:22" x14ac:dyDescent="0.3">
      <c r="A25">
        <v>35</v>
      </c>
      <c r="B25">
        <f t="shared" si="0"/>
        <v>39283.954363558747</v>
      </c>
      <c r="C25">
        <f t="shared" si="10"/>
        <v>236.83445107425047</v>
      </c>
      <c r="D25">
        <f t="shared" si="11"/>
        <v>0.95075671438095422</v>
      </c>
      <c r="E25">
        <f t="shared" si="12"/>
        <v>0.1018881686965435</v>
      </c>
      <c r="F25">
        <f t="shared" si="13"/>
        <v>2.0690773861997602</v>
      </c>
      <c r="G25">
        <f t="shared" si="14"/>
        <v>489.76765748471632</v>
      </c>
      <c r="H25">
        <f t="shared" si="15"/>
        <v>19.115170634502583</v>
      </c>
      <c r="I25">
        <f t="shared" si="16"/>
        <v>9703.1738981980689</v>
      </c>
      <c r="J25">
        <f t="shared" si="17"/>
        <v>0.61986952127359174</v>
      </c>
      <c r="K25">
        <f t="shared" si="9"/>
        <v>9303793.7677193414</v>
      </c>
    </row>
    <row r="26" spans="1:22" x14ac:dyDescent="0.3">
      <c r="A26">
        <v>36</v>
      </c>
      <c r="B26">
        <f t="shared" si="0"/>
        <v>40968.368812522793</v>
      </c>
      <c r="C26">
        <f t="shared" si="10"/>
        <v>233.48941626109308</v>
      </c>
      <c r="D26">
        <f t="shared" si="11"/>
        <v>0.94277473149440316</v>
      </c>
      <c r="E26">
        <f t="shared" si="12"/>
        <v>0.11477617114921583</v>
      </c>
      <c r="F26">
        <f t="shared" si="13"/>
        <v>2.0056903907404173</v>
      </c>
      <c r="G26">
        <f t="shared" si="14"/>
        <v>586.21190571891543</v>
      </c>
      <c r="H26">
        <f t="shared" si="15"/>
        <v>22.213602490948222</v>
      </c>
      <c r="I26">
        <f t="shared" si="16"/>
        <v>9965.0086887052712</v>
      </c>
      <c r="J26">
        <f t="shared" si="17"/>
        <v>0.67183049984754772</v>
      </c>
      <c r="K26">
        <f t="shared" si="9"/>
        <v>9565680.5192051176</v>
      </c>
    </row>
    <row r="27" spans="1:22" x14ac:dyDescent="0.3">
      <c r="A27">
        <v>37</v>
      </c>
      <c r="B27">
        <f t="shared" si="0"/>
        <v>42628.156740435646</v>
      </c>
      <c r="C27">
        <f t="shared" si="10"/>
        <v>230.54004375858906</v>
      </c>
      <c r="D27">
        <f t="shared" si="11"/>
        <v>0.93488133706543786</v>
      </c>
      <c r="E27">
        <f t="shared" si="12"/>
        <v>0.12697370869457794</v>
      </c>
      <c r="F27">
        <f t="shared" si="13"/>
        <v>1.9498819996069949</v>
      </c>
      <c r="G27">
        <f t="shared" si="14"/>
        <v>686.40351299036274</v>
      </c>
      <c r="H27">
        <f t="shared" si="15"/>
        <v>25.277646238198646</v>
      </c>
      <c r="I27">
        <f t="shared" si="16"/>
        <v>10226.762808302896</v>
      </c>
      <c r="J27">
        <f t="shared" si="17"/>
        <v>0.73431198513223295</v>
      </c>
      <c r="K27">
        <f t="shared" si="9"/>
        <v>9827497.1202880275</v>
      </c>
    </row>
    <row r="28" spans="1:22" x14ac:dyDescent="0.3">
      <c r="A28">
        <v>38</v>
      </c>
      <c r="B28">
        <f t="shared" si="0"/>
        <v>44262.572609235947</v>
      </c>
      <c r="C28">
        <f t="shared" si="10"/>
        <v>227.92666715167505</v>
      </c>
      <c r="D28">
        <f t="shared" si="11"/>
        <v>0.92716533021967118</v>
      </c>
      <c r="E28">
        <f t="shared" si="12"/>
        <v>0.13842167691781834</v>
      </c>
      <c r="F28">
        <f t="shared" si="13"/>
        <v>1.9004915836826277</v>
      </c>
      <c r="G28">
        <f t="shared" si="14"/>
        <v>789.2303453207569</v>
      </c>
      <c r="H28">
        <f t="shared" si="15"/>
        <v>28.272831990320238</v>
      </c>
      <c r="I28">
        <f t="shared" si="16"/>
        <v>10487.811273464597</v>
      </c>
      <c r="J28">
        <f t="shared" si="17"/>
        <v>0.80938091757302111</v>
      </c>
      <c r="K28">
        <f t="shared" si="9"/>
        <v>10088620.654382171</v>
      </c>
    </row>
    <row r="29" spans="1:22" x14ac:dyDescent="0.3">
      <c r="A29">
        <v>39</v>
      </c>
      <c r="B29">
        <f t="shared" si="0"/>
        <v>45871.062177950203</v>
      </c>
      <c r="C29">
        <f t="shared" si="10"/>
        <v>225.59998872108716</v>
      </c>
      <c r="D29">
        <f t="shared" si="11"/>
        <v>0.91968836866598636</v>
      </c>
      <c r="E29">
        <f t="shared" si="12"/>
        <v>0.14910376428858887</v>
      </c>
      <c r="F29">
        <f t="shared" si="13"/>
        <v>1.8565650057395899</v>
      </c>
      <c r="G29">
        <f t="shared" si="14"/>
        <v>893.76818477356596</v>
      </c>
      <c r="H29">
        <f t="shared" si="15"/>
        <v>31.175225568035181</v>
      </c>
      <c r="I29">
        <f t="shared" si="16"/>
        <v>10747.611561411442</v>
      </c>
      <c r="J29">
        <f t="shared" si="17"/>
        <v>0.89954855841187731</v>
      </c>
      <c r="K29">
        <f t="shared" si="9"/>
        <v>10348511.109969854</v>
      </c>
    </row>
    <row r="30" spans="1:22" x14ac:dyDescent="0.3">
      <c r="A30">
        <v>40</v>
      </c>
      <c r="B30">
        <f t="shared" si="0"/>
        <v>47453.236008733504</v>
      </c>
      <c r="C30">
        <f t="shared" si="10"/>
        <v>223.51913834228833</v>
      </c>
      <c r="D30">
        <f t="shared" si="11"/>
        <v>0.91249057235029851</v>
      </c>
      <c r="E30">
        <f t="shared" si="12"/>
        <v>0.15903214888951897</v>
      </c>
      <c r="F30">
        <f t="shared" si="13"/>
        <v>1.8173144672608479</v>
      </c>
      <c r="G30">
        <f t="shared" si="14"/>
        <v>999.26165895527868</v>
      </c>
      <c r="H30">
        <f t="shared" si="15"/>
        <v>33.96925328241565</v>
      </c>
      <c r="I30">
        <f t="shared" si="16"/>
        <v>11005.69853511628</v>
      </c>
      <c r="J30">
        <f t="shared" si="17"/>
        <v>1.0078891090809454</v>
      </c>
      <c r="K30">
        <f t="shared" si="9"/>
        <v>10606706.424225362</v>
      </c>
    </row>
    <row r="31" spans="1:22" x14ac:dyDescent="0.3">
      <c r="A31">
        <v>41</v>
      </c>
      <c r="B31">
        <f t="shared" si="0"/>
        <v>49008.846301387552</v>
      </c>
      <c r="C31">
        <f t="shared" si="10"/>
        <v>221.65009846175872</v>
      </c>
      <c r="D31">
        <f t="shared" si="11"/>
        <v>0.90559553778878388</v>
      </c>
      <c r="E31">
        <f t="shared" si="12"/>
        <v>0.16823691004359476</v>
      </c>
      <c r="F31">
        <f t="shared" si="13"/>
        <v>1.7820864194659505</v>
      </c>
      <c r="G31">
        <f t="shared" si="14"/>
        <v>1105.1012063138667</v>
      </c>
      <c r="H31">
        <f t="shared" si="15"/>
        <v>36.645755479969438</v>
      </c>
      <c r="I31">
        <f t="shared" si="16"/>
        <v>11261.677422301018</v>
      </c>
      <c r="J31">
        <f t="shared" si="17"/>
        <v>1.1381858987318132</v>
      </c>
      <c r="K31">
        <f t="shared" si="9"/>
        <v>10862815.608199751</v>
      </c>
    </row>
    <row r="32" spans="1:22" x14ac:dyDescent="0.3">
      <c r="A32">
        <v>42</v>
      </c>
      <c r="B32">
        <f t="shared" si="0"/>
        <v>50537.766663195078</v>
      </c>
      <c r="C32">
        <f t="shared" si="10"/>
        <v>219.96443149999214</v>
      </c>
      <c r="D32">
        <f t="shared" si="11"/>
        <v>0.89901452474716925</v>
      </c>
      <c r="E32">
        <f t="shared" si="12"/>
        <v>0.17675850902354129</v>
      </c>
      <c r="F32">
        <f t="shared" si="13"/>
        <v>1.7503359624837387</v>
      </c>
      <c r="G32">
        <f t="shared" si="14"/>
        <v>1210.8001107077389</v>
      </c>
      <c r="H32">
        <f t="shared" si="15"/>
        <v>39.200361364953196</v>
      </c>
      <c r="I32">
        <f t="shared" si="16"/>
        <v>11515.216000055123</v>
      </c>
      <c r="J32">
        <f t="shared" si="17"/>
        <v>1.2951132938374794</v>
      </c>
      <c r="K32">
        <f t="shared" si="9"/>
        <v>11116511.113348961</v>
      </c>
    </row>
    <row r="33" spans="1:11" x14ac:dyDescent="0.3">
      <c r="A33">
        <v>43</v>
      </c>
      <c r="B33">
        <f t="shared" si="0"/>
        <v>52039.974460544814</v>
      </c>
      <c r="C33">
        <f t="shared" si="10"/>
        <v>218.43825390692422</v>
      </c>
      <c r="D33">
        <f t="shared" si="11"/>
        <v>0.89274980173175777</v>
      </c>
      <c r="E33">
        <f t="shared" si="12"/>
        <v>0.18464262986291183</v>
      </c>
      <c r="F33">
        <f t="shared" si="13"/>
        <v>1.721606419795181</v>
      </c>
      <c r="G33">
        <f t="shared" si="14"/>
        <v>1315.9735751180804</v>
      </c>
      <c r="H33">
        <f t="shared" si="15"/>
        <v>41.632190352643043</v>
      </c>
      <c r="I33">
        <f t="shared" si="16"/>
        <v>11766.036689779132</v>
      </c>
      <c r="J33">
        <f t="shared" si="17"/>
        <v>1.4844647432071494</v>
      </c>
      <c r="K33">
        <f t="shared" si="9"/>
        <v>11367521.154522339</v>
      </c>
    </row>
    <row r="34" spans="1:11" x14ac:dyDescent="0.3">
      <c r="A34">
        <v>44</v>
      </c>
      <c r="B34">
        <f t="shared" si="0"/>
        <v>53515.53543677881</v>
      </c>
      <c r="C34">
        <f t="shared" si="10"/>
        <v>217.0514094661566</v>
      </c>
      <c r="D34">
        <f t="shared" si="11"/>
        <v>0.88679723896189722</v>
      </c>
      <c r="E34">
        <f t="shared" si="12"/>
        <v>0.19193675492685069</v>
      </c>
      <c r="F34">
        <f t="shared" si="13"/>
        <v>1.6955130172332715</v>
      </c>
      <c r="G34">
        <f t="shared" si="14"/>
        <v>1420.3206043109851</v>
      </c>
      <c r="H34">
        <f t="shared" si="15"/>
        <v>43.942845533914365</v>
      </c>
      <c r="I34">
        <f t="shared" si="16"/>
        <v>12013.908954659428</v>
      </c>
      <c r="J34">
        <f t="shared" si="17"/>
        <v>1.7134402294625963</v>
      </c>
      <c r="K34">
        <f t="shared" si="9"/>
        <v>11615622.394888891</v>
      </c>
    </row>
    <row r="35" spans="1:11" x14ac:dyDescent="0.3">
      <c r="A35">
        <v>45</v>
      </c>
      <c r="B35">
        <f t="shared" si="0"/>
        <v>54964.590316133166</v>
      </c>
      <c r="C35">
        <f t="shared" si="10"/>
        <v>215.78680247958201</v>
      </c>
      <c r="D35">
        <f t="shared" si="11"/>
        <v>0.88114827189917877</v>
      </c>
      <c r="E35">
        <f t="shared" si="12"/>
        <v>0.19868797637710625</v>
      </c>
      <c r="F35">
        <f t="shared" si="13"/>
        <v>1.6717298061376138</v>
      </c>
      <c r="G35">
        <f t="shared" si="14"/>
        <v>1523.6088211945623</v>
      </c>
      <c r="H35">
        <f t="shared" si="15"/>
        <v>46.135651475985469</v>
      </c>
      <c r="I35">
        <f t="shared" si="16"/>
        <v>12258.642183825697</v>
      </c>
      <c r="J35">
        <f t="shared" si="17"/>
        <v>1.9910100928764278</v>
      </c>
      <c r="K35">
        <f t="shared" si="9"/>
        <v>11860633.193918573</v>
      </c>
    </row>
    <row r="36" spans="1:11" x14ac:dyDescent="0.3">
      <c r="A36">
        <v>46</v>
      </c>
      <c r="B36">
        <f t="shared" si="0"/>
        <v>56387.343146170453</v>
      </c>
      <c r="C36">
        <f t="shared" si="10"/>
        <v>214.6298586740009</v>
      </c>
      <c r="D36">
        <f t="shared" si="11"/>
        <v>0.87579135881792813</v>
      </c>
      <c r="E36">
        <f t="shared" si="12"/>
        <v>0.20494166769384833</v>
      </c>
      <c r="F36">
        <f t="shared" si="13"/>
        <v>1.649979145922976</v>
      </c>
      <c r="G36">
        <f t="shared" si="14"/>
        <v>1625.6620299415797</v>
      </c>
      <c r="H36">
        <f t="shared" si="15"/>
        <v>48.215088425308366</v>
      </c>
      <c r="I36">
        <f t="shared" si="16"/>
        <v>12500.079113456477</v>
      </c>
      <c r="J36">
        <f t="shared" si="17"/>
        <v>2.328377008479769</v>
      </c>
      <c r="K36">
        <f t="shared" si="9"/>
        <v>12102407.490464957</v>
      </c>
    </row>
    <row r="37" spans="1:11" x14ac:dyDescent="0.3">
      <c r="A37">
        <v>47</v>
      </c>
      <c r="B37">
        <f t="shared" si="0"/>
        <v>57784.051160572082</v>
      </c>
      <c r="C37">
        <f t="shared" si="10"/>
        <v>213.56808785177429</v>
      </c>
      <c r="D37">
        <f t="shared" si="11"/>
        <v>0.87071304149998774</v>
      </c>
      <c r="E37">
        <f t="shared" si="12"/>
        <v>0.21074074234793816</v>
      </c>
      <c r="F37">
        <f t="shared" si="13"/>
        <v>1.6300232041418019</v>
      </c>
      <c r="G37">
        <f t="shared" si="14"/>
        <v>1726.3502165633881</v>
      </c>
      <c r="H37">
        <f t="shared" si="15"/>
        <v>50.186380568963287</v>
      </c>
      <c r="I37">
        <f t="shared" si="16"/>
        <v>12738.08975050178</v>
      </c>
      <c r="J37">
        <f t="shared" si="17"/>
        <v>2.7395641906988741</v>
      </c>
      <c r="K37">
        <f t="shared" si="9"/>
        <v>12340829.314692479</v>
      </c>
    </row>
    <row r="38" spans="1:11" x14ac:dyDescent="0.3">
      <c r="A38">
        <v>48</v>
      </c>
      <c r="B38">
        <f t="shared" si="0"/>
        <v>59155.01597060421</v>
      </c>
      <c r="C38">
        <f t="shared" si="10"/>
        <v>212.59072743950898</v>
      </c>
      <c r="D38">
        <f t="shared" si="11"/>
        <v>0.86589869901419669</v>
      </c>
      <c r="E38">
        <f t="shared" si="12"/>
        <v>0.21612530661676238</v>
      </c>
      <c r="F38">
        <f t="shared" si="13"/>
        <v>1.6116570460389685</v>
      </c>
      <c r="G38">
        <f t="shared" si="14"/>
        <v>1825.581656775443</v>
      </c>
      <c r="H38">
        <f t="shared" si="15"/>
        <v>52.055203433886781</v>
      </c>
      <c r="I38">
        <f t="shared" si="16"/>
        <v>12972.565710745883</v>
      </c>
      <c r="J38">
        <f t="shared" si="17"/>
        <v>3.2421661406370377</v>
      </c>
      <c r="K38">
        <f t="shared" si="9"/>
        <v>12575807.876886521</v>
      </c>
    </row>
    <row r="39" spans="1:11" x14ac:dyDescent="0.3">
      <c r="A39">
        <v>49</v>
      </c>
      <c r="B39">
        <f t="shared" si="0"/>
        <v>60500.575917146678</v>
      </c>
      <c r="C39">
        <f t="shared" ref="C39:C49" si="18">(I39+J39-$E$2)/(B39/1000)</f>
        <v>211.68845025327397</v>
      </c>
      <c r="D39">
        <f t="shared" ref="D39:D49" si="19">NORMDIST(C40,$G$2,$J$2,TRUE)</f>
        <v>0.86133306553373812</v>
      </c>
      <c r="E39">
        <f t="shared" ref="E39:E49" si="20">NORMDIST((C40-$G$2)/$J$2,0,1,FALSE)</f>
        <v>0.22113257295172309</v>
      </c>
      <c r="F39">
        <f t="shared" ref="F39:F49" si="21">E39/(1-D39)</f>
        <v>1.5947029751748452</v>
      </c>
      <c r="G39">
        <f t="shared" ref="G39:G49" si="22">(B40/1000)*EXP(-$C$2)*($G$2+$J$2*F39)*(1-D39)</f>
        <v>1923.2968310052693</v>
      </c>
      <c r="H39">
        <f t="shared" ref="H39:H49" si="23">$E$2/EXP($C$2)*(1-D39)</f>
        <v>53.827482881459005</v>
      </c>
      <c r="I39">
        <f t="shared" ref="I39:I48" si="24">G39+H39+D39*I40/EXP($C$2)</f>
        <v>13203.414846266709</v>
      </c>
      <c r="J39">
        <f t="shared" ref="J39:J49" si="25">J40*D39/EXP($C$2)</f>
        <v>3.8583090646210061</v>
      </c>
      <c r="K39">
        <f t="shared" si="9"/>
        <v>12807273.15533133</v>
      </c>
    </row>
    <row r="40" spans="1:11" x14ac:dyDescent="0.3">
      <c r="A40">
        <v>50</v>
      </c>
      <c r="B40">
        <f t="shared" si="0"/>
        <v>61821.09943606118</v>
      </c>
      <c r="C40">
        <f t="shared" si="18"/>
        <v>210.85312311923292</v>
      </c>
      <c r="D40">
        <f t="shared" si="19"/>
        <v>0.85700056623213627</v>
      </c>
      <c r="E40">
        <f t="shared" si="20"/>
        <v>0.2257969433667418</v>
      </c>
      <c r="F40">
        <f t="shared" si="21"/>
        <v>1.579005856297909</v>
      </c>
      <c r="G40">
        <f t="shared" si="22"/>
        <v>2019.4638995826854</v>
      </c>
      <c r="H40">
        <f t="shared" si="23"/>
        <v>55.50926471999562</v>
      </c>
      <c r="I40">
        <f t="shared" si="24"/>
        <v>13430.556008437912</v>
      </c>
      <c r="J40">
        <f t="shared" si="25"/>
        <v>4.6158823202369419</v>
      </c>
      <c r="K40">
        <f t="shared" si="9"/>
        <v>13035171.890758149</v>
      </c>
    </row>
    <row r="41" spans="1:11" x14ac:dyDescent="0.3">
      <c r="A41">
        <v>51</v>
      </c>
      <c r="B41">
        <f t="shared" si="0"/>
        <v>63116.979308110233</v>
      </c>
      <c r="C41">
        <f t="shared" si="18"/>
        <v>210.07760559577864</v>
      </c>
      <c r="D41">
        <f t="shared" si="19"/>
        <v>0.85288551100031573</v>
      </c>
      <c r="E41">
        <f t="shared" si="20"/>
        <v>0.23015020308288298</v>
      </c>
      <c r="F41">
        <f t="shared" si="21"/>
        <v>1.5644292050892208</v>
      </c>
      <c r="G41">
        <f t="shared" si="22"/>
        <v>2114.0755535723947</v>
      </c>
      <c r="H41">
        <f t="shared" si="23"/>
        <v>57.106639508005884</v>
      </c>
      <c r="I41">
        <f t="shared" si="24"/>
        <v>13653.913764456433</v>
      </c>
      <c r="J41">
        <f t="shared" si="25"/>
        <v>5.5501210296699526</v>
      </c>
      <c r="K41">
        <f t="shared" si="9"/>
        <v>13259463.885486102</v>
      </c>
    </row>
    <row r="42" spans="1:11" x14ac:dyDescent="0.3">
      <c r="A42">
        <v>52</v>
      </c>
      <c r="B42">
        <f t="shared" si="0"/>
        <v>64388.627680861486</v>
      </c>
      <c r="C42">
        <f t="shared" si="18"/>
        <v>209.35558005780956</v>
      </c>
      <c r="D42">
        <f t="shared" si="19"/>
        <v>0.84897217386951462</v>
      </c>
      <c r="E42">
        <f t="shared" si="20"/>
        <v>0.23422178654661927</v>
      </c>
      <c r="F42">
        <f t="shared" si="21"/>
        <v>1.5508518698021634</v>
      </c>
      <c r="G42">
        <f t="shared" si="22"/>
        <v>2207.1471224335392</v>
      </c>
      <c r="H42">
        <f t="shared" si="23"/>
        <v>58.625711723948072</v>
      </c>
      <c r="I42">
        <f t="shared" si="24"/>
        <v>13873.412852350873</v>
      </c>
      <c r="J42">
        <f t="shared" si="25"/>
        <v>6.7056449022171831</v>
      </c>
      <c r="K42">
        <f t="shared" si="9"/>
        <v>13480118.49725309</v>
      </c>
    </row>
    <row r="43" spans="1:11" x14ac:dyDescent="0.3">
      <c r="A43">
        <v>53</v>
      </c>
      <c r="B43">
        <f t="shared" si="0"/>
        <v>65636.471764238406</v>
      </c>
      <c r="C43">
        <f t="shared" si="18"/>
        <v>208.68140592757916</v>
      </c>
      <c r="D43">
        <f t="shared" si="19"/>
        <v>0.84524477613912974</v>
      </c>
      <c r="E43">
        <f t="shared" si="20"/>
        <v>0.2380390936116569</v>
      </c>
      <c r="F43">
        <f t="shared" si="21"/>
        <v>1.5381651596178842</v>
      </c>
      <c r="G43">
        <f t="shared" si="22"/>
        <v>2298.7158875039809</v>
      </c>
      <c r="H43">
        <f t="shared" si="23"/>
        <v>60.07260631563242</v>
      </c>
      <c r="I43">
        <f t="shared" si="24"/>
        <v>14088.972116400675</v>
      </c>
      <c r="J43">
        <f t="shared" si="25"/>
        <v>8.1390914864472528</v>
      </c>
      <c r="K43">
        <f t="shared" si="9"/>
        <v>13697111.207887122</v>
      </c>
    </row>
    <row r="44" spans="1:11" x14ac:dyDescent="0.3">
      <c r="A44">
        <v>54</v>
      </c>
      <c r="B44">
        <f t="shared" si="0"/>
        <v>66860.950113846062</v>
      </c>
      <c r="C44">
        <f t="shared" si="18"/>
        <v>208.04999194971603</v>
      </c>
      <c r="D44">
        <f t="shared" si="19"/>
        <v>0.84168738271992005</v>
      </c>
      <c r="E44">
        <f t="shared" si="20"/>
        <v>0.24162784516206756</v>
      </c>
      <c r="F44">
        <f t="shared" si="21"/>
        <v>1.5262702955291925</v>
      </c>
      <c r="G44">
        <f t="shared" si="22"/>
        <v>2388.841621897544</v>
      </c>
      <c r="H44">
        <f t="shared" si="23"/>
        <v>61.453508937531176</v>
      </c>
      <c r="I44">
        <f t="shared" si="24"/>
        <v>14300.497606395524</v>
      </c>
      <c r="J44">
        <f t="shared" si="25"/>
        <v>9.9225265405148431</v>
      </c>
      <c r="K44">
        <f t="shared" si="9"/>
        <v>13910420.132936038</v>
      </c>
    </row>
    <row r="45" spans="1:11" x14ac:dyDescent="0.3">
      <c r="A45">
        <v>55</v>
      </c>
      <c r="B45">
        <f t="shared" si="0"/>
        <v>68062.509427099489</v>
      </c>
      <c r="C45">
        <f t="shared" si="18"/>
        <v>207.45668116871136</v>
      </c>
      <c r="D45">
        <f t="shared" si="19"/>
        <v>0.83828371350123954</v>
      </c>
      <c r="E45">
        <f t="shared" si="20"/>
        <v>0.24501247628284378</v>
      </c>
      <c r="F45">
        <f t="shared" si="21"/>
        <v>1.5150760729638804</v>
      </c>
      <c r="G45">
        <f t="shared" si="22"/>
        <v>2477.6084565753745</v>
      </c>
      <c r="H45">
        <f t="shared" si="23"/>
        <v>62.774739173909197</v>
      </c>
      <c r="I45">
        <f t="shared" si="24"/>
        <v>14507.874443535313</v>
      </c>
      <c r="J45">
        <f t="shared" si="25"/>
        <v>12.14787422487715</v>
      </c>
      <c r="K45">
        <f t="shared" si="9"/>
        <v>14120022.31776019</v>
      </c>
    </row>
    <row r="46" spans="1:11" x14ac:dyDescent="0.3">
      <c r="A46">
        <v>56</v>
      </c>
      <c r="B46">
        <f t="shared" si="0"/>
        <v>69241.601786706393</v>
      </c>
      <c r="C46">
        <f t="shared" si="18"/>
        <v>206.89714371144754</v>
      </c>
      <c r="D46">
        <f t="shared" si="19"/>
        <v>0.83501686399695341</v>
      </c>
      <c r="E46">
        <f t="shared" si="20"/>
        <v>0.24821657242367398</v>
      </c>
      <c r="F46">
        <f t="shared" si="21"/>
        <v>1.5044966318199358</v>
      </c>
      <c r="G46">
        <f t="shared" si="22"/>
        <v>2565.1282648947808</v>
      </c>
      <c r="H46">
        <f t="shared" si="23"/>
        <v>64.042858977993049</v>
      </c>
      <c r="I46">
        <f t="shared" si="24"/>
        <v>14710.956944187263</v>
      </c>
      <c r="J46">
        <f t="shared" si="25"/>
        <v>14.93269148775275</v>
      </c>
      <c r="K46">
        <f t="shared" si="9"/>
        <v>14325889.635675015</v>
      </c>
    </row>
    <row r="47" spans="1:11" x14ac:dyDescent="0.3">
      <c r="A47">
        <v>57</v>
      </c>
      <c r="B47">
        <f t="shared" si="0"/>
        <v>70398.682294367114</v>
      </c>
      <c r="C47">
        <f t="shared" si="18"/>
        <v>206.36727261871437</v>
      </c>
      <c r="D47">
        <f t="shared" si="19"/>
        <v>0.83186892141184798</v>
      </c>
      <c r="E47">
        <f t="shared" si="20"/>
        <v>0.25126336080142914</v>
      </c>
      <c r="F47">
        <f t="shared" si="21"/>
        <v>1.4944492292047626</v>
      </c>
      <c r="G47">
        <f t="shared" si="22"/>
        <v>2651.5458720656361</v>
      </c>
      <c r="H47">
        <f t="shared" si="23"/>
        <v>65.264821706626122</v>
      </c>
      <c r="I47">
        <f t="shared" si="24"/>
        <v>14909.556337827207</v>
      </c>
      <c r="J47">
        <f t="shared" si="25"/>
        <v>18.427723212713524</v>
      </c>
      <c r="K47">
        <f t="shared" si="9"/>
        <v>14527984.061039919</v>
      </c>
    </row>
    <row r="48" spans="1:11" x14ac:dyDescent="0.3">
      <c r="A48">
        <v>58</v>
      </c>
      <c r="B48">
        <f t="shared" si="0"/>
        <v>71534.207044809009</v>
      </c>
      <c r="C48">
        <f t="shared" si="18"/>
        <v>205.86307779672018</v>
      </c>
      <c r="D48">
        <f t="shared" si="19"/>
        <v>0.82882045274944338</v>
      </c>
      <c r="E48">
        <f t="shared" si="20"/>
        <v>0.25417627639005358</v>
      </c>
      <c r="F48">
        <f t="shared" si="21"/>
        <v>1.484851902418074</v>
      </c>
      <c r="G48">
        <f t="shared" si="22"/>
        <v>2737.0465433256768</v>
      </c>
      <c r="H48">
        <f t="shared" si="23"/>
        <v>66.448170825663382</v>
      </c>
      <c r="I48">
        <f t="shared" si="24"/>
        <v>15103.425199410829</v>
      </c>
      <c r="J48">
        <f t="shared" si="25"/>
        <v>22.826830581377056</v>
      </c>
      <c r="K48">
        <f t="shared" si="9"/>
        <v>14726252.029992206</v>
      </c>
    </row>
    <row r="49" spans="1:11" x14ac:dyDescent="0.3">
      <c r="A49">
        <v>59</v>
      </c>
      <c r="B49">
        <f t="shared" si="0"/>
        <v>72648.631396596043</v>
      </c>
      <c r="C49">
        <f t="shared" si="18"/>
        <v>205.38057263100654</v>
      </c>
      <c r="D49">
        <f t="shared" si="19"/>
        <v>0.82584982953681241</v>
      </c>
      <c r="E49">
        <f t="shared" si="20"/>
        <v>0.25697963010472352</v>
      </c>
      <c r="F49">
        <f t="shared" si="21"/>
        <v>1.4756208932855721</v>
      </c>
      <c r="G49">
        <f t="shared" si="22"/>
        <v>2821.866402261855</v>
      </c>
      <c r="H49">
        <f t="shared" si="23"/>
        <v>67.601302037084679</v>
      </c>
      <c r="I49">
        <f>G49+H49+D49*I50/EXP($C$2)</f>
        <v>15292.237412582643</v>
      </c>
      <c r="J49">
        <f t="shared" si="25"/>
        <v>28.380104509172394</v>
      </c>
      <c r="K49">
        <f t="shared" si="9"/>
        <v>14920617.517091816</v>
      </c>
    </row>
    <row r="50" spans="1:11" x14ac:dyDescent="0.3">
      <c r="A50">
        <v>60</v>
      </c>
      <c r="B50">
        <f t="shared" si="0"/>
        <v>73742.408501675411</v>
      </c>
      <c r="C50">
        <f t="shared" ref="C50:C65" si="26">(I50+J50-$E$2)/(B50/1000)</f>
        <v>204.91564683985229</v>
      </c>
      <c r="D50">
        <f t="shared" ref="D50:D65" si="27">NORMDIST(C51,$G$2,$J$2,TRUE)</f>
        <v>0.82293233759042317</v>
      </c>
      <c r="E50">
        <f t="shared" ref="E50:E65" si="28">NORMDIST((C51-$G$2)/$J$2,0,1,FALSE)</f>
        <v>0.25969941718135059</v>
      </c>
      <c r="F50">
        <f t="shared" ref="F50:F65" si="29">E50/(1-D50)</f>
        <v>1.4666676774703078</v>
      </c>
      <c r="G50">
        <f t="shared" ref="G50:G65" si="30">(B51/1000)*EXP(-$C$2)*($G$2+$J$2*F50)*(1-D50)</f>
        <v>2906.3067039501643</v>
      </c>
      <c r="H50">
        <f t="shared" ref="H50:H65" si="31">$E$2/EXP($C$2)*(1-D50)</f>
        <v>68.73380884849955</v>
      </c>
      <c r="I50">
        <f t="shared" ref="I50:I65" si="32">G50+H50+D50*I51/EXP($C$2)</f>
        <v>15475.562048187829</v>
      </c>
      <c r="J50">
        <f t="shared" ref="J50:J65" si="33">J51*D50/EXP($C$2)</f>
        <v>35.411289461612427</v>
      </c>
      <c r="K50">
        <f t="shared" si="9"/>
        <v>15110973.337649439</v>
      </c>
    </row>
    <row r="51" spans="1:11" x14ac:dyDescent="0.3">
      <c r="A51">
        <v>61</v>
      </c>
      <c r="B51">
        <f t="shared" si="0"/>
        <v>74815.988060426782</v>
      </c>
      <c r="C51">
        <f t="shared" si="26"/>
        <v>204.46391760452448</v>
      </c>
      <c r="D51">
        <f t="shared" si="27"/>
        <v>0.82003899761214227</v>
      </c>
      <c r="E51">
        <f t="shared" si="28"/>
        <v>0.2623643175479265</v>
      </c>
      <c r="F51">
        <f t="shared" si="29"/>
        <v>1.4578953999293163</v>
      </c>
      <c r="G51">
        <f t="shared" si="30"/>
        <v>2990.7532755513662</v>
      </c>
      <c r="H51">
        <f t="shared" si="31"/>
        <v>69.856940392083573</v>
      </c>
      <c r="I51">
        <f t="shared" si="32"/>
        <v>15652.828919862402</v>
      </c>
      <c r="J51">
        <f t="shared" si="33"/>
        <v>44.341098425785773</v>
      </c>
      <c r="K51">
        <f t="shared" si="9"/>
        <v>15297170.01828819</v>
      </c>
    </row>
    <row r="52" spans="1:11" x14ac:dyDescent="0.3">
      <c r="A52">
        <v>62</v>
      </c>
      <c r="B52">
        <f t="shared" si="0"/>
        <v>75869.815273183005</v>
      </c>
      <c r="C52">
        <f t="shared" si="26"/>
        <v>204.02054867568737</v>
      </c>
      <c r="D52">
        <f t="shared" si="27"/>
        <v>0.81713498955768737</v>
      </c>
      <c r="E52">
        <f t="shared" si="28"/>
        <v>0.26500695894288306</v>
      </c>
      <c r="F52">
        <f t="shared" si="29"/>
        <v>1.4491944538864272</v>
      </c>
      <c r="G52">
        <f t="shared" si="30"/>
        <v>3075.7030014578372</v>
      </c>
      <c r="H52">
        <f t="shared" si="31"/>
        <v>70.984213050417424</v>
      </c>
      <c r="I52">
        <f t="shared" si="32"/>
        <v>15823.282665545554</v>
      </c>
      <c r="J52">
        <f t="shared" si="33"/>
        <v>55.718674412288166</v>
      </c>
      <c r="K52">
        <f t="shared" si="9"/>
        <v>15479001.339957843</v>
      </c>
    </row>
    <row r="53" spans="1:11" x14ac:dyDescent="0.3">
      <c r="A53">
        <v>63</v>
      </c>
      <c r="B53">
        <f t="shared" si="0"/>
        <v>76904.329962842152</v>
      </c>
      <c r="C53">
        <f t="shared" si="26"/>
        <v>203.58002365833218</v>
      </c>
      <c r="D53">
        <f t="shared" si="27"/>
        <v>0.81417752459978909</v>
      </c>
      <c r="E53">
        <f t="shared" si="28"/>
        <v>0.26766554024219369</v>
      </c>
      <c r="F53">
        <f t="shared" si="29"/>
        <v>1.4404368452509049</v>
      </c>
      <c r="G53">
        <f t="shared" si="30"/>
        <v>3161.8000713302054</v>
      </c>
      <c r="H53">
        <f t="shared" si="31"/>
        <v>72.132236514024868</v>
      </c>
      <c r="I53">
        <f t="shared" si="32"/>
        <v>15985.920838718079</v>
      </c>
      <c r="J53">
        <f t="shared" si="33"/>
        <v>70.264474545510552</v>
      </c>
      <c r="K53">
        <f t="shared" si="9"/>
        <v>15656185.31326359</v>
      </c>
    </row>
    <row r="54" spans="1:11" x14ac:dyDescent="0.3">
      <c r="A54">
        <v>64</v>
      </c>
      <c r="B54">
        <f t="shared" si="0"/>
        <v>77919.965846392312</v>
      </c>
      <c r="C54">
        <f t="shared" si="26"/>
        <v>203.13585443526549</v>
      </c>
      <c r="D54">
        <f t="shared" si="27"/>
        <v>0.81111293295828346</v>
      </c>
      <c r="E54">
        <f t="shared" si="28"/>
        <v>0.27038595082285766</v>
      </c>
      <c r="F54">
        <f t="shared" si="29"/>
        <v>1.4314688403899125</v>
      </c>
      <c r="G54">
        <f t="shared" si="30"/>
        <v>3249.8859945425729</v>
      </c>
      <c r="H54">
        <f t="shared" si="31"/>
        <v>73.321844222284568</v>
      </c>
      <c r="I54">
        <f t="shared" si="32"/>
        <v>16139.409405855773</v>
      </c>
      <c r="J54">
        <f t="shared" si="33"/>
        <v>88.929433917834274</v>
      </c>
      <c r="K54">
        <f t="shared" si="9"/>
        <v>15828338.839773607</v>
      </c>
    </row>
    <row r="55" spans="1:11" x14ac:dyDescent="0.3">
      <c r="A55">
        <v>65</v>
      </c>
      <c r="B55">
        <f t="shared" si="0"/>
        <v>78917.149935948793</v>
      </c>
      <c r="C55">
        <f t="shared" si="26"/>
        <v>202.68019773071697</v>
      </c>
      <c r="D55">
        <f t="shared" si="27"/>
        <v>0.80787261635062058</v>
      </c>
      <c r="E55">
        <f t="shared" si="28"/>
        <v>0.27322457786416093</v>
      </c>
      <c r="F55">
        <f t="shared" si="29"/>
        <v>1.4221011740980081</v>
      </c>
      <c r="G55">
        <f t="shared" si="30"/>
        <v>3341.0694001378188</v>
      </c>
      <c r="H55">
        <f t="shared" si="31"/>
        <v>74.579664533960369</v>
      </c>
      <c r="I55">
        <f t="shared" si="32"/>
        <v>16281.965773501272</v>
      </c>
      <c r="J55">
        <f t="shared" si="33"/>
        <v>112.97777986146973</v>
      </c>
      <c r="K55">
        <f t="shared" si="9"/>
        <v>15994943.55336274</v>
      </c>
    </row>
    <row r="56" spans="1:11" x14ac:dyDescent="0.3">
      <c r="A56">
        <v>66</v>
      </c>
      <c r="B56">
        <f t="shared" si="0"/>
        <v>79896.302052342799</v>
      </c>
      <c r="C56">
        <f t="shared" si="26"/>
        <v>202.20334049381739</v>
      </c>
      <c r="D56">
        <f t="shared" si="27"/>
        <v>0.80436731910684256</v>
      </c>
      <c r="E56">
        <f t="shared" si="28"/>
        <v>0.27625207673441282</v>
      </c>
      <c r="F56">
        <f t="shared" si="29"/>
        <v>1.4120957473628077</v>
      </c>
      <c r="G56">
        <f t="shared" si="30"/>
        <v>3436.8248928844814</v>
      </c>
      <c r="H56">
        <f t="shared" si="31"/>
        <v>75.940344555554077</v>
      </c>
      <c r="I56">
        <f t="shared" si="32"/>
        <v>16411.194190225084</v>
      </c>
      <c r="J56">
        <f t="shared" si="33"/>
        <v>144.10497786166781</v>
      </c>
      <c r="K56">
        <f t="shared" si="9"/>
        <v>16155299.168086752</v>
      </c>
    </row>
    <row r="57" spans="1:11" x14ac:dyDescent="0.3">
      <c r="A57">
        <v>67</v>
      </c>
      <c r="B57">
        <f t="shared" si="0"/>
        <v>80857.834436419915</v>
      </c>
      <c r="C57">
        <f t="shared" si="26"/>
        <v>201.69299522097768</v>
      </c>
      <c r="D57">
        <f t="shared" si="27"/>
        <v>0.80047884464318853</v>
      </c>
      <c r="E57">
        <f t="shared" si="28"/>
        <v>0.27955850488574607</v>
      </c>
      <c r="F57">
        <f t="shared" si="29"/>
        <v>1.4011471835445253</v>
      </c>
      <c r="G57">
        <f t="shared" si="30"/>
        <v>3539.1356445192969</v>
      </c>
      <c r="H57">
        <f t="shared" si="31"/>
        <v>77.449765625782277</v>
      </c>
      <c r="I57">
        <f t="shared" si="32"/>
        <v>16523.84958905723</v>
      </c>
      <c r="J57">
        <f t="shared" si="33"/>
        <v>184.6092255062176</v>
      </c>
      <c r="K57">
        <f t="shared" si="9"/>
        <v>16308458.814563446</v>
      </c>
    </row>
    <row r="58" spans="1:11" x14ac:dyDescent="0.3">
      <c r="A58">
        <v>68</v>
      </c>
      <c r="B58">
        <f t="shared" si="0"/>
        <v>81802.15144506772</v>
      </c>
      <c r="C58">
        <f t="shared" si="26"/>
        <v>201.13331434796197</v>
      </c>
      <c r="D58">
        <f t="shared" si="27"/>
        <v>0.79604777435326701</v>
      </c>
      <c r="E58">
        <f t="shared" si="28"/>
        <v>0.2832604099994413</v>
      </c>
      <c r="F58">
        <f t="shared" si="29"/>
        <v>1.3888566751415528</v>
      </c>
      <c r="G58">
        <f t="shared" si="30"/>
        <v>3650.7037036589631</v>
      </c>
      <c r="H58">
        <f t="shared" si="31"/>
        <v>79.169810574459802</v>
      </c>
      <c r="I58">
        <f t="shared" si="32"/>
        <v>16615.490819153929</v>
      </c>
      <c r="J58">
        <f t="shared" si="33"/>
        <v>237.64702178647124</v>
      </c>
      <c r="K58">
        <f t="shared" si="9"/>
        <v>16453137.840940397</v>
      </c>
    </row>
    <row r="59" spans="1:11" x14ac:dyDescent="0.3">
      <c r="A59">
        <v>69</v>
      </c>
      <c r="B59">
        <f t="shared" si="0"/>
        <v>82729.649320608747</v>
      </c>
      <c r="C59">
        <f t="shared" si="26"/>
        <v>200.50347870835478</v>
      </c>
      <c r="D59">
        <f t="shared" si="27"/>
        <v>0.79085471594408185</v>
      </c>
      <c r="E59">
        <f t="shared" si="28"/>
        <v>0.28751075250740554</v>
      </c>
      <c r="F59">
        <f t="shared" si="29"/>
        <v>1.3746939301320091</v>
      </c>
      <c r="G59">
        <f t="shared" si="30"/>
        <v>3775.2686251680339</v>
      </c>
      <c r="H59">
        <f t="shared" si="31"/>
        <v>81.185642709919904</v>
      </c>
      <c r="I59">
        <f t="shared" si="32"/>
        <v>16679.957161406186</v>
      </c>
      <c r="J59">
        <f t="shared" si="33"/>
        <v>307.6253196981437</v>
      </c>
      <c r="K59">
        <f t="shared" si="9"/>
        <v>16587582.481104333</v>
      </c>
    </row>
    <row r="60" spans="1:11" x14ac:dyDescent="0.3">
      <c r="A60">
        <v>70</v>
      </c>
      <c r="B60">
        <f t="shared" si="0"/>
        <v>83640.716023621455</v>
      </c>
      <c r="C60">
        <f t="shared" si="26"/>
        <v>199.77561977605566</v>
      </c>
      <c r="D60">
        <f t="shared" si="27"/>
        <v>0.78459066279281131</v>
      </c>
      <c r="E60">
        <f t="shared" si="28"/>
        <v>0.2925129744847062</v>
      </c>
      <c r="F60">
        <f t="shared" si="29"/>
        <v>1.3579400887499893</v>
      </c>
      <c r="G60">
        <f t="shared" si="30"/>
        <v>3918.1059795825663</v>
      </c>
      <c r="H60">
        <f t="shared" si="31"/>
        <v>83.617211670944286</v>
      </c>
      <c r="I60">
        <f t="shared" si="32"/>
        <v>16708.551433530964</v>
      </c>
      <c r="J60">
        <f t="shared" si="33"/>
        <v>400.82444860108245</v>
      </c>
      <c r="K60">
        <f t="shared" si="9"/>
        <v>16709375.882132046</v>
      </c>
    </row>
    <row r="61" spans="1:11" x14ac:dyDescent="0.3">
      <c r="A61">
        <v>71</v>
      </c>
      <c r="B61">
        <f t="shared" si="0"/>
        <v>84535.731120485449</v>
      </c>
      <c r="C61">
        <f t="shared" si="26"/>
        <v>198.9116599563595</v>
      </c>
      <c r="D61">
        <f t="shared" si="27"/>
        <v>0.77680818162426579</v>
      </c>
      <c r="E61">
        <f t="shared" si="28"/>
        <v>0.29854112811649369</v>
      </c>
      <c r="F61">
        <f t="shared" si="29"/>
        <v>1.3375988882079541</v>
      </c>
      <c r="G61">
        <f t="shared" si="30"/>
        <v>4086.8378586363551</v>
      </c>
      <c r="H61">
        <f t="shared" si="31"/>
        <v>86.638201306920436</v>
      </c>
      <c r="I61">
        <f t="shared" si="32"/>
        <v>16688.71348508657</v>
      </c>
      <c r="J61">
        <f t="shared" si="33"/>
        <v>526.42911771367073</v>
      </c>
      <c r="K61">
        <f t="shared" si="9"/>
        <v>16815142.602800239</v>
      </c>
    </row>
    <row r="62" spans="1:11" x14ac:dyDescent="0.3">
      <c r="A62">
        <v>72</v>
      </c>
      <c r="B62">
        <f t="shared" si="0"/>
        <v>85415.065718037527</v>
      </c>
      <c r="C62">
        <f t="shared" si="26"/>
        <v>197.85831458507937</v>
      </c>
      <c r="D62">
        <f t="shared" si="27"/>
        <v>0.76683700016440248</v>
      </c>
      <c r="E62">
        <f t="shared" si="28"/>
        <v>0.30596862448675988</v>
      </c>
      <c r="F62">
        <f t="shared" si="29"/>
        <v>1.3122520498642467</v>
      </c>
      <c r="G62">
        <f t="shared" si="30"/>
        <v>4292.8128844631292</v>
      </c>
      <c r="H62">
        <f t="shared" si="31"/>
        <v>90.508796711690849</v>
      </c>
      <c r="I62">
        <f t="shared" si="32"/>
        <v>16601.760194232214</v>
      </c>
      <c r="J62">
        <f t="shared" si="33"/>
        <v>698.32074891248328</v>
      </c>
      <c r="K62">
        <f t="shared" si="9"/>
        <v>16900080.943144698</v>
      </c>
    </row>
    <row r="63" spans="1:11" x14ac:dyDescent="0.3">
      <c r="A63">
        <v>73</v>
      </c>
      <c r="B63">
        <f t="shared" si="0"/>
        <v>86279.082438677724</v>
      </c>
      <c r="C63">
        <f t="shared" si="26"/>
        <v>196.53879522226458</v>
      </c>
      <c r="D63">
        <f t="shared" si="27"/>
        <v>0.75362912092234602</v>
      </c>
      <c r="E63">
        <f t="shared" si="28"/>
        <v>0.31530799125459685</v>
      </c>
      <c r="F63">
        <f t="shared" si="29"/>
        <v>1.2798103105165057</v>
      </c>
      <c r="G63">
        <f t="shared" si="30"/>
        <v>4553.5912281845276</v>
      </c>
      <c r="H63">
        <f t="shared" si="31"/>
        <v>95.635807678931556</v>
      </c>
      <c r="I63">
        <f t="shared" si="32"/>
        <v>16418.802641125778</v>
      </c>
      <c r="J63">
        <f t="shared" si="33"/>
        <v>938.38427425438681</v>
      </c>
      <c r="K63">
        <f t="shared" si="9"/>
        <v>16957186.915380165</v>
      </c>
    </row>
    <row r="64" spans="1:11" x14ac:dyDescent="0.3">
      <c r="A64">
        <v>74</v>
      </c>
      <c r="B64">
        <f t="shared" si="0"/>
        <v>87128.135430092167</v>
      </c>
      <c r="C64">
        <f t="shared" si="26"/>
        <v>194.83818271669972</v>
      </c>
      <c r="D64">
        <f t="shared" si="27"/>
        <v>0.73545295290566959</v>
      </c>
      <c r="E64">
        <f t="shared" si="28"/>
        <v>0.32725876167341278</v>
      </c>
      <c r="F64">
        <f t="shared" si="29"/>
        <v>1.237053164145586</v>
      </c>
      <c r="G64">
        <f t="shared" si="30"/>
        <v>4897.7403584683607</v>
      </c>
      <c r="H64">
        <f t="shared" si="31"/>
        <v>102.6914001064559</v>
      </c>
      <c r="I64">
        <f t="shared" si="32"/>
        <v>16092.813040860368</v>
      </c>
      <c r="J64">
        <f t="shared" si="33"/>
        <v>1283.0745298332881</v>
      </c>
      <c r="K64">
        <f t="shared" si="9"/>
        <v>16975887.570693657</v>
      </c>
    </row>
    <row r="65" spans="1:11" x14ac:dyDescent="0.3">
      <c r="A65">
        <v>75</v>
      </c>
      <c r="B65">
        <f t="shared" si="0"/>
        <v>87962.57040449731</v>
      </c>
      <c r="C65">
        <f t="shared" si="26"/>
        <v>192.5755797681299</v>
      </c>
      <c r="D65">
        <f t="shared" si="27"/>
        <v>0.70922956494881839</v>
      </c>
      <c r="E65">
        <f t="shared" si="28"/>
        <v>0.34272954561163904</v>
      </c>
      <c r="F65">
        <f t="shared" si="29"/>
        <v>1.1786946136780088</v>
      </c>
      <c r="G65">
        <f t="shared" si="30"/>
        <v>5374.9436469379061</v>
      </c>
      <c r="H65">
        <f t="shared" si="31"/>
        <v>112.87074799335029</v>
      </c>
      <c r="I65">
        <f t="shared" si="32"/>
        <v>15541.707378443731</v>
      </c>
      <c r="J65">
        <f t="shared" si="33"/>
        <v>1797.7356150972853</v>
      </c>
      <c r="K65">
        <f t="shared" si="9"/>
        <v>16939442.993541013</v>
      </c>
    </row>
    <row r="66" spans="1:11" x14ac:dyDescent="0.3">
      <c r="A66">
        <v>76</v>
      </c>
      <c r="B66">
        <f t="shared" si="0"/>
        <v>88782.724702942476</v>
      </c>
      <c r="C66">
        <f t="shared" ref="C66" si="34">(I66+J66-$E$2)/(B66/1000)</f>
        <v>189.4454154071214</v>
      </c>
      <c r="D66">
        <f t="shared" ref="D66" si="35">NORMDIST(C67,$G$2,$J$2,TRUE)</f>
        <v>0.66889730466528885</v>
      </c>
      <c r="E66">
        <f t="shared" ref="E66" si="36">NORMDIST((C67-$G$2)/$J$2,0,1,FALSE)</f>
        <v>0.36263212959902819</v>
      </c>
      <c r="F66">
        <f t="shared" ref="F66" si="37">E66/(1-D66)</f>
        <v>1.0952255439432288</v>
      </c>
      <c r="G66">
        <f t="shared" ref="G66" si="38">(B67/1000)*EXP(-$C$2)*($G$2+$J$2*F66)*(1-D66)</f>
        <v>6079.9594629759076</v>
      </c>
      <c r="H66">
        <f t="shared" ref="H66" si="39">$E$2/EXP($C$2)*(1-D66)</f>
        <v>128.52685273337715</v>
      </c>
      <c r="I66">
        <f>G66+H66+D66*I67/EXP($C$2)</f>
        <v>14607.512321474525</v>
      </c>
      <c r="J66">
        <f t="shared" ref="J66" si="40">J67*D66/EXP($C$2)</f>
        <v>2611.9678408505106</v>
      </c>
      <c r="K66">
        <f t="shared" si="9"/>
        <v>16819480.162325036</v>
      </c>
    </row>
    <row r="67" spans="1:11" x14ac:dyDescent="0.3">
      <c r="A67">
        <v>77</v>
      </c>
      <c r="B67">
        <f t="shared" si="0"/>
        <v>89588.927380773996</v>
      </c>
      <c r="C67">
        <f>(I67+J67-$E$2)/(B67/1000)</f>
        <v>184.87481318464651</v>
      </c>
      <c r="D67">
        <f>NORMDIST(C68,$G$2,$J$2,TRUE)</f>
        <v>0.60056732031470494</v>
      </c>
      <c r="E67">
        <f>NORMDIST((C68-$G$2)/$J$2,0,1,FALSE)</f>
        <v>0.38619838794929812</v>
      </c>
      <c r="F67">
        <f>E67/(1-D67)</f>
        <v>0.96686727849502963</v>
      </c>
      <c r="G67">
        <f>(B68/1000)*EXP(-$C$2)*($G$2+$J$2*F67)*(1-D67)</f>
        <v>7219.6967876433118</v>
      </c>
      <c r="H67">
        <f>$E$2/EXP($C$2)*(1-D67)</f>
        <v>155.05106398156258</v>
      </c>
      <c r="I67">
        <f>G67+H67+D67*I68/EXP($C$2)</f>
        <v>12938.9285441434</v>
      </c>
      <c r="J67">
        <f>J68*D67/EXP($C$2)</f>
        <v>4023.8076687900543</v>
      </c>
      <c r="K67">
        <f t="shared" si="9"/>
        <v>16562736.212933455</v>
      </c>
    </row>
    <row r="68" spans="1:11" x14ac:dyDescent="0.3">
      <c r="A68">
        <v>78</v>
      </c>
      <c r="B68">
        <f t="shared" si="0"/>
        <v>90381.499310855186</v>
      </c>
      <c r="C68">
        <f>(I68+J68-$E$2)/(B68/1000)</f>
        <v>177.59263262183478</v>
      </c>
      <c r="D68">
        <f>NORMDIST(C69,$G$2,$J$2,TRUE)</f>
        <v>0.46432170013266993</v>
      </c>
      <c r="E68">
        <f>NORMDIST((C69-$G$2)/$J$2,0,1,FALSE)</f>
        <v>0.39734582001112584</v>
      </c>
      <c r="F68">
        <f>E68/(1-D68)</f>
        <v>0.74176202416550263</v>
      </c>
      <c r="G68">
        <f>(B69/1000)*EXP(-$C$2)*($G$2+$J$2*F68)*(1-D68)</f>
        <v>9339.0930168153282</v>
      </c>
      <c r="H68">
        <f>$E$2/EXP($C$2)*(1-D68)</f>
        <v>207.93864541004353</v>
      </c>
      <c r="I68">
        <f>G68+H68</f>
        <v>9547.0316622253722</v>
      </c>
      <c r="J68">
        <f>D68*($G$2*$B$70/1000+$E$2)/EXP($C$2*2)</f>
        <v>6904.056740697949</v>
      </c>
      <c r="K68">
        <f t="shared" si="9"/>
        <v>16051088.402923318</v>
      </c>
    </row>
    <row r="69" spans="1:11" x14ac:dyDescent="0.3">
      <c r="A69">
        <v>79</v>
      </c>
      <c r="B69">
        <f t="shared" si="0"/>
        <v>91160.753301568489</v>
      </c>
      <c r="C69">
        <f>((G2*B70+E2)*EXP(-C2)-E2)/B69</f>
        <v>163.81792859409026</v>
      </c>
    </row>
    <row r="70" spans="1:11" x14ac:dyDescent="0.3">
      <c r="A70">
        <v>80</v>
      </c>
      <c r="B70">
        <f t="shared" ref="B70" si="41">EXP(12.09-52.9/A70)</f>
        <v>91926.994227002258</v>
      </c>
      <c r="C70">
        <f>G2</f>
        <v>167.4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42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U40" sqref="U40"/>
    </sheetView>
  </sheetViews>
  <sheetFormatPr defaultRowHeight="14.4" x14ac:dyDescent="0.3"/>
  <sheetData>
    <row r="2" spans="1:11" x14ac:dyDescent="0.3">
      <c r="B2" s="1" t="s">
        <v>0</v>
      </c>
      <c r="C2">
        <v>0.03</v>
      </c>
      <c r="D2" s="1" t="s">
        <v>11</v>
      </c>
      <c r="E2">
        <v>400</v>
      </c>
      <c r="F2" s="1" t="s">
        <v>10</v>
      </c>
      <c r="G2">
        <v>167.4</v>
      </c>
      <c r="H2" s="1" t="s">
        <v>1</v>
      </c>
      <c r="I2">
        <f>40</f>
        <v>40</v>
      </c>
    </row>
    <row r="4" spans="1:11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7</v>
      </c>
      <c r="I4" t="s">
        <v>8</v>
      </c>
      <c r="J4" t="s">
        <v>9</v>
      </c>
      <c r="K4" t="s">
        <v>16</v>
      </c>
    </row>
    <row r="5" spans="1:11" x14ac:dyDescent="0.3">
      <c r="A5">
        <v>15</v>
      </c>
      <c r="B5">
        <f>EXP(12.09-52.9/A5)</f>
        <v>5236.1058012742687</v>
      </c>
    </row>
    <row r="6" spans="1:11" x14ac:dyDescent="0.3">
      <c r="A6">
        <v>16</v>
      </c>
      <c r="B6">
        <f t="shared" ref="B6:B42" si="0">EXP(12.09-52.9/A6)</f>
        <v>6527.3087433098653</v>
      </c>
    </row>
    <row r="7" spans="1:11" x14ac:dyDescent="0.3">
      <c r="A7">
        <v>17</v>
      </c>
      <c r="B7">
        <f t="shared" si="0"/>
        <v>7928.6280660355969</v>
      </c>
    </row>
    <row r="8" spans="1:11" x14ac:dyDescent="0.3">
      <c r="A8">
        <v>18</v>
      </c>
      <c r="B8">
        <f t="shared" si="0"/>
        <v>9424.9066816039176</v>
      </c>
    </row>
    <row r="9" spans="1:11" x14ac:dyDescent="0.3">
      <c r="A9">
        <v>19</v>
      </c>
      <c r="B9">
        <f t="shared" si="0"/>
        <v>11001.528247091775</v>
      </c>
    </row>
    <row r="10" spans="1:11" x14ac:dyDescent="0.3">
      <c r="A10">
        <v>20</v>
      </c>
      <c r="B10">
        <f t="shared" si="0"/>
        <v>12644.783024990649</v>
      </c>
    </row>
    <row r="11" spans="1:11" x14ac:dyDescent="0.3">
      <c r="A11">
        <v>21</v>
      </c>
      <c r="B11">
        <f t="shared" si="0"/>
        <v>14342.06893513009</v>
      </c>
    </row>
    <row r="12" spans="1:11" x14ac:dyDescent="0.3">
      <c r="A12">
        <v>22</v>
      </c>
      <c r="B12">
        <f t="shared" si="0"/>
        <v>16081.978005410669</v>
      </c>
    </row>
    <row r="13" spans="1:11" x14ac:dyDescent="0.3">
      <c r="A13">
        <v>23</v>
      </c>
      <c r="B13">
        <f t="shared" si="0"/>
        <v>17854.306167671504</v>
      </c>
    </row>
    <row r="14" spans="1:11" x14ac:dyDescent="0.3">
      <c r="A14">
        <v>24</v>
      </c>
      <c r="B14">
        <f t="shared" si="0"/>
        <v>19650.014070110999</v>
      </c>
    </row>
    <row r="15" spans="1:11" x14ac:dyDescent="0.3">
      <c r="A15">
        <v>25</v>
      </c>
      <c r="B15">
        <f t="shared" si="0"/>
        <v>21461.158523947059</v>
      </c>
    </row>
    <row r="16" spans="1:11" x14ac:dyDescent="0.3">
      <c r="A16">
        <v>26</v>
      </c>
      <c r="B16">
        <f t="shared" si="0"/>
        <v>23280.808145220224</v>
      </c>
    </row>
    <row r="17" spans="1:2" x14ac:dyDescent="0.3">
      <c r="A17">
        <v>27</v>
      </c>
      <c r="B17">
        <f t="shared" si="0"/>
        <v>25102.952325700138</v>
      </c>
    </row>
    <row r="18" spans="1:2" x14ac:dyDescent="0.3">
      <c r="A18">
        <v>28</v>
      </c>
      <c r="B18">
        <f t="shared" si="0"/>
        <v>26922.409500471225</v>
      </c>
    </row>
    <row r="19" spans="1:2" x14ac:dyDescent="0.3">
      <c r="A19">
        <v>29</v>
      </c>
      <c r="B19">
        <f t="shared" si="0"/>
        <v>28734.73845590062</v>
      </c>
    </row>
    <row r="20" spans="1:2" x14ac:dyDescent="0.3">
      <c r="A20">
        <v>30</v>
      </c>
      <c r="B20">
        <f t="shared" si="0"/>
        <v>30536.154886362325</v>
      </c>
    </row>
    <row r="21" spans="1:2" x14ac:dyDescent="0.3">
      <c r="A21">
        <v>31</v>
      </c>
      <c r="B21">
        <f t="shared" si="0"/>
        <v>32323.454367192026</v>
      </c>
    </row>
    <row r="22" spans="1:2" x14ac:dyDescent="0.3">
      <c r="A22">
        <v>32</v>
      </c>
      <c r="B22">
        <f t="shared" si="0"/>
        <v>34093.942220576573</v>
      </c>
    </row>
    <row r="23" spans="1:2" x14ac:dyDescent="0.3">
      <c r="A23">
        <v>33</v>
      </c>
      <c r="B23">
        <f t="shared" si="0"/>
        <v>35845.370305234981</v>
      </c>
    </row>
    <row r="24" spans="1:2" x14ac:dyDescent="0.3">
      <c r="A24">
        <v>34</v>
      </c>
      <c r="B24">
        <f t="shared" si="0"/>
        <v>37575.880484160509</v>
      </c>
    </row>
    <row r="25" spans="1:2" x14ac:dyDescent="0.3">
      <c r="A25">
        <v>35</v>
      </c>
      <c r="B25">
        <f t="shared" si="0"/>
        <v>39283.954363558747</v>
      </c>
    </row>
    <row r="26" spans="1:2" x14ac:dyDescent="0.3">
      <c r="A26">
        <v>36</v>
      </c>
      <c r="B26">
        <f t="shared" si="0"/>
        <v>40968.368812522793</v>
      </c>
    </row>
    <row r="27" spans="1:2" x14ac:dyDescent="0.3">
      <c r="A27">
        <v>37</v>
      </c>
      <c r="B27">
        <f t="shared" si="0"/>
        <v>42628.156740435646</v>
      </c>
    </row>
    <row r="28" spans="1:2" x14ac:dyDescent="0.3">
      <c r="A28">
        <v>38</v>
      </c>
      <c r="B28">
        <f t="shared" si="0"/>
        <v>44262.572609235947</v>
      </c>
    </row>
    <row r="29" spans="1:2" x14ac:dyDescent="0.3">
      <c r="A29">
        <v>39</v>
      </c>
      <c r="B29">
        <f t="shared" si="0"/>
        <v>45871.062177950203</v>
      </c>
    </row>
    <row r="30" spans="1:2" x14ac:dyDescent="0.3">
      <c r="A30">
        <v>40</v>
      </c>
      <c r="B30">
        <f t="shared" si="0"/>
        <v>47453.236008733504</v>
      </c>
    </row>
    <row r="31" spans="1:2" x14ac:dyDescent="0.3">
      <c r="A31">
        <v>41</v>
      </c>
      <c r="B31">
        <f t="shared" si="0"/>
        <v>49008.846301387552</v>
      </c>
    </row>
    <row r="32" spans="1:2" x14ac:dyDescent="0.3">
      <c r="A32">
        <v>42</v>
      </c>
      <c r="B32">
        <f t="shared" si="0"/>
        <v>50537.766663195078</v>
      </c>
    </row>
    <row r="33" spans="1:21" x14ac:dyDescent="0.3">
      <c r="A33">
        <v>43</v>
      </c>
      <c r="B33">
        <f t="shared" si="0"/>
        <v>52039.974460544814</v>
      </c>
    </row>
    <row r="34" spans="1:21" x14ac:dyDescent="0.3">
      <c r="A34">
        <v>44</v>
      </c>
      <c r="B34">
        <f t="shared" si="0"/>
        <v>53515.53543677881</v>
      </c>
    </row>
    <row r="35" spans="1:21" x14ac:dyDescent="0.3">
      <c r="A35">
        <v>45</v>
      </c>
      <c r="B35">
        <f t="shared" si="0"/>
        <v>54964.590316133166</v>
      </c>
    </row>
    <row r="36" spans="1:21" x14ac:dyDescent="0.3">
      <c r="A36">
        <v>46</v>
      </c>
      <c r="B36">
        <f t="shared" si="0"/>
        <v>56387.343146170453</v>
      </c>
    </row>
    <row r="37" spans="1:21" x14ac:dyDescent="0.3">
      <c r="A37">
        <v>47</v>
      </c>
      <c r="B37">
        <f t="shared" si="0"/>
        <v>57784.051160572082</v>
      </c>
    </row>
    <row r="38" spans="1:21" x14ac:dyDescent="0.3">
      <c r="A38">
        <v>48</v>
      </c>
      <c r="B38">
        <f t="shared" si="0"/>
        <v>59155.01597060421</v>
      </c>
    </row>
    <row r="39" spans="1:21" x14ac:dyDescent="0.3">
      <c r="A39">
        <v>49</v>
      </c>
      <c r="B39">
        <f t="shared" si="0"/>
        <v>60500.575917146678</v>
      </c>
    </row>
    <row r="40" spans="1:21" x14ac:dyDescent="0.3">
      <c r="A40">
        <v>50</v>
      </c>
      <c r="B40">
        <f t="shared" si="0"/>
        <v>61821.09943606118</v>
      </c>
      <c r="U40">
        <f>EXP(-0.03)</f>
        <v>0.97044553354850815</v>
      </c>
    </row>
    <row r="41" spans="1:21" x14ac:dyDescent="0.3">
      <c r="A41">
        <v>51</v>
      </c>
      <c r="B41">
        <f t="shared" si="0"/>
        <v>63116.979308110233</v>
      </c>
    </row>
    <row r="42" spans="1:21" x14ac:dyDescent="0.3">
      <c r="A42">
        <v>52</v>
      </c>
      <c r="B42">
        <f t="shared" si="0"/>
        <v>64388.627680861486</v>
      </c>
      <c r="C42">
        <v>167.4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2015-01-23T20:50:19Z</cp:lastPrinted>
  <dcterms:created xsi:type="dcterms:W3CDTF">2014-10-31T17:21:28Z</dcterms:created>
  <dcterms:modified xsi:type="dcterms:W3CDTF">2020-09-21T02:46:56Z</dcterms:modified>
</cp:coreProperties>
</file>