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8eb51771d35425/Masaüstü/"/>
    </mc:Choice>
  </mc:AlternateContent>
  <xr:revisionPtr revIDLastSave="0" documentId="10_ncr:8000_{4E157B50-70D9-4592-B46E-04084C1EB443}" xr6:coauthVersionLast="47" xr6:coauthVersionMax="47" xr10:uidLastSave="{00000000-0000-0000-0000-000000000000}"/>
  <bookViews>
    <workbookView xWindow="-120" yWindow="-120" windowWidth="29040" windowHeight="15720" tabRatio="688" activeTab="6" xr2:uid="{00000000-000D-0000-FFFF-FFFF00000000}"/>
  </bookViews>
  <sheets>
    <sheet name="Kültür Turları" sheetId="12" r:id="rId1"/>
    <sheet name="Land of legends" sheetId="10" r:id="rId2"/>
    <sheet name="Grup Turlar" sheetId="1" state="hidden" r:id="rId3"/>
    <sheet name="Grup Turlar " sheetId="9" r:id="rId4"/>
    <sheet name="Esnaf Turları" sheetId="14" r:id="rId5"/>
    <sheet name="Özel Turlar" sheetId="3" r:id="rId6"/>
    <sheet name="Extra services" sheetId="17" r:id="rId7"/>
    <sheet name="Ucaklı Turlar " sheetId="15" r:id="rId8"/>
    <sheet name="Özel Yatlar" sheetId="16" r:id="rId9"/>
    <sheet name="Hamamlar" sheetId="13" r:id="rId10"/>
    <sheet name="HASAN INDIRIM CALISMA 13.05" sheetId="4" state="hidden" r:id="rId11"/>
  </sheets>
  <definedNames>
    <definedName name="_xlnm._FilterDatabase" localSheetId="4" hidden="1">'Esnaf Turları'!$A$1:$AK$57</definedName>
    <definedName name="_xlnm._FilterDatabase" localSheetId="6" hidden="1">'Extra services'!$A$1:$AK$30</definedName>
    <definedName name="_xlnm._FilterDatabase" localSheetId="2" hidden="1">'Grup Turlar'!$A$1:$AK$521</definedName>
    <definedName name="_xlnm._FilterDatabase" localSheetId="3" hidden="1">'Grup Turlar '!$A$1:$AK$324</definedName>
    <definedName name="_xlnm._FilterDatabase" localSheetId="9" hidden="1">Hamamlar!$A$1:$AK$25</definedName>
    <definedName name="_xlnm._FilterDatabase" localSheetId="10" hidden="1">'HASAN INDIRIM CALISMA 13.05'!$A$1:$AK$1</definedName>
    <definedName name="_xlnm._FilterDatabase" localSheetId="0" hidden="1">'Kültür Turları'!$A$1:$AK$187</definedName>
    <definedName name="_xlnm._FilterDatabase" localSheetId="1" hidden="1">'Land of legends'!$A$1:$AN$117</definedName>
    <definedName name="_xlnm._FilterDatabase" localSheetId="5" hidden="1">'Özel Turlar'!$A$1:$AE$301</definedName>
    <definedName name="_xlnm._FilterDatabase" localSheetId="8" hidden="1">'Özel Yatlar'!$A$1:$AE$241</definedName>
    <definedName name="_xlnm._FilterDatabase" localSheetId="7" hidden="1">'Ucaklı Turlar '!$A$1:$AK$6</definedName>
    <definedName name="_xlnm.Print_Area" localSheetId="4">'Esnaf Turları'!$A$1:$AK$47</definedName>
    <definedName name="_xlnm.Print_Area" localSheetId="6">'Extra services'!$A$1:$AK$6</definedName>
    <definedName name="_xlnm.Print_Area" localSheetId="2">'Grup Turlar'!$A$1:$AK$518</definedName>
    <definedName name="_xlnm.Print_Area" localSheetId="3">'Grup Turlar '!$A$1:$AK$285</definedName>
    <definedName name="_xlnm.Print_Area" localSheetId="9">Hamamlar!$A$1:$AK$25</definedName>
    <definedName name="_xlnm.Print_Area" localSheetId="10">'HASAN INDIRIM CALISMA 13.05'!$A$1:$AK$66</definedName>
    <definedName name="_xlnm.Print_Area" localSheetId="0">'Kültür Turları'!$A$1:$AK$158</definedName>
    <definedName name="_xlnm.Print_Area" localSheetId="1">'Land of legends'!$A$1:$AL$100</definedName>
    <definedName name="_xlnm.Print_Area" localSheetId="7">'Ucaklı Turlar '!$A$1:$AK$6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2" i="10" l="1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AL116" i="10" l="1"/>
  <c r="AK116" i="10"/>
  <c r="AF116" i="10"/>
  <c r="AC116" i="10"/>
  <c r="AA116" i="10"/>
  <c r="Y116" i="10"/>
  <c r="W116" i="10"/>
  <c r="U116" i="10"/>
  <c r="S116" i="10"/>
  <c r="P116" i="10"/>
  <c r="Q116" i="10" s="1"/>
  <c r="G116" i="10" l="1"/>
  <c r="I116" i="10" s="1"/>
  <c r="J116" i="10" s="1"/>
  <c r="AM22" i="14"/>
  <c r="AK22" i="14"/>
  <c r="AJ22" i="14"/>
  <c r="AE22" i="14"/>
  <c r="AB22" i="14"/>
  <c r="Z22" i="14"/>
  <c r="X22" i="14"/>
  <c r="V22" i="14"/>
  <c r="T22" i="14"/>
  <c r="R22" i="14"/>
  <c r="O22" i="14"/>
  <c r="P22" i="14" s="1"/>
  <c r="AM21" i="14"/>
  <c r="AK21" i="14"/>
  <c r="AJ21" i="14"/>
  <c r="AE21" i="14"/>
  <c r="AB21" i="14"/>
  <c r="Z21" i="14"/>
  <c r="X21" i="14"/>
  <c r="V21" i="14"/>
  <c r="T21" i="14"/>
  <c r="R21" i="14"/>
  <c r="O21" i="14"/>
  <c r="P21" i="14" s="1"/>
  <c r="G21" i="14" s="1"/>
  <c r="H21" i="14" s="1"/>
  <c r="I21" i="14" s="1"/>
  <c r="AM20" i="14"/>
  <c r="AK20" i="14"/>
  <c r="AJ20" i="14"/>
  <c r="AE20" i="14"/>
  <c r="AB20" i="14"/>
  <c r="Z20" i="14"/>
  <c r="X20" i="14"/>
  <c r="V20" i="14"/>
  <c r="T20" i="14"/>
  <c r="R20" i="14"/>
  <c r="O20" i="14"/>
  <c r="P20" i="14" s="1"/>
  <c r="G20" i="14" s="1"/>
  <c r="H20" i="14" s="1"/>
  <c r="I20" i="14" s="1"/>
  <c r="D262" i="3"/>
  <c r="D263" i="3" s="1"/>
  <c r="D264" i="3" s="1"/>
  <c r="D265" i="3" s="1"/>
  <c r="D267" i="3" s="1"/>
  <c r="D268" i="3" s="1"/>
  <c r="D269" i="3" s="1"/>
  <c r="D270" i="3" s="1"/>
  <c r="D271" i="3" s="1"/>
  <c r="D273" i="3" s="1"/>
  <c r="D274" i="3" s="1"/>
  <c r="D275" i="3" s="1"/>
  <c r="D276" i="3" s="1"/>
  <c r="D277" i="3" s="1"/>
  <c r="D279" i="3" s="1"/>
  <c r="D280" i="3" s="1"/>
  <c r="D281" i="3" s="1"/>
  <c r="D282" i="3" s="1"/>
  <c r="D283" i="3" s="1"/>
  <c r="D285" i="3" s="1"/>
  <c r="D286" i="3" s="1"/>
  <c r="D287" i="3" s="1"/>
  <c r="D288" i="3" s="1"/>
  <c r="D289" i="3" s="1"/>
  <c r="D261" i="3"/>
  <c r="G22" i="14" l="1"/>
  <c r="H22" i="14" s="1"/>
  <c r="I22" i="14" s="1"/>
  <c r="AK11" i="13"/>
  <c r="AJ11" i="13"/>
  <c r="AE11" i="13"/>
  <c r="AB11" i="13"/>
  <c r="Z11" i="13"/>
  <c r="X11" i="13"/>
  <c r="V11" i="13"/>
  <c r="T11" i="13"/>
  <c r="R11" i="13"/>
  <c r="O11" i="13"/>
  <c r="P11" i="13" s="1"/>
  <c r="G11" i="13" s="1"/>
  <c r="H11" i="13" s="1"/>
  <c r="I11" i="13" s="1"/>
  <c r="AK29" i="13"/>
  <c r="AJ29" i="13"/>
  <c r="AE29" i="13"/>
  <c r="AB29" i="13"/>
  <c r="Z29" i="13"/>
  <c r="X29" i="13"/>
  <c r="V29" i="13"/>
  <c r="T29" i="13"/>
  <c r="R29" i="13"/>
  <c r="O29" i="13"/>
  <c r="P29" i="13" s="1"/>
  <c r="AK28" i="13"/>
  <c r="AJ28" i="13"/>
  <c r="AE28" i="13"/>
  <c r="AB28" i="13"/>
  <c r="Z28" i="13"/>
  <c r="X28" i="13"/>
  <c r="V28" i="13"/>
  <c r="T28" i="13"/>
  <c r="R28" i="13"/>
  <c r="O28" i="13"/>
  <c r="P28" i="13" s="1"/>
  <c r="AK69" i="9"/>
  <c r="AJ69" i="9"/>
  <c r="AE69" i="9"/>
  <c r="AB69" i="9"/>
  <c r="Z69" i="9"/>
  <c r="X69" i="9"/>
  <c r="V69" i="9"/>
  <c r="T69" i="9"/>
  <c r="R69" i="9"/>
  <c r="O69" i="9"/>
  <c r="P69" i="9" s="1"/>
  <c r="AK68" i="9"/>
  <c r="AJ68" i="9"/>
  <c r="AE68" i="9"/>
  <c r="AB68" i="9"/>
  <c r="Z68" i="9"/>
  <c r="X68" i="9"/>
  <c r="V68" i="9"/>
  <c r="T68" i="9"/>
  <c r="R68" i="9"/>
  <c r="O68" i="9"/>
  <c r="P68" i="9" s="1"/>
  <c r="AK67" i="9"/>
  <c r="AJ67" i="9"/>
  <c r="AE67" i="9"/>
  <c r="AB67" i="9"/>
  <c r="Z67" i="9"/>
  <c r="X67" i="9"/>
  <c r="V67" i="9"/>
  <c r="T67" i="9"/>
  <c r="R67" i="9"/>
  <c r="O67" i="9"/>
  <c r="P67" i="9" s="1"/>
  <c r="AE323" i="3"/>
  <c r="AD323" i="3"/>
  <c r="Z323" i="3"/>
  <c r="W323" i="3"/>
  <c r="U323" i="3"/>
  <c r="S323" i="3"/>
  <c r="Q323" i="3"/>
  <c r="O323" i="3"/>
  <c r="L323" i="3"/>
  <c r="M323" i="3" s="1"/>
  <c r="AE322" i="3"/>
  <c r="AD322" i="3"/>
  <c r="Z322" i="3"/>
  <c r="W322" i="3"/>
  <c r="U322" i="3"/>
  <c r="S322" i="3"/>
  <c r="Q322" i="3"/>
  <c r="O322" i="3"/>
  <c r="L322" i="3"/>
  <c r="M322" i="3" s="1"/>
  <c r="AE321" i="3"/>
  <c r="AD321" i="3"/>
  <c r="Z321" i="3"/>
  <c r="W321" i="3"/>
  <c r="U321" i="3"/>
  <c r="S321" i="3"/>
  <c r="Q321" i="3"/>
  <c r="O321" i="3"/>
  <c r="L321" i="3"/>
  <c r="M321" i="3" s="1"/>
  <c r="AE320" i="3"/>
  <c r="AD320" i="3"/>
  <c r="Z320" i="3"/>
  <c r="W320" i="3"/>
  <c r="U320" i="3"/>
  <c r="S320" i="3"/>
  <c r="Q320" i="3"/>
  <c r="O320" i="3"/>
  <c r="L320" i="3"/>
  <c r="M320" i="3" s="1"/>
  <c r="AE319" i="3"/>
  <c r="AD319" i="3"/>
  <c r="Z319" i="3"/>
  <c r="W319" i="3"/>
  <c r="U319" i="3"/>
  <c r="S319" i="3"/>
  <c r="Q319" i="3"/>
  <c r="O319" i="3"/>
  <c r="L319" i="3"/>
  <c r="M319" i="3" s="1"/>
  <c r="AE318" i="3"/>
  <c r="AD318" i="3"/>
  <c r="Z318" i="3"/>
  <c r="W318" i="3"/>
  <c r="U318" i="3"/>
  <c r="S318" i="3"/>
  <c r="Q318" i="3"/>
  <c r="O318" i="3"/>
  <c r="L318" i="3"/>
  <c r="M318" i="3" s="1"/>
  <c r="AE317" i="3"/>
  <c r="AD317" i="3"/>
  <c r="Z317" i="3"/>
  <c r="W317" i="3"/>
  <c r="U317" i="3"/>
  <c r="S317" i="3"/>
  <c r="Q317" i="3"/>
  <c r="O317" i="3"/>
  <c r="L317" i="3"/>
  <c r="M317" i="3" s="1"/>
  <c r="AE316" i="3"/>
  <c r="AD316" i="3"/>
  <c r="Z316" i="3"/>
  <c r="W316" i="3"/>
  <c r="U316" i="3"/>
  <c r="S316" i="3"/>
  <c r="Q316" i="3"/>
  <c r="O316" i="3"/>
  <c r="L316" i="3"/>
  <c r="M316" i="3" s="1"/>
  <c r="AE315" i="3"/>
  <c r="AD315" i="3"/>
  <c r="Z315" i="3"/>
  <c r="W315" i="3"/>
  <c r="U315" i="3"/>
  <c r="S315" i="3"/>
  <c r="Q315" i="3"/>
  <c r="O315" i="3"/>
  <c r="L315" i="3"/>
  <c r="M315" i="3" s="1"/>
  <c r="AE314" i="3"/>
  <c r="AD314" i="3"/>
  <c r="Z314" i="3"/>
  <c r="W314" i="3"/>
  <c r="U314" i="3"/>
  <c r="S314" i="3"/>
  <c r="Q314" i="3"/>
  <c r="O314" i="3"/>
  <c r="L314" i="3"/>
  <c r="M314" i="3" s="1"/>
  <c r="AE151" i="16"/>
  <c r="AD151" i="16"/>
  <c r="Z151" i="16"/>
  <c r="W151" i="16"/>
  <c r="U151" i="16"/>
  <c r="S151" i="16"/>
  <c r="Q151" i="16"/>
  <c r="O151" i="16"/>
  <c r="L151" i="16"/>
  <c r="M151" i="16" s="1"/>
  <c r="AE150" i="16"/>
  <c r="AD150" i="16"/>
  <c r="Z150" i="16"/>
  <c r="W150" i="16"/>
  <c r="U150" i="16"/>
  <c r="S150" i="16"/>
  <c r="Q150" i="16"/>
  <c r="O150" i="16"/>
  <c r="L150" i="16"/>
  <c r="M150" i="16" s="1"/>
  <c r="AE149" i="16"/>
  <c r="AD149" i="16"/>
  <c r="Z149" i="16"/>
  <c r="W149" i="16"/>
  <c r="U149" i="16"/>
  <c r="S149" i="16"/>
  <c r="Q149" i="16"/>
  <c r="O149" i="16"/>
  <c r="L149" i="16"/>
  <c r="M149" i="16" s="1"/>
  <c r="AE148" i="16"/>
  <c r="AD148" i="16"/>
  <c r="Z148" i="16"/>
  <c r="W148" i="16"/>
  <c r="U148" i="16"/>
  <c r="S148" i="16"/>
  <c r="Q148" i="16"/>
  <c r="O148" i="16"/>
  <c r="L148" i="16"/>
  <c r="M148" i="16" s="1"/>
  <c r="AE147" i="16"/>
  <c r="AD147" i="16"/>
  <c r="Z147" i="16"/>
  <c r="W147" i="16"/>
  <c r="U147" i="16"/>
  <c r="S147" i="16"/>
  <c r="Q147" i="16"/>
  <c r="O147" i="16"/>
  <c r="L147" i="16"/>
  <c r="M147" i="16" s="1"/>
  <c r="AE146" i="16"/>
  <c r="AD146" i="16"/>
  <c r="Z146" i="16"/>
  <c r="W146" i="16"/>
  <c r="U146" i="16"/>
  <c r="S146" i="16"/>
  <c r="Q146" i="16"/>
  <c r="O146" i="16"/>
  <c r="L146" i="16"/>
  <c r="M146" i="16" s="1"/>
  <c r="AE145" i="16"/>
  <c r="AD145" i="16"/>
  <c r="Z145" i="16"/>
  <c r="W145" i="16"/>
  <c r="U145" i="16"/>
  <c r="S145" i="16"/>
  <c r="Q145" i="16"/>
  <c r="O145" i="16"/>
  <c r="L145" i="16"/>
  <c r="M145" i="16" s="1"/>
  <c r="AE144" i="16"/>
  <c r="AD144" i="16"/>
  <c r="Z144" i="16"/>
  <c r="W144" i="16"/>
  <c r="U144" i="16"/>
  <c r="S144" i="16"/>
  <c r="Q144" i="16"/>
  <c r="O144" i="16"/>
  <c r="L144" i="16"/>
  <c r="M144" i="16" s="1"/>
  <c r="AE143" i="16"/>
  <c r="AD143" i="16"/>
  <c r="Z143" i="16"/>
  <c r="W143" i="16"/>
  <c r="U143" i="16"/>
  <c r="S143" i="16"/>
  <c r="Q143" i="16"/>
  <c r="O143" i="16"/>
  <c r="L143" i="16"/>
  <c r="M143" i="16" s="1"/>
  <c r="AE142" i="16"/>
  <c r="AD142" i="16"/>
  <c r="Z142" i="16"/>
  <c r="W142" i="16"/>
  <c r="U142" i="16"/>
  <c r="S142" i="16"/>
  <c r="Q142" i="16"/>
  <c r="O142" i="16"/>
  <c r="L142" i="16"/>
  <c r="M142" i="16" s="1"/>
  <c r="AE313" i="3"/>
  <c r="AD313" i="3"/>
  <c r="Z313" i="3"/>
  <c r="W313" i="3"/>
  <c r="U313" i="3"/>
  <c r="S313" i="3"/>
  <c r="Q313" i="3"/>
  <c r="O313" i="3"/>
  <c r="L313" i="3"/>
  <c r="M313" i="3" s="1"/>
  <c r="AE312" i="3"/>
  <c r="AD312" i="3"/>
  <c r="Z312" i="3"/>
  <c r="W312" i="3"/>
  <c r="U312" i="3"/>
  <c r="S312" i="3"/>
  <c r="Q312" i="3"/>
  <c r="O312" i="3"/>
  <c r="L312" i="3"/>
  <c r="M312" i="3" s="1"/>
  <c r="AE311" i="3"/>
  <c r="AD311" i="3"/>
  <c r="Z311" i="3"/>
  <c r="W311" i="3"/>
  <c r="U311" i="3"/>
  <c r="S311" i="3"/>
  <c r="Q311" i="3"/>
  <c r="O311" i="3"/>
  <c r="L311" i="3"/>
  <c r="M311" i="3" s="1"/>
  <c r="AE310" i="3"/>
  <c r="AD310" i="3"/>
  <c r="Z310" i="3"/>
  <c r="W310" i="3"/>
  <c r="U310" i="3"/>
  <c r="S310" i="3"/>
  <c r="Q310" i="3"/>
  <c r="O310" i="3"/>
  <c r="L310" i="3"/>
  <c r="M310" i="3" s="1"/>
  <c r="AE309" i="3"/>
  <c r="AD309" i="3"/>
  <c r="Z309" i="3"/>
  <c r="W309" i="3"/>
  <c r="U309" i="3"/>
  <c r="S309" i="3"/>
  <c r="Q309" i="3"/>
  <c r="O309" i="3"/>
  <c r="L309" i="3"/>
  <c r="M309" i="3" s="1"/>
  <c r="AE308" i="3"/>
  <c r="AD308" i="3"/>
  <c r="Z308" i="3"/>
  <c r="W308" i="3"/>
  <c r="U308" i="3"/>
  <c r="S308" i="3"/>
  <c r="Q308" i="3"/>
  <c r="O308" i="3"/>
  <c r="L308" i="3"/>
  <c r="M308" i="3" s="1"/>
  <c r="AE307" i="3"/>
  <c r="AD307" i="3"/>
  <c r="Z307" i="3"/>
  <c r="W307" i="3"/>
  <c r="U307" i="3"/>
  <c r="S307" i="3"/>
  <c r="Q307" i="3"/>
  <c r="O307" i="3"/>
  <c r="L307" i="3"/>
  <c r="M307" i="3" s="1"/>
  <c r="AE306" i="3"/>
  <c r="AD306" i="3"/>
  <c r="Z306" i="3"/>
  <c r="W306" i="3"/>
  <c r="U306" i="3"/>
  <c r="S306" i="3"/>
  <c r="Q306" i="3"/>
  <c r="O306" i="3"/>
  <c r="L306" i="3"/>
  <c r="M306" i="3" s="1"/>
  <c r="AE305" i="3"/>
  <c r="AD305" i="3"/>
  <c r="Z305" i="3"/>
  <c r="W305" i="3"/>
  <c r="U305" i="3"/>
  <c r="S305" i="3"/>
  <c r="Q305" i="3"/>
  <c r="O305" i="3"/>
  <c r="L305" i="3"/>
  <c r="M305" i="3" s="1"/>
  <c r="AE304" i="3"/>
  <c r="AD304" i="3"/>
  <c r="Z304" i="3"/>
  <c r="W304" i="3"/>
  <c r="U304" i="3"/>
  <c r="S304" i="3"/>
  <c r="Q304" i="3"/>
  <c r="O304" i="3"/>
  <c r="L304" i="3"/>
  <c r="M304" i="3" s="1"/>
  <c r="AE303" i="3"/>
  <c r="AD303" i="3"/>
  <c r="Z303" i="3"/>
  <c r="W303" i="3"/>
  <c r="U303" i="3"/>
  <c r="S303" i="3"/>
  <c r="Q303" i="3"/>
  <c r="O303" i="3"/>
  <c r="L303" i="3"/>
  <c r="M303" i="3" s="1"/>
  <c r="AE302" i="3"/>
  <c r="AD302" i="3"/>
  <c r="Z302" i="3"/>
  <c r="W302" i="3"/>
  <c r="U302" i="3"/>
  <c r="S302" i="3"/>
  <c r="Q302" i="3"/>
  <c r="O302" i="3"/>
  <c r="L302" i="3"/>
  <c r="M302" i="3" s="1"/>
  <c r="AK270" i="9"/>
  <c r="AJ270" i="9"/>
  <c r="AE270" i="9"/>
  <c r="AB270" i="9"/>
  <c r="Z270" i="9"/>
  <c r="X270" i="9"/>
  <c r="V270" i="9"/>
  <c r="T270" i="9"/>
  <c r="R270" i="9"/>
  <c r="O270" i="9"/>
  <c r="P270" i="9" s="1"/>
  <c r="AK269" i="9"/>
  <c r="AJ269" i="9"/>
  <c r="AE269" i="9"/>
  <c r="AB269" i="9"/>
  <c r="Z269" i="9"/>
  <c r="X269" i="9"/>
  <c r="V269" i="9"/>
  <c r="T269" i="9"/>
  <c r="R269" i="9"/>
  <c r="O269" i="9"/>
  <c r="P269" i="9" s="1"/>
  <c r="AK268" i="9"/>
  <c r="AJ268" i="9"/>
  <c r="AE268" i="9"/>
  <c r="AB268" i="9"/>
  <c r="Z268" i="9"/>
  <c r="X268" i="9"/>
  <c r="V268" i="9"/>
  <c r="T268" i="9"/>
  <c r="R268" i="9"/>
  <c r="O268" i="9"/>
  <c r="P268" i="9" s="1"/>
  <c r="AK267" i="9"/>
  <c r="AJ267" i="9"/>
  <c r="AE267" i="9"/>
  <c r="AB267" i="9"/>
  <c r="Z267" i="9"/>
  <c r="X267" i="9"/>
  <c r="V267" i="9"/>
  <c r="T267" i="9"/>
  <c r="R267" i="9"/>
  <c r="O267" i="9"/>
  <c r="P267" i="9" s="1"/>
  <c r="AK266" i="9"/>
  <c r="AJ266" i="9"/>
  <c r="AE266" i="9"/>
  <c r="AB266" i="9"/>
  <c r="Z266" i="9"/>
  <c r="X266" i="9"/>
  <c r="V266" i="9"/>
  <c r="T266" i="9"/>
  <c r="R266" i="9"/>
  <c r="O266" i="9"/>
  <c r="P266" i="9" s="1"/>
  <c r="AK265" i="9"/>
  <c r="AJ265" i="9"/>
  <c r="AE265" i="9"/>
  <c r="AB265" i="9"/>
  <c r="Z265" i="9"/>
  <c r="X265" i="9"/>
  <c r="V265" i="9"/>
  <c r="T265" i="9"/>
  <c r="R265" i="9"/>
  <c r="O265" i="9"/>
  <c r="P265" i="9" s="1"/>
  <c r="AK264" i="9"/>
  <c r="AJ264" i="9"/>
  <c r="AE264" i="9"/>
  <c r="AB264" i="9"/>
  <c r="Z264" i="9"/>
  <c r="X264" i="9"/>
  <c r="V264" i="9"/>
  <c r="T264" i="9"/>
  <c r="R264" i="9"/>
  <c r="O264" i="9"/>
  <c r="P264" i="9" s="1"/>
  <c r="AK263" i="9"/>
  <c r="AJ263" i="9"/>
  <c r="AE263" i="9"/>
  <c r="AB263" i="9"/>
  <c r="Z263" i="9"/>
  <c r="X263" i="9"/>
  <c r="V263" i="9"/>
  <c r="T263" i="9"/>
  <c r="R263" i="9"/>
  <c r="O263" i="9"/>
  <c r="P263" i="9" s="1"/>
  <c r="AK262" i="9"/>
  <c r="AJ262" i="9"/>
  <c r="AE262" i="9"/>
  <c r="AB262" i="9"/>
  <c r="Z262" i="9"/>
  <c r="X262" i="9"/>
  <c r="V262" i="9"/>
  <c r="T262" i="9"/>
  <c r="R262" i="9"/>
  <c r="O262" i="9"/>
  <c r="P262" i="9" s="1"/>
  <c r="AK261" i="9"/>
  <c r="AJ261" i="9"/>
  <c r="AE261" i="9"/>
  <c r="AB261" i="9"/>
  <c r="Z261" i="9"/>
  <c r="X261" i="9"/>
  <c r="V261" i="9"/>
  <c r="T261" i="9"/>
  <c r="R261" i="9"/>
  <c r="O261" i="9"/>
  <c r="P261" i="9" s="1"/>
  <c r="AK260" i="9"/>
  <c r="AJ260" i="9"/>
  <c r="AE260" i="9"/>
  <c r="AB260" i="9"/>
  <c r="Z260" i="9"/>
  <c r="X260" i="9"/>
  <c r="V260" i="9"/>
  <c r="T260" i="9"/>
  <c r="R260" i="9"/>
  <c r="O260" i="9"/>
  <c r="P260" i="9" s="1"/>
  <c r="AK259" i="9"/>
  <c r="AJ259" i="9"/>
  <c r="AE259" i="9"/>
  <c r="AB259" i="9"/>
  <c r="Z259" i="9"/>
  <c r="X259" i="9"/>
  <c r="V259" i="9"/>
  <c r="T259" i="9"/>
  <c r="R259" i="9"/>
  <c r="O259" i="9"/>
  <c r="P259" i="9" s="1"/>
  <c r="AK258" i="9"/>
  <c r="AJ258" i="9"/>
  <c r="AE258" i="9"/>
  <c r="AB258" i="9"/>
  <c r="Z258" i="9"/>
  <c r="X258" i="9"/>
  <c r="V258" i="9"/>
  <c r="T258" i="9"/>
  <c r="R258" i="9"/>
  <c r="O258" i="9"/>
  <c r="P258" i="9" s="1"/>
  <c r="AK257" i="9"/>
  <c r="AJ257" i="9"/>
  <c r="AE257" i="9"/>
  <c r="AB257" i="9"/>
  <c r="Z257" i="9"/>
  <c r="X257" i="9"/>
  <c r="V257" i="9"/>
  <c r="T257" i="9"/>
  <c r="R257" i="9"/>
  <c r="O257" i="9"/>
  <c r="P257" i="9" s="1"/>
  <c r="AK256" i="9"/>
  <c r="AJ256" i="9"/>
  <c r="AE256" i="9"/>
  <c r="AB256" i="9"/>
  <c r="Z256" i="9"/>
  <c r="X256" i="9"/>
  <c r="V256" i="9"/>
  <c r="T256" i="9"/>
  <c r="R256" i="9"/>
  <c r="O256" i="9"/>
  <c r="P256" i="9" s="1"/>
  <c r="AK193" i="9"/>
  <c r="AJ193" i="9"/>
  <c r="AE193" i="9"/>
  <c r="AB193" i="9"/>
  <c r="Z193" i="9"/>
  <c r="X193" i="9"/>
  <c r="V193" i="9"/>
  <c r="T193" i="9"/>
  <c r="R193" i="9"/>
  <c r="O193" i="9"/>
  <c r="P193" i="9" s="1"/>
  <c r="AK192" i="9"/>
  <c r="AJ192" i="9"/>
  <c r="AE192" i="9"/>
  <c r="AB192" i="9"/>
  <c r="Z192" i="9"/>
  <c r="X192" i="9"/>
  <c r="V192" i="9"/>
  <c r="T192" i="9"/>
  <c r="R192" i="9"/>
  <c r="O192" i="9"/>
  <c r="P192" i="9" s="1"/>
  <c r="AK191" i="9"/>
  <c r="AJ191" i="9"/>
  <c r="AE191" i="9"/>
  <c r="AB191" i="9"/>
  <c r="Z191" i="9"/>
  <c r="X191" i="9"/>
  <c r="V191" i="9"/>
  <c r="T191" i="9"/>
  <c r="R191" i="9"/>
  <c r="O191" i="9"/>
  <c r="P191" i="9" s="1"/>
  <c r="AK190" i="9"/>
  <c r="AJ190" i="9"/>
  <c r="AE190" i="9"/>
  <c r="AB190" i="9"/>
  <c r="Z190" i="9"/>
  <c r="X190" i="9"/>
  <c r="V190" i="9"/>
  <c r="T190" i="9"/>
  <c r="R190" i="9"/>
  <c r="O190" i="9"/>
  <c r="P190" i="9" s="1"/>
  <c r="AK189" i="9"/>
  <c r="AJ189" i="9"/>
  <c r="AE189" i="9"/>
  <c r="AB189" i="9"/>
  <c r="Z189" i="9"/>
  <c r="X189" i="9"/>
  <c r="V189" i="9"/>
  <c r="T189" i="9"/>
  <c r="R189" i="9"/>
  <c r="O189" i="9"/>
  <c r="P189" i="9" s="1"/>
  <c r="AK188" i="9"/>
  <c r="AJ188" i="9"/>
  <c r="AE188" i="9"/>
  <c r="AB188" i="9"/>
  <c r="Z188" i="9"/>
  <c r="X188" i="9"/>
  <c r="V188" i="9"/>
  <c r="T188" i="9"/>
  <c r="R188" i="9"/>
  <c r="O188" i="9"/>
  <c r="P188" i="9" s="1"/>
  <c r="AK187" i="9"/>
  <c r="AJ187" i="9"/>
  <c r="AE187" i="9"/>
  <c r="AB187" i="9"/>
  <c r="Z187" i="9"/>
  <c r="X187" i="9"/>
  <c r="V187" i="9"/>
  <c r="T187" i="9"/>
  <c r="R187" i="9"/>
  <c r="O187" i="9"/>
  <c r="P187" i="9" s="1"/>
  <c r="AK186" i="9"/>
  <c r="AJ186" i="9"/>
  <c r="AE186" i="9"/>
  <c r="AB186" i="9"/>
  <c r="Z186" i="9"/>
  <c r="X186" i="9"/>
  <c r="V186" i="9"/>
  <c r="T186" i="9"/>
  <c r="R186" i="9"/>
  <c r="O186" i="9"/>
  <c r="P186" i="9" s="1"/>
  <c r="AK185" i="9"/>
  <c r="AJ185" i="9"/>
  <c r="AE185" i="9"/>
  <c r="AB185" i="9"/>
  <c r="Z185" i="9"/>
  <c r="X185" i="9"/>
  <c r="V185" i="9"/>
  <c r="T185" i="9"/>
  <c r="R185" i="9"/>
  <c r="O185" i="9"/>
  <c r="P185" i="9" s="1"/>
  <c r="AK184" i="9"/>
  <c r="AJ184" i="9"/>
  <c r="AE184" i="9"/>
  <c r="AB184" i="9"/>
  <c r="Z184" i="9"/>
  <c r="X184" i="9"/>
  <c r="V184" i="9"/>
  <c r="T184" i="9"/>
  <c r="R184" i="9"/>
  <c r="O184" i="9"/>
  <c r="P184" i="9" s="1"/>
  <c r="AK183" i="9"/>
  <c r="AJ183" i="9"/>
  <c r="AE183" i="9"/>
  <c r="AB183" i="9"/>
  <c r="Z183" i="9"/>
  <c r="X183" i="9"/>
  <c r="V183" i="9"/>
  <c r="T183" i="9"/>
  <c r="R183" i="9"/>
  <c r="O183" i="9"/>
  <c r="P183" i="9" s="1"/>
  <c r="AK182" i="9"/>
  <c r="AJ182" i="9"/>
  <c r="AE182" i="9"/>
  <c r="AB182" i="9"/>
  <c r="Z182" i="9"/>
  <c r="X182" i="9"/>
  <c r="V182" i="9"/>
  <c r="T182" i="9"/>
  <c r="R182" i="9"/>
  <c r="O182" i="9"/>
  <c r="P182" i="9" s="1"/>
  <c r="AK181" i="9"/>
  <c r="AJ181" i="9"/>
  <c r="AE181" i="9"/>
  <c r="AB181" i="9"/>
  <c r="Z181" i="9"/>
  <c r="X181" i="9"/>
  <c r="V181" i="9"/>
  <c r="T181" i="9"/>
  <c r="R181" i="9"/>
  <c r="O181" i="9"/>
  <c r="P181" i="9" s="1"/>
  <c r="AK180" i="9"/>
  <c r="AJ180" i="9"/>
  <c r="AE180" i="9"/>
  <c r="AB180" i="9"/>
  <c r="Z180" i="9"/>
  <c r="X180" i="9"/>
  <c r="V180" i="9"/>
  <c r="T180" i="9"/>
  <c r="R180" i="9"/>
  <c r="O180" i="9"/>
  <c r="P180" i="9" s="1"/>
  <c r="AK179" i="9"/>
  <c r="AJ179" i="9"/>
  <c r="AE179" i="9"/>
  <c r="AB179" i="9"/>
  <c r="Z179" i="9"/>
  <c r="X179" i="9"/>
  <c r="V179" i="9"/>
  <c r="T179" i="9"/>
  <c r="R179" i="9"/>
  <c r="O179" i="9"/>
  <c r="P179" i="9" s="1"/>
  <c r="AK178" i="9"/>
  <c r="AJ178" i="9"/>
  <c r="AE178" i="9"/>
  <c r="AB178" i="9"/>
  <c r="Z178" i="9"/>
  <c r="X178" i="9"/>
  <c r="V178" i="9"/>
  <c r="T178" i="9"/>
  <c r="R178" i="9"/>
  <c r="O178" i="9"/>
  <c r="P178" i="9" s="1"/>
  <c r="AK177" i="9"/>
  <c r="AJ177" i="9"/>
  <c r="AE177" i="9"/>
  <c r="AB177" i="9"/>
  <c r="Z177" i="9"/>
  <c r="X177" i="9"/>
  <c r="V177" i="9"/>
  <c r="T177" i="9"/>
  <c r="R177" i="9"/>
  <c r="O177" i="9"/>
  <c r="P177" i="9" s="1"/>
  <c r="AK176" i="9"/>
  <c r="AJ176" i="9"/>
  <c r="AE176" i="9"/>
  <c r="AB176" i="9"/>
  <c r="Z176" i="9"/>
  <c r="X176" i="9"/>
  <c r="V176" i="9"/>
  <c r="T176" i="9"/>
  <c r="R176" i="9"/>
  <c r="O176" i="9"/>
  <c r="P176" i="9" s="1"/>
  <c r="AK175" i="9"/>
  <c r="AJ175" i="9"/>
  <c r="AE175" i="9"/>
  <c r="AB175" i="9"/>
  <c r="Z175" i="9"/>
  <c r="X175" i="9"/>
  <c r="V175" i="9"/>
  <c r="T175" i="9"/>
  <c r="R175" i="9"/>
  <c r="O175" i="9"/>
  <c r="P175" i="9" s="1"/>
  <c r="AK174" i="9"/>
  <c r="AJ174" i="9"/>
  <c r="AE174" i="9"/>
  <c r="AB174" i="9"/>
  <c r="Z174" i="9"/>
  <c r="X174" i="9"/>
  <c r="V174" i="9"/>
  <c r="T174" i="9"/>
  <c r="R174" i="9"/>
  <c r="O174" i="9"/>
  <c r="P174" i="9" s="1"/>
  <c r="AK173" i="9"/>
  <c r="AJ173" i="9"/>
  <c r="AE173" i="9"/>
  <c r="AB173" i="9"/>
  <c r="Z173" i="9"/>
  <c r="X173" i="9"/>
  <c r="V173" i="9"/>
  <c r="T173" i="9"/>
  <c r="R173" i="9"/>
  <c r="O173" i="9"/>
  <c r="P173" i="9" s="1"/>
  <c r="AK172" i="9"/>
  <c r="AJ172" i="9"/>
  <c r="AE172" i="9"/>
  <c r="AB172" i="9"/>
  <c r="Z172" i="9"/>
  <c r="X172" i="9"/>
  <c r="V172" i="9"/>
  <c r="T172" i="9"/>
  <c r="R172" i="9"/>
  <c r="O172" i="9"/>
  <c r="P172" i="9" s="1"/>
  <c r="AK171" i="9"/>
  <c r="AJ171" i="9"/>
  <c r="AE171" i="9"/>
  <c r="AB171" i="9"/>
  <c r="Z171" i="9"/>
  <c r="X171" i="9"/>
  <c r="V171" i="9"/>
  <c r="T171" i="9"/>
  <c r="R171" i="9"/>
  <c r="O171" i="9"/>
  <c r="P171" i="9" s="1"/>
  <c r="AK170" i="9"/>
  <c r="AJ170" i="9"/>
  <c r="AE170" i="9"/>
  <c r="AB170" i="9"/>
  <c r="Z170" i="9"/>
  <c r="X170" i="9"/>
  <c r="V170" i="9"/>
  <c r="T170" i="9"/>
  <c r="R170" i="9"/>
  <c r="O170" i="9"/>
  <c r="P170" i="9" s="1"/>
  <c r="AK169" i="9"/>
  <c r="AJ169" i="9"/>
  <c r="AE169" i="9"/>
  <c r="AB169" i="9"/>
  <c r="Z169" i="9"/>
  <c r="X169" i="9"/>
  <c r="V169" i="9"/>
  <c r="T169" i="9"/>
  <c r="R169" i="9"/>
  <c r="O169" i="9"/>
  <c r="P169" i="9" s="1"/>
  <c r="AK168" i="9"/>
  <c r="AJ168" i="9"/>
  <c r="AE168" i="9"/>
  <c r="AB168" i="9"/>
  <c r="Z168" i="9"/>
  <c r="X168" i="9"/>
  <c r="V168" i="9"/>
  <c r="T168" i="9"/>
  <c r="R168" i="9"/>
  <c r="O168" i="9"/>
  <c r="P168" i="9" s="1"/>
  <c r="AK167" i="9"/>
  <c r="AJ167" i="9"/>
  <c r="AE167" i="9"/>
  <c r="AB167" i="9"/>
  <c r="Z167" i="9"/>
  <c r="X167" i="9"/>
  <c r="V167" i="9"/>
  <c r="T167" i="9"/>
  <c r="R167" i="9"/>
  <c r="O167" i="9"/>
  <c r="P167" i="9" s="1"/>
  <c r="T165" i="12"/>
  <c r="AE231" i="16"/>
  <c r="AD231" i="16"/>
  <c r="Z231" i="16"/>
  <c r="W231" i="16"/>
  <c r="U231" i="16"/>
  <c r="S231" i="16"/>
  <c r="Q231" i="16"/>
  <c r="O231" i="16"/>
  <c r="L231" i="16"/>
  <c r="M231" i="16" s="1"/>
  <c r="AE230" i="16"/>
  <c r="AD230" i="16"/>
  <c r="Z230" i="16"/>
  <c r="W230" i="16"/>
  <c r="U230" i="16"/>
  <c r="S230" i="16"/>
  <c r="Q230" i="16"/>
  <c r="O230" i="16"/>
  <c r="L230" i="16"/>
  <c r="M230" i="16" s="1"/>
  <c r="AE229" i="16"/>
  <c r="AD229" i="16"/>
  <c r="Z229" i="16"/>
  <c r="W229" i="16"/>
  <c r="U229" i="16"/>
  <c r="S229" i="16"/>
  <c r="Q229" i="16"/>
  <c r="O229" i="16"/>
  <c r="L229" i="16"/>
  <c r="M229" i="16" s="1"/>
  <c r="AE228" i="16"/>
  <c r="AD228" i="16"/>
  <c r="Z228" i="16"/>
  <c r="W228" i="16"/>
  <c r="U228" i="16"/>
  <c r="S228" i="16"/>
  <c r="Q228" i="16"/>
  <c r="O228" i="16"/>
  <c r="L228" i="16"/>
  <c r="M228" i="16" s="1"/>
  <c r="AE227" i="16"/>
  <c r="AD227" i="16"/>
  <c r="Z227" i="16"/>
  <c r="W227" i="16"/>
  <c r="U227" i="16"/>
  <c r="S227" i="16"/>
  <c r="Q227" i="16"/>
  <c r="O227" i="16"/>
  <c r="L227" i="16"/>
  <c r="M227" i="16" s="1"/>
  <c r="AE226" i="16"/>
  <c r="AD226" i="16"/>
  <c r="Z226" i="16"/>
  <c r="W226" i="16"/>
  <c r="U226" i="16"/>
  <c r="S226" i="16"/>
  <c r="Q226" i="16"/>
  <c r="O226" i="16"/>
  <c r="L226" i="16"/>
  <c r="M226" i="16" s="1"/>
  <c r="AE225" i="16"/>
  <c r="AD225" i="16"/>
  <c r="Z225" i="16"/>
  <c r="W225" i="16"/>
  <c r="U225" i="16"/>
  <c r="S225" i="16"/>
  <c r="Q225" i="16"/>
  <c r="O225" i="16"/>
  <c r="L225" i="16"/>
  <c r="M225" i="16" s="1"/>
  <c r="AE224" i="16"/>
  <c r="AD224" i="16"/>
  <c r="Z224" i="16"/>
  <c r="W224" i="16"/>
  <c r="U224" i="16"/>
  <c r="S224" i="16"/>
  <c r="Q224" i="16"/>
  <c r="O224" i="16"/>
  <c r="L224" i="16"/>
  <c r="M224" i="16" s="1"/>
  <c r="AE223" i="16"/>
  <c r="AD223" i="16"/>
  <c r="Z223" i="16"/>
  <c r="W223" i="16"/>
  <c r="U223" i="16"/>
  <c r="S223" i="16"/>
  <c r="Q223" i="16"/>
  <c r="O223" i="16"/>
  <c r="L223" i="16"/>
  <c r="M223" i="16" s="1"/>
  <c r="AE222" i="16"/>
  <c r="AD222" i="16"/>
  <c r="Z222" i="16"/>
  <c r="W222" i="16"/>
  <c r="U222" i="16"/>
  <c r="S222" i="16"/>
  <c r="Q222" i="16"/>
  <c r="O222" i="16"/>
  <c r="L222" i="16"/>
  <c r="M222" i="16" s="1"/>
  <c r="O316" i="9"/>
  <c r="O244" i="9"/>
  <c r="O245" i="9"/>
  <c r="O246" i="9"/>
  <c r="O227" i="9"/>
  <c r="O228" i="9"/>
  <c r="O229" i="9"/>
  <c r="O218" i="9"/>
  <c r="P218" i="9" s="1"/>
  <c r="R218" i="9"/>
  <c r="O219" i="9"/>
  <c r="P219" i="9" s="1"/>
  <c r="R219" i="9"/>
  <c r="O220" i="9"/>
  <c r="P220" i="9" s="1"/>
  <c r="R220" i="9"/>
  <c r="O221" i="9"/>
  <c r="P221" i="9" s="1"/>
  <c r="R221" i="9"/>
  <c r="O222" i="9"/>
  <c r="P222" i="9" s="1"/>
  <c r="R222" i="9"/>
  <c r="O223" i="9"/>
  <c r="P223" i="9" s="1"/>
  <c r="R223" i="9"/>
  <c r="O200" i="9"/>
  <c r="P200" i="9" s="1"/>
  <c r="R200" i="9"/>
  <c r="O201" i="9"/>
  <c r="P201" i="9" s="1"/>
  <c r="R201" i="9"/>
  <c r="O202" i="9"/>
  <c r="P202" i="9" s="1"/>
  <c r="R202" i="9"/>
  <c r="O203" i="9"/>
  <c r="P203" i="9" s="1"/>
  <c r="R203" i="9"/>
  <c r="O204" i="9"/>
  <c r="P204" i="9" s="1"/>
  <c r="R204" i="9"/>
  <c r="O205" i="9"/>
  <c r="P205" i="9" s="1"/>
  <c r="R205" i="9"/>
  <c r="O206" i="9"/>
  <c r="P206" i="9" s="1"/>
  <c r="R206" i="9"/>
  <c r="O207" i="9"/>
  <c r="P207" i="9" s="1"/>
  <c r="R207" i="9"/>
  <c r="O208" i="9"/>
  <c r="P208" i="9" s="1"/>
  <c r="R208" i="9"/>
  <c r="O209" i="9"/>
  <c r="P209" i="9" s="1"/>
  <c r="R209" i="9"/>
  <c r="O210" i="9"/>
  <c r="P210" i="9" s="1"/>
  <c r="R210" i="9"/>
  <c r="O211" i="9"/>
  <c r="P211" i="9" s="1"/>
  <c r="R211" i="9"/>
  <c r="O212" i="9"/>
  <c r="P212" i="9" s="1"/>
  <c r="R212" i="9"/>
  <c r="O213" i="9"/>
  <c r="P213" i="9" s="1"/>
  <c r="R213" i="9"/>
  <c r="O214" i="9"/>
  <c r="P214" i="9" s="1"/>
  <c r="R214" i="9"/>
  <c r="O215" i="9"/>
  <c r="P215" i="9" s="1"/>
  <c r="R215" i="9"/>
  <c r="O216" i="9"/>
  <c r="P216" i="9" s="1"/>
  <c r="R216" i="9"/>
  <c r="O217" i="9"/>
  <c r="P217" i="9" s="1"/>
  <c r="R217" i="9"/>
  <c r="O146" i="9"/>
  <c r="O78" i="9"/>
  <c r="P78" i="9" s="1"/>
  <c r="R78" i="9"/>
  <c r="O79" i="9"/>
  <c r="P79" i="9" s="1"/>
  <c r="R79" i="9"/>
  <c r="O80" i="9"/>
  <c r="P80" i="9" s="1"/>
  <c r="R80" i="9"/>
  <c r="O81" i="9"/>
  <c r="P81" i="9" s="1"/>
  <c r="R81" i="9"/>
  <c r="O82" i="9"/>
  <c r="P82" i="9" s="1"/>
  <c r="R82" i="9"/>
  <c r="O83" i="9"/>
  <c r="P83" i="9" s="1"/>
  <c r="R83" i="9"/>
  <c r="O22" i="9"/>
  <c r="P22" i="9" s="1"/>
  <c r="R22" i="9"/>
  <c r="T22" i="9"/>
  <c r="V22" i="9"/>
  <c r="X22" i="9"/>
  <c r="Z22" i="9"/>
  <c r="O23" i="9"/>
  <c r="P23" i="9" s="1"/>
  <c r="R23" i="9"/>
  <c r="T23" i="9"/>
  <c r="V23" i="9"/>
  <c r="X23" i="9"/>
  <c r="Z23" i="9"/>
  <c r="O24" i="9"/>
  <c r="P24" i="9" s="1"/>
  <c r="R24" i="9"/>
  <c r="T24" i="9"/>
  <c r="V24" i="9"/>
  <c r="X24" i="9"/>
  <c r="Z24" i="9"/>
  <c r="O25" i="9"/>
  <c r="P25" i="9" s="1"/>
  <c r="R25" i="9"/>
  <c r="T25" i="9"/>
  <c r="V25" i="9"/>
  <c r="X25" i="9"/>
  <c r="Z25" i="9"/>
  <c r="O26" i="9"/>
  <c r="P26" i="9" s="1"/>
  <c r="R26" i="9"/>
  <c r="T26" i="9"/>
  <c r="V26" i="9"/>
  <c r="X26" i="9"/>
  <c r="Z26" i="9"/>
  <c r="O27" i="9"/>
  <c r="P27" i="9" s="1"/>
  <c r="R27" i="9"/>
  <c r="T27" i="9"/>
  <c r="V27" i="9"/>
  <c r="X27" i="9"/>
  <c r="Z27" i="9"/>
  <c r="O28" i="9"/>
  <c r="P28" i="9" s="1"/>
  <c r="R28" i="9"/>
  <c r="T28" i="9"/>
  <c r="V28" i="9"/>
  <c r="X28" i="9"/>
  <c r="Z28" i="9"/>
  <c r="O29" i="9"/>
  <c r="P29" i="9" s="1"/>
  <c r="R29" i="9"/>
  <c r="T29" i="9"/>
  <c r="V29" i="9"/>
  <c r="X29" i="9"/>
  <c r="Z29" i="9"/>
  <c r="O30" i="9"/>
  <c r="P30" i="9" s="1"/>
  <c r="R30" i="9"/>
  <c r="T30" i="9"/>
  <c r="V30" i="9"/>
  <c r="X30" i="9"/>
  <c r="Z30" i="9"/>
  <c r="O31" i="9"/>
  <c r="P31" i="9" s="1"/>
  <c r="R31" i="9"/>
  <c r="T31" i="9"/>
  <c r="V31" i="9"/>
  <c r="X31" i="9"/>
  <c r="Z31" i="9"/>
  <c r="O32" i="9"/>
  <c r="P32" i="9" s="1"/>
  <c r="R32" i="9"/>
  <c r="T32" i="9"/>
  <c r="V32" i="9"/>
  <c r="X32" i="9"/>
  <c r="Z32" i="9"/>
  <c r="O33" i="9"/>
  <c r="P33" i="9" s="1"/>
  <c r="R33" i="9"/>
  <c r="T33" i="9"/>
  <c r="V33" i="9"/>
  <c r="X33" i="9"/>
  <c r="Z33" i="9"/>
  <c r="O34" i="9"/>
  <c r="P34" i="9" s="1"/>
  <c r="R34" i="9"/>
  <c r="T34" i="9"/>
  <c r="V34" i="9"/>
  <c r="X34" i="9"/>
  <c r="Z34" i="9"/>
  <c r="O35" i="9"/>
  <c r="P35" i="9" s="1"/>
  <c r="R35" i="9"/>
  <c r="T35" i="9"/>
  <c r="V35" i="9"/>
  <c r="X35" i="9"/>
  <c r="Z35" i="9"/>
  <c r="O36" i="9"/>
  <c r="P36" i="9" s="1"/>
  <c r="R36" i="9"/>
  <c r="T36" i="9"/>
  <c r="V36" i="9"/>
  <c r="X36" i="9"/>
  <c r="Z36" i="9"/>
  <c r="O5" i="9"/>
  <c r="P21" i="10"/>
  <c r="Q21" i="10" s="1"/>
  <c r="S21" i="10"/>
  <c r="U21" i="10"/>
  <c r="W21" i="10"/>
  <c r="Y21" i="10"/>
  <c r="AA21" i="10"/>
  <c r="P22" i="10"/>
  <c r="Q22" i="10" s="1"/>
  <c r="S22" i="10"/>
  <c r="U22" i="10"/>
  <c r="W22" i="10"/>
  <c r="Y22" i="10"/>
  <c r="AA22" i="10"/>
  <c r="P23" i="10"/>
  <c r="Q23" i="10" s="1"/>
  <c r="S23" i="10"/>
  <c r="U23" i="10"/>
  <c r="W23" i="10"/>
  <c r="Y23" i="10"/>
  <c r="AA23" i="10"/>
  <c r="P24" i="10"/>
  <c r="Q24" i="10" s="1"/>
  <c r="S24" i="10"/>
  <c r="U24" i="10"/>
  <c r="W24" i="10"/>
  <c r="Y24" i="10"/>
  <c r="AA24" i="10"/>
  <c r="P25" i="10"/>
  <c r="Q25" i="10" s="1"/>
  <c r="S25" i="10"/>
  <c r="U25" i="10"/>
  <c r="W25" i="10"/>
  <c r="Y25" i="10"/>
  <c r="AA25" i="10"/>
  <c r="P26" i="10"/>
  <c r="Q26" i="10" s="1"/>
  <c r="S26" i="10"/>
  <c r="U26" i="10"/>
  <c r="W26" i="10"/>
  <c r="Y26" i="10"/>
  <c r="AA26" i="10"/>
  <c r="P27" i="10"/>
  <c r="Q27" i="10" s="1"/>
  <c r="S27" i="10"/>
  <c r="U27" i="10"/>
  <c r="W27" i="10"/>
  <c r="Y27" i="10"/>
  <c r="AA27" i="10"/>
  <c r="P28" i="10"/>
  <c r="Q28" i="10" s="1"/>
  <c r="S28" i="10"/>
  <c r="U28" i="10"/>
  <c r="W28" i="10"/>
  <c r="Y28" i="10"/>
  <c r="AA28" i="10"/>
  <c r="P29" i="10"/>
  <c r="Q29" i="10" s="1"/>
  <c r="S29" i="10"/>
  <c r="U29" i="10"/>
  <c r="W29" i="10"/>
  <c r="Y29" i="10"/>
  <c r="AA29" i="10"/>
  <c r="P30" i="10"/>
  <c r="Q30" i="10" s="1"/>
  <c r="S30" i="10"/>
  <c r="U30" i="10"/>
  <c r="W30" i="10"/>
  <c r="Y30" i="10"/>
  <c r="AA30" i="10"/>
  <c r="P31" i="10"/>
  <c r="Q31" i="10" s="1"/>
  <c r="S31" i="10"/>
  <c r="U31" i="10"/>
  <c r="W31" i="10"/>
  <c r="Y31" i="10"/>
  <c r="AA31" i="10"/>
  <c r="P32" i="10"/>
  <c r="Q32" i="10" s="1"/>
  <c r="S32" i="10"/>
  <c r="U32" i="10"/>
  <c r="W32" i="10"/>
  <c r="Y32" i="10"/>
  <c r="AA32" i="10"/>
  <c r="P33" i="10"/>
  <c r="Q33" i="10" s="1"/>
  <c r="S33" i="10"/>
  <c r="U33" i="10"/>
  <c r="W33" i="10"/>
  <c r="Y33" i="10"/>
  <c r="AA33" i="10"/>
  <c r="P34" i="10"/>
  <c r="Q34" i="10" s="1"/>
  <c r="S34" i="10"/>
  <c r="U34" i="10"/>
  <c r="W34" i="10"/>
  <c r="Y34" i="10"/>
  <c r="AA34" i="10"/>
  <c r="P35" i="10"/>
  <c r="Q35" i="10" s="1"/>
  <c r="S35" i="10"/>
  <c r="U35" i="10"/>
  <c r="W35" i="10"/>
  <c r="Y35" i="10"/>
  <c r="AA35" i="10"/>
  <c r="P37" i="10"/>
  <c r="Q37" i="10" s="1"/>
  <c r="S37" i="10"/>
  <c r="U37" i="10"/>
  <c r="W37" i="10"/>
  <c r="Y37" i="10"/>
  <c r="AA37" i="10"/>
  <c r="P38" i="10"/>
  <c r="Q38" i="10" s="1"/>
  <c r="S38" i="10"/>
  <c r="U38" i="10"/>
  <c r="W38" i="10"/>
  <c r="Y38" i="10"/>
  <c r="AA38" i="10"/>
  <c r="P39" i="10"/>
  <c r="Q39" i="10" s="1"/>
  <c r="S39" i="10"/>
  <c r="U39" i="10"/>
  <c r="W39" i="10"/>
  <c r="Y39" i="10"/>
  <c r="AA39" i="10"/>
  <c r="P40" i="10"/>
  <c r="Q40" i="10" s="1"/>
  <c r="S40" i="10"/>
  <c r="U40" i="10"/>
  <c r="W40" i="10"/>
  <c r="Y40" i="10"/>
  <c r="AA40" i="10"/>
  <c r="P41" i="10"/>
  <c r="Q41" i="10" s="1"/>
  <c r="S41" i="10"/>
  <c r="U41" i="10"/>
  <c r="W41" i="10"/>
  <c r="Y41" i="10"/>
  <c r="AA41" i="10"/>
  <c r="P42" i="10"/>
  <c r="Q42" i="10" s="1"/>
  <c r="S42" i="10"/>
  <c r="U42" i="10"/>
  <c r="W42" i="10"/>
  <c r="Y42" i="10"/>
  <c r="AA42" i="10"/>
  <c r="P43" i="10"/>
  <c r="Q43" i="10" s="1"/>
  <c r="S43" i="10"/>
  <c r="U43" i="10"/>
  <c r="W43" i="10"/>
  <c r="Y43" i="10"/>
  <c r="AA43" i="10"/>
  <c r="P44" i="10"/>
  <c r="Q44" i="10" s="1"/>
  <c r="S44" i="10"/>
  <c r="U44" i="10"/>
  <c r="W44" i="10"/>
  <c r="Y44" i="10"/>
  <c r="AA44" i="10"/>
  <c r="P45" i="10"/>
  <c r="Q45" i="10" s="1"/>
  <c r="S45" i="10"/>
  <c r="U45" i="10"/>
  <c r="W45" i="10"/>
  <c r="Y45" i="10"/>
  <c r="AA45" i="10"/>
  <c r="P46" i="10"/>
  <c r="Q46" i="10" s="1"/>
  <c r="S46" i="10"/>
  <c r="U46" i="10"/>
  <c r="W46" i="10"/>
  <c r="Y46" i="10"/>
  <c r="AA46" i="10"/>
  <c r="P47" i="10"/>
  <c r="Q47" i="10" s="1"/>
  <c r="S47" i="10"/>
  <c r="U47" i="10"/>
  <c r="W47" i="10"/>
  <c r="Y47" i="10"/>
  <c r="AA47" i="10"/>
  <c r="P48" i="10"/>
  <c r="Q48" i="10" s="1"/>
  <c r="S48" i="10"/>
  <c r="U48" i="10"/>
  <c r="W48" i="10"/>
  <c r="Y48" i="10"/>
  <c r="AA48" i="10"/>
  <c r="P49" i="10"/>
  <c r="Q49" i="10" s="1"/>
  <c r="S49" i="10"/>
  <c r="U49" i="10"/>
  <c r="W49" i="10"/>
  <c r="Y49" i="10"/>
  <c r="AA49" i="10"/>
  <c r="P50" i="10"/>
  <c r="Q50" i="10" s="1"/>
  <c r="S50" i="10"/>
  <c r="U50" i="10"/>
  <c r="W50" i="10"/>
  <c r="Y50" i="10"/>
  <c r="AA50" i="10"/>
  <c r="P51" i="10"/>
  <c r="Q51" i="10" s="1"/>
  <c r="S51" i="10"/>
  <c r="U51" i="10"/>
  <c r="W51" i="10"/>
  <c r="Y51" i="10"/>
  <c r="AA51" i="10"/>
  <c r="P53" i="10"/>
  <c r="Q53" i="10" s="1"/>
  <c r="S53" i="10"/>
  <c r="U53" i="10"/>
  <c r="W53" i="10"/>
  <c r="Y53" i="10"/>
  <c r="AA53" i="10"/>
  <c r="P54" i="10"/>
  <c r="Q54" i="10" s="1"/>
  <c r="S54" i="10"/>
  <c r="U54" i="10"/>
  <c r="W54" i="10"/>
  <c r="Y54" i="10"/>
  <c r="AA54" i="10"/>
  <c r="P55" i="10"/>
  <c r="Q55" i="10" s="1"/>
  <c r="S55" i="10"/>
  <c r="U55" i="10"/>
  <c r="W55" i="10"/>
  <c r="Y55" i="10"/>
  <c r="AA55" i="10"/>
  <c r="P56" i="10"/>
  <c r="Q56" i="10" s="1"/>
  <c r="S56" i="10"/>
  <c r="U56" i="10"/>
  <c r="W56" i="10"/>
  <c r="Y56" i="10"/>
  <c r="AA56" i="10"/>
  <c r="P57" i="10"/>
  <c r="Q57" i="10" s="1"/>
  <c r="S57" i="10"/>
  <c r="U57" i="10"/>
  <c r="W57" i="10"/>
  <c r="Y57" i="10"/>
  <c r="AA57" i="10"/>
  <c r="P58" i="10"/>
  <c r="Q58" i="10" s="1"/>
  <c r="S58" i="10"/>
  <c r="U58" i="10"/>
  <c r="W58" i="10"/>
  <c r="Y58" i="10"/>
  <c r="AA58" i="10"/>
  <c r="P59" i="10"/>
  <c r="Q59" i="10" s="1"/>
  <c r="S59" i="10"/>
  <c r="U59" i="10"/>
  <c r="W59" i="10"/>
  <c r="Y59" i="10"/>
  <c r="AA59" i="10"/>
  <c r="P60" i="10"/>
  <c r="Q60" i="10" s="1"/>
  <c r="S60" i="10"/>
  <c r="U60" i="10"/>
  <c r="W60" i="10"/>
  <c r="Y60" i="10"/>
  <c r="AA60" i="10"/>
  <c r="P61" i="10"/>
  <c r="Q61" i="10" s="1"/>
  <c r="S61" i="10"/>
  <c r="U61" i="10"/>
  <c r="W61" i="10"/>
  <c r="Y61" i="10"/>
  <c r="AA61" i="10"/>
  <c r="P62" i="10"/>
  <c r="Q62" i="10" s="1"/>
  <c r="S62" i="10"/>
  <c r="U62" i="10"/>
  <c r="W62" i="10"/>
  <c r="Y62" i="10"/>
  <c r="AA62" i="10"/>
  <c r="P63" i="10"/>
  <c r="Q63" i="10" s="1"/>
  <c r="S63" i="10"/>
  <c r="U63" i="10"/>
  <c r="W63" i="10"/>
  <c r="Y63" i="10"/>
  <c r="AA63" i="10"/>
  <c r="P64" i="10"/>
  <c r="Q64" i="10" s="1"/>
  <c r="S64" i="10"/>
  <c r="U64" i="10"/>
  <c r="W64" i="10"/>
  <c r="Y64" i="10"/>
  <c r="AA64" i="10"/>
  <c r="P65" i="10"/>
  <c r="Q65" i="10" s="1"/>
  <c r="S65" i="10"/>
  <c r="U65" i="10"/>
  <c r="W65" i="10"/>
  <c r="Y65" i="10"/>
  <c r="AA65" i="10"/>
  <c r="P66" i="10"/>
  <c r="Q66" i="10" s="1"/>
  <c r="S66" i="10"/>
  <c r="U66" i="10"/>
  <c r="W66" i="10"/>
  <c r="Y66" i="10"/>
  <c r="AA66" i="10"/>
  <c r="P67" i="10"/>
  <c r="Q67" i="10" s="1"/>
  <c r="S67" i="10"/>
  <c r="U67" i="10"/>
  <c r="W67" i="10"/>
  <c r="Y67" i="10"/>
  <c r="AA67" i="10"/>
  <c r="P69" i="10"/>
  <c r="Q69" i="10" s="1"/>
  <c r="S69" i="10"/>
  <c r="U69" i="10"/>
  <c r="W69" i="10"/>
  <c r="Y69" i="10"/>
  <c r="AA69" i="10"/>
  <c r="P70" i="10"/>
  <c r="Q70" i="10" s="1"/>
  <c r="S70" i="10"/>
  <c r="U70" i="10"/>
  <c r="W70" i="10"/>
  <c r="Y70" i="10"/>
  <c r="AA70" i="10"/>
  <c r="P71" i="10"/>
  <c r="Q71" i="10" s="1"/>
  <c r="S71" i="10"/>
  <c r="U71" i="10"/>
  <c r="W71" i="10"/>
  <c r="Y71" i="10"/>
  <c r="AA71" i="10"/>
  <c r="P72" i="10"/>
  <c r="Q72" i="10" s="1"/>
  <c r="S72" i="10"/>
  <c r="U72" i="10"/>
  <c r="W72" i="10"/>
  <c r="Y72" i="10"/>
  <c r="AA72" i="10"/>
  <c r="P73" i="10"/>
  <c r="Q73" i="10" s="1"/>
  <c r="S73" i="10"/>
  <c r="U73" i="10"/>
  <c r="W73" i="10"/>
  <c r="Y73" i="10"/>
  <c r="AA73" i="10"/>
  <c r="P74" i="10"/>
  <c r="Q74" i="10" s="1"/>
  <c r="S74" i="10"/>
  <c r="U74" i="10"/>
  <c r="W74" i="10"/>
  <c r="Y74" i="10"/>
  <c r="AA74" i="10"/>
  <c r="P75" i="10"/>
  <c r="Q75" i="10" s="1"/>
  <c r="S75" i="10"/>
  <c r="U75" i="10"/>
  <c r="W75" i="10"/>
  <c r="Y75" i="10"/>
  <c r="AA75" i="10"/>
  <c r="P76" i="10"/>
  <c r="Q76" i="10" s="1"/>
  <c r="S76" i="10"/>
  <c r="U76" i="10"/>
  <c r="W76" i="10"/>
  <c r="Y76" i="10"/>
  <c r="AA76" i="10"/>
  <c r="P77" i="10"/>
  <c r="Q77" i="10" s="1"/>
  <c r="S77" i="10"/>
  <c r="U77" i="10"/>
  <c r="W77" i="10"/>
  <c r="Y77" i="10"/>
  <c r="AA77" i="10"/>
  <c r="P78" i="10"/>
  <c r="Q78" i="10" s="1"/>
  <c r="S78" i="10"/>
  <c r="U78" i="10"/>
  <c r="W78" i="10"/>
  <c r="Y78" i="10"/>
  <c r="AA78" i="10"/>
  <c r="P79" i="10"/>
  <c r="Q79" i="10" s="1"/>
  <c r="S79" i="10"/>
  <c r="U79" i="10"/>
  <c r="W79" i="10"/>
  <c r="Y79" i="10"/>
  <c r="AA79" i="10"/>
  <c r="P80" i="10"/>
  <c r="Q80" i="10" s="1"/>
  <c r="S80" i="10"/>
  <c r="U80" i="10"/>
  <c r="W80" i="10"/>
  <c r="Y80" i="10"/>
  <c r="AA80" i="10"/>
  <c r="P81" i="10"/>
  <c r="Q81" i="10" s="1"/>
  <c r="S81" i="10"/>
  <c r="U81" i="10"/>
  <c r="W81" i="10"/>
  <c r="Y81" i="10"/>
  <c r="AA81" i="10"/>
  <c r="P82" i="10"/>
  <c r="Q82" i="10" s="1"/>
  <c r="S82" i="10"/>
  <c r="U82" i="10"/>
  <c r="W82" i="10"/>
  <c r="Y82" i="10"/>
  <c r="AA82" i="10"/>
  <c r="P83" i="10"/>
  <c r="Q83" i="10" s="1"/>
  <c r="S83" i="10"/>
  <c r="U83" i="10"/>
  <c r="W83" i="10"/>
  <c r="Y83" i="10"/>
  <c r="AA83" i="10"/>
  <c r="P85" i="10"/>
  <c r="Q85" i="10" s="1"/>
  <c r="S85" i="10"/>
  <c r="U85" i="10"/>
  <c r="W85" i="10"/>
  <c r="Y85" i="10"/>
  <c r="AA85" i="10"/>
  <c r="P86" i="10"/>
  <c r="Q86" i="10" s="1"/>
  <c r="S86" i="10"/>
  <c r="U86" i="10"/>
  <c r="W86" i="10"/>
  <c r="Y86" i="10"/>
  <c r="AA86" i="10"/>
  <c r="P87" i="10"/>
  <c r="Q87" i="10" s="1"/>
  <c r="S87" i="10"/>
  <c r="U87" i="10"/>
  <c r="W87" i="10"/>
  <c r="Y87" i="10"/>
  <c r="AA87" i="10"/>
  <c r="P88" i="10"/>
  <c r="Q88" i="10" s="1"/>
  <c r="S88" i="10"/>
  <c r="U88" i="10"/>
  <c r="W88" i="10"/>
  <c r="Y88" i="10"/>
  <c r="AA88" i="10"/>
  <c r="P89" i="10"/>
  <c r="Q89" i="10" s="1"/>
  <c r="S89" i="10"/>
  <c r="U89" i="10"/>
  <c r="W89" i="10"/>
  <c r="Y89" i="10"/>
  <c r="AA89" i="10"/>
  <c r="P90" i="10"/>
  <c r="Q90" i="10" s="1"/>
  <c r="S90" i="10"/>
  <c r="U90" i="10"/>
  <c r="W90" i="10"/>
  <c r="Y90" i="10"/>
  <c r="AA90" i="10"/>
  <c r="P91" i="10"/>
  <c r="Q91" i="10" s="1"/>
  <c r="S91" i="10"/>
  <c r="U91" i="10"/>
  <c r="W91" i="10"/>
  <c r="Y91" i="10"/>
  <c r="AA91" i="10"/>
  <c r="P92" i="10"/>
  <c r="Q92" i="10" s="1"/>
  <c r="S92" i="10"/>
  <c r="U92" i="10"/>
  <c r="W92" i="10"/>
  <c r="Y92" i="10"/>
  <c r="AA92" i="10"/>
  <c r="P93" i="10"/>
  <c r="Q93" i="10" s="1"/>
  <c r="S93" i="10"/>
  <c r="U93" i="10"/>
  <c r="W93" i="10"/>
  <c r="Y93" i="10"/>
  <c r="AA93" i="10"/>
  <c r="P94" i="10"/>
  <c r="Q94" i="10" s="1"/>
  <c r="S94" i="10"/>
  <c r="U94" i="10"/>
  <c r="W94" i="10"/>
  <c r="Y94" i="10"/>
  <c r="AA94" i="10"/>
  <c r="P95" i="10"/>
  <c r="Q95" i="10" s="1"/>
  <c r="S95" i="10"/>
  <c r="U95" i="10"/>
  <c r="W95" i="10"/>
  <c r="Y95" i="10"/>
  <c r="AA95" i="10"/>
  <c r="P96" i="10"/>
  <c r="Q96" i="10" s="1"/>
  <c r="S96" i="10"/>
  <c r="U96" i="10"/>
  <c r="W96" i="10"/>
  <c r="Y96" i="10"/>
  <c r="AA96" i="10"/>
  <c r="P97" i="10"/>
  <c r="Q97" i="10" s="1"/>
  <c r="S97" i="10"/>
  <c r="U97" i="10"/>
  <c r="W97" i="10"/>
  <c r="Y97" i="10"/>
  <c r="AA97" i="10"/>
  <c r="P98" i="10"/>
  <c r="Q98" i="10" s="1"/>
  <c r="S98" i="10"/>
  <c r="U98" i="10"/>
  <c r="W98" i="10"/>
  <c r="Y98" i="10"/>
  <c r="AA98" i="10"/>
  <c r="P99" i="10"/>
  <c r="Q99" i="10" s="1"/>
  <c r="S99" i="10"/>
  <c r="U99" i="10"/>
  <c r="W99" i="10"/>
  <c r="Y99" i="10"/>
  <c r="AA99" i="10"/>
  <c r="P101" i="10"/>
  <c r="Q101" i="10" s="1"/>
  <c r="S101" i="10"/>
  <c r="U101" i="10"/>
  <c r="W101" i="10"/>
  <c r="Y101" i="10"/>
  <c r="AA101" i="10"/>
  <c r="P102" i="10"/>
  <c r="Q102" i="10" s="1"/>
  <c r="S102" i="10"/>
  <c r="U102" i="10"/>
  <c r="W102" i="10"/>
  <c r="Y102" i="10"/>
  <c r="AA102" i="10"/>
  <c r="P103" i="10"/>
  <c r="Q103" i="10" s="1"/>
  <c r="S103" i="10"/>
  <c r="U103" i="10"/>
  <c r="W103" i="10"/>
  <c r="Y103" i="10"/>
  <c r="AA103" i="10"/>
  <c r="P104" i="10"/>
  <c r="Q104" i="10" s="1"/>
  <c r="S104" i="10"/>
  <c r="U104" i="10"/>
  <c r="W104" i="10"/>
  <c r="Y104" i="10"/>
  <c r="AA104" i="10"/>
  <c r="P105" i="10"/>
  <c r="Q105" i="10" s="1"/>
  <c r="S105" i="10"/>
  <c r="U105" i="10"/>
  <c r="W105" i="10"/>
  <c r="Y105" i="10"/>
  <c r="AA105" i="10"/>
  <c r="P106" i="10"/>
  <c r="Q106" i="10" s="1"/>
  <c r="S106" i="10"/>
  <c r="U106" i="10"/>
  <c r="W106" i="10"/>
  <c r="Y106" i="10"/>
  <c r="AA106" i="10"/>
  <c r="P107" i="10"/>
  <c r="Q107" i="10" s="1"/>
  <c r="S107" i="10"/>
  <c r="U107" i="10"/>
  <c r="W107" i="10"/>
  <c r="Y107" i="10"/>
  <c r="AA107" i="10"/>
  <c r="P108" i="10"/>
  <c r="Q108" i="10" s="1"/>
  <c r="S108" i="10"/>
  <c r="U108" i="10"/>
  <c r="W108" i="10"/>
  <c r="Y108" i="10"/>
  <c r="AA108" i="10"/>
  <c r="P109" i="10"/>
  <c r="Q109" i="10" s="1"/>
  <c r="S109" i="10"/>
  <c r="U109" i="10"/>
  <c r="W109" i="10"/>
  <c r="Y109" i="10"/>
  <c r="AA109" i="10"/>
  <c r="P110" i="10"/>
  <c r="Q110" i="10" s="1"/>
  <c r="S110" i="10"/>
  <c r="U110" i="10"/>
  <c r="W110" i="10"/>
  <c r="Y110" i="10"/>
  <c r="AA110" i="10"/>
  <c r="P111" i="10"/>
  <c r="Q111" i="10" s="1"/>
  <c r="S111" i="10"/>
  <c r="U111" i="10"/>
  <c r="W111" i="10"/>
  <c r="Y111" i="10"/>
  <c r="AA111" i="10"/>
  <c r="P112" i="10"/>
  <c r="Q112" i="10" s="1"/>
  <c r="S112" i="10"/>
  <c r="U112" i="10"/>
  <c r="W112" i="10"/>
  <c r="Y112" i="10"/>
  <c r="AA112" i="10"/>
  <c r="P113" i="10"/>
  <c r="Q113" i="10" s="1"/>
  <c r="S113" i="10"/>
  <c r="U113" i="10"/>
  <c r="W113" i="10"/>
  <c r="Y113" i="10"/>
  <c r="AA113" i="10"/>
  <c r="P114" i="10"/>
  <c r="Q114" i="10" s="1"/>
  <c r="S114" i="10"/>
  <c r="U114" i="10"/>
  <c r="W114" i="10"/>
  <c r="Y114" i="10"/>
  <c r="AA114" i="10"/>
  <c r="P115" i="10"/>
  <c r="Q115" i="10" s="1"/>
  <c r="S115" i="10"/>
  <c r="U115" i="10"/>
  <c r="W115" i="10"/>
  <c r="Y115" i="10"/>
  <c r="AA115" i="10"/>
  <c r="O159" i="12"/>
  <c r="P159" i="12" s="1"/>
  <c r="R159" i="12"/>
  <c r="O160" i="12"/>
  <c r="P160" i="12" s="1"/>
  <c r="R160" i="12"/>
  <c r="O161" i="12"/>
  <c r="P161" i="12" s="1"/>
  <c r="R161" i="12"/>
  <c r="O162" i="12"/>
  <c r="P162" i="12" s="1"/>
  <c r="R162" i="12"/>
  <c r="O163" i="12"/>
  <c r="P163" i="12" s="1"/>
  <c r="R163" i="12"/>
  <c r="O164" i="12"/>
  <c r="P164" i="12" s="1"/>
  <c r="R164" i="12"/>
  <c r="E144" i="16" l="1"/>
  <c r="F144" i="16" s="1"/>
  <c r="G144" i="16" s="1"/>
  <c r="E148" i="16"/>
  <c r="F148" i="16" s="1"/>
  <c r="G148" i="16" s="1"/>
  <c r="E142" i="16"/>
  <c r="F142" i="16" s="1"/>
  <c r="G142" i="16" s="1"/>
  <c r="E150" i="16"/>
  <c r="F150" i="16" s="1"/>
  <c r="G150" i="16" s="1"/>
  <c r="G268" i="9"/>
  <c r="H268" i="9" s="1"/>
  <c r="I268" i="9" s="1"/>
  <c r="G67" i="9"/>
  <c r="H67" i="9" s="1"/>
  <c r="I67" i="9" s="1"/>
  <c r="G68" i="9"/>
  <c r="H68" i="9" s="1"/>
  <c r="I68" i="9" s="1"/>
  <c r="G176" i="9"/>
  <c r="H176" i="9" s="1"/>
  <c r="I176" i="9" s="1"/>
  <c r="G261" i="9"/>
  <c r="H261" i="9" s="1"/>
  <c r="I261" i="9" s="1"/>
  <c r="G270" i="9"/>
  <c r="H270" i="9" s="1"/>
  <c r="I270" i="9" s="1"/>
  <c r="G69" i="9"/>
  <c r="H69" i="9" s="1"/>
  <c r="I69" i="9" s="1"/>
  <c r="G28" i="13"/>
  <c r="H28" i="13" s="1"/>
  <c r="I28" i="13" s="1"/>
  <c r="G29" i="13"/>
  <c r="H29" i="13" s="1"/>
  <c r="I29" i="13" s="1"/>
  <c r="E318" i="3"/>
  <c r="F318" i="3" s="1"/>
  <c r="G318" i="3" s="1"/>
  <c r="E319" i="3"/>
  <c r="F319" i="3" s="1"/>
  <c r="G319" i="3" s="1"/>
  <c r="E320" i="3"/>
  <c r="F320" i="3" s="1"/>
  <c r="G320" i="3" s="1"/>
  <c r="E311" i="3"/>
  <c r="F311" i="3" s="1"/>
  <c r="G311" i="3" s="1"/>
  <c r="E315" i="3"/>
  <c r="F315" i="3" s="1"/>
  <c r="G315" i="3" s="1"/>
  <c r="E322" i="3"/>
  <c r="F322" i="3" s="1"/>
  <c r="G322" i="3" s="1"/>
  <c r="E316" i="3"/>
  <c r="F316" i="3" s="1"/>
  <c r="G316" i="3" s="1"/>
  <c r="E323" i="3"/>
  <c r="F323" i="3" s="1"/>
  <c r="G323" i="3" s="1"/>
  <c r="E317" i="3"/>
  <c r="F317" i="3" s="1"/>
  <c r="G317" i="3" s="1"/>
  <c r="E314" i="3"/>
  <c r="F314" i="3" s="1"/>
  <c r="G314" i="3" s="1"/>
  <c r="E321" i="3"/>
  <c r="F321" i="3" s="1"/>
  <c r="G321" i="3" s="1"/>
  <c r="E149" i="16"/>
  <c r="F149" i="16" s="1"/>
  <c r="G149" i="16" s="1"/>
  <c r="E151" i="16"/>
  <c r="F151" i="16" s="1"/>
  <c r="G151" i="16" s="1"/>
  <c r="E147" i="16"/>
  <c r="F147" i="16" s="1"/>
  <c r="G147" i="16" s="1"/>
  <c r="E146" i="16"/>
  <c r="F146" i="16" s="1"/>
  <c r="G146" i="16" s="1"/>
  <c r="E143" i="16"/>
  <c r="F143" i="16" s="1"/>
  <c r="G143" i="16" s="1"/>
  <c r="E145" i="16"/>
  <c r="F145" i="16" s="1"/>
  <c r="G145" i="16" s="1"/>
  <c r="E229" i="16"/>
  <c r="F229" i="16" s="1"/>
  <c r="G229" i="16" s="1"/>
  <c r="E222" i="16"/>
  <c r="F222" i="16" s="1"/>
  <c r="G222" i="16" s="1"/>
  <c r="E224" i="16"/>
  <c r="F224" i="16" s="1"/>
  <c r="G224" i="16" s="1"/>
  <c r="E225" i="16"/>
  <c r="F225" i="16" s="1"/>
  <c r="G225" i="16" s="1"/>
  <c r="E226" i="16"/>
  <c r="F226" i="16" s="1"/>
  <c r="G226" i="16" s="1"/>
  <c r="E227" i="16"/>
  <c r="F227" i="16" s="1"/>
  <c r="G227" i="16" s="1"/>
  <c r="E228" i="16"/>
  <c r="F228" i="16" s="1"/>
  <c r="G228" i="16" s="1"/>
  <c r="E230" i="16"/>
  <c r="F230" i="16" s="1"/>
  <c r="G230" i="16" s="1"/>
  <c r="E223" i="16"/>
  <c r="F223" i="16" s="1"/>
  <c r="G223" i="16" s="1"/>
  <c r="E231" i="16"/>
  <c r="F231" i="16" s="1"/>
  <c r="G231" i="16" s="1"/>
  <c r="E305" i="3"/>
  <c r="F305" i="3" s="1"/>
  <c r="G305" i="3" s="1"/>
  <c r="E310" i="3"/>
  <c r="F310" i="3" s="1"/>
  <c r="G310" i="3" s="1"/>
  <c r="E306" i="3"/>
  <c r="F306" i="3" s="1"/>
  <c r="G306" i="3" s="1"/>
  <c r="E307" i="3"/>
  <c r="F307" i="3" s="1"/>
  <c r="G307" i="3" s="1"/>
  <c r="E313" i="3"/>
  <c r="F313" i="3" s="1"/>
  <c r="G313" i="3" s="1"/>
  <c r="E302" i="3"/>
  <c r="F302" i="3" s="1"/>
  <c r="G302" i="3" s="1"/>
  <c r="E308" i="3"/>
  <c r="F308" i="3" s="1"/>
  <c r="G308" i="3" s="1"/>
  <c r="E312" i="3"/>
  <c r="F312" i="3" s="1"/>
  <c r="G312" i="3" s="1"/>
  <c r="E309" i="3"/>
  <c r="F309" i="3" s="1"/>
  <c r="G309" i="3" s="1"/>
  <c r="E304" i="3"/>
  <c r="F304" i="3" s="1"/>
  <c r="G304" i="3" s="1"/>
  <c r="E303" i="3"/>
  <c r="F303" i="3" s="1"/>
  <c r="G303" i="3" s="1"/>
  <c r="G183" i="9"/>
  <c r="H183" i="9" s="1"/>
  <c r="I183" i="9" s="1"/>
  <c r="G187" i="9"/>
  <c r="H187" i="9" s="1"/>
  <c r="I187" i="9" s="1"/>
  <c r="G188" i="9"/>
  <c r="H188" i="9" s="1"/>
  <c r="I188" i="9" s="1"/>
  <c r="G192" i="9"/>
  <c r="H192" i="9" s="1"/>
  <c r="I192" i="9" s="1"/>
  <c r="G265" i="9"/>
  <c r="H265" i="9" s="1"/>
  <c r="I265" i="9" s="1"/>
  <c r="G258" i="9"/>
  <c r="H258" i="9" s="1"/>
  <c r="I258" i="9" s="1"/>
  <c r="G269" i="9"/>
  <c r="H269" i="9" s="1"/>
  <c r="I269" i="9" s="1"/>
  <c r="G263" i="9"/>
  <c r="H263" i="9" s="1"/>
  <c r="I263" i="9" s="1"/>
  <c r="G257" i="9"/>
  <c r="H257" i="9" s="1"/>
  <c r="I257" i="9" s="1"/>
  <c r="G264" i="9"/>
  <c r="H264" i="9" s="1"/>
  <c r="I264" i="9" s="1"/>
  <c r="G262" i="9"/>
  <c r="H262" i="9" s="1"/>
  <c r="I262" i="9" s="1"/>
  <c r="G259" i="9"/>
  <c r="H259" i="9" s="1"/>
  <c r="I259" i="9" s="1"/>
  <c r="G266" i="9"/>
  <c r="H266" i="9" s="1"/>
  <c r="I266" i="9" s="1"/>
  <c r="G260" i="9"/>
  <c r="H260" i="9" s="1"/>
  <c r="I260" i="9" s="1"/>
  <c r="G267" i="9"/>
  <c r="H267" i="9" s="1"/>
  <c r="I267" i="9" s="1"/>
  <c r="G256" i="9"/>
  <c r="H256" i="9" s="1"/>
  <c r="I256" i="9" s="1"/>
  <c r="G191" i="9"/>
  <c r="H191" i="9" s="1"/>
  <c r="I191" i="9" s="1"/>
  <c r="G177" i="9"/>
  <c r="H177" i="9" s="1"/>
  <c r="I177" i="9" s="1"/>
  <c r="G184" i="9"/>
  <c r="H184" i="9" s="1"/>
  <c r="I184" i="9" s="1"/>
  <c r="G181" i="9"/>
  <c r="H181" i="9" s="1"/>
  <c r="I181" i="9" s="1"/>
  <c r="G178" i="9"/>
  <c r="H178" i="9" s="1"/>
  <c r="I178" i="9" s="1"/>
  <c r="G180" i="9"/>
  <c r="H180" i="9" s="1"/>
  <c r="I180" i="9" s="1"/>
  <c r="G185" i="9"/>
  <c r="H185" i="9" s="1"/>
  <c r="I185" i="9" s="1"/>
  <c r="G182" i="9"/>
  <c r="H182" i="9" s="1"/>
  <c r="I182" i="9" s="1"/>
  <c r="G189" i="9"/>
  <c r="H189" i="9" s="1"/>
  <c r="I189" i="9" s="1"/>
  <c r="G179" i="9"/>
  <c r="H179" i="9" s="1"/>
  <c r="I179" i="9" s="1"/>
  <c r="G186" i="9"/>
  <c r="H186" i="9" s="1"/>
  <c r="I186" i="9" s="1"/>
  <c r="G193" i="9"/>
  <c r="H193" i="9" s="1"/>
  <c r="I193" i="9" s="1"/>
  <c r="G190" i="9"/>
  <c r="H190" i="9" s="1"/>
  <c r="I190" i="9" s="1"/>
  <c r="G173" i="9"/>
  <c r="H173" i="9" s="1"/>
  <c r="I173" i="9" s="1"/>
  <c r="G170" i="9"/>
  <c r="H170" i="9" s="1"/>
  <c r="I170" i="9" s="1"/>
  <c r="G174" i="9"/>
  <c r="H174" i="9" s="1"/>
  <c r="I174" i="9" s="1"/>
  <c r="G167" i="9"/>
  <c r="H167" i="9" s="1"/>
  <c r="I167" i="9" s="1"/>
  <c r="G168" i="9"/>
  <c r="H168" i="9" s="1"/>
  <c r="I168" i="9" s="1"/>
  <c r="G175" i="9"/>
  <c r="H175" i="9" s="1"/>
  <c r="I175" i="9" s="1"/>
  <c r="G169" i="9"/>
  <c r="H169" i="9" s="1"/>
  <c r="I169" i="9" s="1"/>
  <c r="G171" i="9"/>
  <c r="H171" i="9" s="1"/>
  <c r="I171" i="9" s="1"/>
  <c r="G172" i="9"/>
  <c r="H172" i="9" s="1"/>
  <c r="I172" i="9" s="1"/>
  <c r="V112" i="9"/>
  <c r="V113" i="9"/>
  <c r="D201" i="3" l="1"/>
  <c r="D202" i="3" s="1"/>
  <c r="D203" i="3" s="1"/>
  <c r="D204" i="3" s="1"/>
  <c r="D205" i="3" s="1"/>
  <c r="D189" i="3"/>
  <c r="D190" i="3" s="1"/>
  <c r="D191" i="3" s="1"/>
  <c r="D192" i="3" s="1"/>
  <c r="D193" i="3" s="1"/>
  <c r="D207" i="3"/>
  <c r="D208" i="3" s="1"/>
  <c r="D209" i="3" s="1"/>
  <c r="D210" i="3" s="1"/>
  <c r="D211" i="3" s="1"/>
  <c r="D195" i="3"/>
  <c r="D196" i="3" s="1"/>
  <c r="D197" i="3" s="1"/>
  <c r="D198" i="3" s="1"/>
  <c r="D199" i="3" s="1"/>
  <c r="D183" i="3"/>
  <c r="D184" i="3" s="1"/>
  <c r="D185" i="3" s="1"/>
  <c r="D186" i="3" s="1"/>
  <c r="D187" i="3" s="1"/>
  <c r="D255" i="3" l="1"/>
  <c r="D256" i="3" s="1"/>
  <c r="D257" i="3" s="1"/>
  <c r="D258" i="3" s="1"/>
  <c r="D259" i="3" s="1"/>
  <c r="D249" i="3"/>
  <c r="D250" i="3" s="1"/>
  <c r="D251" i="3" s="1"/>
  <c r="D252" i="3" s="1"/>
  <c r="D253" i="3" s="1"/>
  <c r="D243" i="3"/>
  <c r="D244" i="3" s="1"/>
  <c r="D245" i="3" s="1"/>
  <c r="D246" i="3" s="1"/>
  <c r="D247" i="3" s="1"/>
  <c r="D237" i="3"/>
  <c r="D238" i="3" s="1"/>
  <c r="D239" i="3" s="1"/>
  <c r="D240" i="3" s="1"/>
  <c r="D241" i="3" s="1"/>
  <c r="D231" i="3"/>
  <c r="D232" i="3" s="1"/>
  <c r="D233" i="3" s="1"/>
  <c r="D234" i="3" s="1"/>
  <c r="D235" i="3" s="1"/>
  <c r="S241" i="3"/>
  <c r="S240" i="3"/>
  <c r="S239" i="3"/>
  <c r="S238" i="3"/>
  <c r="S237" i="3"/>
  <c r="S236" i="3"/>
  <c r="S235" i="3"/>
  <c r="S234" i="3"/>
  <c r="S233" i="3"/>
  <c r="S232" i="3"/>
  <c r="S231" i="3"/>
  <c r="S230" i="3"/>
  <c r="D87" i="3" l="1"/>
  <c r="D88" i="3" s="1"/>
  <c r="D89" i="3" s="1"/>
  <c r="D90" i="3" s="1"/>
  <c r="D91" i="3" s="1"/>
  <c r="D81" i="3"/>
  <c r="D82" i="3" s="1"/>
  <c r="D83" i="3" s="1"/>
  <c r="D84" i="3" s="1"/>
  <c r="D85" i="3" s="1"/>
  <c r="D75" i="3"/>
  <c r="D76" i="3" s="1"/>
  <c r="D77" i="3" s="1"/>
  <c r="D78" i="3" s="1"/>
  <c r="D79" i="3" s="1"/>
  <c r="D69" i="3"/>
  <c r="D70" i="3" s="1"/>
  <c r="D71" i="3" s="1"/>
  <c r="D72" i="3" s="1"/>
  <c r="D73" i="3" s="1"/>
  <c r="D63" i="3"/>
  <c r="D64" i="3" s="1"/>
  <c r="D65" i="3" s="1"/>
  <c r="D66" i="3" s="1"/>
  <c r="D67" i="3" s="1"/>
  <c r="D57" i="3"/>
  <c r="D58" i="3" s="1"/>
  <c r="D59" i="3" s="1"/>
  <c r="D60" i="3" s="1"/>
  <c r="D61" i="3" s="1"/>
  <c r="D51" i="3"/>
  <c r="D52" i="3" s="1"/>
  <c r="D53" i="3" s="1"/>
  <c r="D54" i="3" s="1"/>
  <c r="D55" i="3" s="1"/>
  <c r="D45" i="3"/>
  <c r="D46" i="3" s="1"/>
  <c r="D47" i="3" s="1"/>
  <c r="D48" i="3" s="1"/>
  <c r="D49" i="3" s="1"/>
  <c r="D39" i="3"/>
  <c r="D40" i="3" s="1"/>
  <c r="D41" i="3" s="1"/>
  <c r="D42" i="3" s="1"/>
  <c r="D43" i="3" s="1"/>
  <c r="AD32" i="3"/>
  <c r="D33" i="3"/>
  <c r="D34" i="3" s="1"/>
  <c r="D35" i="3" s="1"/>
  <c r="D36" i="3" s="1"/>
  <c r="D37" i="3" s="1"/>
  <c r="D27" i="3"/>
  <c r="D28" i="3" s="1"/>
  <c r="D29" i="3" s="1"/>
  <c r="D30" i="3" s="1"/>
  <c r="D31" i="3" s="1"/>
  <c r="D21" i="3"/>
  <c r="D22" i="3" s="1"/>
  <c r="D23" i="3" s="1"/>
  <c r="D24" i="3" s="1"/>
  <c r="D25" i="3" s="1"/>
  <c r="D15" i="3"/>
  <c r="D16" i="3" s="1"/>
  <c r="D17" i="3" s="1"/>
  <c r="D18" i="3" s="1"/>
  <c r="D19" i="3" s="1"/>
  <c r="D3" i="3"/>
  <c r="D4" i="3" s="1"/>
  <c r="D5" i="3" s="1"/>
  <c r="D6" i="3" s="1"/>
  <c r="D7" i="3" s="1"/>
  <c r="D9" i="3"/>
  <c r="D10" i="3" s="1"/>
  <c r="D11" i="3" s="1"/>
  <c r="D12" i="3" l="1"/>
  <c r="D13" i="3" s="1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AK300" i="9" l="1"/>
  <c r="AJ300" i="9"/>
  <c r="AE300" i="9"/>
  <c r="AB300" i="9"/>
  <c r="Z300" i="9"/>
  <c r="X300" i="9"/>
  <c r="V300" i="9"/>
  <c r="T300" i="9"/>
  <c r="R300" i="9"/>
  <c r="O300" i="9"/>
  <c r="P300" i="9" s="1"/>
  <c r="AK299" i="9"/>
  <c r="AJ299" i="9"/>
  <c r="AE299" i="9"/>
  <c r="AB299" i="9"/>
  <c r="Z299" i="9"/>
  <c r="X299" i="9"/>
  <c r="V299" i="9"/>
  <c r="T299" i="9"/>
  <c r="R299" i="9"/>
  <c r="O299" i="9"/>
  <c r="P299" i="9" s="1"/>
  <c r="AK298" i="9"/>
  <c r="AJ298" i="9"/>
  <c r="AE298" i="9"/>
  <c r="AB298" i="9"/>
  <c r="Z298" i="9"/>
  <c r="X298" i="9"/>
  <c r="V298" i="9"/>
  <c r="T298" i="9"/>
  <c r="R298" i="9"/>
  <c r="O298" i="9"/>
  <c r="P298" i="9" s="1"/>
  <c r="AK297" i="9"/>
  <c r="AJ297" i="9"/>
  <c r="AE297" i="9"/>
  <c r="AB297" i="9"/>
  <c r="Z297" i="9"/>
  <c r="X297" i="9"/>
  <c r="V297" i="9"/>
  <c r="T297" i="9"/>
  <c r="R297" i="9"/>
  <c r="O297" i="9"/>
  <c r="P297" i="9" s="1"/>
  <c r="AK296" i="9"/>
  <c r="AJ296" i="9"/>
  <c r="AE296" i="9"/>
  <c r="AB296" i="9"/>
  <c r="Z296" i="9"/>
  <c r="X296" i="9"/>
  <c r="V296" i="9"/>
  <c r="T296" i="9"/>
  <c r="R296" i="9"/>
  <c r="O296" i="9"/>
  <c r="P296" i="9" s="1"/>
  <c r="AK295" i="9"/>
  <c r="AJ295" i="9"/>
  <c r="AE295" i="9"/>
  <c r="AB295" i="9"/>
  <c r="Z295" i="9"/>
  <c r="X295" i="9"/>
  <c r="V295" i="9"/>
  <c r="T295" i="9"/>
  <c r="R295" i="9"/>
  <c r="O295" i="9"/>
  <c r="P295" i="9" s="1"/>
  <c r="AK294" i="9"/>
  <c r="AJ294" i="9"/>
  <c r="AE294" i="9"/>
  <c r="AB294" i="9"/>
  <c r="Z294" i="9"/>
  <c r="X294" i="9"/>
  <c r="V294" i="9"/>
  <c r="T294" i="9"/>
  <c r="R294" i="9"/>
  <c r="O294" i="9"/>
  <c r="P294" i="9" s="1"/>
  <c r="AK293" i="9"/>
  <c r="AJ293" i="9"/>
  <c r="AE293" i="9"/>
  <c r="AB293" i="9"/>
  <c r="Z293" i="9"/>
  <c r="X293" i="9"/>
  <c r="V293" i="9"/>
  <c r="T293" i="9"/>
  <c r="R293" i="9"/>
  <c r="O293" i="9"/>
  <c r="P293" i="9" s="1"/>
  <c r="AK292" i="9"/>
  <c r="AJ292" i="9"/>
  <c r="AE292" i="9"/>
  <c r="AB292" i="9"/>
  <c r="Z292" i="9"/>
  <c r="X292" i="9"/>
  <c r="V292" i="9"/>
  <c r="T292" i="9"/>
  <c r="R292" i="9"/>
  <c r="O292" i="9"/>
  <c r="P292" i="9" s="1"/>
  <c r="AK291" i="9"/>
  <c r="AJ291" i="9"/>
  <c r="AE291" i="9"/>
  <c r="AB291" i="9"/>
  <c r="Z291" i="9"/>
  <c r="X291" i="9"/>
  <c r="V291" i="9"/>
  <c r="T291" i="9"/>
  <c r="R291" i="9"/>
  <c r="O291" i="9"/>
  <c r="P291" i="9" s="1"/>
  <c r="AK290" i="9"/>
  <c r="AJ290" i="9"/>
  <c r="AE290" i="9"/>
  <c r="AB290" i="9"/>
  <c r="Z290" i="9"/>
  <c r="X290" i="9"/>
  <c r="V290" i="9"/>
  <c r="T290" i="9"/>
  <c r="R290" i="9"/>
  <c r="O290" i="9"/>
  <c r="P290" i="9" s="1"/>
  <c r="AK289" i="9"/>
  <c r="AJ289" i="9"/>
  <c r="AE289" i="9"/>
  <c r="AB289" i="9"/>
  <c r="Z289" i="9"/>
  <c r="X289" i="9"/>
  <c r="V289" i="9"/>
  <c r="T289" i="9"/>
  <c r="R289" i="9"/>
  <c r="O289" i="9"/>
  <c r="P289" i="9" s="1"/>
  <c r="AK288" i="9"/>
  <c r="AJ288" i="9"/>
  <c r="AE288" i="9"/>
  <c r="AB288" i="9"/>
  <c r="Z288" i="9"/>
  <c r="X288" i="9"/>
  <c r="V288" i="9"/>
  <c r="T288" i="9"/>
  <c r="R288" i="9"/>
  <c r="O288" i="9"/>
  <c r="P288" i="9" s="1"/>
  <c r="AK287" i="9"/>
  <c r="AJ287" i="9"/>
  <c r="AE287" i="9"/>
  <c r="AB287" i="9"/>
  <c r="Z287" i="9"/>
  <c r="X287" i="9"/>
  <c r="V287" i="9"/>
  <c r="T287" i="9"/>
  <c r="R287" i="9"/>
  <c r="O287" i="9"/>
  <c r="P287" i="9" s="1"/>
  <c r="AK286" i="9"/>
  <c r="AJ286" i="9"/>
  <c r="AE286" i="9"/>
  <c r="AB286" i="9"/>
  <c r="Z286" i="9"/>
  <c r="X286" i="9"/>
  <c r="V286" i="9"/>
  <c r="T286" i="9"/>
  <c r="R286" i="9"/>
  <c r="O286" i="9"/>
  <c r="P286" i="9" s="1"/>
  <c r="G290" i="9" l="1"/>
  <c r="H290" i="9" s="1"/>
  <c r="I290" i="9" s="1"/>
  <c r="G294" i="9"/>
  <c r="H294" i="9" s="1"/>
  <c r="I294" i="9" s="1"/>
  <c r="G295" i="9"/>
  <c r="H295" i="9" s="1"/>
  <c r="I295" i="9" s="1"/>
  <c r="G298" i="9"/>
  <c r="H298" i="9" s="1"/>
  <c r="I298" i="9" s="1"/>
  <c r="G288" i="9"/>
  <c r="H288" i="9" s="1"/>
  <c r="I288" i="9" s="1"/>
  <c r="G289" i="9"/>
  <c r="H289" i="9" s="1"/>
  <c r="I289" i="9" s="1"/>
  <c r="G293" i="9"/>
  <c r="H293" i="9" s="1"/>
  <c r="I293" i="9" s="1"/>
  <c r="G287" i="9"/>
  <c r="H287" i="9" s="1"/>
  <c r="I287" i="9" s="1"/>
  <c r="G291" i="9"/>
  <c r="H291" i="9" s="1"/>
  <c r="I291" i="9" s="1"/>
  <c r="G299" i="9"/>
  <c r="H299" i="9" s="1"/>
  <c r="I299" i="9" s="1"/>
  <c r="G286" i="9"/>
  <c r="H286" i="9" s="1"/>
  <c r="I286" i="9" s="1"/>
  <c r="G297" i="9"/>
  <c r="H297" i="9" s="1"/>
  <c r="I297" i="9" s="1"/>
  <c r="G292" i="9"/>
  <c r="H292" i="9" s="1"/>
  <c r="I292" i="9" s="1"/>
  <c r="G296" i="9"/>
  <c r="H296" i="9" s="1"/>
  <c r="I296" i="9" s="1"/>
  <c r="G300" i="9"/>
  <c r="H300" i="9" s="1"/>
  <c r="I300" i="9" s="1"/>
  <c r="AK164" i="12"/>
  <c r="AJ164" i="12"/>
  <c r="AE164" i="12"/>
  <c r="AC164" i="12"/>
  <c r="AB164" i="12"/>
  <c r="Z164" i="12"/>
  <c r="X164" i="12"/>
  <c r="V164" i="12"/>
  <c r="T164" i="12"/>
  <c r="AK163" i="12"/>
  <c r="AJ163" i="12"/>
  <c r="AE163" i="12"/>
  <c r="AC163" i="12"/>
  <c r="AB163" i="12"/>
  <c r="Z163" i="12"/>
  <c r="X163" i="12"/>
  <c r="V163" i="12"/>
  <c r="T163" i="12"/>
  <c r="AK162" i="12"/>
  <c r="AJ162" i="12"/>
  <c r="AE162" i="12"/>
  <c r="AC162" i="12"/>
  <c r="AB162" i="12"/>
  <c r="Z162" i="12"/>
  <c r="X162" i="12"/>
  <c r="V162" i="12"/>
  <c r="T162" i="12"/>
  <c r="AK161" i="12"/>
  <c r="AJ161" i="12"/>
  <c r="AE161" i="12"/>
  <c r="AC161" i="12"/>
  <c r="AB161" i="12"/>
  <c r="Z161" i="12"/>
  <c r="X161" i="12"/>
  <c r="V161" i="12"/>
  <c r="T161" i="12"/>
  <c r="AK160" i="12"/>
  <c r="AJ160" i="12"/>
  <c r="AE160" i="12"/>
  <c r="AC160" i="12"/>
  <c r="AB160" i="12"/>
  <c r="Z160" i="12"/>
  <c r="X160" i="12"/>
  <c r="V160" i="12"/>
  <c r="T160" i="12"/>
  <c r="AK159" i="12"/>
  <c r="AJ159" i="12"/>
  <c r="AE159" i="12"/>
  <c r="AC159" i="12"/>
  <c r="AB159" i="12"/>
  <c r="Z159" i="12"/>
  <c r="X159" i="12"/>
  <c r="V159" i="12"/>
  <c r="T159" i="12"/>
  <c r="AK84" i="12"/>
  <c r="AJ84" i="12"/>
  <c r="AE84" i="12"/>
  <c r="AC84" i="12"/>
  <c r="AB84" i="12"/>
  <c r="Z84" i="12"/>
  <c r="X84" i="12"/>
  <c r="V84" i="12"/>
  <c r="T84" i="12"/>
  <c r="R84" i="12"/>
  <c r="O84" i="12"/>
  <c r="P84" i="12" s="1"/>
  <c r="AK83" i="12"/>
  <c r="AJ83" i="12"/>
  <c r="AE83" i="12"/>
  <c r="AC83" i="12"/>
  <c r="AB83" i="12"/>
  <c r="Z83" i="12"/>
  <c r="X83" i="12"/>
  <c r="V83" i="12"/>
  <c r="T83" i="12"/>
  <c r="R83" i="12"/>
  <c r="O83" i="12"/>
  <c r="P83" i="12" s="1"/>
  <c r="AK82" i="12"/>
  <c r="AJ82" i="12"/>
  <c r="AE82" i="12"/>
  <c r="AC82" i="12"/>
  <c r="AB82" i="12"/>
  <c r="Z82" i="12"/>
  <c r="X82" i="12"/>
  <c r="V82" i="12"/>
  <c r="T82" i="12"/>
  <c r="R82" i="12"/>
  <c r="O82" i="12"/>
  <c r="P82" i="12" s="1"/>
  <c r="AK81" i="12"/>
  <c r="AJ81" i="12"/>
  <c r="AE81" i="12"/>
  <c r="AC81" i="12"/>
  <c r="AB81" i="12"/>
  <c r="Z81" i="12"/>
  <c r="X81" i="12"/>
  <c r="V81" i="12"/>
  <c r="T81" i="12"/>
  <c r="R81" i="12"/>
  <c r="O81" i="12"/>
  <c r="P81" i="12" s="1"/>
  <c r="AK80" i="12"/>
  <c r="AJ80" i="12"/>
  <c r="AE80" i="12"/>
  <c r="AC80" i="12"/>
  <c r="AB80" i="12"/>
  <c r="Z80" i="12"/>
  <c r="X80" i="12"/>
  <c r="V80" i="12"/>
  <c r="T80" i="12"/>
  <c r="R80" i="12"/>
  <c r="O80" i="12"/>
  <c r="P80" i="12" s="1"/>
  <c r="AK79" i="12"/>
  <c r="AJ79" i="12"/>
  <c r="AE79" i="12"/>
  <c r="AC79" i="12"/>
  <c r="AB79" i="12"/>
  <c r="Z79" i="12"/>
  <c r="X79" i="12"/>
  <c r="V79" i="12"/>
  <c r="T79" i="12"/>
  <c r="R79" i="12"/>
  <c r="O79" i="12"/>
  <c r="P79" i="12" s="1"/>
  <c r="AK78" i="12"/>
  <c r="AJ78" i="12"/>
  <c r="AE78" i="12"/>
  <c r="AC78" i="12"/>
  <c r="AB78" i="12"/>
  <c r="Z78" i="12"/>
  <c r="X78" i="12"/>
  <c r="V78" i="12"/>
  <c r="T78" i="12"/>
  <c r="R78" i="12"/>
  <c r="O78" i="12"/>
  <c r="P78" i="12" s="1"/>
  <c r="AK77" i="12"/>
  <c r="AJ77" i="12"/>
  <c r="AE77" i="12"/>
  <c r="AC77" i="12"/>
  <c r="AB77" i="12"/>
  <c r="Z77" i="12"/>
  <c r="X77" i="12"/>
  <c r="V77" i="12"/>
  <c r="T77" i="12"/>
  <c r="R77" i="12"/>
  <c r="O77" i="12"/>
  <c r="P77" i="12" s="1"/>
  <c r="AK76" i="12"/>
  <c r="AJ76" i="12"/>
  <c r="AE76" i="12"/>
  <c r="AC76" i="12"/>
  <c r="AB76" i="12"/>
  <c r="Z76" i="12"/>
  <c r="X76" i="12"/>
  <c r="V76" i="12"/>
  <c r="T76" i="12"/>
  <c r="R76" i="12"/>
  <c r="O76" i="12"/>
  <c r="P76" i="12" s="1"/>
  <c r="AK75" i="12"/>
  <c r="AJ75" i="12"/>
  <c r="AE75" i="12"/>
  <c r="AC75" i="12"/>
  <c r="AB75" i="12"/>
  <c r="Z75" i="12"/>
  <c r="X75" i="12"/>
  <c r="V75" i="12"/>
  <c r="T75" i="12"/>
  <c r="R75" i="12"/>
  <c r="O75" i="12"/>
  <c r="P75" i="12" s="1"/>
  <c r="AK74" i="12"/>
  <c r="AJ74" i="12"/>
  <c r="AE74" i="12"/>
  <c r="AC74" i="12"/>
  <c r="AB74" i="12"/>
  <c r="Z74" i="12"/>
  <c r="X74" i="12"/>
  <c r="V74" i="12"/>
  <c r="T74" i="12"/>
  <c r="R74" i="12"/>
  <c r="O74" i="12"/>
  <c r="P74" i="12" s="1"/>
  <c r="AK73" i="12"/>
  <c r="AJ73" i="12"/>
  <c r="AE73" i="12"/>
  <c r="AC73" i="12"/>
  <c r="AB73" i="12"/>
  <c r="Z73" i="12"/>
  <c r="X73" i="12"/>
  <c r="V73" i="12"/>
  <c r="T73" i="12"/>
  <c r="R73" i="12"/>
  <c r="O73" i="12"/>
  <c r="P73" i="12" s="1"/>
  <c r="AK72" i="12"/>
  <c r="AJ72" i="12"/>
  <c r="AE72" i="12"/>
  <c r="AC72" i="12"/>
  <c r="AB72" i="12"/>
  <c r="Z72" i="12"/>
  <c r="X72" i="12"/>
  <c r="V72" i="12"/>
  <c r="T72" i="12"/>
  <c r="R72" i="12"/>
  <c r="O72" i="12"/>
  <c r="P72" i="12" s="1"/>
  <c r="AK71" i="12"/>
  <c r="AJ71" i="12"/>
  <c r="AE71" i="12"/>
  <c r="AC71" i="12"/>
  <c r="AB71" i="12"/>
  <c r="Z71" i="12"/>
  <c r="X71" i="12"/>
  <c r="V71" i="12"/>
  <c r="T71" i="12"/>
  <c r="R71" i="12"/>
  <c r="O71" i="12"/>
  <c r="P71" i="12" s="1"/>
  <c r="AK70" i="12"/>
  <c r="AJ70" i="12"/>
  <c r="AE70" i="12"/>
  <c r="AC70" i="12"/>
  <c r="AB70" i="12"/>
  <c r="Z70" i="12"/>
  <c r="X70" i="12"/>
  <c r="V70" i="12"/>
  <c r="T70" i="12"/>
  <c r="R70" i="12"/>
  <c r="O70" i="12"/>
  <c r="P70" i="12" s="1"/>
  <c r="AK34" i="12"/>
  <c r="AJ34" i="12"/>
  <c r="AE34" i="12"/>
  <c r="AC34" i="12"/>
  <c r="AB34" i="12"/>
  <c r="Z34" i="12"/>
  <c r="X34" i="12"/>
  <c r="V34" i="12"/>
  <c r="S34" i="12"/>
  <c r="T34" i="12" s="1"/>
  <c r="R34" i="12"/>
  <c r="O34" i="12"/>
  <c r="P34" i="12" s="1"/>
  <c r="AK33" i="12"/>
  <c r="AJ33" i="12"/>
  <c r="AE33" i="12"/>
  <c r="AC33" i="12"/>
  <c r="AB33" i="12"/>
  <c r="Z33" i="12"/>
  <c r="X33" i="12"/>
  <c r="V33" i="12"/>
  <c r="S33" i="12"/>
  <c r="T33" i="12" s="1"/>
  <c r="R33" i="12"/>
  <c r="O33" i="12"/>
  <c r="P33" i="12" s="1"/>
  <c r="AK32" i="12"/>
  <c r="AJ32" i="12"/>
  <c r="AE32" i="12"/>
  <c r="AC32" i="12"/>
  <c r="AB32" i="12"/>
  <c r="Z32" i="12"/>
  <c r="X32" i="12"/>
  <c r="V32" i="12"/>
  <c r="S32" i="12"/>
  <c r="T32" i="12" s="1"/>
  <c r="R32" i="12"/>
  <c r="O32" i="12"/>
  <c r="P32" i="12" s="1"/>
  <c r="AK31" i="12"/>
  <c r="AJ31" i="12"/>
  <c r="AE31" i="12"/>
  <c r="AC31" i="12"/>
  <c r="AB31" i="12"/>
  <c r="Z31" i="12"/>
  <c r="X31" i="12"/>
  <c r="V31" i="12"/>
  <c r="S31" i="12"/>
  <c r="T31" i="12" s="1"/>
  <c r="R31" i="12"/>
  <c r="O31" i="12"/>
  <c r="P31" i="12" s="1"/>
  <c r="AK30" i="12"/>
  <c r="AJ30" i="12"/>
  <c r="AE30" i="12"/>
  <c r="AC30" i="12"/>
  <c r="AB30" i="12"/>
  <c r="Z30" i="12"/>
  <c r="X30" i="12"/>
  <c r="V30" i="12"/>
  <c r="S30" i="12"/>
  <c r="T30" i="12" s="1"/>
  <c r="R30" i="12"/>
  <c r="O30" i="12"/>
  <c r="P30" i="12" s="1"/>
  <c r="AK29" i="12"/>
  <c r="AJ29" i="12"/>
  <c r="AE29" i="12"/>
  <c r="AC29" i="12"/>
  <c r="AB29" i="12"/>
  <c r="Z29" i="12"/>
  <c r="X29" i="12"/>
  <c r="V29" i="12"/>
  <c r="S29" i="12"/>
  <c r="T29" i="12" s="1"/>
  <c r="R29" i="12"/>
  <c r="O29" i="12"/>
  <c r="P29" i="12" s="1"/>
  <c r="AK28" i="12"/>
  <c r="AJ28" i="12"/>
  <c r="AE28" i="12"/>
  <c r="AC28" i="12"/>
  <c r="AB28" i="12"/>
  <c r="Z28" i="12"/>
  <c r="X28" i="12"/>
  <c r="V28" i="12"/>
  <c r="S28" i="12"/>
  <c r="T28" i="12" s="1"/>
  <c r="R28" i="12"/>
  <c r="O28" i="12"/>
  <c r="P28" i="12" s="1"/>
  <c r="AK27" i="12"/>
  <c r="AJ27" i="12"/>
  <c r="AE27" i="12"/>
  <c r="AC27" i="12"/>
  <c r="AB27" i="12"/>
  <c r="Z27" i="12"/>
  <c r="X27" i="12"/>
  <c r="V27" i="12"/>
  <c r="S27" i="12"/>
  <c r="T27" i="12" s="1"/>
  <c r="R27" i="12"/>
  <c r="O27" i="12"/>
  <c r="P27" i="12" s="1"/>
  <c r="AK26" i="12"/>
  <c r="AJ26" i="12"/>
  <c r="AE26" i="12"/>
  <c r="AC26" i="12"/>
  <c r="AB26" i="12"/>
  <c r="Z26" i="12"/>
  <c r="X26" i="12"/>
  <c r="V26" i="12"/>
  <c r="S26" i="12"/>
  <c r="T26" i="12" s="1"/>
  <c r="R26" i="12"/>
  <c r="O26" i="12"/>
  <c r="P26" i="12" s="1"/>
  <c r="AK25" i="12"/>
  <c r="AJ25" i="12"/>
  <c r="AE25" i="12"/>
  <c r="AC25" i="12"/>
  <c r="AB25" i="12"/>
  <c r="Z25" i="12"/>
  <c r="X25" i="12"/>
  <c r="V25" i="12"/>
  <c r="S25" i="12"/>
  <c r="T25" i="12" s="1"/>
  <c r="R25" i="12"/>
  <c r="O25" i="12"/>
  <c r="P25" i="12" s="1"/>
  <c r="AK24" i="12"/>
  <c r="AJ24" i="12"/>
  <c r="AE24" i="12"/>
  <c r="AC24" i="12"/>
  <c r="AB24" i="12"/>
  <c r="Z24" i="12"/>
  <c r="X24" i="12"/>
  <c r="V24" i="12"/>
  <c r="S24" i="12"/>
  <c r="T24" i="12" s="1"/>
  <c r="R24" i="12"/>
  <c r="O24" i="12"/>
  <c r="P24" i="12" s="1"/>
  <c r="AK23" i="12"/>
  <c r="AJ23" i="12"/>
  <c r="AE23" i="12"/>
  <c r="AC23" i="12"/>
  <c r="AB23" i="12"/>
  <c r="Z23" i="12"/>
  <c r="X23" i="12"/>
  <c r="V23" i="12"/>
  <c r="S23" i="12"/>
  <c r="T23" i="12" s="1"/>
  <c r="R23" i="12"/>
  <c r="O23" i="12"/>
  <c r="P23" i="12" s="1"/>
  <c r="AK22" i="12"/>
  <c r="AJ22" i="12"/>
  <c r="AE22" i="12"/>
  <c r="AC22" i="12"/>
  <c r="AB22" i="12"/>
  <c r="Z22" i="12"/>
  <c r="X22" i="12"/>
  <c r="V22" i="12"/>
  <c r="S22" i="12"/>
  <c r="T22" i="12" s="1"/>
  <c r="R22" i="12"/>
  <c r="O22" i="12"/>
  <c r="P22" i="12" s="1"/>
  <c r="AK21" i="12"/>
  <c r="AJ21" i="12"/>
  <c r="AE21" i="12"/>
  <c r="AC21" i="12"/>
  <c r="AB21" i="12"/>
  <c r="Z21" i="12"/>
  <c r="X21" i="12"/>
  <c r="V21" i="12"/>
  <c r="S21" i="12"/>
  <c r="T21" i="12" s="1"/>
  <c r="R21" i="12"/>
  <c r="O21" i="12"/>
  <c r="P21" i="12" s="1"/>
  <c r="AK20" i="12"/>
  <c r="AJ20" i="12"/>
  <c r="AE20" i="12"/>
  <c r="AC20" i="12"/>
  <c r="AB20" i="12"/>
  <c r="Z20" i="12"/>
  <c r="X20" i="12"/>
  <c r="V20" i="12"/>
  <c r="S20" i="12"/>
  <c r="T20" i="12" s="1"/>
  <c r="R20" i="12"/>
  <c r="O20" i="12"/>
  <c r="P20" i="12" s="1"/>
  <c r="G161" i="12" l="1"/>
  <c r="H161" i="12" s="1"/>
  <c r="I161" i="12" s="1"/>
  <c r="G160" i="12"/>
  <c r="H160" i="12" s="1"/>
  <c r="I160" i="12" s="1"/>
  <c r="G162" i="12"/>
  <c r="H162" i="12" s="1"/>
  <c r="I162" i="12" s="1"/>
  <c r="G163" i="12"/>
  <c r="H163" i="12" s="1"/>
  <c r="I163" i="12" s="1"/>
  <c r="G164" i="12"/>
  <c r="H164" i="12" s="1"/>
  <c r="I164" i="12" s="1"/>
  <c r="G159" i="12"/>
  <c r="H159" i="12" s="1"/>
  <c r="I159" i="12" s="1"/>
  <c r="G71" i="12"/>
  <c r="H71" i="12" s="1"/>
  <c r="I71" i="12" s="1"/>
  <c r="G78" i="12"/>
  <c r="H78" i="12" s="1"/>
  <c r="I78" i="12" s="1"/>
  <c r="G73" i="12"/>
  <c r="H73" i="12" s="1"/>
  <c r="I73" i="12" s="1"/>
  <c r="G80" i="12"/>
  <c r="H80" i="12" s="1"/>
  <c r="I80" i="12" s="1"/>
  <c r="G75" i="12"/>
  <c r="H75" i="12" s="1"/>
  <c r="I75" i="12" s="1"/>
  <c r="G74" i="12"/>
  <c r="H74" i="12" s="1"/>
  <c r="I74" i="12" s="1"/>
  <c r="G72" i="12"/>
  <c r="H72" i="12" s="1"/>
  <c r="I72" i="12" s="1"/>
  <c r="G76" i="12"/>
  <c r="H76" i="12" s="1"/>
  <c r="I76" i="12" s="1"/>
  <c r="G81" i="12"/>
  <c r="H81" i="12" s="1"/>
  <c r="I81" i="12" s="1"/>
  <c r="G70" i="12"/>
  <c r="H70" i="12" s="1"/>
  <c r="I70" i="12" s="1"/>
  <c r="G79" i="12"/>
  <c r="H79" i="12" s="1"/>
  <c r="I79" i="12" s="1"/>
  <c r="G83" i="12"/>
  <c r="H83" i="12" s="1"/>
  <c r="I83" i="12" s="1"/>
  <c r="G77" i="12"/>
  <c r="H77" i="12" s="1"/>
  <c r="I77" i="12" s="1"/>
  <c r="G84" i="12"/>
  <c r="H84" i="12" s="1"/>
  <c r="I84" i="12" s="1"/>
  <c r="G82" i="12"/>
  <c r="H82" i="12" s="1"/>
  <c r="I82" i="12" s="1"/>
  <c r="G21" i="12"/>
  <c r="H21" i="12" s="1"/>
  <c r="I21" i="12" s="1"/>
  <c r="G23" i="12"/>
  <c r="H23" i="12" s="1"/>
  <c r="I23" i="12" s="1"/>
  <c r="G25" i="12"/>
  <c r="H25" i="12" s="1"/>
  <c r="I25" i="12" s="1"/>
  <c r="G27" i="12"/>
  <c r="H27" i="12" s="1"/>
  <c r="I27" i="12" s="1"/>
  <c r="G29" i="12"/>
  <c r="H29" i="12" s="1"/>
  <c r="I29" i="12" s="1"/>
  <c r="G31" i="12"/>
  <c r="H31" i="12" s="1"/>
  <c r="I31" i="12" s="1"/>
  <c r="G33" i="12"/>
  <c r="H33" i="12" s="1"/>
  <c r="I33" i="12" s="1"/>
  <c r="G22" i="12"/>
  <c r="H22" i="12" s="1"/>
  <c r="I22" i="12" s="1"/>
  <c r="G28" i="12"/>
  <c r="H28" i="12" s="1"/>
  <c r="I28" i="12" s="1"/>
  <c r="G34" i="12"/>
  <c r="H34" i="12" s="1"/>
  <c r="I34" i="12" s="1"/>
  <c r="G20" i="12"/>
  <c r="H20" i="12" s="1"/>
  <c r="I20" i="12" s="1"/>
  <c r="G32" i="12"/>
  <c r="H32" i="12" s="1"/>
  <c r="I32" i="12" s="1"/>
  <c r="G24" i="12"/>
  <c r="H24" i="12" s="1"/>
  <c r="I24" i="12" s="1"/>
  <c r="G26" i="12"/>
  <c r="H26" i="12" s="1"/>
  <c r="I26" i="12" s="1"/>
  <c r="G30" i="12"/>
  <c r="H30" i="12" s="1"/>
  <c r="I30" i="12" s="1"/>
  <c r="O123" i="12" l="1"/>
  <c r="S301" i="3" l="1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S50" i="12" l="1"/>
  <c r="S2" i="12" l="1"/>
  <c r="S3" i="12"/>
  <c r="S4" i="12"/>
  <c r="S5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O161" i="9" l="1"/>
  <c r="O253" i="9"/>
  <c r="O49" i="9" l="1"/>
  <c r="O46" i="9"/>
  <c r="AC187" i="12"/>
  <c r="AC186" i="12"/>
  <c r="AC185" i="12"/>
  <c r="AC179" i="12"/>
  <c r="AC178" i="12"/>
  <c r="AC177" i="12"/>
  <c r="AC176" i="12"/>
  <c r="AC175" i="12"/>
  <c r="AC174" i="12"/>
  <c r="AC173" i="12"/>
  <c r="AC172" i="12"/>
  <c r="AC171" i="12"/>
  <c r="AC170" i="12"/>
  <c r="AC169" i="12"/>
  <c r="AC168" i="12"/>
  <c r="AC167" i="12"/>
  <c r="AC166" i="12"/>
  <c r="AC165" i="12"/>
  <c r="AC158" i="12"/>
  <c r="AC157" i="12"/>
  <c r="AC156" i="12"/>
  <c r="AC155" i="12"/>
  <c r="AC154" i="12"/>
  <c r="AC153" i="12"/>
  <c r="AC152" i="12"/>
  <c r="AC151" i="12"/>
  <c r="AC150" i="12"/>
  <c r="AC149" i="12"/>
  <c r="AC148" i="12"/>
  <c r="AC147" i="12"/>
  <c r="AC146" i="12"/>
  <c r="AC145" i="12"/>
  <c r="AC144" i="12"/>
  <c r="AC143" i="12"/>
  <c r="AC142" i="12"/>
  <c r="AC141" i="12"/>
  <c r="AC140" i="12"/>
  <c r="AC139" i="12"/>
  <c r="AC138" i="12"/>
  <c r="AC137" i="12"/>
  <c r="AC136" i="12"/>
  <c r="AC135" i="12"/>
  <c r="AC134" i="12"/>
  <c r="AC133" i="12"/>
  <c r="AC132" i="12"/>
  <c r="AC131" i="12"/>
  <c r="AC130" i="12"/>
  <c r="AC129" i="12"/>
  <c r="AC128" i="12"/>
  <c r="AC127" i="12"/>
  <c r="AC126" i="12"/>
  <c r="AC125" i="12"/>
  <c r="AC124" i="12"/>
  <c r="AC123" i="12"/>
  <c r="AC122" i="12"/>
  <c r="AC121" i="12"/>
  <c r="AC120" i="12"/>
  <c r="AC119" i="12"/>
  <c r="AC118" i="12"/>
  <c r="AC117" i="12"/>
  <c r="AC116" i="12"/>
  <c r="AC115" i="12"/>
  <c r="AC114" i="12"/>
  <c r="AC113" i="12"/>
  <c r="AC112" i="12"/>
  <c r="AC111" i="12"/>
  <c r="AC110" i="12"/>
  <c r="AC109" i="12"/>
  <c r="AC108" i="12"/>
  <c r="AC107" i="12"/>
  <c r="AC106" i="12"/>
  <c r="AC105" i="12"/>
  <c r="AC104" i="12"/>
  <c r="AC103" i="12"/>
  <c r="AC102" i="12"/>
  <c r="AC101" i="12"/>
  <c r="AC100" i="12"/>
  <c r="AC99" i="12"/>
  <c r="AC98" i="12"/>
  <c r="AC97" i="12"/>
  <c r="AC96" i="12"/>
  <c r="AC95" i="12"/>
  <c r="AC94" i="12"/>
  <c r="AC93" i="12"/>
  <c r="AC92" i="12"/>
  <c r="AC91" i="12"/>
  <c r="AC90" i="12"/>
  <c r="AC89" i="12"/>
  <c r="AC88" i="12"/>
  <c r="AC87" i="12"/>
  <c r="AC86" i="12"/>
  <c r="AC85" i="12"/>
  <c r="AC69" i="12"/>
  <c r="AC68" i="12"/>
  <c r="AC67" i="12"/>
  <c r="AC66" i="12"/>
  <c r="AC65" i="12"/>
  <c r="AC64" i="12"/>
  <c r="AC63" i="12"/>
  <c r="AC62" i="12"/>
  <c r="AC61" i="12"/>
  <c r="AC60" i="12"/>
  <c r="AC59" i="12"/>
  <c r="AC58" i="12"/>
  <c r="AC57" i="12"/>
  <c r="AC56" i="12"/>
  <c r="AC55" i="12"/>
  <c r="AC54" i="12"/>
  <c r="AC53" i="12"/>
  <c r="AC52" i="12"/>
  <c r="AC51" i="12"/>
  <c r="AC50" i="12"/>
  <c r="AC49" i="12"/>
  <c r="AC48" i="12"/>
  <c r="AC47" i="12"/>
  <c r="AC46" i="12"/>
  <c r="AC45" i="12"/>
  <c r="AC44" i="12"/>
  <c r="AC43" i="12"/>
  <c r="AC42" i="12"/>
  <c r="AC41" i="12"/>
  <c r="AC40" i="12"/>
  <c r="AC39" i="12"/>
  <c r="AC38" i="12"/>
  <c r="AC37" i="12"/>
  <c r="AC36" i="12"/>
  <c r="AC35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AC3" i="12"/>
  <c r="AC2" i="12"/>
  <c r="O180" i="12"/>
  <c r="O171" i="12"/>
  <c r="O58" i="12"/>
  <c r="AA289" i="3" l="1"/>
  <c r="AA288" i="3"/>
  <c r="AA287" i="3"/>
  <c r="AA286" i="3"/>
  <c r="AA285" i="3"/>
  <c r="AA284" i="3"/>
  <c r="AA283" i="3"/>
  <c r="AA282" i="3"/>
  <c r="AA281" i="3"/>
  <c r="AA280" i="3"/>
  <c r="AA279" i="3"/>
  <c r="AA278" i="3"/>
  <c r="AA277" i="3"/>
  <c r="AA276" i="3"/>
  <c r="AA275" i="3"/>
  <c r="AA274" i="3"/>
  <c r="AA273" i="3"/>
  <c r="AA272" i="3"/>
  <c r="AA271" i="3"/>
  <c r="AA270" i="3"/>
  <c r="AA269" i="3"/>
  <c r="AA268" i="3"/>
  <c r="AA267" i="3"/>
  <c r="AA266" i="3"/>
  <c r="AA265" i="3"/>
  <c r="AA264" i="3"/>
  <c r="AA263" i="3"/>
  <c r="AA262" i="3"/>
  <c r="AA261" i="3"/>
  <c r="AA260" i="3"/>
  <c r="AL99" i="10" l="1"/>
  <c r="AK99" i="10"/>
  <c r="AF99" i="10"/>
  <c r="AC99" i="10"/>
  <c r="G99" i="10" s="1"/>
  <c r="AL83" i="10"/>
  <c r="AK83" i="10"/>
  <c r="AF83" i="10"/>
  <c r="AC83" i="10"/>
  <c r="G83" i="10" s="1"/>
  <c r="AL67" i="10"/>
  <c r="AK67" i="10"/>
  <c r="AF67" i="10"/>
  <c r="AC67" i="10"/>
  <c r="G67" i="10" s="1"/>
  <c r="AL51" i="10"/>
  <c r="AK51" i="10"/>
  <c r="AF51" i="10"/>
  <c r="AC51" i="10"/>
  <c r="G51" i="10" s="1"/>
  <c r="AL35" i="10"/>
  <c r="AK35" i="10"/>
  <c r="AF35" i="10"/>
  <c r="AC35" i="10"/>
  <c r="AL17" i="10"/>
  <c r="AK17" i="10"/>
  <c r="H17" i="10" s="1"/>
  <c r="AF17" i="10"/>
  <c r="AC17" i="10"/>
  <c r="AA17" i="10"/>
  <c r="Y17" i="10"/>
  <c r="W17" i="10"/>
  <c r="U17" i="10"/>
  <c r="S17" i="10"/>
  <c r="P17" i="10"/>
  <c r="Q17" i="10" s="1"/>
  <c r="AL68" i="10"/>
  <c r="AK68" i="10"/>
  <c r="AF68" i="10"/>
  <c r="AC68" i="10"/>
  <c r="AA68" i="10"/>
  <c r="Y68" i="10"/>
  <c r="W68" i="10"/>
  <c r="U68" i="10"/>
  <c r="S68" i="10"/>
  <c r="P68" i="10"/>
  <c r="Q68" i="10" s="1"/>
  <c r="AL66" i="10"/>
  <c r="AK66" i="10"/>
  <c r="AF66" i="10"/>
  <c r="AC66" i="10"/>
  <c r="G66" i="10" s="1"/>
  <c r="AL65" i="10"/>
  <c r="AK65" i="10"/>
  <c r="AF65" i="10"/>
  <c r="AC65" i="10"/>
  <c r="G65" i="10" s="1"/>
  <c r="AL64" i="10"/>
  <c r="AK64" i="10"/>
  <c r="AF64" i="10"/>
  <c r="AC64" i="10"/>
  <c r="G64" i="10" s="1"/>
  <c r="AL63" i="10"/>
  <c r="AK63" i="10"/>
  <c r="AF63" i="10"/>
  <c r="AC63" i="10"/>
  <c r="G63" i="10" s="1"/>
  <c r="AL62" i="10"/>
  <c r="AK62" i="10"/>
  <c r="AF62" i="10"/>
  <c r="AC62" i="10"/>
  <c r="AL61" i="10"/>
  <c r="AK61" i="10"/>
  <c r="AF61" i="10"/>
  <c r="AC61" i="10"/>
  <c r="G61" i="10" s="1"/>
  <c r="AL60" i="10"/>
  <c r="AK60" i="10"/>
  <c r="AF60" i="10"/>
  <c r="AC60" i="10"/>
  <c r="G60" i="10" s="1"/>
  <c r="AL59" i="10"/>
  <c r="AK59" i="10"/>
  <c r="AF59" i="10"/>
  <c r="AC59" i="10"/>
  <c r="G59" i="10" s="1"/>
  <c r="AL58" i="10"/>
  <c r="AK58" i="10"/>
  <c r="AF58" i="10"/>
  <c r="AC58" i="10"/>
  <c r="G58" i="10" s="1"/>
  <c r="AL57" i="10"/>
  <c r="AK57" i="10"/>
  <c r="AF57" i="10"/>
  <c r="AC57" i="10"/>
  <c r="G57" i="10" s="1"/>
  <c r="AL56" i="10"/>
  <c r="AK56" i="10"/>
  <c r="AF56" i="10"/>
  <c r="AC56" i="10"/>
  <c r="G56" i="10" s="1"/>
  <c r="AL55" i="10"/>
  <c r="AK55" i="10"/>
  <c r="AF55" i="10"/>
  <c r="AC55" i="10"/>
  <c r="G55" i="10" s="1"/>
  <c r="AL54" i="10"/>
  <c r="AK54" i="10"/>
  <c r="AF54" i="10"/>
  <c r="AC54" i="10"/>
  <c r="G54" i="10" s="1"/>
  <c r="AL53" i="10"/>
  <c r="AK53" i="10"/>
  <c r="AF53" i="10"/>
  <c r="AC53" i="10"/>
  <c r="G53" i="10" s="1"/>
  <c r="V170" i="12"/>
  <c r="V169" i="12"/>
  <c r="V168" i="12"/>
  <c r="V167" i="12"/>
  <c r="V166" i="12"/>
  <c r="V165" i="12"/>
  <c r="V187" i="12"/>
  <c r="V186" i="12"/>
  <c r="V185" i="12"/>
  <c r="V184" i="12"/>
  <c r="V183" i="12"/>
  <c r="V182" i="12"/>
  <c r="V181" i="12"/>
  <c r="V180" i="12"/>
  <c r="V179" i="12"/>
  <c r="V178" i="12"/>
  <c r="V177" i="12"/>
  <c r="V176" i="12"/>
  <c r="V175" i="12"/>
  <c r="V174" i="12"/>
  <c r="V173" i="12"/>
  <c r="V172" i="12"/>
  <c r="V171" i="12"/>
  <c r="V158" i="12"/>
  <c r="V157" i="12"/>
  <c r="V156" i="12"/>
  <c r="V155" i="12"/>
  <c r="V154" i="12"/>
  <c r="V153" i="12"/>
  <c r="V152" i="12"/>
  <c r="V151" i="12"/>
  <c r="V150" i="12"/>
  <c r="V149" i="12"/>
  <c r="V148" i="12"/>
  <c r="V147" i="12"/>
  <c r="V146" i="12"/>
  <c r="V145" i="12"/>
  <c r="V144" i="12"/>
  <c r="V143" i="12"/>
  <c r="V142" i="12"/>
  <c r="V141" i="12"/>
  <c r="V140" i="12"/>
  <c r="V139" i="12"/>
  <c r="V138" i="12"/>
  <c r="V137" i="12"/>
  <c r="V136" i="12"/>
  <c r="V135" i="12"/>
  <c r="V134" i="12"/>
  <c r="V133" i="12"/>
  <c r="V132" i="12"/>
  <c r="V131" i="12"/>
  <c r="V130" i="12"/>
  <c r="V129" i="12"/>
  <c r="V128" i="12"/>
  <c r="V127" i="12"/>
  <c r="V126" i="12"/>
  <c r="V125" i="12"/>
  <c r="V124" i="12"/>
  <c r="V123" i="12"/>
  <c r="V122" i="12"/>
  <c r="V121" i="12"/>
  <c r="V120" i="12"/>
  <c r="V119" i="12"/>
  <c r="V118" i="12"/>
  <c r="V117" i="12"/>
  <c r="V116" i="12"/>
  <c r="V115" i="12"/>
  <c r="V114" i="12"/>
  <c r="V113" i="12"/>
  <c r="V112" i="12"/>
  <c r="V111" i="12"/>
  <c r="V110" i="12"/>
  <c r="V109" i="12"/>
  <c r="V108" i="12"/>
  <c r="V107" i="12"/>
  <c r="V106" i="12"/>
  <c r="V105" i="12"/>
  <c r="V104" i="12"/>
  <c r="V103" i="12"/>
  <c r="V102" i="12"/>
  <c r="V101" i="12"/>
  <c r="V100" i="12"/>
  <c r="V99" i="12"/>
  <c r="V98" i="12"/>
  <c r="V97" i="12"/>
  <c r="V96" i="12"/>
  <c r="V95" i="12"/>
  <c r="V94" i="12"/>
  <c r="V93" i="12"/>
  <c r="V92" i="12"/>
  <c r="V91" i="12"/>
  <c r="V90" i="12"/>
  <c r="V89" i="12"/>
  <c r="V88" i="12"/>
  <c r="V87" i="12"/>
  <c r="V86" i="12"/>
  <c r="V85" i="12"/>
  <c r="V69" i="12"/>
  <c r="V68" i="12"/>
  <c r="V67" i="12"/>
  <c r="V66" i="12"/>
  <c r="V65" i="12"/>
  <c r="V64" i="12"/>
  <c r="V63" i="12"/>
  <c r="V62" i="12"/>
  <c r="V61" i="12"/>
  <c r="V60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3" i="12"/>
  <c r="V42" i="12"/>
  <c r="V41" i="12"/>
  <c r="V40" i="12"/>
  <c r="V39" i="12"/>
  <c r="V38" i="12"/>
  <c r="V37" i="12"/>
  <c r="V36" i="12"/>
  <c r="V35" i="12"/>
  <c r="G62" i="10" l="1"/>
  <c r="G17" i="10"/>
  <c r="G68" i="10"/>
  <c r="G35" i="10"/>
  <c r="I35" i="10" s="1"/>
  <c r="J35" i="10" s="1"/>
  <c r="I65" i="10"/>
  <c r="J65" i="10" s="1"/>
  <c r="I61" i="10"/>
  <c r="J61" i="10" s="1"/>
  <c r="I99" i="10"/>
  <c r="J99" i="10" s="1"/>
  <c r="I54" i="10"/>
  <c r="J54" i="10" s="1"/>
  <c r="I58" i="10"/>
  <c r="J58" i="10" s="1"/>
  <c r="I62" i="10"/>
  <c r="J62" i="10" s="1"/>
  <c r="I66" i="10"/>
  <c r="J66" i="10" s="1"/>
  <c r="I55" i="10"/>
  <c r="J55" i="10" s="1"/>
  <c r="I59" i="10"/>
  <c r="J59" i="10" s="1"/>
  <c r="I63" i="10"/>
  <c r="J63" i="10" s="1"/>
  <c r="I68" i="10"/>
  <c r="J68" i="10" s="1"/>
  <c r="I17" i="10"/>
  <c r="J17" i="10" s="1"/>
  <c r="I67" i="10"/>
  <c r="J67" i="10" s="1"/>
  <c r="I51" i="10"/>
  <c r="J51" i="10" s="1"/>
  <c r="I83" i="10"/>
  <c r="J83" i="10" s="1"/>
  <c r="I56" i="10"/>
  <c r="J56" i="10" s="1"/>
  <c r="I60" i="10"/>
  <c r="J60" i="10" s="1"/>
  <c r="I53" i="10"/>
  <c r="J53" i="10" s="1"/>
  <c r="I57" i="10"/>
  <c r="J57" i="10" s="1"/>
  <c r="I64" i="10"/>
  <c r="J64" i="10" s="1"/>
  <c r="O5" i="12"/>
  <c r="O18" i="12" l="1"/>
  <c r="V19" i="12" l="1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V4" i="12"/>
  <c r="V3" i="12"/>
  <c r="V2" i="12"/>
  <c r="AK36" i="9" l="1"/>
  <c r="AJ36" i="9"/>
  <c r="AE36" i="9"/>
  <c r="AB36" i="9"/>
  <c r="AK35" i="9"/>
  <c r="AJ35" i="9"/>
  <c r="AE35" i="9"/>
  <c r="AB35" i="9"/>
  <c r="AK34" i="9"/>
  <c r="AJ34" i="9"/>
  <c r="AE34" i="9"/>
  <c r="AB34" i="9"/>
  <c r="AK33" i="9"/>
  <c r="AJ33" i="9"/>
  <c r="AE33" i="9"/>
  <c r="AB33" i="9"/>
  <c r="AK32" i="9"/>
  <c r="AJ32" i="9"/>
  <c r="AE32" i="9"/>
  <c r="AB32" i="9"/>
  <c r="AK31" i="9"/>
  <c r="AJ31" i="9"/>
  <c r="AE31" i="9"/>
  <c r="AB31" i="9"/>
  <c r="AK30" i="9"/>
  <c r="AJ30" i="9"/>
  <c r="AE30" i="9"/>
  <c r="AB30" i="9"/>
  <c r="AK29" i="9"/>
  <c r="AJ29" i="9"/>
  <c r="AE29" i="9"/>
  <c r="AB29" i="9"/>
  <c r="AK28" i="9"/>
  <c r="AJ28" i="9"/>
  <c r="AE28" i="9"/>
  <c r="AB28" i="9"/>
  <c r="AK27" i="9"/>
  <c r="AJ27" i="9"/>
  <c r="AE27" i="9"/>
  <c r="AB27" i="9"/>
  <c r="AK26" i="9"/>
  <c r="AJ26" i="9"/>
  <c r="AE26" i="9"/>
  <c r="AB26" i="9"/>
  <c r="AK25" i="9"/>
  <c r="AJ25" i="9"/>
  <c r="AE25" i="9"/>
  <c r="AB25" i="9"/>
  <c r="AK24" i="9"/>
  <c r="AJ24" i="9"/>
  <c r="AE24" i="9"/>
  <c r="AB24" i="9"/>
  <c r="AK23" i="9"/>
  <c r="AJ23" i="9"/>
  <c r="AE23" i="9"/>
  <c r="AB23" i="9"/>
  <c r="AK22" i="9"/>
  <c r="AJ22" i="9"/>
  <c r="AE22" i="9"/>
  <c r="AB22" i="9"/>
  <c r="AK16" i="9"/>
  <c r="AJ16" i="9"/>
  <c r="AE16" i="9"/>
  <c r="AB16" i="9"/>
  <c r="Z16" i="9"/>
  <c r="X16" i="9"/>
  <c r="V16" i="9"/>
  <c r="T16" i="9"/>
  <c r="R16" i="9"/>
  <c r="O16" i="9"/>
  <c r="P16" i="9" s="1"/>
  <c r="AK15" i="9"/>
  <c r="AJ15" i="9"/>
  <c r="AE15" i="9"/>
  <c r="AB15" i="9"/>
  <c r="Z15" i="9"/>
  <c r="X15" i="9"/>
  <c r="V15" i="9"/>
  <c r="T15" i="9"/>
  <c r="R15" i="9"/>
  <c r="O15" i="9"/>
  <c r="P15" i="9" s="1"/>
  <c r="AK14" i="9"/>
  <c r="AJ14" i="9"/>
  <c r="AE14" i="9"/>
  <c r="AB14" i="9"/>
  <c r="Z14" i="9"/>
  <c r="X14" i="9"/>
  <c r="V14" i="9"/>
  <c r="T14" i="9"/>
  <c r="R14" i="9"/>
  <c r="O14" i="9"/>
  <c r="P14" i="9" s="1"/>
  <c r="AK13" i="9"/>
  <c r="AJ13" i="9"/>
  <c r="AE13" i="9"/>
  <c r="AB13" i="9"/>
  <c r="Z13" i="9"/>
  <c r="X13" i="9"/>
  <c r="V13" i="9"/>
  <c r="T13" i="9"/>
  <c r="R13" i="9"/>
  <c r="O13" i="9"/>
  <c r="P13" i="9" s="1"/>
  <c r="AK12" i="9"/>
  <c r="AJ12" i="9"/>
  <c r="AE12" i="9"/>
  <c r="AB12" i="9"/>
  <c r="Z12" i="9"/>
  <c r="X12" i="9"/>
  <c r="V12" i="9"/>
  <c r="T12" i="9"/>
  <c r="R12" i="9"/>
  <c r="O12" i="9"/>
  <c r="P12" i="9" s="1"/>
  <c r="AK11" i="9"/>
  <c r="AJ11" i="9"/>
  <c r="AE11" i="9"/>
  <c r="AB11" i="9"/>
  <c r="Z11" i="9"/>
  <c r="X11" i="9"/>
  <c r="V11" i="9"/>
  <c r="T11" i="9"/>
  <c r="R11" i="9"/>
  <c r="O11" i="9"/>
  <c r="P11" i="9" s="1"/>
  <c r="AK10" i="9"/>
  <c r="AJ10" i="9"/>
  <c r="AE10" i="9"/>
  <c r="AB10" i="9"/>
  <c r="Z10" i="9"/>
  <c r="X10" i="9"/>
  <c r="V10" i="9"/>
  <c r="T10" i="9"/>
  <c r="R10" i="9"/>
  <c r="O10" i="9"/>
  <c r="P10" i="9" s="1"/>
  <c r="AK9" i="9"/>
  <c r="AJ9" i="9"/>
  <c r="AE9" i="9"/>
  <c r="AB9" i="9"/>
  <c r="Z9" i="9"/>
  <c r="X9" i="9"/>
  <c r="V9" i="9"/>
  <c r="T9" i="9"/>
  <c r="R9" i="9"/>
  <c r="O9" i="9"/>
  <c r="P9" i="9" s="1"/>
  <c r="AK8" i="9"/>
  <c r="AJ8" i="9"/>
  <c r="AE8" i="9"/>
  <c r="AB8" i="9"/>
  <c r="Z8" i="9"/>
  <c r="X8" i="9"/>
  <c r="V8" i="9"/>
  <c r="T8" i="9"/>
  <c r="R8" i="9"/>
  <c r="O8" i="9"/>
  <c r="P8" i="9" s="1"/>
  <c r="AK7" i="9"/>
  <c r="AJ7" i="9"/>
  <c r="AE7" i="9"/>
  <c r="AB7" i="9"/>
  <c r="Z7" i="9"/>
  <c r="X7" i="9"/>
  <c r="V7" i="9"/>
  <c r="T7" i="9"/>
  <c r="R7" i="9"/>
  <c r="O7" i="9"/>
  <c r="P7" i="9" s="1"/>
  <c r="AK6" i="9"/>
  <c r="AJ6" i="9"/>
  <c r="AE6" i="9"/>
  <c r="AB6" i="9"/>
  <c r="Z6" i="9"/>
  <c r="X6" i="9"/>
  <c r="V6" i="9"/>
  <c r="T6" i="9"/>
  <c r="R6" i="9"/>
  <c r="O6" i="9"/>
  <c r="P6" i="9" s="1"/>
  <c r="AK5" i="9"/>
  <c r="AJ5" i="9"/>
  <c r="AE5" i="9"/>
  <c r="AB5" i="9"/>
  <c r="Z5" i="9"/>
  <c r="X5" i="9"/>
  <c r="V5" i="9"/>
  <c r="T5" i="9"/>
  <c r="R5" i="9"/>
  <c r="P5" i="9"/>
  <c r="AK4" i="9"/>
  <c r="AJ4" i="9"/>
  <c r="AE4" i="9"/>
  <c r="AB4" i="9"/>
  <c r="Z4" i="9"/>
  <c r="X4" i="9"/>
  <c r="V4" i="9"/>
  <c r="T4" i="9"/>
  <c r="R4" i="9"/>
  <c r="O4" i="9"/>
  <c r="P4" i="9" s="1"/>
  <c r="AK3" i="9"/>
  <c r="AJ3" i="9"/>
  <c r="AE3" i="9"/>
  <c r="AB3" i="9"/>
  <c r="Z3" i="9"/>
  <c r="X3" i="9"/>
  <c r="V3" i="9"/>
  <c r="T3" i="9"/>
  <c r="R3" i="9"/>
  <c r="O3" i="9"/>
  <c r="P3" i="9" s="1"/>
  <c r="AK2" i="9"/>
  <c r="AJ2" i="9"/>
  <c r="AE2" i="9"/>
  <c r="AB2" i="9"/>
  <c r="Z2" i="9"/>
  <c r="X2" i="9"/>
  <c r="V2" i="9"/>
  <c r="T2" i="9"/>
  <c r="R2" i="9"/>
  <c r="O2" i="9"/>
  <c r="P2" i="9" s="1"/>
  <c r="G27" i="9" l="1"/>
  <c r="H27" i="9" s="1"/>
  <c r="I27" i="9" s="1"/>
  <c r="G31" i="9"/>
  <c r="H31" i="9" s="1"/>
  <c r="I31" i="9" s="1"/>
  <c r="G35" i="9"/>
  <c r="H35" i="9" s="1"/>
  <c r="I35" i="9" s="1"/>
  <c r="G26" i="9"/>
  <c r="H26" i="9" s="1"/>
  <c r="I26" i="9" s="1"/>
  <c r="G28" i="9"/>
  <c r="H28" i="9" s="1"/>
  <c r="I28" i="9" s="1"/>
  <c r="G29" i="9"/>
  <c r="H29" i="9" s="1"/>
  <c r="I29" i="9" s="1"/>
  <c r="G24" i="9"/>
  <c r="H24" i="9" s="1"/>
  <c r="I24" i="9" s="1"/>
  <c r="G34" i="9"/>
  <c r="H34" i="9" s="1"/>
  <c r="I34" i="9" s="1"/>
  <c r="G25" i="9"/>
  <c r="H25" i="9" s="1"/>
  <c r="I25" i="9" s="1"/>
  <c r="G36" i="9"/>
  <c r="H36" i="9" s="1"/>
  <c r="I36" i="9" s="1"/>
  <c r="G22" i="9"/>
  <c r="H22" i="9" s="1"/>
  <c r="I22" i="9" s="1"/>
  <c r="G23" i="9"/>
  <c r="H23" i="9" s="1"/>
  <c r="I23" i="9" s="1"/>
  <c r="G30" i="9"/>
  <c r="H30" i="9" s="1"/>
  <c r="I30" i="9" s="1"/>
  <c r="G32" i="9"/>
  <c r="H32" i="9" s="1"/>
  <c r="I32" i="9" s="1"/>
  <c r="G33" i="9"/>
  <c r="H33" i="9" s="1"/>
  <c r="I33" i="9" s="1"/>
  <c r="G7" i="9"/>
  <c r="H7" i="9" s="1"/>
  <c r="I7" i="9" s="1"/>
  <c r="G4" i="9"/>
  <c r="H4" i="9" s="1"/>
  <c r="I4" i="9" s="1"/>
  <c r="G11" i="9"/>
  <c r="H11" i="9" s="1"/>
  <c r="I11" i="9" s="1"/>
  <c r="G14" i="9"/>
  <c r="H14" i="9" s="1"/>
  <c r="I14" i="9" s="1"/>
  <c r="G2" i="9"/>
  <c r="H2" i="9" s="1"/>
  <c r="I2" i="9" s="1"/>
  <c r="G10" i="9"/>
  <c r="H10" i="9" s="1"/>
  <c r="I10" i="9" s="1"/>
  <c r="G8" i="9"/>
  <c r="H8" i="9" s="1"/>
  <c r="I8" i="9" s="1"/>
  <c r="G15" i="9"/>
  <c r="H15" i="9" s="1"/>
  <c r="I15" i="9" s="1"/>
  <c r="G3" i="9"/>
  <c r="H3" i="9" s="1"/>
  <c r="I3" i="9" s="1"/>
  <c r="G5" i="9"/>
  <c r="H5" i="9" s="1"/>
  <c r="I5" i="9" s="1"/>
  <c r="G12" i="9"/>
  <c r="H12" i="9" s="1"/>
  <c r="I12" i="9" s="1"/>
  <c r="G9" i="9"/>
  <c r="H9" i="9" s="1"/>
  <c r="I9" i="9" s="1"/>
  <c r="G16" i="9"/>
  <c r="H16" i="9" s="1"/>
  <c r="I16" i="9" s="1"/>
  <c r="G6" i="9"/>
  <c r="H6" i="9" s="1"/>
  <c r="I6" i="9" s="1"/>
  <c r="G13" i="9"/>
  <c r="H13" i="9" s="1"/>
  <c r="I13" i="9" s="1"/>
  <c r="AL115" i="10"/>
  <c r="AK115" i="10"/>
  <c r="AF115" i="10"/>
  <c r="AC115" i="10"/>
  <c r="G115" i="10" s="1"/>
  <c r="AL114" i="10"/>
  <c r="AK114" i="10"/>
  <c r="AF114" i="10"/>
  <c r="AC114" i="10"/>
  <c r="AL113" i="10"/>
  <c r="AK113" i="10"/>
  <c r="AF113" i="10"/>
  <c r="AC113" i="10"/>
  <c r="G113" i="10" s="1"/>
  <c r="AL112" i="10"/>
  <c r="AK112" i="10"/>
  <c r="AF112" i="10"/>
  <c r="AC112" i="10"/>
  <c r="G112" i="10" s="1"/>
  <c r="AL111" i="10"/>
  <c r="AK111" i="10"/>
  <c r="AF111" i="10"/>
  <c r="AC111" i="10"/>
  <c r="AL110" i="10"/>
  <c r="AK110" i="10"/>
  <c r="AF110" i="10"/>
  <c r="AC110" i="10"/>
  <c r="G110" i="10" s="1"/>
  <c r="AL109" i="10"/>
  <c r="AK109" i="10"/>
  <c r="AF109" i="10"/>
  <c r="AC109" i="10"/>
  <c r="G109" i="10" s="1"/>
  <c r="AL108" i="10"/>
  <c r="AK108" i="10"/>
  <c r="AF108" i="10"/>
  <c r="AC108" i="10"/>
  <c r="AL107" i="10"/>
  <c r="AK107" i="10"/>
  <c r="AF107" i="10"/>
  <c r="AC107" i="10"/>
  <c r="G107" i="10" s="1"/>
  <c r="AL106" i="10"/>
  <c r="AK106" i="10"/>
  <c r="AF106" i="10"/>
  <c r="AC106" i="10"/>
  <c r="G106" i="10" s="1"/>
  <c r="AL105" i="10"/>
  <c r="AK105" i="10"/>
  <c r="AF105" i="10"/>
  <c r="AC105" i="10"/>
  <c r="AL104" i="10"/>
  <c r="AK104" i="10"/>
  <c r="AF104" i="10"/>
  <c r="AC104" i="10"/>
  <c r="G104" i="10" s="1"/>
  <c r="AL103" i="10"/>
  <c r="AK103" i="10"/>
  <c r="AF103" i="10"/>
  <c r="AC103" i="10"/>
  <c r="G103" i="10" s="1"/>
  <c r="AL102" i="10"/>
  <c r="AK102" i="10"/>
  <c r="AF102" i="10"/>
  <c r="AC102" i="10"/>
  <c r="AL101" i="10"/>
  <c r="AK101" i="10"/>
  <c r="AF101" i="10"/>
  <c r="AC101" i="10"/>
  <c r="G101" i="10" s="1"/>
  <c r="G102" i="10" l="1"/>
  <c r="G108" i="10"/>
  <c r="G114" i="10"/>
  <c r="G105" i="10"/>
  <c r="G111" i="10"/>
  <c r="I111" i="10" s="1"/>
  <c r="J111" i="10" s="1"/>
  <c r="I107" i="10"/>
  <c r="J107" i="10" s="1"/>
  <c r="I115" i="10"/>
  <c r="J115" i="10" s="1"/>
  <c r="I108" i="10"/>
  <c r="J108" i="10" s="1"/>
  <c r="I112" i="10"/>
  <c r="J112" i="10" s="1"/>
  <c r="I105" i="10"/>
  <c r="J105" i="10" s="1"/>
  <c r="I109" i="10"/>
  <c r="J109" i="10" s="1"/>
  <c r="I113" i="10"/>
  <c r="J113" i="10" s="1"/>
  <c r="I101" i="10"/>
  <c r="J101" i="10" s="1"/>
  <c r="I102" i="10"/>
  <c r="J102" i="10" s="1"/>
  <c r="I110" i="10"/>
  <c r="J110" i="10" s="1"/>
  <c r="I114" i="10"/>
  <c r="J114" i="10" s="1"/>
  <c r="I104" i="10"/>
  <c r="J104" i="10" s="1"/>
  <c r="I106" i="10"/>
  <c r="J106" i="10" s="1"/>
  <c r="I103" i="10"/>
  <c r="J103" i="10" s="1"/>
  <c r="AA295" i="3"/>
  <c r="AA294" i="3"/>
  <c r="AA293" i="3"/>
  <c r="AA292" i="3"/>
  <c r="AA291" i="3"/>
  <c r="AA290" i="3"/>
  <c r="AA301" i="3"/>
  <c r="AA300" i="3"/>
  <c r="AA299" i="3"/>
  <c r="AA298" i="3"/>
  <c r="AA297" i="3"/>
  <c r="AA296" i="3"/>
  <c r="AK237" i="9" l="1"/>
  <c r="AJ237" i="9"/>
  <c r="AE237" i="9"/>
  <c r="AB237" i="9"/>
  <c r="Z237" i="9"/>
  <c r="X237" i="9"/>
  <c r="V237" i="9"/>
  <c r="T237" i="9"/>
  <c r="R237" i="9"/>
  <c r="O237" i="9"/>
  <c r="P237" i="9" s="1"/>
  <c r="AK236" i="9"/>
  <c r="AJ236" i="9"/>
  <c r="AE236" i="9"/>
  <c r="AB236" i="9"/>
  <c r="Z236" i="9"/>
  <c r="X236" i="9"/>
  <c r="V236" i="9"/>
  <c r="T236" i="9"/>
  <c r="R236" i="9"/>
  <c r="O236" i="9"/>
  <c r="P236" i="9" s="1"/>
  <c r="AK235" i="9"/>
  <c r="AJ235" i="9"/>
  <c r="AE235" i="9"/>
  <c r="AB235" i="9"/>
  <c r="Z235" i="9"/>
  <c r="X235" i="9"/>
  <c r="V235" i="9"/>
  <c r="T235" i="9"/>
  <c r="R235" i="9"/>
  <c r="O235" i="9"/>
  <c r="P235" i="9" s="1"/>
  <c r="AK234" i="9"/>
  <c r="AJ234" i="9"/>
  <c r="AE234" i="9"/>
  <c r="AB234" i="9"/>
  <c r="Z234" i="9"/>
  <c r="X234" i="9"/>
  <c r="V234" i="9"/>
  <c r="T234" i="9"/>
  <c r="R234" i="9"/>
  <c r="O234" i="9"/>
  <c r="P234" i="9" s="1"/>
  <c r="AK233" i="9"/>
  <c r="AJ233" i="9"/>
  <c r="AE233" i="9"/>
  <c r="AB233" i="9"/>
  <c r="Z233" i="9"/>
  <c r="X233" i="9"/>
  <c r="V233" i="9"/>
  <c r="T233" i="9"/>
  <c r="R233" i="9"/>
  <c r="O233" i="9"/>
  <c r="P233" i="9" s="1"/>
  <c r="G235" i="9" l="1"/>
  <c r="H235" i="9" s="1"/>
  <c r="I235" i="9" s="1"/>
  <c r="G233" i="9"/>
  <c r="H233" i="9" s="1"/>
  <c r="I233" i="9" s="1"/>
  <c r="G236" i="9"/>
  <c r="H236" i="9" s="1"/>
  <c r="I236" i="9" s="1"/>
  <c r="G237" i="9"/>
  <c r="H237" i="9" s="1"/>
  <c r="I237" i="9" s="1"/>
  <c r="G234" i="9"/>
  <c r="H234" i="9" s="1"/>
  <c r="I234" i="9" s="1"/>
  <c r="AM42" i="14"/>
  <c r="AK42" i="14"/>
  <c r="AJ42" i="14"/>
  <c r="AE42" i="14"/>
  <c r="AB42" i="14"/>
  <c r="Z42" i="14"/>
  <c r="X42" i="14"/>
  <c r="V42" i="14"/>
  <c r="T42" i="14"/>
  <c r="R42" i="14"/>
  <c r="O42" i="14"/>
  <c r="P42" i="14" s="1"/>
  <c r="AM41" i="14"/>
  <c r="AK41" i="14"/>
  <c r="AJ41" i="14"/>
  <c r="AE41" i="14"/>
  <c r="AB41" i="14"/>
  <c r="Z41" i="14"/>
  <c r="X41" i="14"/>
  <c r="V41" i="14"/>
  <c r="T41" i="14"/>
  <c r="R41" i="14"/>
  <c r="O41" i="14"/>
  <c r="P41" i="14" s="1"/>
  <c r="AM40" i="14"/>
  <c r="AK40" i="14"/>
  <c r="AJ40" i="14"/>
  <c r="AE40" i="14"/>
  <c r="AB40" i="14"/>
  <c r="Z40" i="14"/>
  <c r="X40" i="14"/>
  <c r="V40" i="14"/>
  <c r="T40" i="14"/>
  <c r="R40" i="14"/>
  <c r="O40" i="14"/>
  <c r="P40" i="14" s="1"/>
  <c r="AM39" i="14"/>
  <c r="AK39" i="14"/>
  <c r="AJ39" i="14"/>
  <c r="AE39" i="14"/>
  <c r="AB39" i="14"/>
  <c r="Z39" i="14"/>
  <c r="X39" i="14"/>
  <c r="V39" i="14"/>
  <c r="T39" i="14"/>
  <c r="R39" i="14"/>
  <c r="O39" i="14"/>
  <c r="P39" i="14" s="1"/>
  <c r="AM38" i="14"/>
  <c r="AK38" i="14"/>
  <c r="AJ38" i="14"/>
  <c r="AE38" i="14"/>
  <c r="AB38" i="14"/>
  <c r="Z38" i="14"/>
  <c r="X38" i="14"/>
  <c r="V38" i="14"/>
  <c r="T38" i="14"/>
  <c r="R38" i="14"/>
  <c r="O38" i="14"/>
  <c r="P38" i="14" s="1"/>
  <c r="AM37" i="14"/>
  <c r="AK37" i="14"/>
  <c r="AJ37" i="14"/>
  <c r="AE37" i="14"/>
  <c r="AB37" i="14"/>
  <c r="Z37" i="14"/>
  <c r="X37" i="14"/>
  <c r="V37" i="14"/>
  <c r="T37" i="14"/>
  <c r="R37" i="14"/>
  <c r="O37" i="14"/>
  <c r="P37" i="14" s="1"/>
  <c r="AM36" i="14"/>
  <c r="AK36" i="14"/>
  <c r="AJ36" i="14"/>
  <c r="AE36" i="14"/>
  <c r="AB36" i="14"/>
  <c r="Z36" i="14"/>
  <c r="X36" i="14"/>
  <c r="V36" i="14"/>
  <c r="T36" i="14"/>
  <c r="R36" i="14"/>
  <c r="O36" i="14"/>
  <c r="P36" i="14" s="1"/>
  <c r="AM35" i="14"/>
  <c r="AK35" i="14"/>
  <c r="AJ35" i="14"/>
  <c r="AE35" i="14"/>
  <c r="AB35" i="14"/>
  <c r="Z35" i="14"/>
  <c r="X35" i="14"/>
  <c r="V35" i="14"/>
  <c r="T35" i="14"/>
  <c r="R35" i="14"/>
  <c r="O35" i="14"/>
  <c r="P35" i="14" s="1"/>
  <c r="AM34" i="14"/>
  <c r="AK34" i="14"/>
  <c r="AJ34" i="14"/>
  <c r="AE34" i="14"/>
  <c r="AB34" i="14"/>
  <c r="Z34" i="14"/>
  <c r="X34" i="14"/>
  <c r="V34" i="14"/>
  <c r="T34" i="14"/>
  <c r="R34" i="14"/>
  <c r="O34" i="14"/>
  <c r="P34" i="14" s="1"/>
  <c r="AM33" i="14"/>
  <c r="AK33" i="14"/>
  <c r="AJ33" i="14"/>
  <c r="AE33" i="14"/>
  <c r="AB33" i="14"/>
  <c r="Z33" i="14"/>
  <c r="X33" i="14"/>
  <c r="V33" i="14"/>
  <c r="T33" i="14"/>
  <c r="R33" i="14"/>
  <c r="O33" i="14"/>
  <c r="P33" i="14" s="1"/>
  <c r="AM32" i="14"/>
  <c r="AK32" i="14"/>
  <c r="AJ32" i="14"/>
  <c r="AE32" i="14"/>
  <c r="AB32" i="14"/>
  <c r="Z32" i="14"/>
  <c r="X32" i="14"/>
  <c r="V32" i="14"/>
  <c r="T32" i="14"/>
  <c r="R32" i="14"/>
  <c r="O32" i="14"/>
  <c r="P32" i="14" s="1"/>
  <c r="AM31" i="14"/>
  <c r="AK31" i="14"/>
  <c r="AJ31" i="14"/>
  <c r="AE31" i="14"/>
  <c r="AB31" i="14"/>
  <c r="Z31" i="14"/>
  <c r="X31" i="14"/>
  <c r="V31" i="14"/>
  <c r="T31" i="14"/>
  <c r="R31" i="14"/>
  <c r="O31" i="14"/>
  <c r="P31" i="14" s="1"/>
  <c r="AM30" i="14"/>
  <c r="AK30" i="14"/>
  <c r="AJ30" i="14"/>
  <c r="AE30" i="14"/>
  <c r="AB30" i="14"/>
  <c r="Z30" i="14"/>
  <c r="X30" i="14"/>
  <c r="V30" i="14"/>
  <c r="T30" i="14"/>
  <c r="R30" i="14"/>
  <c r="O30" i="14"/>
  <c r="P30" i="14" s="1"/>
  <c r="AM29" i="14"/>
  <c r="AK29" i="14"/>
  <c r="AJ29" i="14"/>
  <c r="AE29" i="14"/>
  <c r="AB29" i="14"/>
  <c r="Z29" i="14"/>
  <c r="X29" i="14"/>
  <c r="V29" i="14"/>
  <c r="T29" i="14"/>
  <c r="R29" i="14"/>
  <c r="O29" i="14"/>
  <c r="P29" i="14" s="1"/>
  <c r="AM28" i="14"/>
  <c r="AK28" i="14"/>
  <c r="AJ28" i="14"/>
  <c r="AE28" i="14"/>
  <c r="AB28" i="14"/>
  <c r="Z28" i="14"/>
  <c r="X28" i="14"/>
  <c r="V28" i="14"/>
  <c r="T28" i="14"/>
  <c r="R28" i="14"/>
  <c r="O28" i="14"/>
  <c r="P28" i="14" s="1"/>
  <c r="AM27" i="14"/>
  <c r="AK27" i="14"/>
  <c r="AJ27" i="14"/>
  <c r="AE27" i="14"/>
  <c r="AB27" i="14"/>
  <c r="Z27" i="14"/>
  <c r="X27" i="14"/>
  <c r="V27" i="14"/>
  <c r="T27" i="14"/>
  <c r="R27" i="14"/>
  <c r="O27" i="14"/>
  <c r="P27" i="14" s="1"/>
  <c r="AM26" i="14"/>
  <c r="AK26" i="14"/>
  <c r="AJ26" i="14"/>
  <c r="AE26" i="14"/>
  <c r="AB26" i="14"/>
  <c r="Z26" i="14"/>
  <c r="X26" i="14"/>
  <c r="V26" i="14"/>
  <c r="T26" i="14"/>
  <c r="R26" i="14"/>
  <c r="O26" i="14"/>
  <c r="P26" i="14" s="1"/>
  <c r="AM25" i="14"/>
  <c r="AK25" i="14"/>
  <c r="AJ25" i="14"/>
  <c r="AE25" i="14"/>
  <c r="AB25" i="14"/>
  <c r="Z25" i="14"/>
  <c r="X25" i="14"/>
  <c r="V25" i="14"/>
  <c r="T25" i="14"/>
  <c r="R25" i="14"/>
  <c r="O25" i="14"/>
  <c r="P25" i="14" s="1"/>
  <c r="AM24" i="14"/>
  <c r="AK24" i="14"/>
  <c r="AJ24" i="14"/>
  <c r="AE24" i="14"/>
  <c r="AB24" i="14"/>
  <c r="Z24" i="14"/>
  <c r="X24" i="14"/>
  <c r="V24" i="14"/>
  <c r="T24" i="14"/>
  <c r="R24" i="14"/>
  <c r="O24" i="14"/>
  <c r="P24" i="14" s="1"/>
  <c r="AM23" i="14"/>
  <c r="AK23" i="14"/>
  <c r="AJ23" i="14"/>
  <c r="AE23" i="14"/>
  <c r="AB23" i="14"/>
  <c r="Z23" i="14"/>
  <c r="X23" i="14"/>
  <c r="V23" i="14"/>
  <c r="T23" i="14"/>
  <c r="R23" i="14"/>
  <c r="O23" i="14"/>
  <c r="P23" i="14" s="1"/>
  <c r="G41" i="14" l="1"/>
  <c r="H41" i="14" s="1"/>
  <c r="I41" i="14" s="1"/>
  <c r="G37" i="14"/>
  <c r="H37" i="14" s="1"/>
  <c r="I37" i="14" s="1"/>
  <c r="G25" i="14"/>
  <c r="H25" i="14" s="1"/>
  <c r="I25" i="14" s="1"/>
  <c r="G39" i="14"/>
  <c r="H39" i="14" s="1"/>
  <c r="I39" i="14" s="1"/>
  <c r="G26" i="14"/>
  <c r="H26" i="14" s="1"/>
  <c r="I26" i="14" s="1"/>
  <c r="G35" i="14"/>
  <c r="H35" i="14" s="1"/>
  <c r="I35" i="14" s="1"/>
  <c r="G30" i="14"/>
  <c r="H30" i="14" s="1"/>
  <c r="I30" i="14" s="1"/>
  <c r="G36" i="14"/>
  <c r="H36" i="14" s="1"/>
  <c r="I36" i="14" s="1"/>
  <c r="G23" i="14"/>
  <c r="H23" i="14" s="1"/>
  <c r="I23" i="14" s="1"/>
  <c r="G32" i="14"/>
  <c r="H32" i="14" s="1"/>
  <c r="I32" i="14" s="1"/>
  <c r="G28" i="14"/>
  <c r="H28" i="14" s="1"/>
  <c r="I28" i="14" s="1"/>
  <c r="G27" i="14"/>
  <c r="H27" i="14" s="1"/>
  <c r="I27" i="14" s="1"/>
  <c r="G33" i="14"/>
  <c r="H33" i="14" s="1"/>
  <c r="I33" i="14" s="1"/>
  <c r="G42" i="14"/>
  <c r="H42" i="14" s="1"/>
  <c r="I42" i="14" s="1"/>
  <c r="G38" i="14"/>
  <c r="H38" i="14" s="1"/>
  <c r="I38" i="14" s="1"/>
  <c r="G40" i="14"/>
  <c r="H40" i="14" s="1"/>
  <c r="I40" i="14" s="1"/>
  <c r="G31" i="14"/>
  <c r="H31" i="14" s="1"/>
  <c r="I31" i="14" s="1"/>
  <c r="G24" i="14"/>
  <c r="H24" i="14" s="1"/>
  <c r="I24" i="14" s="1"/>
  <c r="G29" i="14"/>
  <c r="H29" i="14" s="1"/>
  <c r="I29" i="14" s="1"/>
  <c r="G34" i="14"/>
  <c r="H34" i="14" s="1"/>
  <c r="I34" i="14" s="1"/>
  <c r="AK187" i="12" l="1"/>
  <c r="AJ187" i="12"/>
  <c r="AE187" i="12"/>
  <c r="AB187" i="12"/>
  <c r="Z187" i="12"/>
  <c r="X187" i="12"/>
  <c r="T187" i="12"/>
  <c r="R187" i="12"/>
  <c r="O187" i="12"/>
  <c r="P187" i="12" s="1"/>
  <c r="AK186" i="12"/>
  <c r="AJ186" i="12"/>
  <c r="AE186" i="12"/>
  <c r="AB186" i="12"/>
  <c r="Z186" i="12"/>
  <c r="X186" i="12"/>
  <c r="T186" i="12"/>
  <c r="R186" i="12"/>
  <c r="O186" i="12"/>
  <c r="P186" i="12" s="1"/>
  <c r="AK185" i="12"/>
  <c r="AJ185" i="12"/>
  <c r="AE185" i="12"/>
  <c r="AB185" i="12"/>
  <c r="Z185" i="12"/>
  <c r="X185" i="12"/>
  <c r="T185" i="12"/>
  <c r="R185" i="12"/>
  <c r="O185" i="12"/>
  <c r="P185" i="12" s="1"/>
  <c r="G185" i="12" l="1"/>
  <c r="H185" i="12" s="1"/>
  <c r="I185" i="12" s="1"/>
  <c r="G186" i="12"/>
  <c r="H186" i="12" s="1"/>
  <c r="I186" i="12" s="1"/>
  <c r="G187" i="12"/>
  <c r="H187" i="12" s="1"/>
  <c r="I187" i="12" s="1"/>
  <c r="AK217" i="9"/>
  <c r="AJ217" i="9"/>
  <c r="AE217" i="9"/>
  <c r="AB217" i="9"/>
  <c r="Z217" i="9"/>
  <c r="X217" i="9"/>
  <c r="V217" i="9"/>
  <c r="T217" i="9"/>
  <c r="AK216" i="9"/>
  <c r="AJ216" i="9"/>
  <c r="AE216" i="9"/>
  <c r="AB216" i="9"/>
  <c r="Z216" i="9"/>
  <c r="X216" i="9"/>
  <c r="V216" i="9"/>
  <c r="T216" i="9"/>
  <c r="AK215" i="9"/>
  <c r="AJ215" i="9"/>
  <c r="AE215" i="9"/>
  <c r="AB215" i="9"/>
  <c r="Z215" i="9"/>
  <c r="X215" i="9"/>
  <c r="V215" i="9"/>
  <c r="T215" i="9"/>
  <c r="AK214" i="9"/>
  <c r="AJ214" i="9"/>
  <c r="AE214" i="9"/>
  <c r="AB214" i="9"/>
  <c r="Z214" i="9"/>
  <c r="X214" i="9"/>
  <c r="V214" i="9"/>
  <c r="T214" i="9"/>
  <c r="AK213" i="9"/>
  <c r="AJ213" i="9"/>
  <c r="AE213" i="9"/>
  <c r="AB213" i="9"/>
  <c r="Z213" i="9"/>
  <c r="X213" i="9"/>
  <c r="V213" i="9"/>
  <c r="T213" i="9"/>
  <c r="AK212" i="9"/>
  <c r="AJ212" i="9"/>
  <c r="AE212" i="9"/>
  <c r="AB212" i="9"/>
  <c r="Z212" i="9"/>
  <c r="X212" i="9"/>
  <c r="V212" i="9"/>
  <c r="T212" i="9"/>
  <c r="G216" i="9" l="1"/>
  <c r="H216" i="9" s="1"/>
  <c r="I216" i="9" s="1"/>
  <c r="G212" i="9"/>
  <c r="H212" i="9" s="1"/>
  <c r="I212" i="9" s="1"/>
  <c r="G214" i="9"/>
  <c r="H214" i="9" s="1"/>
  <c r="I214" i="9" s="1"/>
  <c r="G213" i="9"/>
  <c r="H213" i="9" s="1"/>
  <c r="I213" i="9" s="1"/>
  <c r="G215" i="9"/>
  <c r="H215" i="9" s="1"/>
  <c r="I215" i="9" s="1"/>
  <c r="G217" i="9"/>
  <c r="H217" i="9" s="1"/>
  <c r="I217" i="9" s="1"/>
  <c r="O17" i="9" l="1"/>
  <c r="P17" i="9" s="1"/>
  <c r="R17" i="9"/>
  <c r="T17" i="9"/>
  <c r="V17" i="9"/>
  <c r="X17" i="9"/>
  <c r="Z17" i="9"/>
  <c r="AB17" i="9"/>
  <c r="AE17" i="9"/>
  <c r="AJ17" i="9"/>
  <c r="AK17" i="9"/>
  <c r="O18" i="9"/>
  <c r="P18" i="9" s="1"/>
  <c r="R18" i="9"/>
  <c r="T18" i="9"/>
  <c r="V18" i="9"/>
  <c r="X18" i="9"/>
  <c r="Z18" i="9"/>
  <c r="AB18" i="9"/>
  <c r="AE18" i="9"/>
  <c r="AJ18" i="9"/>
  <c r="AK18" i="9"/>
  <c r="O19" i="9"/>
  <c r="P19" i="9" s="1"/>
  <c r="R19" i="9"/>
  <c r="T19" i="9"/>
  <c r="V19" i="9"/>
  <c r="X19" i="9"/>
  <c r="Z19" i="9"/>
  <c r="AB19" i="9"/>
  <c r="AE19" i="9"/>
  <c r="AJ19" i="9"/>
  <c r="AK19" i="9"/>
  <c r="O20" i="9"/>
  <c r="P20" i="9" s="1"/>
  <c r="R20" i="9"/>
  <c r="T20" i="9"/>
  <c r="V20" i="9"/>
  <c r="X20" i="9"/>
  <c r="Z20" i="9"/>
  <c r="AB20" i="9"/>
  <c r="AE20" i="9"/>
  <c r="AJ20" i="9"/>
  <c r="AK20" i="9"/>
  <c r="O21" i="9"/>
  <c r="P21" i="9" s="1"/>
  <c r="R21" i="9"/>
  <c r="T21" i="9"/>
  <c r="V21" i="9"/>
  <c r="X21" i="9"/>
  <c r="Z21" i="9"/>
  <c r="AB21" i="9"/>
  <c r="AE21" i="9"/>
  <c r="AJ21" i="9"/>
  <c r="AK21" i="9"/>
  <c r="AK182" i="12"/>
  <c r="AJ182" i="12"/>
  <c r="AE182" i="12"/>
  <c r="AB182" i="12"/>
  <c r="Z182" i="12"/>
  <c r="X182" i="12"/>
  <c r="T182" i="12"/>
  <c r="R182" i="12"/>
  <c r="O182" i="12"/>
  <c r="P182" i="12" s="1"/>
  <c r="G182" i="12" l="1"/>
  <c r="H182" i="12" s="1"/>
  <c r="I182" i="12" s="1"/>
  <c r="G20" i="9"/>
  <c r="H20" i="9" s="1"/>
  <c r="I20" i="9" s="1"/>
  <c r="G18" i="9"/>
  <c r="H18" i="9" s="1"/>
  <c r="I18" i="9" s="1"/>
  <c r="G19" i="9"/>
  <c r="H19" i="9" s="1"/>
  <c r="I19" i="9" s="1"/>
  <c r="G17" i="9"/>
  <c r="H17" i="9" s="1"/>
  <c r="I17" i="9" s="1"/>
  <c r="G21" i="9"/>
  <c r="H21" i="9" s="1"/>
  <c r="I21" i="9" s="1"/>
  <c r="AK184" i="12"/>
  <c r="AJ184" i="12"/>
  <c r="AE184" i="12"/>
  <c r="AB184" i="12"/>
  <c r="Z184" i="12"/>
  <c r="X184" i="12"/>
  <c r="T184" i="12"/>
  <c r="R184" i="12"/>
  <c r="O184" i="12"/>
  <c r="P184" i="12" s="1"/>
  <c r="G184" i="12" l="1"/>
  <c r="H184" i="12" s="1"/>
  <c r="I184" i="12" s="1"/>
  <c r="AM13" i="14"/>
  <c r="AK13" i="14"/>
  <c r="AJ13" i="14"/>
  <c r="AE13" i="14"/>
  <c r="AB13" i="14"/>
  <c r="Z13" i="14"/>
  <c r="X13" i="14"/>
  <c r="V13" i="14"/>
  <c r="T13" i="14"/>
  <c r="R13" i="14"/>
  <c r="O13" i="14"/>
  <c r="P13" i="14" s="1"/>
  <c r="AM12" i="14"/>
  <c r="AK12" i="14"/>
  <c r="AJ12" i="14"/>
  <c r="AE12" i="14"/>
  <c r="AB12" i="14"/>
  <c r="Z12" i="14"/>
  <c r="X12" i="14"/>
  <c r="V12" i="14"/>
  <c r="T12" i="14"/>
  <c r="R12" i="14"/>
  <c r="O12" i="14"/>
  <c r="P12" i="14" s="1"/>
  <c r="AK104" i="12"/>
  <c r="AJ104" i="12"/>
  <c r="AE104" i="12"/>
  <c r="AB104" i="12"/>
  <c r="Z104" i="12"/>
  <c r="X104" i="12"/>
  <c r="T104" i="12"/>
  <c r="R104" i="12"/>
  <c r="O104" i="12"/>
  <c r="P104" i="12" s="1"/>
  <c r="AK103" i="12"/>
  <c r="AJ103" i="12"/>
  <c r="AE103" i="12"/>
  <c r="AB103" i="12"/>
  <c r="Z103" i="12"/>
  <c r="X103" i="12"/>
  <c r="T103" i="12"/>
  <c r="R103" i="12"/>
  <c r="O103" i="12"/>
  <c r="P103" i="12" s="1"/>
  <c r="AK102" i="12"/>
  <c r="AJ102" i="12"/>
  <c r="AE102" i="12"/>
  <c r="AB102" i="12"/>
  <c r="Z102" i="12"/>
  <c r="X102" i="12"/>
  <c r="T102" i="12"/>
  <c r="R102" i="12"/>
  <c r="O102" i="12"/>
  <c r="P102" i="12" s="1"/>
  <c r="AK101" i="12"/>
  <c r="AJ101" i="12"/>
  <c r="AE101" i="12"/>
  <c r="AB101" i="12"/>
  <c r="Z101" i="12"/>
  <c r="X101" i="12"/>
  <c r="T101" i="12"/>
  <c r="R101" i="12"/>
  <c r="O101" i="12"/>
  <c r="P101" i="12" s="1"/>
  <c r="AK100" i="12"/>
  <c r="AJ100" i="12"/>
  <c r="AE100" i="12"/>
  <c r="AB100" i="12"/>
  <c r="Z100" i="12"/>
  <c r="X100" i="12"/>
  <c r="T100" i="12"/>
  <c r="R100" i="12"/>
  <c r="O100" i="12"/>
  <c r="P100" i="12" s="1"/>
  <c r="AK99" i="12"/>
  <c r="AJ99" i="12"/>
  <c r="AE99" i="12"/>
  <c r="AB99" i="12"/>
  <c r="Z99" i="12"/>
  <c r="X99" i="12"/>
  <c r="T99" i="12"/>
  <c r="R99" i="12"/>
  <c r="O99" i="12"/>
  <c r="P99" i="12" s="1"/>
  <c r="AK98" i="12"/>
  <c r="AJ98" i="12"/>
  <c r="AE98" i="12"/>
  <c r="AB98" i="12"/>
  <c r="Z98" i="12"/>
  <c r="X98" i="12"/>
  <c r="T98" i="12"/>
  <c r="R98" i="12"/>
  <c r="O98" i="12"/>
  <c r="P98" i="12" s="1"/>
  <c r="AK97" i="12"/>
  <c r="AJ97" i="12"/>
  <c r="AE97" i="12"/>
  <c r="AB97" i="12"/>
  <c r="Z97" i="12"/>
  <c r="X97" i="12"/>
  <c r="T97" i="12"/>
  <c r="R97" i="12"/>
  <c r="O97" i="12"/>
  <c r="P97" i="12" s="1"/>
  <c r="AK96" i="12"/>
  <c r="AJ96" i="12"/>
  <c r="AE96" i="12"/>
  <c r="AB96" i="12"/>
  <c r="Z96" i="12"/>
  <c r="X96" i="12"/>
  <c r="T96" i="12"/>
  <c r="R96" i="12"/>
  <c r="O96" i="12"/>
  <c r="P96" i="12" s="1"/>
  <c r="AK95" i="12"/>
  <c r="AJ95" i="12"/>
  <c r="AE95" i="12"/>
  <c r="AB95" i="12"/>
  <c r="Z95" i="12"/>
  <c r="X95" i="12"/>
  <c r="T95" i="12"/>
  <c r="R95" i="12"/>
  <c r="O95" i="12"/>
  <c r="P95" i="12" s="1"/>
  <c r="AK94" i="12"/>
  <c r="AJ94" i="12"/>
  <c r="AE94" i="12"/>
  <c r="AB94" i="12"/>
  <c r="Z94" i="12"/>
  <c r="X94" i="12"/>
  <c r="T94" i="12"/>
  <c r="R94" i="12"/>
  <c r="O94" i="12"/>
  <c r="P94" i="12" s="1"/>
  <c r="AK93" i="12"/>
  <c r="AJ93" i="12"/>
  <c r="AE93" i="12"/>
  <c r="AB93" i="12"/>
  <c r="Z93" i="12"/>
  <c r="X93" i="12"/>
  <c r="T93" i="12"/>
  <c r="R93" i="12"/>
  <c r="O93" i="12"/>
  <c r="P93" i="12" s="1"/>
  <c r="AK92" i="12"/>
  <c r="AJ92" i="12"/>
  <c r="AE92" i="12"/>
  <c r="AB92" i="12"/>
  <c r="Z92" i="12"/>
  <c r="X92" i="12"/>
  <c r="T92" i="12"/>
  <c r="R92" i="12"/>
  <c r="O92" i="12"/>
  <c r="P92" i="12" s="1"/>
  <c r="AK91" i="12"/>
  <c r="AJ91" i="12"/>
  <c r="AE91" i="12"/>
  <c r="AB91" i="12"/>
  <c r="Z91" i="12"/>
  <c r="X91" i="12"/>
  <c r="T91" i="12"/>
  <c r="R91" i="12"/>
  <c r="O91" i="12"/>
  <c r="P91" i="12" s="1"/>
  <c r="AK90" i="12"/>
  <c r="AJ90" i="12"/>
  <c r="AE90" i="12"/>
  <c r="AB90" i="12"/>
  <c r="Z90" i="12"/>
  <c r="X90" i="12"/>
  <c r="T90" i="12"/>
  <c r="R90" i="12"/>
  <c r="O90" i="12"/>
  <c r="P90" i="12" s="1"/>
  <c r="G13" i="14" l="1"/>
  <c r="H13" i="14" s="1"/>
  <c r="I13" i="14" s="1"/>
  <c r="G12" i="14"/>
  <c r="H12" i="14" s="1"/>
  <c r="I12" i="14" s="1"/>
  <c r="AA259" i="3"/>
  <c r="AA258" i="3"/>
  <c r="AA257" i="3"/>
  <c r="AA256" i="3"/>
  <c r="AA255" i="3"/>
  <c r="AA254" i="3"/>
  <c r="AA253" i="3"/>
  <c r="AA252" i="3"/>
  <c r="AA251" i="3"/>
  <c r="AA250" i="3"/>
  <c r="AA249" i="3"/>
  <c r="AA248" i="3"/>
  <c r="AA247" i="3"/>
  <c r="AA246" i="3"/>
  <c r="AA245" i="3"/>
  <c r="AA244" i="3"/>
  <c r="AA243" i="3"/>
  <c r="AA242" i="3"/>
  <c r="AA241" i="3"/>
  <c r="AA240" i="3"/>
  <c r="AA239" i="3"/>
  <c r="AA238" i="3"/>
  <c r="AA237" i="3"/>
  <c r="AA236" i="3"/>
  <c r="AA235" i="3"/>
  <c r="AA234" i="3"/>
  <c r="AA233" i="3"/>
  <c r="AA232" i="3"/>
  <c r="AA231" i="3"/>
  <c r="AA230" i="3"/>
  <c r="Z239" i="3"/>
  <c r="Z238" i="3"/>
  <c r="Z237" i="3"/>
  <c r="Z236" i="3"/>
  <c r="Z235" i="3"/>
  <c r="Z234" i="3"/>
  <c r="Z233" i="3"/>
  <c r="Z232" i="3"/>
  <c r="Z231" i="3"/>
  <c r="Z230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Z259" i="3"/>
  <c r="Z258" i="3"/>
  <c r="Z257" i="3"/>
  <c r="Z256" i="3"/>
  <c r="Z255" i="3"/>
  <c r="Z254" i="3"/>
  <c r="Z253" i="3"/>
  <c r="Z252" i="3"/>
  <c r="Z251" i="3"/>
  <c r="Z250" i="3"/>
  <c r="Z249" i="3"/>
  <c r="Z248" i="3"/>
  <c r="Z247" i="3"/>
  <c r="Z246" i="3"/>
  <c r="Z245" i="3"/>
  <c r="Z244" i="3"/>
  <c r="Z243" i="3"/>
  <c r="Z242" i="3"/>
  <c r="Z241" i="3"/>
  <c r="Z240" i="3"/>
  <c r="AE183" i="12"/>
  <c r="AE181" i="12"/>
  <c r="AE180" i="12"/>
  <c r="AE179" i="12"/>
  <c r="AE178" i="12"/>
  <c r="AE177" i="12"/>
  <c r="AE176" i="12"/>
  <c r="AE175" i="12"/>
  <c r="AE174" i="12"/>
  <c r="AE173" i="12"/>
  <c r="AE172" i="12"/>
  <c r="AE171" i="12"/>
  <c r="AE170" i="12"/>
  <c r="AE169" i="12"/>
  <c r="AE168" i="12"/>
  <c r="AE167" i="12"/>
  <c r="AE166" i="12"/>
  <c r="AE165" i="12"/>
  <c r="AE158" i="12"/>
  <c r="AE157" i="12"/>
  <c r="AE156" i="12"/>
  <c r="AE155" i="12"/>
  <c r="AE154" i="12"/>
  <c r="AE153" i="12"/>
  <c r="AE152" i="12"/>
  <c r="AE151" i="12"/>
  <c r="AE150" i="12"/>
  <c r="AE149" i="12"/>
  <c r="AE148" i="12"/>
  <c r="AE147" i="12"/>
  <c r="AE146" i="12"/>
  <c r="AE145" i="12"/>
  <c r="AE144" i="12"/>
  <c r="AE143" i="12"/>
  <c r="AE142" i="12"/>
  <c r="AE141" i="12"/>
  <c r="AE140" i="12"/>
  <c r="AE139" i="12"/>
  <c r="AE138" i="12"/>
  <c r="AE137" i="12"/>
  <c r="AE136" i="12"/>
  <c r="AE135" i="12"/>
  <c r="AE89" i="12"/>
  <c r="AE88" i="12"/>
  <c r="AE87" i="12"/>
  <c r="AE86" i="12"/>
  <c r="AE85" i="12"/>
  <c r="G104" i="12" l="1"/>
  <c r="H104" i="12" s="1"/>
  <c r="I104" i="12" s="1"/>
  <c r="G98" i="12"/>
  <c r="H98" i="12" s="1"/>
  <c r="I98" i="12" s="1"/>
  <c r="G96" i="12"/>
  <c r="H96" i="12" s="1"/>
  <c r="I96" i="12" s="1"/>
  <c r="G94" i="12"/>
  <c r="H94" i="12" s="1"/>
  <c r="I94" i="12" s="1"/>
  <c r="G93" i="12"/>
  <c r="H93" i="12" s="1"/>
  <c r="I93" i="12" s="1"/>
  <c r="G103" i="12"/>
  <c r="H103" i="12" s="1"/>
  <c r="I103" i="12" s="1"/>
  <c r="G99" i="12"/>
  <c r="H99" i="12" s="1"/>
  <c r="I99" i="12" s="1"/>
  <c r="G102" i="12"/>
  <c r="H102" i="12" s="1"/>
  <c r="I102" i="12" s="1"/>
  <c r="G101" i="12"/>
  <c r="H101" i="12" s="1"/>
  <c r="I101" i="12" s="1"/>
  <c r="G100" i="12"/>
  <c r="H100" i="12" s="1"/>
  <c r="I100" i="12" s="1"/>
  <c r="G97" i="12"/>
  <c r="H97" i="12" s="1"/>
  <c r="I97" i="12" s="1"/>
  <c r="G95" i="12"/>
  <c r="H95" i="12" s="1"/>
  <c r="I95" i="12" s="1"/>
  <c r="G92" i="12"/>
  <c r="H92" i="12" s="1"/>
  <c r="I92" i="12" s="1"/>
  <c r="G91" i="12"/>
  <c r="H91" i="12" s="1"/>
  <c r="I91" i="12" s="1"/>
  <c r="G90" i="12"/>
  <c r="H90" i="12" s="1"/>
  <c r="I90" i="12" s="1"/>
  <c r="O8" i="12"/>
  <c r="O47" i="9"/>
  <c r="O48" i="9"/>
  <c r="O153" i="12"/>
  <c r="O129" i="12"/>
  <c r="O64" i="12"/>
  <c r="O65" i="12"/>
  <c r="O66" i="12"/>
  <c r="O168" i="12" l="1"/>
  <c r="P168" i="12" s="1"/>
  <c r="AM7" i="14" l="1"/>
  <c r="AK7" i="14"/>
  <c r="AJ7" i="14"/>
  <c r="AE7" i="14"/>
  <c r="AB7" i="14"/>
  <c r="Z7" i="14"/>
  <c r="X7" i="14"/>
  <c r="V7" i="14"/>
  <c r="T7" i="14"/>
  <c r="R7" i="14"/>
  <c r="O7" i="14"/>
  <c r="P7" i="14" s="1"/>
  <c r="G7" i="14" l="1"/>
  <c r="H7" i="14" s="1"/>
  <c r="I7" i="14" s="1"/>
  <c r="AK10" i="15"/>
  <c r="AK9" i="15"/>
  <c r="AK8" i="15"/>
  <c r="AK7" i="15"/>
  <c r="G7" i="15" s="1"/>
  <c r="AK6" i="15"/>
  <c r="AK5" i="15"/>
  <c r="AK4" i="15"/>
  <c r="AK3" i="15"/>
  <c r="AJ10" i="15"/>
  <c r="AJ9" i="15"/>
  <c r="G9" i="15" s="1"/>
  <c r="AJ8" i="15"/>
  <c r="G8" i="15" s="1"/>
  <c r="AJ7" i="15"/>
  <c r="AJ6" i="15"/>
  <c r="G6" i="15" s="1"/>
  <c r="AJ5" i="15"/>
  <c r="G5" i="15" s="1"/>
  <c r="AJ4" i="15"/>
  <c r="G4" i="15" s="1"/>
  <c r="AJ3" i="15"/>
  <c r="G3" i="15" s="1"/>
  <c r="G10" i="15" l="1"/>
  <c r="AK11" i="14"/>
  <c r="AJ11" i="14"/>
  <c r="AE11" i="14"/>
  <c r="AB11" i="14"/>
  <c r="Z11" i="14"/>
  <c r="X11" i="14"/>
  <c r="V11" i="14"/>
  <c r="T11" i="14"/>
  <c r="R11" i="14"/>
  <c r="O11" i="14"/>
  <c r="P11" i="14" s="1"/>
  <c r="AM9" i="14"/>
  <c r="AK9" i="14"/>
  <c r="AJ9" i="14"/>
  <c r="AE9" i="14"/>
  <c r="AB9" i="14"/>
  <c r="Z9" i="14"/>
  <c r="X9" i="14"/>
  <c r="V9" i="14"/>
  <c r="T9" i="14"/>
  <c r="R9" i="14"/>
  <c r="O9" i="14"/>
  <c r="P9" i="14" s="1"/>
  <c r="G9" i="14" l="1"/>
  <c r="H9" i="14" s="1"/>
  <c r="I9" i="14" s="1"/>
  <c r="G11" i="14"/>
  <c r="H11" i="14" s="1"/>
  <c r="I11" i="14" s="1"/>
  <c r="H7" i="15" l="1"/>
  <c r="I7" i="15" s="1"/>
  <c r="H10" i="15"/>
  <c r="I10" i="15" s="1"/>
  <c r="H9" i="15"/>
  <c r="I9" i="15" s="1"/>
  <c r="H5" i="15"/>
  <c r="I5" i="15" s="1"/>
  <c r="AK148" i="9" l="1"/>
  <c r="AJ148" i="9"/>
  <c r="AE148" i="9"/>
  <c r="AB148" i="9"/>
  <c r="Z148" i="9"/>
  <c r="X148" i="9"/>
  <c r="V148" i="9"/>
  <c r="T148" i="9"/>
  <c r="R148" i="9"/>
  <c r="O148" i="9"/>
  <c r="P148" i="9" s="1"/>
  <c r="AK147" i="9"/>
  <c r="AJ147" i="9"/>
  <c r="AE147" i="9"/>
  <c r="AB147" i="9"/>
  <c r="Z147" i="9"/>
  <c r="X147" i="9"/>
  <c r="V147" i="9"/>
  <c r="T147" i="9"/>
  <c r="R147" i="9"/>
  <c r="O147" i="9"/>
  <c r="P147" i="9" s="1"/>
  <c r="AK146" i="9"/>
  <c r="AJ146" i="9"/>
  <c r="AE146" i="9"/>
  <c r="AB146" i="9"/>
  <c r="Z146" i="9"/>
  <c r="X146" i="9"/>
  <c r="V146" i="9"/>
  <c r="T146" i="9"/>
  <c r="R146" i="9"/>
  <c r="P146" i="9"/>
  <c r="AK145" i="9"/>
  <c r="AJ145" i="9"/>
  <c r="AE145" i="9"/>
  <c r="AB145" i="9"/>
  <c r="Z145" i="9"/>
  <c r="X145" i="9"/>
  <c r="V145" i="9"/>
  <c r="T145" i="9"/>
  <c r="O145" i="9"/>
  <c r="P145" i="9" s="1"/>
  <c r="AK144" i="9"/>
  <c r="AJ144" i="9"/>
  <c r="AE144" i="9"/>
  <c r="AB144" i="9"/>
  <c r="Z144" i="9"/>
  <c r="X144" i="9"/>
  <c r="V144" i="9"/>
  <c r="T144" i="9"/>
  <c r="R144" i="9"/>
  <c r="O144" i="9"/>
  <c r="P144" i="9" s="1"/>
  <c r="AK143" i="9"/>
  <c r="AJ143" i="9"/>
  <c r="AE143" i="9"/>
  <c r="AB143" i="9"/>
  <c r="Z143" i="9"/>
  <c r="X143" i="9"/>
  <c r="V143" i="9"/>
  <c r="T143" i="9"/>
  <c r="R143" i="9"/>
  <c r="O143" i="9"/>
  <c r="P143" i="9" s="1"/>
  <c r="AK142" i="9"/>
  <c r="AJ142" i="9"/>
  <c r="AE142" i="9"/>
  <c r="AB142" i="9"/>
  <c r="Z142" i="9"/>
  <c r="X142" i="9"/>
  <c r="V142" i="9"/>
  <c r="T142" i="9"/>
  <c r="R142" i="9"/>
  <c r="O142" i="9"/>
  <c r="P142" i="9" s="1"/>
  <c r="AK141" i="9"/>
  <c r="AJ141" i="9"/>
  <c r="AE141" i="9"/>
  <c r="AB141" i="9"/>
  <c r="Z141" i="9"/>
  <c r="X141" i="9"/>
  <c r="V141" i="9"/>
  <c r="T141" i="9"/>
  <c r="O141" i="9"/>
  <c r="P141" i="9" s="1"/>
  <c r="G145" i="9" l="1"/>
  <c r="H145" i="9" s="1"/>
  <c r="I145" i="9" s="1"/>
  <c r="G148" i="9"/>
  <c r="H148" i="9" s="1"/>
  <c r="I148" i="9" s="1"/>
  <c r="G142" i="9"/>
  <c r="H142" i="9" s="1"/>
  <c r="I142" i="9" s="1"/>
  <c r="G147" i="9"/>
  <c r="H147" i="9" s="1"/>
  <c r="I147" i="9" s="1"/>
  <c r="G146" i="9"/>
  <c r="H146" i="9" s="1"/>
  <c r="I146" i="9" s="1"/>
  <c r="G141" i="9"/>
  <c r="H141" i="9" s="1"/>
  <c r="I141" i="9" s="1"/>
  <c r="G143" i="9"/>
  <c r="H143" i="9" s="1"/>
  <c r="I143" i="9" s="1"/>
  <c r="G144" i="9"/>
  <c r="H144" i="9" s="1"/>
  <c r="I144" i="9" s="1"/>
  <c r="AE121" i="3" l="1"/>
  <c r="AD121" i="3"/>
  <c r="W121" i="3"/>
  <c r="U121" i="3"/>
  <c r="Q121" i="3"/>
  <c r="O121" i="3"/>
  <c r="L121" i="3"/>
  <c r="M121" i="3" s="1"/>
  <c r="AE120" i="3"/>
  <c r="AD120" i="3"/>
  <c r="W120" i="3"/>
  <c r="U120" i="3"/>
  <c r="Q120" i="3"/>
  <c r="O120" i="3"/>
  <c r="L120" i="3"/>
  <c r="M120" i="3" s="1"/>
  <c r="AE119" i="3"/>
  <c r="AD119" i="3"/>
  <c r="W119" i="3"/>
  <c r="U119" i="3"/>
  <c r="Q119" i="3"/>
  <c r="O119" i="3"/>
  <c r="L119" i="3"/>
  <c r="M119" i="3" s="1"/>
  <c r="AE118" i="3"/>
  <c r="AD118" i="3"/>
  <c r="W118" i="3"/>
  <c r="U118" i="3"/>
  <c r="Q118" i="3"/>
  <c r="O118" i="3"/>
  <c r="L118" i="3"/>
  <c r="M118" i="3" s="1"/>
  <c r="AE117" i="3"/>
  <c r="AD117" i="3"/>
  <c r="W117" i="3"/>
  <c r="U117" i="3"/>
  <c r="Q117" i="3"/>
  <c r="O117" i="3"/>
  <c r="L117" i="3"/>
  <c r="M117" i="3" s="1"/>
  <c r="AE116" i="3"/>
  <c r="AD116" i="3"/>
  <c r="W116" i="3"/>
  <c r="U116" i="3"/>
  <c r="Q116" i="3"/>
  <c r="O116" i="3"/>
  <c r="L116" i="3"/>
  <c r="M116" i="3" s="1"/>
  <c r="AE115" i="3"/>
  <c r="AD115" i="3"/>
  <c r="W115" i="3"/>
  <c r="U115" i="3"/>
  <c r="Q115" i="3"/>
  <c r="O115" i="3"/>
  <c r="L115" i="3"/>
  <c r="M115" i="3" s="1"/>
  <c r="AE114" i="3"/>
  <c r="AD114" i="3"/>
  <c r="W114" i="3"/>
  <c r="U114" i="3"/>
  <c r="Q114" i="3"/>
  <c r="O114" i="3"/>
  <c r="L114" i="3"/>
  <c r="M114" i="3" s="1"/>
  <c r="AE113" i="3"/>
  <c r="AD113" i="3"/>
  <c r="W113" i="3"/>
  <c r="U113" i="3"/>
  <c r="Q113" i="3"/>
  <c r="O113" i="3"/>
  <c r="L113" i="3"/>
  <c r="M113" i="3" s="1"/>
  <c r="AE112" i="3"/>
  <c r="AD112" i="3"/>
  <c r="W112" i="3"/>
  <c r="U112" i="3"/>
  <c r="Q112" i="3"/>
  <c r="O112" i="3"/>
  <c r="L112" i="3"/>
  <c r="M112" i="3" s="1"/>
  <c r="AE111" i="3"/>
  <c r="AD111" i="3"/>
  <c r="W111" i="3"/>
  <c r="U111" i="3"/>
  <c r="Q111" i="3"/>
  <c r="O111" i="3"/>
  <c r="L111" i="3"/>
  <c r="M111" i="3" s="1"/>
  <c r="AE110" i="3"/>
  <c r="AD110" i="3"/>
  <c r="W110" i="3"/>
  <c r="U110" i="3"/>
  <c r="Q110" i="3"/>
  <c r="O110" i="3"/>
  <c r="L110" i="3"/>
  <c r="M110" i="3" s="1"/>
  <c r="AE109" i="3"/>
  <c r="AD109" i="3"/>
  <c r="W109" i="3"/>
  <c r="U109" i="3"/>
  <c r="Q109" i="3"/>
  <c r="O109" i="3"/>
  <c r="L109" i="3"/>
  <c r="M109" i="3" s="1"/>
  <c r="AE108" i="3"/>
  <c r="AD108" i="3"/>
  <c r="W108" i="3"/>
  <c r="U108" i="3"/>
  <c r="Q108" i="3"/>
  <c r="O108" i="3"/>
  <c r="L108" i="3"/>
  <c r="M108" i="3" s="1"/>
  <c r="AE107" i="3"/>
  <c r="AD107" i="3"/>
  <c r="W107" i="3"/>
  <c r="U107" i="3"/>
  <c r="Q107" i="3"/>
  <c r="O107" i="3"/>
  <c r="L107" i="3"/>
  <c r="M107" i="3" s="1"/>
  <c r="AE106" i="3"/>
  <c r="AD106" i="3"/>
  <c r="W106" i="3"/>
  <c r="U106" i="3"/>
  <c r="Q106" i="3"/>
  <c r="O106" i="3"/>
  <c r="L106" i="3"/>
  <c r="M106" i="3" s="1"/>
  <c r="AE105" i="3"/>
  <c r="AD105" i="3"/>
  <c r="W105" i="3"/>
  <c r="U105" i="3"/>
  <c r="Q105" i="3"/>
  <c r="O105" i="3"/>
  <c r="L105" i="3"/>
  <c r="M105" i="3" s="1"/>
  <c r="AE104" i="3"/>
  <c r="AD104" i="3"/>
  <c r="W104" i="3"/>
  <c r="U104" i="3"/>
  <c r="Q104" i="3"/>
  <c r="O104" i="3"/>
  <c r="L104" i="3"/>
  <c r="M104" i="3" s="1"/>
  <c r="AE103" i="3"/>
  <c r="AD103" i="3"/>
  <c r="W103" i="3"/>
  <c r="U103" i="3"/>
  <c r="Q103" i="3"/>
  <c r="O103" i="3"/>
  <c r="L103" i="3"/>
  <c r="M103" i="3" s="1"/>
  <c r="AE102" i="3"/>
  <c r="AD102" i="3"/>
  <c r="W102" i="3"/>
  <c r="U102" i="3"/>
  <c r="Q102" i="3"/>
  <c r="O102" i="3"/>
  <c r="L102" i="3"/>
  <c r="M102" i="3" s="1"/>
  <c r="AE101" i="3"/>
  <c r="AD101" i="3"/>
  <c r="W101" i="3"/>
  <c r="U101" i="3"/>
  <c r="Q101" i="3"/>
  <c r="O101" i="3"/>
  <c r="L101" i="3"/>
  <c r="M101" i="3" s="1"/>
  <c r="AE100" i="3"/>
  <c r="AD100" i="3"/>
  <c r="W100" i="3"/>
  <c r="U100" i="3"/>
  <c r="Q100" i="3"/>
  <c r="O100" i="3"/>
  <c r="L100" i="3"/>
  <c r="M100" i="3" s="1"/>
  <c r="AE99" i="3"/>
  <c r="AD99" i="3"/>
  <c r="W99" i="3"/>
  <c r="U99" i="3"/>
  <c r="Q99" i="3"/>
  <c r="O99" i="3"/>
  <c r="L99" i="3"/>
  <c r="M99" i="3" s="1"/>
  <c r="AE98" i="3"/>
  <c r="AD98" i="3"/>
  <c r="W98" i="3"/>
  <c r="U98" i="3"/>
  <c r="Q98" i="3"/>
  <c r="O98" i="3"/>
  <c r="L98" i="3"/>
  <c r="M98" i="3" s="1"/>
  <c r="AE97" i="3"/>
  <c r="AD97" i="3"/>
  <c r="W97" i="3"/>
  <c r="U97" i="3"/>
  <c r="Q97" i="3"/>
  <c r="O97" i="3"/>
  <c r="L97" i="3"/>
  <c r="M97" i="3" s="1"/>
  <c r="AE96" i="3"/>
  <c r="AD96" i="3"/>
  <c r="W96" i="3"/>
  <c r="U96" i="3"/>
  <c r="Q96" i="3"/>
  <c r="O96" i="3"/>
  <c r="L96" i="3"/>
  <c r="M96" i="3" s="1"/>
  <c r="AE95" i="3"/>
  <c r="AD95" i="3"/>
  <c r="W95" i="3"/>
  <c r="U95" i="3"/>
  <c r="Q95" i="3"/>
  <c r="O95" i="3"/>
  <c r="L95" i="3"/>
  <c r="M95" i="3" s="1"/>
  <c r="AE94" i="3"/>
  <c r="AD94" i="3"/>
  <c r="W94" i="3"/>
  <c r="U94" i="3"/>
  <c r="Q94" i="3"/>
  <c r="O94" i="3"/>
  <c r="L94" i="3"/>
  <c r="M94" i="3" s="1"/>
  <c r="AE93" i="3"/>
  <c r="AD93" i="3"/>
  <c r="W93" i="3"/>
  <c r="U93" i="3"/>
  <c r="Q93" i="3"/>
  <c r="O93" i="3"/>
  <c r="L93" i="3"/>
  <c r="M93" i="3" s="1"/>
  <c r="AE92" i="3"/>
  <c r="AD92" i="3"/>
  <c r="W92" i="3"/>
  <c r="U92" i="3"/>
  <c r="Q92" i="3"/>
  <c r="O92" i="3"/>
  <c r="L92" i="3"/>
  <c r="M92" i="3" s="1"/>
  <c r="E102" i="3" l="1"/>
  <c r="F102" i="3" s="1"/>
  <c r="G102" i="3" s="1"/>
  <c r="E104" i="3"/>
  <c r="F104" i="3" s="1"/>
  <c r="G104" i="3" s="1"/>
  <c r="E105" i="3"/>
  <c r="F105" i="3" s="1"/>
  <c r="G105" i="3" s="1"/>
  <c r="E106" i="3"/>
  <c r="F106" i="3" s="1"/>
  <c r="G106" i="3" s="1"/>
  <c r="E108" i="3"/>
  <c r="F108" i="3" s="1"/>
  <c r="G108" i="3" s="1"/>
  <c r="E107" i="3"/>
  <c r="F107" i="3" s="1"/>
  <c r="G107" i="3" s="1"/>
  <c r="E110" i="3"/>
  <c r="F110" i="3" s="1"/>
  <c r="G110" i="3" s="1"/>
  <c r="E120" i="3"/>
  <c r="F120" i="3" s="1"/>
  <c r="G120" i="3" s="1"/>
  <c r="E121" i="3"/>
  <c r="F121" i="3" s="1"/>
  <c r="G121" i="3" s="1"/>
  <c r="E92" i="3"/>
  <c r="F92" i="3" s="1"/>
  <c r="G92" i="3" s="1"/>
  <c r="E94" i="3"/>
  <c r="F94" i="3" s="1"/>
  <c r="G94" i="3" s="1"/>
  <c r="E109" i="3"/>
  <c r="F109" i="3" s="1"/>
  <c r="G109" i="3" s="1"/>
  <c r="E95" i="3"/>
  <c r="F95" i="3" s="1"/>
  <c r="G95" i="3" s="1"/>
  <c r="E111" i="3"/>
  <c r="F111" i="3" s="1"/>
  <c r="G111" i="3" s="1"/>
  <c r="E96" i="3"/>
  <c r="F96" i="3" s="1"/>
  <c r="G96" i="3" s="1"/>
  <c r="E97" i="3"/>
  <c r="F97" i="3" s="1"/>
  <c r="G97" i="3" s="1"/>
  <c r="E112" i="3"/>
  <c r="F112" i="3" s="1"/>
  <c r="G112" i="3" s="1"/>
  <c r="E113" i="3"/>
  <c r="F113" i="3" s="1"/>
  <c r="G113" i="3" s="1"/>
  <c r="E93" i="3"/>
  <c r="F93" i="3" s="1"/>
  <c r="G93" i="3" s="1"/>
  <c r="E98" i="3"/>
  <c r="F98" i="3" s="1"/>
  <c r="G98" i="3" s="1"/>
  <c r="E99" i="3"/>
  <c r="F99" i="3" s="1"/>
  <c r="G99" i="3" s="1"/>
  <c r="E114" i="3"/>
  <c r="F114" i="3" s="1"/>
  <c r="G114" i="3" s="1"/>
  <c r="E115" i="3"/>
  <c r="F115" i="3" s="1"/>
  <c r="G115" i="3" s="1"/>
  <c r="E100" i="3"/>
  <c r="F100" i="3" s="1"/>
  <c r="G100" i="3" s="1"/>
  <c r="E101" i="3"/>
  <c r="F101" i="3" s="1"/>
  <c r="G101" i="3" s="1"/>
  <c r="E116" i="3"/>
  <c r="F116" i="3" s="1"/>
  <c r="G116" i="3" s="1"/>
  <c r="E117" i="3"/>
  <c r="F117" i="3" s="1"/>
  <c r="G117" i="3" s="1"/>
  <c r="E103" i="3"/>
  <c r="F103" i="3" s="1"/>
  <c r="G103" i="3" s="1"/>
  <c r="E118" i="3"/>
  <c r="F118" i="3" s="1"/>
  <c r="G118" i="3" s="1"/>
  <c r="E119" i="3"/>
  <c r="F119" i="3" s="1"/>
  <c r="G119" i="3" s="1"/>
  <c r="AK27" i="13"/>
  <c r="AJ27" i="13"/>
  <c r="AE27" i="13"/>
  <c r="AB27" i="13"/>
  <c r="Z27" i="13"/>
  <c r="X27" i="13"/>
  <c r="V27" i="13"/>
  <c r="T27" i="13"/>
  <c r="R27" i="13"/>
  <c r="O27" i="13"/>
  <c r="P27" i="13" s="1"/>
  <c r="AK26" i="13"/>
  <c r="AJ26" i="13"/>
  <c r="AE26" i="13"/>
  <c r="AB26" i="13"/>
  <c r="Z26" i="13"/>
  <c r="X26" i="13"/>
  <c r="V26" i="13"/>
  <c r="T26" i="13"/>
  <c r="R26" i="13"/>
  <c r="O26" i="13"/>
  <c r="P26" i="13" s="1"/>
  <c r="AK12" i="13"/>
  <c r="AJ12" i="13"/>
  <c r="AE12" i="13"/>
  <c r="AB12" i="13"/>
  <c r="Z12" i="13"/>
  <c r="X12" i="13"/>
  <c r="V12" i="13"/>
  <c r="T12" i="13"/>
  <c r="R12" i="13"/>
  <c r="O12" i="13"/>
  <c r="P12" i="13" s="1"/>
  <c r="AK10" i="13"/>
  <c r="AJ10" i="13"/>
  <c r="AE10" i="13"/>
  <c r="AB10" i="13"/>
  <c r="Z10" i="13"/>
  <c r="X10" i="13"/>
  <c r="V10" i="13"/>
  <c r="T10" i="13"/>
  <c r="R10" i="13"/>
  <c r="O10" i="13"/>
  <c r="P10" i="13" s="1"/>
  <c r="AK9" i="13"/>
  <c r="AJ9" i="13"/>
  <c r="AE9" i="13"/>
  <c r="AB9" i="13"/>
  <c r="Z9" i="13"/>
  <c r="X9" i="13"/>
  <c r="V9" i="13"/>
  <c r="T9" i="13"/>
  <c r="R9" i="13"/>
  <c r="O9" i="13"/>
  <c r="P9" i="13" s="1"/>
  <c r="AK8" i="13"/>
  <c r="AJ8" i="13"/>
  <c r="AE8" i="13"/>
  <c r="AB8" i="13"/>
  <c r="Z8" i="13"/>
  <c r="X8" i="13"/>
  <c r="V8" i="13"/>
  <c r="T8" i="13"/>
  <c r="R8" i="13"/>
  <c r="O8" i="13"/>
  <c r="P8" i="13" s="1"/>
  <c r="AK7" i="13"/>
  <c r="AJ7" i="13"/>
  <c r="AE7" i="13"/>
  <c r="AB7" i="13"/>
  <c r="Z7" i="13"/>
  <c r="X7" i="13"/>
  <c r="V7" i="13"/>
  <c r="T7" i="13"/>
  <c r="R7" i="13"/>
  <c r="O7" i="13"/>
  <c r="P7" i="13" s="1"/>
  <c r="AK6" i="13"/>
  <c r="AJ6" i="13"/>
  <c r="AE6" i="13"/>
  <c r="AB6" i="13"/>
  <c r="Z6" i="13"/>
  <c r="X6" i="13"/>
  <c r="V6" i="13"/>
  <c r="T6" i="13"/>
  <c r="R6" i="13"/>
  <c r="O6" i="13"/>
  <c r="P6" i="13" s="1"/>
  <c r="AE221" i="16"/>
  <c r="AD221" i="16"/>
  <c r="Z221" i="16"/>
  <c r="W221" i="16"/>
  <c r="U221" i="16"/>
  <c r="S221" i="16"/>
  <c r="Q221" i="16"/>
  <c r="O221" i="16"/>
  <c r="L221" i="16"/>
  <c r="M221" i="16" s="1"/>
  <c r="AE220" i="16"/>
  <c r="AD220" i="16"/>
  <c r="Z220" i="16"/>
  <c r="W220" i="16"/>
  <c r="U220" i="16"/>
  <c r="S220" i="16"/>
  <c r="Q220" i="16"/>
  <c r="O220" i="16"/>
  <c r="L220" i="16"/>
  <c r="M220" i="16" s="1"/>
  <c r="AE219" i="16"/>
  <c r="AD219" i="16"/>
  <c r="Z219" i="16"/>
  <c r="W219" i="16"/>
  <c r="U219" i="16"/>
  <c r="S219" i="16"/>
  <c r="Q219" i="16"/>
  <c r="O219" i="16"/>
  <c r="L219" i="16"/>
  <c r="M219" i="16" s="1"/>
  <c r="AE218" i="16"/>
  <c r="AD218" i="16"/>
  <c r="Z218" i="16"/>
  <c r="W218" i="16"/>
  <c r="U218" i="16"/>
  <c r="S218" i="16"/>
  <c r="Q218" i="16"/>
  <c r="O218" i="16"/>
  <c r="L218" i="16"/>
  <c r="M218" i="16" s="1"/>
  <c r="AE217" i="16"/>
  <c r="AD217" i="16"/>
  <c r="Z217" i="16"/>
  <c r="W217" i="16"/>
  <c r="U217" i="16"/>
  <c r="S217" i="16"/>
  <c r="Q217" i="16"/>
  <c r="O217" i="16"/>
  <c r="L217" i="16"/>
  <c r="M217" i="16" s="1"/>
  <c r="AE216" i="16"/>
  <c r="AD216" i="16"/>
  <c r="Z216" i="16"/>
  <c r="W216" i="16"/>
  <c r="U216" i="16"/>
  <c r="S216" i="16"/>
  <c r="Q216" i="16"/>
  <c r="O216" i="16"/>
  <c r="L216" i="16"/>
  <c r="M216" i="16" s="1"/>
  <c r="AE215" i="16"/>
  <c r="AD215" i="16"/>
  <c r="Z215" i="16"/>
  <c r="W215" i="16"/>
  <c r="U215" i="16"/>
  <c r="S215" i="16"/>
  <c r="Q215" i="16"/>
  <c r="O215" i="16"/>
  <c r="L215" i="16"/>
  <c r="M215" i="16" s="1"/>
  <c r="AE214" i="16"/>
  <c r="AD214" i="16"/>
  <c r="Z214" i="16"/>
  <c r="W214" i="16"/>
  <c r="U214" i="16"/>
  <c r="S214" i="16"/>
  <c r="Q214" i="16"/>
  <c r="O214" i="16"/>
  <c r="L214" i="16"/>
  <c r="M214" i="16" s="1"/>
  <c r="AE213" i="16"/>
  <c r="AD213" i="16"/>
  <c r="Z213" i="16"/>
  <c r="W213" i="16"/>
  <c r="U213" i="16"/>
  <c r="S213" i="16"/>
  <c r="Q213" i="16"/>
  <c r="O213" i="16"/>
  <c r="L213" i="16"/>
  <c r="M213" i="16" s="1"/>
  <c r="AE212" i="16"/>
  <c r="AD212" i="16"/>
  <c r="Z212" i="16"/>
  <c r="W212" i="16"/>
  <c r="U212" i="16"/>
  <c r="S212" i="16"/>
  <c r="Q212" i="16"/>
  <c r="O212" i="16"/>
  <c r="L212" i="16"/>
  <c r="M212" i="16" s="1"/>
  <c r="AE241" i="16"/>
  <c r="AD241" i="16"/>
  <c r="Z241" i="16"/>
  <c r="W241" i="16"/>
  <c r="U241" i="16"/>
  <c r="S241" i="16"/>
  <c r="Q241" i="16"/>
  <c r="O241" i="16"/>
  <c r="L241" i="16"/>
  <c r="M241" i="16" s="1"/>
  <c r="AE240" i="16"/>
  <c r="AD240" i="16"/>
  <c r="Z240" i="16"/>
  <c r="W240" i="16"/>
  <c r="U240" i="16"/>
  <c r="S240" i="16"/>
  <c r="Q240" i="16"/>
  <c r="O240" i="16"/>
  <c r="L240" i="16"/>
  <c r="M240" i="16" s="1"/>
  <c r="AE239" i="16"/>
  <c r="AD239" i="16"/>
  <c r="Z239" i="16"/>
  <c r="W239" i="16"/>
  <c r="U239" i="16"/>
  <c r="S239" i="16"/>
  <c r="Q239" i="16"/>
  <c r="O239" i="16"/>
  <c r="L239" i="16"/>
  <c r="M239" i="16" s="1"/>
  <c r="AE238" i="16"/>
  <c r="AD238" i="16"/>
  <c r="Z238" i="16"/>
  <c r="W238" i="16"/>
  <c r="U238" i="16"/>
  <c r="S238" i="16"/>
  <c r="Q238" i="16"/>
  <c r="O238" i="16"/>
  <c r="L238" i="16"/>
  <c r="M238" i="16" s="1"/>
  <c r="AE237" i="16"/>
  <c r="AD237" i="16"/>
  <c r="Z237" i="16"/>
  <c r="W237" i="16"/>
  <c r="U237" i="16"/>
  <c r="S237" i="16"/>
  <c r="Q237" i="16"/>
  <c r="O237" i="16"/>
  <c r="L237" i="16"/>
  <c r="M237" i="16" s="1"/>
  <c r="AE236" i="16"/>
  <c r="AD236" i="16"/>
  <c r="Z236" i="16"/>
  <c r="W236" i="16"/>
  <c r="U236" i="16"/>
  <c r="S236" i="16"/>
  <c r="Q236" i="16"/>
  <c r="O236" i="16"/>
  <c r="L236" i="16"/>
  <c r="M236" i="16" s="1"/>
  <c r="AE235" i="16"/>
  <c r="AD235" i="16"/>
  <c r="Z235" i="16"/>
  <c r="W235" i="16"/>
  <c r="U235" i="16"/>
  <c r="S235" i="16"/>
  <c r="Q235" i="16"/>
  <c r="O235" i="16"/>
  <c r="L235" i="16"/>
  <c r="M235" i="16" s="1"/>
  <c r="AE234" i="16"/>
  <c r="AD234" i="16"/>
  <c r="Z234" i="16"/>
  <c r="W234" i="16"/>
  <c r="U234" i="16"/>
  <c r="S234" i="16"/>
  <c r="Q234" i="16"/>
  <c r="O234" i="16"/>
  <c r="L234" i="16"/>
  <c r="M234" i="16" s="1"/>
  <c r="AE233" i="16"/>
  <c r="AD233" i="16"/>
  <c r="Z233" i="16"/>
  <c r="W233" i="16"/>
  <c r="U233" i="16"/>
  <c r="S233" i="16"/>
  <c r="Q233" i="16"/>
  <c r="O233" i="16"/>
  <c r="L233" i="16"/>
  <c r="M233" i="16" s="1"/>
  <c r="AE232" i="16"/>
  <c r="AD232" i="16"/>
  <c r="Z232" i="16"/>
  <c r="W232" i="16"/>
  <c r="U232" i="16"/>
  <c r="S232" i="16"/>
  <c r="Q232" i="16"/>
  <c r="O232" i="16"/>
  <c r="L232" i="16"/>
  <c r="M232" i="16" s="1"/>
  <c r="AK3" i="14"/>
  <c r="AJ3" i="14"/>
  <c r="AE3" i="14"/>
  <c r="AB3" i="14"/>
  <c r="Z3" i="14"/>
  <c r="X3" i="14"/>
  <c r="V3" i="14"/>
  <c r="T3" i="14"/>
  <c r="R3" i="14"/>
  <c r="O3" i="14"/>
  <c r="P3" i="14" s="1"/>
  <c r="E232" i="16" l="1"/>
  <c r="F232" i="16" s="1"/>
  <c r="G232" i="16" s="1"/>
  <c r="E240" i="16"/>
  <c r="F240" i="16" s="1"/>
  <c r="G240" i="16" s="1"/>
  <c r="G26" i="13"/>
  <c r="H26" i="13" s="1"/>
  <c r="I26" i="13" s="1"/>
  <c r="E219" i="16"/>
  <c r="F219" i="16" s="1"/>
  <c r="G219" i="16" s="1"/>
  <c r="E233" i="16"/>
  <c r="F233" i="16" s="1"/>
  <c r="G233" i="16" s="1"/>
  <c r="E241" i="16"/>
  <c r="F241" i="16" s="1"/>
  <c r="G241" i="16" s="1"/>
  <c r="E218" i="16"/>
  <c r="F218" i="16" s="1"/>
  <c r="G218" i="16" s="1"/>
  <c r="E234" i="16"/>
  <c r="F234" i="16" s="1"/>
  <c r="G234" i="16" s="1"/>
  <c r="E212" i="16"/>
  <c r="F212" i="16" s="1"/>
  <c r="G212" i="16" s="1"/>
  <c r="E235" i="16"/>
  <c r="F235" i="16" s="1"/>
  <c r="G235" i="16" s="1"/>
  <c r="E213" i="16"/>
  <c r="F213" i="16" s="1"/>
  <c r="G213" i="16" s="1"/>
  <c r="E220" i="16"/>
  <c r="F220" i="16" s="1"/>
  <c r="G220" i="16" s="1"/>
  <c r="E236" i="16"/>
  <c r="F236" i="16" s="1"/>
  <c r="G236" i="16" s="1"/>
  <c r="E214" i="16"/>
  <c r="F214" i="16" s="1"/>
  <c r="G214" i="16" s="1"/>
  <c r="E237" i="16"/>
  <c r="F237" i="16" s="1"/>
  <c r="G237" i="16" s="1"/>
  <c r="E221" i="16"/>
  <c r="F221" i="16" s="1"/>
  <c r="G221" i="16" s="1"/>
  <c r="E238" i="16"/>
  <c r="F238" i="16" s="1"/>
  <c r="G238" i="16" s="1"/>
  <c r="E216" i="16"/>
  <c r="F216" i="16" s="1"/>
  <c r="G216" i="16" s="1"/>
  <c r="E217" i="16"/>
  <c r="F217" i="16" s="1"/>
  <c r="G217" i="16" s="1"/>
  <c r="E215" i="16"/>
  <c r="F215" i="16" s="1"/>
  <c r="G215" i="16" s="1"/>
  <c r="G3" i="14"/>
  <c r="H3" i="14" s="1"/>
  <c r="I3" i="14" s="1"/>
  <c r="G27" i="13"/>
  <c r="H27" i="13" s="1"/>
  <c r="I27" i="13" s="1"/>
  <c r="G8" i="13"/>
  <c r="H8" i="13" s="1"/>
  <c r="I8" i="13" s="1"/>
  <c r="G6" i="13"/>
  <c r="H6" i="13" s="1"/>
  <c r="I6" i="13" s="1"/>
  <c r="G7" i="13"/>
  <c r="H7" i="13" s="1"/>
  <c r="I7" i="13" s="1"/>
  <c r="G12" i="13"/>
  <c r="H12" i="13" s="1"/>
  <c r="I12" i="13" s="1"/>
  <c r="G9" i="13"/>
  <c r="H9" i="13" s="1"/>
  <c r="I9" i="13" s="1"/>
  <c r="G10" i="13"/>
  <c r="H10" i="13" s="1"/>
  <c r="I10" i="13" s="1"/>
  <c r="E239" i="16"/>
  <c r="F239" i="16" s="1"/>
  <c r="G239" i="16" s="1"/>
  <c r="AE81" i="16"/>
  <c r="AD81" i="16"/>
  <c r="Z81" i="16"/>
  <c r="W81" i="16"/>
  <c r="U81" i="16"/>
  <c r="S81" i="16"/>
  <c r="Q81" i="16"/>
  <c r="O81" i="16"/>
  <c r="L81" i="16"/>
  <c r="M81" i="16" s="1"/>
  <c r="AE80" i="16"/>
  <c r="AD80" i="16"/>
  <c r="Z80" i="16"/>
  <c r="W80" i="16"/>
  <c r="U80" i="16"/>
  <c r="S80" i="16"/>
  <c r="Q80" i="16"/>
  <c r="O80" i="16"/>
  <c r="L80" i="16"/>
  <c r="M80" i="16" s="1"/>
  <c r="AE79" i="16"/>
  <c r="AD79" i="16"/>
  <c r="Z79" i="16"/>
  <c r="W79" i="16"/>
  <c r="U79" i="16"/>
  <c r="S79" i="16"/>
  <c r="Q79" i="16"/>
  <c r="O79" i="16"/>
  <c r="L79" i="16"/>
  <c r="M79" i="16" s="1"/>
  <c r="AE78" i="16"/>
  <c r="AD78" i="16"/>
  <c r="Z78" i="16"/>
  <c r="W78" i="16"/>
  <c r="U78" i="16"/>
  <c r="S78" i="16"/>
  <c r="Q78" i="16"/>
  <c r="O78" i="16"/>
  <c r="L78" i="16"/>
  <c r="M78" i="16" s="1"/>
  <c r="AE77" i="16"/>
  <c r="AD77" i="16"/>
  <c r="Z77" i="16"/>
  <c r="W77" i="16"/>
  <c r="U77" i="16"/>
  <c r="S77" i="16"/>
  <c r="Q77" i="16"/>
  <c r="O77" i="16"/>
  <c r="L77" i="16"/>
  <c r="M77" i="16" s="1"/>
  <c r="AE76" i="16"/>
  <c r="AD76" i="16"/>
  <c r="Z76" i="16"/>
  <c r="W76" i="16"/>
  <c r="U76" i="16"/>
  <c r="S76" i="16"/>
  <c r="Q76" i="16"/>
  <c r="O76" i="16"/>
  <c r="L76" i="16"/>
  <c r="M76" i="16" s="1"/>
  <c r="AE75" i="16"/>
  <c r="AD75" i="16"/>
  <c r="Z75" i="16"/>
  <c r="W75" i="16"/>
  <c r="U75" i="16"/>
  <c r="S75" i="16"/>
  <c r="Q75" i="16"/>
  <c r="O75" i="16"/>
  <c r="L75" i="16"/>
  <c r="M75" i="16" s="1"/>
  <c r="AE74" i="16"/>
  <c r="AD74" i="16"/>
  <c r="Z74" i="16"/>
  <c r="W74" i="16"/>
  <c r="U74" i="16"/>
  <c r="S74" i="16"/>
  <c r="Q74" i="16"/>
  <c r="O74" i="16"/>
  <c r="L74" i="16"/>
  <c r="M74" i="16" s="1"/>
  <c r="AE73" i="16"/>
  <c r="AD73" i="16"/>
  <c r="Z73" i="16"/>
  <c r="W73" i="16"/>
  <c r="U73" i="16"/>
  <c r="S73" i="16"/>
  <c r="Q73" i="16"/>
  <c r="O73" i="16"/>
  <c r="L73" i="16"/>
  <c r="M73" i="16" s="1"/>
  <c r="AE72" i="16"/>
  <c r="AD72" i="16"/>
  <c r="Z72" i="16"/>
  <c r="W72" i="16"/>
  <c r="U72" i="16"/>
  <c r="S72" i="16"/>
  <c r="Q72" i="16"/>
  <c r="O72" i="16"/>
  <c r="L72" i="16"/>
  <c r="M72" i="16" s="1"/>
  <c r="AE211" i="16"/>
  <c r="AD211" i="16"/>
  <c r="Z211" i="16"/>
  <c r="W211" i="16"/>
  <c r="U211" i="16"/>
  <c r="S211" i="16"/>
  <c r="Q211" i="16"/>
  <c r="O211" i="16"/>
  <c r="L211" i="16"/>
  <c r="M211" i="16" s="1"/>
  <c r="AE210" i="16"/>
  <c r="AD210" i="16"/>
  <c r="Z210" i="16"/>
  <c r="W210" i="16"/>
  <c r="U210" i="16"/>
  <c r="S210" i="16"/>
  <c r="Q210" i="16"/>
  <c r="O210" i="16"/>
  <c r="L210" i="16"/>
  <c r="M210" i="16" s="1"/>
  <c r="AE209" i="16"/>
  <c r="AD209" i="16"/>
  <c r="Z209" i="16"/>
  <c r="W209" i="16"/>
  <c r="U209" i="16"/>
  <c r="S209" i="16"/>
  <c r="Q209" i="16"/>
  <c r="O209" i="16"/>
  <c r="L209" i="16"/>
  <c r="M209" i="16" s="1"/>
  <c r="AE208" i="16"/>
  <c r="AD208" i="16"/>
  <c r="Z208" i="16"/>
  <c r="W208" i="16"/>
  <c r="U208" i="16"/>
  <c r="S208" i="16"/>
  <c r="Q208" i="16"/>
  <c r="O208" i="16"/>
  <c r="L208" i="16"/>
  <c r="M208" i="16" s="1"/>
  <c r="AE207" i="16"/>
  <c r="AD207" i="16"/>
  <c r="Z207" i="16"/>
  <c r="W207" i="16"/>
  <c r="U207" i="16"/>
  <c r="S207" i="16"/>
  <c r="Q207" i="16"/>
  <c r="O207" i="16"/>
  <c r="L207" i="16"/>
  <c r="M207" i="16" s="1"/>
  <c r="AE206" i="16"/>
  <c r="AD206" i="16"/>
  <c r="Z206" i="16"/>
  <c r="W206" i="16"/>
  <c r="U206" i="16"/>
  <c r="S206" i="16"/>
  <c r="Q206" i="16"/>
  <c r="O206" i="16"/>
  <c r="L206" i="16"/>
  <c r="M206" i="16" s="1"/>
  <c r="AE205" i="16"/>
  <c r="AD205" i="16"/>
  <c r="Z205" i="16"/>
  <c r="W205" i="16"/>
  <c r="U205" i="16"/>
  <c r="S205" i="16"/>
  <c r="Q205" i="16"/>
  <c r="O205" i="16"/>
  <c r="L205" i="16"/>
  <c r="M205" i="16" s="1"/>
  <c r="AE204" i="16"/>
  <c r="AD204" i="16"/>
  <c r="Z204" i="16"/>
  <c r="W204" i="16"/>
  <c r="U204" i="16"/>
  <c r="S204" i="16"/>
  <c r="Q204" i="16"/>
  <c r="O204" i="16"/>
  <c r="L204" i="16"/>
  <c r="M204" i="16" s="1"/>
  <c r="AE203" i="16"/>
  <c r="AD203" i="16"/>
  <c r="Z203" i="16"/>
  <c r="W203" i="16"/>
  <c r="U203" i="16"/>
  <c r="S203" i="16"/>
  <c r="Q203" i="16"/>
  <c r="O203" i="16"/>
  <c r="L203" i="16"/>
  <c r="M203" i="16" s="1"/>
  <c r="AE202" i="16"/>
  <c r="AD202" i="16"/>
  <c r="Z202" i="16"/>
  <c r="W202" i="16"/>
  <c r="U202" i="16"/>
  <c r="S202" i="16"/>
  <c r="Q202" i="16"/>
  <c r="O202" i="16"/>
  <c r="L202" i="16"/>
  <c r="M202" i="16" s="1"/>
  <c r="AE201" i="16"/>
  <c r="AD201" i="16"/>
  <c r="Z201" i="16"/>
  <c r="W201" i="16"/>
  <c r="U201" i="16"/>
  <c r="S201" i="16"/>
  <c r="Q201" i="16"/>
  <c r="O201" i="16"/>
  <c r="L201" i="16"/>
  <c r="M201" i="16" s="1"/>
  <c r="AE200" i="16"/>
  <c r="AD200" i="16"/>
  <c r="Z200" i="16"/>
  <c r="W200" i="16"/>
  <c r="U200" i="16"/>
  <c r="S200" i="16"/>
  <c r="Q200" i="16"/>
  <c r="O200" i="16"/>
  <c r="L200" i="16"/>
  <c r="M200" i="16" s="1"/>
  <c r="AE199" i="16"/>
  <c r="AD199" i="16"/>
  <c r="Z199" i="16"/>
  <c r="W199" i="16"/>
  <c r="U199" i="16"/>
  <c r="S199" i="16"/>
  <c r="Q199" i="16"/>
  <c r="O199" i="16"/>
  <c r="L199" i="16"/>
  <c r="M199" i="16" s="1"/>
  <c r="AE198" i="16"/>
  <c r="AD198" i="16"/>
  <c r="Z198" i="16"/>
  <c r="W198" i="16"/>
  <c r="U198" i="16"/>
  <c r="S198" i="16"/>
  <c r="Q198" i="16"/>
  <c r="O198" i="16"/>
  <c r="L198" i="16"/>
  <c r="M198" i="16" s="1"/>
  <c r="AE197" i="16"/>
  <c r="AD197" i="16"/>
  <c r="Z197" i="16"/>
  <c r="W197" i="16"/>
  <c r="U197" i="16"/>
  <c r="S197" i="16"/>
  <c r="Q197" i="16"/>
  <c r="O197" i="16"/>
  <c r="L197" i="16"/>
  <c r="M197" i="16" s="1"/>
  <c r="AE196" i="16"/>
  <c r="AD196" i="16"/>
  <c r="Z196" i="16"/>
  <c r="W196" i="16"/>
  <c r="U196" i="16"/>
  <c r="S196" i="16"/>
  <c r="Q196" i="16"/>
  <c r="O196" i="16"/>
  <c r="L196" i="16"/>
  <c r="M196" i="16" s="1"/>
  <c r="AE195" i="16"/>
  <c r="AD195" i="16"/>
  <c r="Z195" i="16"/>
  <c r="W195" i="16"/>
  <c r="U195" i="16"/>
  <c r="S195" i="16"/>
  <c r="Q195" i="16"/>
  <c r="O195" i="16"/>
  <c r="L195" i="16"/>
  <c r="M195" i="16" s="1"/>
  <c r="AE194" i="16"/>
  <c r="AD194" i="16"/>
  <c r="Z194" i="16"/>
  <c r="W194" i="16"/>
  <c r="U194" i="16"/>
  <c r="S194" i="16"/>
  <c r="Q194" i="16"/>
  <c r="O194" i="16"/>
  <c r="L194" i="16"/>
  <c r="M194" i="16" s="1"/>
  <c r="AE193" i="16"/>
  <c r="AD193" i="16"/>
  <c r="Z193" i="16"/>
  <c r="W193" i="16"/>
  <c r="U193" i="16"/>
  <c r="S193" i="16"/>
  <c r="Q193" i="16"/>
  <c r="O193" i="16"/>
  <c r="L193" i="16"/>
  <c r="M193" i="16" s="1"/>
  <c r="AE192" i="16"/>
  <c r="AD192" i="16"/>
  <c r="Z192" i="16"/>
  <c r="W192" i="16"/>
  <c r="U192" i="16"/>
  <c r="S192" i="16"/>
  <c r="Q192" i="16"/>
  <c r="O192" i="16"/>
  <c r="L192" i="16"/>
  <c r="M192" i="16" s="1"/>
  <c r="E195" i="16" l="1"/>
  <c r="F195" i="16" s="1"/>
  <c r="G195" i="16" s="1"/>
  <c r="E79" i="16"/>
  <c r="F79" i="16" s="1"/>
  <c r="G79" i="16" s="1"/>
  <c r="E78" i="16"/>
  <c r="F78" i="16" s="1"/>
  <c r="G78" i="16" s="1"/>
  <c r="E197" i="16"/>
  <c r="F197" i="16" s="1"/>
  <c r="G197" i="16" s="1"/>
  <c r="E74" i="16"/>
  <c r="F74" i="16" s="1"/>
  <c r="G74" i="16" s="1"/>
  <c r="E80" i="16"/>
  <c r="F80" i="16" s="1"/>
  <c r="G80" i="16" s="1"/>
  <c r="E196" i="16"/>
  <c r="F196" i="16" s="1"/>
  <c r="G196" i="16" s="1"/>
  <c r="E72" i="16"/>
  <c r="F72" i="16" s="1"/>
  <c r="G72" i="16" s="1"/>
  <c r="E199" i="16"/>
  <c r="F199" i="16" s="1"/>
  <c r="G199" i="16" s="1"/>
  <c r="E75" i="16"/>
  <c r="F75" i="16" s="1"/>
  <c r="G75" i="16" s="1"/>
  <c r="E192" i="16"/>
  <c r="F192" i="16" s="1"/>
  <c r="G192" i="16" s="1"/>
  <c r="E208" i="16"/>
  <c r="F208" i="16" s="1"/>
  <c r="G208" i="16" s="1"/>
  <c r="E193" i="16"/>
  <c r="F193" i="16" s="1"/>
  <c r="G193" i="16" s="1"/>
  <c r="E201" i="16"/>
  <c r="F201" i="16" s="1"/>
  <c r="G201" i="16" s="1"/>
  <c r="E76" i="16"/>
  <c r="F76" i="16" s="1"/>
  <c r="G76" i="16" s="1"/>
  <c r="E194" i="16"/>
  <c r="F194" i="16" s="1"/>
  <c r="G194" i="16" s="1"/>
  <c r="E202" i="16"/>
  <c r="F202" i="16" s="1"/>
  <c r="G202" i="16" s="1"/>
  <c r="E81" i="16"/>
  <c r="F81" i="16" s="1"/>
  <c r="G81" i="16" s="1"/>
  <c r="E77" i="16"/>
  <c r="F77" i="16" s="1"/>
  <c r="G77" i="16" s="1"/>
  <c r="E73" i="16"/>
  <c r="F73" i="16" s="1"/>
  <c r="G73" i="16" s="1"/>
  <c r="E209" i="16"/>
  <c r="F209" i="16" s="1"/>
  <c r="G209" i="16" s="1"/>
  <c r="E210" i="16"/>
  <c r="F210" i="16" s="1"/>
  <c r="G210" i="16" s="1"/>
  <c r="E211" i="16"/>
  <c r="F211" i="16" s="1"/>
  <c r="G211" i="16" s="1"/>
  <c r="E207" i="16"/>
  <c r="F207" i="16" s="1"/>
  <c r="G207" i="16" s="1"/>
  <c r="E206" i="16"/>
  <c r="F206" i="16" s="1"/>
  <c r="G206" i="16" s="1"/>
  <c r="E205" i="16"/>
  <c r="F205" i="16" s="1"/>
  <c r="G205" i="16" s="1"/>
  <c r="E204" i="16"/>
  <c r="F204" i="16" s="1"/>
  <c r="G204" i="16" s="1"/>
  <c r="E203" i="16"/>
  <c r="F203" i="16" s="1"/>
  <c r="G203" i="16" s="1"/>
  <c r="E200" i="16"/>
  <c r="F200" i="16" s="1"/>
  <c r="G200" i="16" s="1"/>
  <c r="E198" i="16"/>
  <c r="F198" i="16" s="1"/>
  <c r="G198" i="16" s="1"/>
  <c r="AK30" i="17"/>
  <c r="AJ30" i="17"/>
  <c r="AE30" i="17"/>
  <c r="AB30" i="17"/>
  <c r="Z30" i="17"/>
  <c r="X30" i="17"/>
  <c r="V30" i="17"/>
  <c r="T30" i="17"/>
  <c r="R30" i="17"/>
  <c r="O30" i="17"/>
  <c r="P30" i="17" s="1"/>
  <c r="AK29" i="17"/>
  <c r="AJ29" i="17"/>
  <c r="AE29" i="17"/>
  <c r="AB29" i="17"/>
  <c r="Z29" i="17"/>
  <c r="X29" i="17"/>
  <c r="V29" i="17"/>
  <c r="T29" i="17"/>
  <c r="R29" i="17"/>
  <c r="O29" i="17"/>
  <c r="P29" i="17" s="1"/>
  <c r="AK28" i="17"/>
  <c r="AJ28" i="17"/>
  <c r="AE28" i="17"/>
  <c r="AB28" i="17"/>
  <c r="Z28" i="17"/>
  <c r="X28" i="17"/>
  <c r="V28" i="17"/>
  <c r="T28" i="17"/>
  <c r="R28" i="17"/>
  <c r="O28" i="17"/>
  <c r="P28" i="17" s="1"/>
  <c r="AK27" i="17"/>
  <c r="AJ27" i="17"/>
  <c r="AE27" i="17"/>
  <c r="AB27" i="17"/>
  <c r="Z27" i="17"/>
  <c r="X27" i="17"/>
  <c r="V27" i="17"/>
  <c r="T27" i="17"/>
  <c r="R27" i="17"/>
  <c r="O27" i="17"/>
  <c r="P27" i="17" s="1"/>
  <c r="AK26" i="17"/>
  <c r="AJ26" i="17"/>
  <c r="AE26" i="17"/>
  <c r="AB26" i="17"/>
  <c r="Z26" i="17"/>
  <c r="X26" i="17"/>
  <c r="V26" i="17"/>
  <c r="T26" i="17"/>
  <c r="R26" i="17"/>
  <c r="O26" i="17"/>
  <c r="P26" i="17" s="1"/>
  <c r="AK25" i="17"/>
  <c r="AJ25" i="17"/>
  <c r="AE25" i="17"/>
  <c r="AB25" i="17"/>
  <c r="Z25" i="17"/>
  <c r="X25" i="17"/>
  <c r="V25" i="17"/>
  <c r="T25" i="17"/>
  <c r="R25" i="17"/>
  <c r="O25" i="17"/>
  <c r="P25" i="17" s="1"/>
  <c r="AK24" i="17"/>
  <c r="AJ24" i="17"/>
  <c r="AE24" i="17"/>
  <c r="AB24" i="17"/>
  <c r="Z24" i="17"/>
  <c r="X24" i="17"/>
  <c r="V24" i="17"/>
  <c r="T24" i="17"/>
  <c r="R24" i="17"/>
  <c r="O24" i="17"/>
  <c r="P24" i="17" s="1"/>
  <c r="AK23" i="17"/>
  <c r="AJ23" i="17"/>
  <c r="AE23" i="17"/>
  <c r="AB23" i="17"/>
  <c r="Z23" i="17"/>
  <c r="X23" i="17"/>
  <c r="V23" i="17"/>
  <c r="T23" i="17"/>
  <c r="R23" i="17"/>
  <c r="O23" i="17"/>
  <c r="P23" i="17" s="1"/>
  <c r="AK22" i="17"/>
  <c r="AJ22" i="17"/>
  <c r="AE22" i="17"/>
  <c r="AB22" i="17"/>
  <c r="Z22" i="17"/>
  <c r="X22" i="17"/>
  <c r="V22" i="17"/>
  <c r="T22" i="17"/>
  <c r="R22" i="17"/>
  <c r="O22" i="17"/>
  <c r="P22" i="17" s="1"/>
  <c r="AK21" i="17"/>
  <c r="AJ21" i="17"/>
  <c r="AE21" i="17"/>
  <c r="AB21" i="17"/>
  <c r="Z21" i="17"/>
  <c r="X21" i="17"/>
  <c r="V21" i="17"/>
  <c r="T21" i="17"/>
  <c r="R21" i="17"/>
  <c r="O21" i="17"/>
  <c r="P21" i="17" s="1"/>
  <c r="AK20" i="17"/>
  <c r="AJ20" i="17"/>
  <c r="AE20" i="17"/>
  <c r="AB20" i="17"/>
  <c r="Z20" i="17"/>
  <c r="X20" i="17"/>
  <c r="V20" i="17"/>
  <c r="T20" i="17"/>
  <c r="R20" i="17"/>
  <c r="O20" i="17"/>
  <c r="P20" i="17" s="1"/>
  <c r="AK19" i="17"/>
  <c r="AJ19" i="17"/>
  <c r="AE19" i="17"/>
  <c r="AB19" i="17"/>
  <c r="Z19" i="17"/>
  <c r="X19" i="17"/>
  <c r="V19" i="17"/>
  <c r="T19" i="17"/>
  <c r="R19" i="17"/>
  <c r="O19" i="17"/>
  <c r="P19" i="17" s="1"/>
  <c r="AK18" i="17"/>
  <c r="AJ18" i="17"/>
  <c r="AE18" i="17"/>
  <c r="AB18" i="17"/>
  <c r="Z18" i="17"/>
  <c r="X18" i="17"/>
  <c r="V18" i="17"/>
  <c r="T18" i="17"/>
  <c r="R18" i="17"/>
  <c r="O18" i="17"/>
  <c r="P18" i="17" s="1"/>
  <c r="AK17" i="17"/>
  <c r="AJ17" i="17"/>
  <c r="AE17" i="17"/>
  <c r="AB17" i="17"/>
  <c r="Z17" i="17"/>
  <c r="X17" i="17"/>
  <c r="V17" i="17"/>
  <c r="T17" i="17"/>
  <c r="R17" i="17"/>
  <c r="O17" i="17"/>
  <c r="P17" i="17" s="1"/>
  <c r="AK16" i="17"/>
  <c r="AJ16" i="17"/>
  <c r="AE16" i="17"/>
  <c r="AB16" i="17"/>
  <c r="Z16" i="17"/>
  <c r="X16" i="17"/>
  <c r="V16" i="17"/>
  <c r="T16" i="17"/>
  <c r="R16" i="17"/>
  <c r="O16" i="17"/>
  <c r="P16" i="17" s="1"/>
  <c r="AK15" i="17"/>
  <c r="AJ15" i="17"/>
  <c r="AE15" i="17"/>
  <c r="AB15" i="17"/>
  <c r="Z15" i="17"/>
  <c r="X15" i="17"/>
  <c r="V15" i="17"/>
  <c r="T15" i="17"/>
  <c r="R15" i="17"/>
  <c r="O15" i="17"/>
  <c r="P15" i="17" s="1"/>
  <c r="AK14" i="17"/>
  <c r="AJ14" i="17"/>
  <c r="AE14" i="17"/>
  <c r="AB14" i="17"/>
  <c r="Z14" i="17"/>
  <c r="X14" i="17"/>
  <c r="V14" i="17"/>
  <c r="T14" i="17"/>
  <c r="R14" i="17"/>
  <c r="O14" i="17"/>
  <c r="P14" i="17" s="1"/>
  <c r="AK13" i="17"/>
  <c r="AJ13" i="17"/>
  <c r="AE13" i="17"/>
  <c r="AB13" i="17"/>
  <c r="Z13" i="17"/>
  <c r="X13" i="17"/>
  <c r="V13" i="17"/>
  <c r="T13" i="17"/>
  <c r="R13" i="17"/>
  <c r="O13" i="17"/>
  <c r="P13" i="17" s="1"/>
  <c r="AK12" i="17"/>
  <c r="AJ12" i="17"/>
  <c r="AE12" i="17"/>
  <c r="AB12" i="17"/>
  <c r="Z12" i="17"/>
  <c r="X12" i="17"/>
  <c r="V12" i="17"/>
  <c r="T12" i="17"/>
  <c r="R12" i="17"/>
  <c r="O12" i="17"/>
  <c r="P12" i="17" s="1"/>
  <c r="AK11" i="17"/>
  <c r="AJ11" i="17"/>
  <c r="AE11" i="17"/>
  <c r="AB11" i="17"/>
  <c r="Z11" i="17"/>
  <c r="X11" i="17"/>
  <c r="V11" i="17"/>
  <c r="T11" i="17"/>
  <c r="R11" i="17"/>
  <c r="O11" i="17"/>
  <c r="P11" i="17" s="1"/>
  <c r="AK10" i="17"/>
  <c r="AJ10" i="17"/>
  <c r="AE10" i="17"/>
  <c r="AB10" i="17"/>
  <c r="Z10" i="17"/>
  <c r="X10" i="17"/>
  <c r="V10" i="17"/>
  <c r="T10" i="17"/>
  <c r="R10" i="17"/>
  <c r="O10" i="17"/>
  <c r="P10" i="17" s="1"/>
  <c r="AK9" i="17"/>
  <c r="AJ9" i="17"/>
  <c r="AE9" i="17"/>
  <c r="AB9" i="17"/>
  <c r="Z9" i="17"/>
  <c r="X9" i="17"/>
  <c r="V9" i="17"/>
  <c r="T9" i="17"/>
  <c r="R9" i="17"/>
  <c r="O9" i="17"/>
  <c r="P9" i="17" s="1"/>
  <c r="AK8" i="17"/>
  <c r="AJ8" i="17"/>
  <c r="AE8" i="17"/>
  <c r="AB8" i="17"/>
  <c r="Z8" i="17"/>
  <c r="X8" i="17"/>
  <c r="V8" i="17"/>
  <c r="T8" i="17"/>
  <c r="R8" i="17"/>
  <c r="O8" i="17"/>
  <c r="P8" i="17" s="1"/>
  <c r="AK7" i="17"/>
  <c r="AJ7" i="17"/>
  <c r="AE7" i="17"/>
  <c r="AB7" i="17"/>
  <c r="Z7" i="17"/>
  <c r="X7" i="17"/>
  <c r="V7" i="17"/>
  <c r="T7" i="17"/>
  <c r="R7" i="17"/>
  <c r="O7" i="17"/>
  <c r="P7" i="17" s="1"/>
  <c r="G21" i="17" l="1"/>
  <c r="H21" i="17" s="1"/>
  <c r="I21" i="17" s="1"/>
  <c r="G25" i="17"/>
  <c r="H25" i="17" s="1"/>
  <c r="I25" i="17" s="1"/>
  <c r="G29" i="17"/>
  <c r="H29" i="17" s="1"/>
  <c r="I29" i="17" s="1"/>
  <c r="G27" i="17"/>
  <c r="H27" i="17" s="1"/>
  <c r="I27" i="17" s="1"/>
  <c r="G7" i="17"/>
  <c r="H7" i="17" s="1"/>
  <c r="I7" i="17" s="1"/>
  <c r="G13" i="17"/>
  <c r="H13" i="17" s="1"/>
  <c r="I13" i="17" s="1"/>
  <c r="G18" i="17"/>
  <c r="H18" i="17" s="1"/>
  <c r="I18" i="17" s="1"/>
  <c r="G26" i="17"/>
  <c r="H26" i="17" s="1"/>
  <c r="I26" i="17" s="1"/>
  <c r="G20" i="17"/>
  <c r="H20" i="17" s="1"/>
  <c r="I20" i="17" s="1"/>
  <c r="G12" i="17"/>
  <c r="H12" i="17" s="1"/>
  <c r="I12" i="17" s="1"/>
  <c r="G19" i="17"/>
  <c r="H19" i="17" s="1"/>
  <c r="I19" i="17" s="1"/>
  <c r="G11" i="17"/>
  <c r="H11" i="17" s="1"/>
  <c r="I11" i="17" s="1"/>
  <c r="G14" i="17"/>
  <c r="H14" i="17" s="1"/>
  <c r="I14" i="17" s="1"/>
  <c r="G10" i="17"/>
  <c r="H10" i="17" s="1"/>
  <c r="I10" i="17" s="1"/>
  <c r="G8" i="17"/>
  <c r="H8" i="17" s="1"/>
  <c r="I8" i="17" s="1"/>
  <c r="G24" i="17"/>
  <c r="H24" i="17" s="1"/>
  <c r="I24" i="17" s="1"/>
  <c r="G17" i="17"/>
  <c r="H17" i="17" s="1"/>
  <c r="I17" i="17" s="1"/>
  <c r="G28" i="17"/>
  <c r="H28" i="17" s="1"/>
  <c r="I28" i="17" s="1"/>
  <c r="G30" i="17"/>
  <c r="H30" i="17" s="1"/>
  <c r="I30" i="17" s="1"/>
  <c r="G23" i="17"/>
  <c r="H23" i="17" s="1"/>
  <c r="I23" i="17" s="1"/>
  <c r="G22" i="17"/>
  <c r="H22" i="17" s="1"/>
  <c r="I22" i="17" s="1"/>
  <c r="G16" i="17"/>
  <c r="H16" i="17" s="1"/>
  <c r="I16" i="17" s="1"/>
  <c r="G15" i="17"/>
  <c r="H15" i="17" s="1"/>
  <c r="I15" i="17" s="1"/>
  <c r="G9" i="17"/>
  <c r="H9" i="17" s="1"/>
  <c r="I9" i="17" s="1"/>
  <c r="AM6" i="17"/>
  <c r="AK6" i="17"/>
  <c r="AJ6" i="17"/>
  <c r="AE6" i="17"/>
  <c r="AB6" i="17"/>
  <c r="Z6" i="17"/>
  <c r="X6" i="17"/>
  <c r="V6" i="17"/>
  <c r="T6" i="17"/>
  <c r="R6" i="17"/>
  <c r="O6" i="17"/>
  <c r="P6" i="17" s="1"/>
  <c r="AM5" i="17"/>
  <c r="AK5" i="17"/>
  <c r="AJ5" i="17"/>
  <c r="AE5" i="17"/>
  <c r="AB5" i="17"/>
  <c r="Z5" i="17"/>
  <c r="X5" i="17"/>
  <c r="V5" i="17"/>
  <c r="T5" i="17"/>
  <c r="R5" i="17"/>
  <c r="O5" i="17"/>
  <c r="P5" i="17" s="1"/>
  <c r="AK4" i="17"/>
  <c r="AJ4" i="17"/>
  <c r="AE4" i="17"/>
  <c r="AB4" i="17"/>
  <c r="Z4" i="17"/>
  <c r="X4" i="17"/>
  <c r="V4" i="17"/>
  <c r="T4" i="17"/>
  <c r="R4" i="17"/>
  <c r="O4" i="17"/>
  <c r="P4" i="17" s="1"/>
  <c r="AK3" i="17"/>
  <c r="AJ3" i="17"/>
  <c r="AE3" i="17"/>
  <c r="AB3" i="17"/>
  <c r="Z3" i="17"/>
  <c r="X3" i="17"/>
  <c r="V3" i="17"/>
  <c r="T3" i="17"/>
  <c r="R3" i="17"/>
  <c r="O3" i="17"/>
  <c r="P3" i="17" s="1"/>
  <c r="AK2" i="17"/>
  <c r="AJ2" i="17"/>
  <c r="AE2" i="17"/>
  <c r="AB2" i="17"/>
  <c r="Z2" i="17"/>
  <c r="X2" i="17"/>
  <c r="V2" i="17"/>
  <c r="T2" i="17"/>
  <c r="R2" i="17"/>
  <c r="O2" i="17"/>
  <c r="P2" i="17" s="1"/>
  <c r="G5" i="17" l="1"/>
  <c r="H5" i="17" s="1"/>
  <c r="I5" i="17" s="1"/>
  <c r="G2" i="17"/>
  <c r="H2" i="17" s="1"/>
  <c r="I2" i="17" s="1"/>
  <c r="G4" i="17"/>
  <c r="H4" i="17" s="1"/>
  <c r="I4" i="17" s="1"/>
  <c r="G6" i="17"/>
  <c r="H6" i="17" s="1"/>
  <c r="I6" i="17" s="1"/>
  <c r="G3" i="17"/>
  <c r="H3" i="17" s="1"/>
  <c r="I3" i="17" s="1"/>
  <c r="AK119" i="12"/>
  <c r="AJ119" i="12"/>
  <c r="AE119" i="12"/>
  <c r="AB119" i="12"/>
  <c r="Z119" i="12"/>
  <c r="X119" i="12"/>
  <c r="T119" i="12"/>
  <c r="R119" i="12"/>
  <c r="O119" i="12"/>
  <c r="P119" i="12" s="1"/>
  <c r="AK118" i="12"/>
  <c r="AJ118" i="12"/>
  <c r="AE118" i="12"/>
  <c r="AB118" i="12"/>
  <c r="Z118" i="12"/>
  <c r="X118" i="12"/>
  <c r="T118" i="12"/>
  <c r="R118" i="12"/>
  <c r="O118" i="12"/>
  <c r="P118" i="12" s="1"/>
  <c r="AK117" i="12"/>
  <c r="AJ117" i="12"/>
  <c r="AE117" i="12"/>
  <c r="AB117" i="12"/>
  <c r="Z117" i="12"/>
  <c r="X117" i="12"/>
  <c r="T117" i="12"/>
  <c r="R117" i="12"/>
  <c r="O117" i="12"/>
  <c r="P117" i="12" s="1"/>
  <c r="AK116" i="12"/>
  <c r="AJ116" i="12"/>
  <c r="AE116" i="12"/>
  <c r="AB116" i="12"/>
  <c r="Z116" i="12"/>
  <c r="X116" i="12"/>
  <c r="T116" i="12"/>
  <c r="R116" i="12"/>
  <c r="O116" i="12"/>
  <c r="P116" i="12" s="1"/>
  <c r="AK115" i="12"/>
  <c r="AJ115" i="12"/>
  <c r="AE115" i="12"/>
  <c r="AB115" i="12"/>
  <c r="Z115" i="12"/>
  <c r="X115" i="12"/>
  <c r="T115" i="12"/>
  <c r="R115" i="12"/>
  <c r="O115" i="12"/>
  <c r="P115" i="12" s="1"/>
  <c r="AK114" i="12"/>
  <c r="AJ114" i="12"/>
  <c r="AE114" i="12"/>
  <c r="AB114" i="12"/>
  <c r="Z114" i="12"/>
  <c r="X114" i="12"/>
  <c r="T114" i="12"/>
  <c r="R114" i="12"/>
  <c r="O114" i="12"/>
  <c r="P114" i="12" s="1"/>
  <c r="AK113" i="12"/>
  <c r="AJ113" i="12"/>
  <c r="AE113" i="12"/>
  <c r="AB113" i="12"/>
  <c r="Z113" i="12"/>
  <c r="X113" i="12"/>
  <c r="T113" i="12"/>
  <c r="R113" i="12"/>
  <c r="O113" i="12"/>
  <c r="P113" i="12" s="1"/>
  <c r="AK112" i="12"/>
  <c r="AJ112" i="12"/>
  <c r="AE112" i="12"/>
  <c r="AB112" i="12"/>
  <c r="Z112" i="12"/>
  <c r="X112" i="12"/>
  <c r="T112" i="12"/>
  <c r="R112" i="12"/>
  <c r="O112" i="12"/>
  <c r="P112" i="12" s="1"/>
  <c r="AK111" i="12"/>
  <c r="AJ111" i="12"/>
  <c r="AE111" i="12"/>
  <c r="AB111" i="12"/>
  <c r="Z111" i="12"/>
  <c r="X111" i="12"/>
  <c r="T111" i="12"/>
  <c r="R111" i="12"/>
  <c r="O111" i="12"/>
  <c r="P111" i="12" s="1"/>
  <c r="AK110" i="12"/>
  <c r="AJ110" i="12"/>
  <c r="AE110" i="12"/>
  <c r="AB110" i="12"/>
  <c r="Z110" i="12"/>
  <c r="X110" i="12"/>
  <c r="T110" i="12"/>
  <c r="R110" i="12"/>
  <c r="O110" i="12"/>
  <c r="P110" i="12" s="1"/>
  <c r="AK109" i="12"/>
  <c r="AJ109" i="12"/>
  <c r="AE109" i="12"/>
  <c r="AB109" i="12"/>
  <c r="Z109" i="12"/>
  <c r="X109" i="12"/>
  <c r="T109" i="12"/>
  <c r="R109" i="12"/>
  <c r="O109" i="12"/>
  <c r="P109" i="12" s="1"/>
  <c r="AK108" i="12"/>
  <c r="AJ108" i="12"/>
  <c r="AE108" i="12"/>
  <c r="AB108" i="12"/>
  <c r="Z108" i="12"/>
  <c r="X108" i="12"/>
  <c r="T108" i="12"/>
  <c r="R108" i="12"/>
  <c r="O108" i="12"/>
  <c r="P108" i="12" s="1"/>
  <c r="AK107" i="12"/>
  <c r="AJ107" i="12"/>
  <c r="AE107" i="12"/>
  <c r="AB107" i="12"/>
  <c r="Z107" i="12"/>
  <c r="X107" i="12"/>
  <c r="T107" i="12"/>
  <c r="R107" i="12"/>
  <c r="O107" i="12"/>
  <c r="P107" i="12" s="1"/>
  <c r="AK106" i="12"/>
  <c r="AJ106" i="12"/>
  <c r="AE106" i="12"/>
  <c r="AB106" i="12"/>
  <c r="Z106" i="12"/>
  <c r="X106" i="12"/>
  <c r="T106" i="12"/>
  <c r="R106" i="12"/>
  <c r="O106" i="12"/>
  <c r="P106" i="12" s="1"/>
  <c r="AK105" i="12"/>
  <c r="AJ105" i="12"/>
  <c r="AE105" i="12"/>
  <c r="AB105" i="12"/>
  <c r="Z105" i="12"/>
  <c r="X105" i="12"/>
  <c r="T105" i="12"/>
  <c r="R105" i="12"/>
  <c r="O105" i="12"/>
  <c r="P105" i="12" s="1"/>
  <c r="O120" i="12"/>
  <c r="P120" i="12" s="1"/>
  <c r="R120" i="12"/>
  <c r="T120" i="12"/>
  <c r="X120" i="12"/>
  <c r="Z120" i="12"/>
  <c r="AB120" i="12"/>
  <c r="AJ120" i="12"/>
  <c r="AK120" i="12"/>
  <c r="O121" i="12"/>
  <c r="P121" i="12" s="1"/>
  <c r="R121" i="12"/>
  <c r="T121" i="12"/>
  <c r="X121" i="12"/>
  <c r="Z121" i="12"/>
  <c r="AB121" i="12"/>
  <c r="AJ121" i="12"/>
  <c r="AK121" i="12"/>
  <c r="O122" i="12"/>
  <c r="P122" i="12" s="1"/>
  <c r="R122" i="12"/>
  <c r="T122" i="12"/>
  <c r="X122" i="12"/>
  <c r="Z122" i="12"/>
  <c r="AB122" i="12"/>
  <c r="AJ122" i="12"/>
  <c r="AK122" i="12"/>
  <c r="G121" i="12" l="1"/>
  <c r="H121" i="12" s="1"/>
  <c r="I121" i="12" s="1"/>
  <c r="G122" i="12"/>
  <c r="H122" i="12" s="1"/>
  <c r="I122" i="12" s="1"/>
  <c r="G106" i="12"/>
  <c r="H106" i="12" s="1"/>
  <c r="I106" i="12" s="1"/>
  <c r="G105" i="12"/>
  <c r="H105" i="12" s="1"/>
  <c r="I105" i="12" s="1"/>
  <c r="G108" i="12"/>
  <c r="H108" i="12" s="1"/>
  <c r="I108" i="12" s="1"/>
  <c r="G118" i="12"/>
  <c r="H118" i="12" s="1"/>
  <c r="I118" i="12" s="1"/>
  <c r="G111" i="12"/>
  <c r="H111" i="12" s="1"/>
  <c r="I111" i="12" s="1"/>
  <c r="G107" i="12"/>
  <c r="H107" i="12" s="1"/>
  <c r="I107" i="12" s="1"/>
  <c r="G117" i="12"/>
  <c r="H117" i="12" s="1"/>
  <c r="I117" i="12" s="1"/>
  <c r="G116" i="12"/>
  <c r="H116" i="12" s="1"/>
  <c r="I116" i="12" s="1"/>
  <c r="G113" i="12"/>
  <c r="H113" i="12" s="1"/>
  <c r="I113" i="12" s="1"/>
  <c r="G109" i="12"/>
  <c r="H109" i="12" s="1"/>
  <c r="I109" i="12" s="1"/>
  <c r="G114" i="12"/>
  <c r="H114" i="12" s="1"/>
  <c r="I114" i="12" s="1"/>
  <c r="G112" i="12"/>
  <c r="H112" i="12" s="1"/>
  <c r="I112" i="12" s="1"/>
  <c r="G119" i="12"/>
  <c r="H119" i="12" s="1"/>
  <c r="I119" i="12" s="1"/>
  <c r="G115" i="12"/>
  <c r="H115" i="12" s="1"/>
  <c r="I115" i="12" s="1"/>
  <c r="G110" i="12"/>
  <c r="H110" i="12" s="1"/>
  <c r="I110" i="12" s="1"/>
  <c r="G120" i="12"/>
  <c r="H120" i="12" s="1"/>
  <c r="I120" i="12" s="1"/>
  <c r="AK134" i="12"/>
  <c r="AJ134" i="12"/>
  <c r="AB134" i="12"/>
  <c r="Z134" i="12"/>
  <c r="X134" i="12"/>
  <c r="T134" i="12"/>
  <c r="R134" i="12"/>
  <c r="O134" i="12"/>
  <c r="P134" i="12" s="1"/>
  <c r="AK133" i="12"/>
  <c r="AJ133" i="12"/>
  <c r="AB133" i="12"/>
  <c r="Z133" i="12"/>
  <c r="X133" i="12"/>
  <c r="T133" i="12"/>
  <c r="R133" i="12"/>
  <c r="O133" i="12"/>
  <c r="P133" i="12" s="1"/>
  <c r="AK132" i="12"/>
  <c r="AJ132" i="12"/>
  <c r="AB132" i="12"/>
  <c r="Z132" i="12"/>
  <c r="X132" i="12"/>
  <c r="T132" i="12"/>
  <c r="R132" i="12"/>
  <c r="O132" i="12"/>
  <c r="P132" i="12" s="1"/>
  <c r="AK131" i="12"/>
  <c r="AJ131" i="12"/>
  <c r="AB131" i="12"/>
  <c r="Z131" i="12"/>
  <c r="X131" i="12"/>
  <c r="T131" i="12"/>
  <c r="R131" i="12"/>
  <c r="O131" i="12"/>
  <c r="P131" i="12" s="1"/>
  <c r="AK130" i="12"/>
  <c r="AJ130" i="12"/>
  <c r="AB130" i="12"/>
  <c r="Z130" i="12"/>
  <c r="X130" i="12"/>
  <c r="T130" i="12"/>
  <c r="R130" i="12"/>
  <c r="O130" i="12"/>
  <c r="P130" i="12" s="1"/>
  <c r="AK129" i="12"/>
  <c r="AJ129" i="12"/>
  <c r="AB129" i="12"/>
  <c r="Z129" i="12"/>
  <c r="X129" i="12"/>
  <c r="T129" i="12"/>
  <c r="R129" i="12"/>
  <c r="P129" i="12"/>
  <c r="AK128" i="12"/>
  <c r="AJ128" i="12"/>
  <c r="AB128" i="12"/>
  <c r="Z128" i="12"/>
  <c r="X128" i="12"/>
  <c r="T128" i="12"/>
  <c r="R128" i="12"/>
  <c r="O128" i="12"/>
  <c r="P128" i="12" s="1"/>
  <c r="AK127" i="12"/>
  <c r="AJ127" i="12"/>
  <c r="AB127" i="12"/>
  <c r="Z127" i="12"/>
  <c r="X127" i="12"/>
  <c r="T127" i="12"/>
  <c r="R127" i="12"/>
  <c r="O127" i="12"/>
  <c r="P127" i="12" s="1"/>
  <c r="AK126" i="12"/>
  <c r="AJ126" i="12"/>
  <c r="AB126" i="12"/>
  <c r="Z126" i="12"/>
  <c r="X126" i="12"/>
  <c r="T126" i="12"/>
  <c r="R126" i="12"/>
  <c r="O126" i="12"/>
  <c r="P126" i="12" s="1"/>
  <c r="AK125" i="12"/>
  <c r="AJ125" i="12"/>
  <c r="AB125" i="12"/>
  <c r="Z125" i="12"/>
  <c r="X125" i="12"/>
  <c r="T125" i="12"/>
  <c r="R125" i="12"/>
  <c r="O125" i="12"/>
  <c r="P125" i="12" s="1"/>
  <c r="AK124" i="12"/>
  <c r="AJ124" i="12"/>
  <c r="AB124" i="12"/>
  <c r="Z124" i="12"/>
  <c r="X124" i="12"/>
  <c r="T124" i="12"/>
  <c r="R124" i="12"/>
  <c r="O124" i="12"/>
  <c r="P124" i="12" s="1"/>
  <c r="AK123" i="12"/>
  <c r="AJ123" i="12"/>
  <c r="AB123" i="12"/>
  <c r="Z123" i="12"/>
  <c r="X123" i="12"/>
  <c r="T123" i="12"/>
  <c r="R123" i="12"/>
  <c r="P123" i="12"/>
  <c r="G127" i="12" l="1"/>
  <c r="H127" i="12" s="1"/>
  <c r="I127" i="12" s="1"/>
  <c r="G126" i="12"/>
  <c r="H126" i="12" s="1"/>
  <c r="I126" i="12" s="1"/>
  <c r="G131" i="12"/>
  <c r="H131" i="12" s="1"/>
  <c r="I131" i="12" s="1"/>
  <c r="G123" i="12"/>
  <c r="H123" i="12" s="1"/>
  <c r="I123" i="12" s="1"/>
  <c r="G128" i="12"/>
  <c r="H128" i="12" s="1"/>
  <c r="I128" i="12" s="1"/>
  <c r="G133" i="12"/>
  <c r="H133" i="12" s="1"/>
  <c r="I133" i="12" s="1"/>
  <c r="G129" i="12"/>
  <c r="H129" i="12" s="1"/>
  <c r="I129" i="12" s="1"/>
  <c r="G125" i="12"/>
  <c r="H125" i="12" s="1"/>
  <c r="I125" i="12" s="1"/>
  <c r="G134" i="12"/>
  <c r="H134" i="12" s="1"/>
  <c r="I134" i="12" s="1"/>
  <c r="G130" i="12"/>
  <c r="H130" i="12" s="1"/>
  <c r="I130" i="12" s="1"/>
  <c r="G132" i="12"/>
  <c r="H132" i="12" s="1"/>
  <c r="I132" i="12" s="1"/>
  <c r="G124" i="12"/>
  <c r="H124" i="12" s="1"/>
  <c r="I124" i="12" s="1"/>
  <c r="H3" i="15"/>
  <c r="I3" i="15" s="1"/>
  <c r="H4" i="15"/>
  <c r="I4" i="15" s="1"/>
  <c r="H6" i="15"/>
  <c r="I6" i="15" s="1"/>
  <c r="H8" i="15"/>
  <c r="I8" i="15" s="1"/>
  <c r="AK57" i="14"/>
  <c r="AJ57" i="14"/>
  <c r="AE57" i="14"/>
  <c r="AB57" i="14"/>
  <c r="Z57" i="14"/>
  <c r="X57" i="14"/>
  <c r="V57" i="14"/>
  <c r="T57" i="14"/>
  <c r="R57" i="14"/>
  <c r="O57" i="14"/>
  <c r="P57" i="14" s="1"/>
  <c r="G57" i="14" l="1"/>
  <c r="H57" i="14" s="1"/>
  <c r="I57" i="14" s="1"/>
  <c r="AK324" i="9"/>
  <c r="AJ324" i="9"/>
  <c r="AE324" i="9"/>
  <c r="AB324" i="9"/>
  <c r="Z324" i="9"/>
  <c r="X324" i="9"/>
  <c r="V324" i="9"/>
  <c r="T324" i="9"/>
  <c r="R324" i="9"/>
  <c r="O324" i="9"/>
  <c r="P324" i="9" s="1"/>
  <c r="AK323" i="9"/>
  <c r="AJ323" i="9"/>
  <c r="AE323" i="9"/>
  <c r="AB323" i="9"/>
  <c r="Z323" i="9"/>
  <c r="X323" i="9"/>
  <c r="V323" i="9"/>
  <c r="T323" i="9"/>
  <c r="R323" i="9"/>
  <c r="O323" i="9"/>
  <c r="P323" i="9" s="1"/>
  <c r="AK322" i="9"/>
  <c r="AJ322" i="9"/>
  <c r="AE322" i="9"/>
  <c r="AB322" i="9"/>
  <c r="Z322" i="9"/>
  <c r="X322" i="9"/>
  <c r="V322" i="9"/>
  <c r="T322" i="9"/>
  <c r="R322" i="9"/>
  <c r="O322" i="9"/>
  <c r="P322" i="9" s="1"/>
  <c r="AK321" i="9"/>
  <c r="AJ321" i="9"/>
  <c r="AE321" i="9"/>
  <c r="AB321" i="9"/>
  <c r="Z321" i="9"/>
  <c r="X321" i="9"/>
  <c r="V321" i="9"/>
  <c r="T321" i="9"/>
  <c r="R321" i="9"/>
  <c r="O321" i="9"/>
  <c r="P321" i="9" s="1"/>
  <c r="AK320" i="9"/>
  <c r="AJ320" i="9"/>
  <c r="AE320" i="9"/>
  <c r="AB320" i="9"/>
  <c r="Z320" i="9"/>
  <c r="X320" i="9"/>
  <c r="V320" i="9"/>
  <c r="T320" i="9"/>
  <c r="R320" i="9"/>
  <c r="O320" i="9"/>
  <c r="P320" i="9" s="1"/>
  <c r="AK319" i="9"/>
  <c r="AJ319" i="9"/>
  <c r="AE319" i="9"/>
  <c r="AB319" i="9"/>
  <c r="Z319" i="9"/>
  <c r="X319" i="9"/>
  <c r="V319" i="9"/>
  <c r="T319" i="9"/>
  <c r="R319" i="9"/>
  <c r="O319" i="9"/>
  <c r="P319" i="9" s="1"/>
  <c r="AK315" i="9"/>
  <c r="AJ315" i="9"/>
  <c r="AE315" i="9"/>
  <c r="AB315" i="9"/>
  <c r="Z315" i="9"/>
  <c r="X315" i="9"/>
  <c r="V315" i="9"/>
  <c r="T315" i="9"/>
  <c r="R315" i="9"/>
  <c r="O315" i="9"/>
  <c r="P315" i="9" s="1"/>
  <c r="AK314" i="9"/>
  <c r="AJ314" i="9"/>
  <c r="AE314" i="9"/>
  <c r="AB314" i="9"/>
  <c r="Z314" i="9"/>
  <c r="X314" i="9"/>
  <c r="V314" i="9"/>
  <c r="T314" i="9"/>
  <c r="R314" i="9"/>
  <c r="O314" i="9"/>
  <c r="P314" i="9" s="1"/>
  <c r="AK313" i="9"/>
  <c r="AJ313" i="9"/>
  <c r="AE313" i="9"/>
  <c r="AB313" i="9"/>
  <c r="Z313" i="9"/>
  <c r="X313" i="9"/>
  <c r="V313" i="9"/>
  <c r="T313" i="9"/>
  <c r="R313" i="9"/>
  <c r="O313" i="9"/>
  <c r="P313" i="9" s="1"/>
  <c r="AK318" i="9"/>
  <c r="AJ318" i="9"/>
  <c r="AE318" i="9"/>
  <c r="AB318" i="9"/>
  <c r="Z318" i="9"/>
  <c r="X318" i="9"/>
  <c r="V318" i="9"/>
  <c r="T318" i="9"/>
  <c r="R318" i="9"/>
  <c r="O318" i="9"/>
  <c r="P318" i="9" s="1"/>
  <c r="AK317" i="9"/>
  <c r="AJ317" i="9"/>
  <c r="AE317" i="9"/>
  <c r="AB317" i="9"/>
  <c r="Z317" i="9"/>
  <c r="X317" i="9"/>
  <c r="V317" i="9"/>
  <c r="T317" i="9"/>
  <c r="R317" i="9"/>
  <c r="O317" i="9"/>
  <c r="P317" i="9" s="1"/>
  <c r="AK316" i="9"/>
  <c r="AJ316" i="9"/>
  <c r="AE316" i="9"/>
  <c r="AB316" i="9"/>
  <c r="Z316" i="9"/>
  <c r="X316" i="9"/>
  <c r="V316" i="9"/>
  <c r="T316" i="9"/>
  <c r="R316" i="9"/>
  <c r="P316" i="9"/>
  <c r="G314" i="9" l="1"/>
  <c r="H314" i="9" s="1"/>
  <c r="I314" i="9" s="1"/>
  <c r="G319" i="9"/>
  <c r="H319" i="9" s="1"/>
  <c r="I319" i="9" s="1"/>
  <c r="G323" i="9"/>
  <c r="H323" i="9" s="1"/>
  <c r="I323" i="9" s="1"/>
  <c r="G320" i="9"/>
  <c r="H320" i="9" s="1"/>
  <c r="I320" i="9" s="1"/>
  <c r="G321" i="9"/>
  <c r="H321" i="9" s="1"/>
  <c r="I321" i="9" s="1"/>
  <c r="G324" i="9"/>
  <c r="H324" i="9" s="1"/>
  <c r="I324" i="9" s="1"/>
  <c r="G315" i="9"/>
  <c r="H315" i="9" s="1"/>
  <c r="I315" i="9" s="1"/>
  <c r="G322" i="9"/>
  <c r="H322" i="9" s="1"/>
  <c r="I322" i="9" s="1"/>
  <c r="G313" i="9"/>
  <c r="H313" i="9" s="1"/>
  <c r="I313" i="9" s="1"/>
  <c r="G316" i="9"/>
  <c r="H316" i="9" s="1"/>
  <c r="I316" i="9" s="1"/>
  <c r="G317" i="9"/>
  <c r="H317" i="9" s="1"/>
  <c r="I317" i="9" s="1"/>
  <c r="G318" i="9"/>
  <c r="H318" i="9" s="1"/>
  <c r="I318" i="9" s="1"/>
  <c r="AK56" i="14"/>
  <c r="AJ56" i="14"/>
  <c r="AE56" i="14"/>
  <c r="AB56" i="14"/>
  <c r="Z56" i="14"/>
  <c r="X56" i="14"/>
  <c r="V56" i="14"/>
  <c r="T56" i="14"/>
  <c r="R56" i="14"/>
  <c r="O56" i="14"/>
  <c r="P56" i="14" s="1"/>
  <c r="AK55" i="14"/>
  <c r="AJ55" i="14"/>
  <c r="AE55" i="14"/>
  <c r="AB55" i="14"/>
  <c r="Z55" i="14"/>
  <c r="X55" i="14"/>
  <c r="V55" i="14"/>
  <c r="T55" i="14"/>
  <c r="R55" i="14"/>
  <c r="O55" i="14"/>
  <c r="P55" i="14" s="1"/>
  <c r="AK54" i="14"/>
  <c r="AJ54" i="14"/>
  <c r="AE54" i="14"/>
  <c r="AB54" i="14"/>
  <c r="Z54" i="14"/>
  <c r="X54" i="14"/>
  <c r="V54" i="14"/>
  <c r="T54" i="14"/>
  <c r="R54" i="14"/>
  <c r="O54" i="14"/>
  <c r="P54" i="14" s="1"/>
  <c r="G54" i="14" l="1"/>
  <c r="H54" i="14" s="1"/>
  <c r="I54" i="14" s="1"/>
  <c r="G55" i="14"/>
  <c r="H55" i="14" s="1"/>
  <c r="I55" i="14" s="1"/>
  <c r="G56" i="14"/>
  <c r="H56" i="14" s="1"/>
  <c r="I56" i="14" s="1"/>
  <c r="AK53" i="14"/>
  <c r="AJ53" i="14"/>
  <c r="AE53" i="14"/>
  <c r="AB53" i="14"/>
  <c r="Z53" i="14"/>
  <c r="X53" i="14"/>
  <c r="V53" i="14"/>
  <c r="T53" i="14"/>
  <c r="R53" i="14"/>
  <c r="O53" i="14"/>
  <c r="P53" i="14" s="1"/>
  <c r="AK52" i="14"/>
  <c r="AJ52" i="14"/>
  <c r="AE52" i="14"/>
  <c r="AB52" i="14"/>
  <c r="Z52" i="14"/>
  <c r="X52" i="14"/>
  <c r="V52" i="14"/>
  <c r="T52" i="14"/>
  <c r="R52" i="14"/>
  <c r="O52" i="14"/>
  <c r="P52" i="14" s="1"/>
  <c r="AK51" i="14"/>
  <c r="AJ51" i="14"/>
  <c r="AE51" i="14"/>
  <c r="AB51" i="14"/>
  <c r="Z51" i="14"/>
  <c r="X51" i="14"/>
  <c r="V51" i="14"/>
  <c r="T51" i="14"/>
  <c r="R51" i="14"/>
  <c r="O51" i="14"/>
  <c r="P51" i="14" s="1"/>
  <c r="G52" i="14" l="1"/>
  <c r="H52" i="14" s="1"/>
  <c r="I52" i="14" s="1"/>
  <c r="G53" i="14"/>
  <c r="H53" i="14" s="1"/>
  <c r="I53" i="14" s="1"/>
  <c r="G51" i="14"/>
  <c r="H51" i="14" s="1"/>
  <c r="I51" i="14" s="1"/>
  <c r="AK303" i="9"/>
  <c r="AJ303" i="9"/>
  <c r="AB303" i="9"/>
  <c r="Z303" i="9"/>
  <c r="X303" i="9"/>
  <c r="V303" i="9"/>
  <c r="T303" i="9"/>
  <c r="R303" i="9"/>
  <c r="O303" i="9"/>
  <c r="P303" i="9" s="1"/>
  <c r="AK302" i="9"/>
  <c r="AJ302" i="9"/>
  <c r="AB302" i="9"/>
  <c r="Z302" i="9"/>
  <c r="X302" i="9"/>
  <c r="V302" i="9"/>
  <c r="T302" i="9"/>
  <c r="R302" i="9"/>
  <c r="O302" i="9"/>
  <c r="P302" i="9" s="1"/>
  <c r="AK301" i="9"/>
  <c r="AJ301" i="9"/>
  <c r="AB301" i="9"/>
  <c r="Z301" i="9"/>
  <c r="X301" i="9"/>
  <c r="V301" i="9"/>
  <c r="T301" i="9"/>
  <c r="R301" i="9"/>
  <c r="O301" i="9"/>
  <c r="P301" i="9" s="1"/>
  <c r="G302" i="9" l="1"/>
  <c r="H302" i="9" s="1"/>
  <c r="I302" i="9" s="1"/>
  <c r="G301" i="9"/>
  <c r="H301" i="9" s="1"/>
  <c r="I301" i="9" s="1"/>
  <c r="G303" i="9"/>
  <c r="H303" i="9" s="1"/>
  <c r="I303" i="9" s="1"/>
  <c r="AK10" i="14"/>
  <c r="AJ10" i="14"/>
  <c r="AE10" i="14"/>
  <c r="AB10" i="14"/>
  <c r="Z10" i="14"/>
  <c r="X10" i="14"/>
  <c r="V10" i="14"/>
  <c r="T10" i="14"/>
  <c r="R10" i="14"/>
  <c r="O10" i="14"/>
  <c r="P10" i="14" s="1"/>
  <c r="AK312" i="9"/>
  <c r="AJ312" i="9"/>
  <c r="AB312" i="9"/>
  <c r="Z312" i="9"/>
  <c r="X312" i="9"/>
  <c r="V312" i="9"/>
  <c r="T312" i="9"/>
  <c r="R312" i="9"/>
  <c r="O312" i="9"/>
  <c r="P312" i="9" s="1"/>
  <c r="AK311" i="9"/>
  <c r="AJ311" i="9"/>
  <c r="AB311" i="9"/>
  <c r="Z311" i="9"/>
  <c r="X311" i="9"/>
  <c r="V311" i="9"/>
  <c r="T311" i="9"/>
  <c r="R311" i="9"/>
  <c r="O311" i="9"/>
  <c r="P311" i="9" s="1"/>
  <c r="AK310" i="9"/>
  <c r="AJ310" i="9"/>
  <c r="AB310" i="9"/>
  <c r="Z310" i="9"/>
  <c r="X310" i="9"/>
  <c r="V310" i="9"/>
  <c r="T310" i="9"/>
  <c r="R310" i="9"/>
  <c r="O310" i="9"/>
  <c r="P310" i="9" s="1"/>
  <c r="AK309" i="9"/>
  <c r="AJ309" i="9"/>
  <c r="AB309" i="9"/>
  <c r="Z309" i="9"/>
  <c r="X309" i="9"/>
  <c r="V309" i="9"/>
  <c r="T309" i="9"/>
  <c r="R309" i="9"/>
  <c r="O309" i="9"/>
  <c r="P309" i="9" s="1"/>
  <c r="AK308" i="9"/>
  <c r="AJ308" i="9"/>
  <c r="AB308" i="9"/>
  <c r="Z308" i="9"/>
  <c r="X308" i="9"/>
  <c r="V308" i="9"/>
  <c r="T308" i="9"/>
  <c r="R308" i="9"/>
  <c r="O308" i="9"/>
  <c r="P308" i="9" s="1"/>
  <c r="AK307" i="9"/>
  <c r="AJ307" i="9"/>
  <c r="AB307" i="9"/>
  <c r="Z307" i="9"/>
  <c r="X307" i="9"/>
  <c r="V307" i="9"/>
  <c r="T307" i="9"/>
  <c r="R307" i="9"/>
  <c r="O307" i="9"/>
  <c r="P307" i="9" s="1"/>
  <c r="AK306" i="9"/>
  <c r="AJ306" i="9"/>
  <c r="AB306" i="9"/>
  <c r="Z306" i="9"/>
  <c r="X306" i="9"/>
  <c r="V306" i="9"/>
  <c r="T306" i="9"/>
  <c r="R306" i="9"/>
  <c r="O306" i="9"/>
  <c r="P306" i="9" s="1"/>
  <c r="AK305" i="9"/>
  <c r="AJ305" i="9"/>
  <c r="AB305" i="9"/>
  <c r="Z305" i="9"/>
  <c r="X305" i="9"/>
  <c r="V305" i="9"/>
  <c r="T305" i="9"/>
  <c r="R305" i="9"/>
  <c r="O305" i="9"/>
  <c r="P305" i="9" s="1"/>
  <c r="AK304" i="9"/>
  <c r="AJ304" i="9"/>
  <c r="AB304" i="9"/>
  <c r="Z304" i="9"/>
  <c r="X304" i="9"/>
  <c r="V304" i="9"/>
  <c r="T304" i="9"/>
  <c r="R304" i="9"/>
  <c r="O304" i="9"/>
  <c r="P304" i="9" s="1"/>
  <c r="AK54" i="9"/>
  <c r="AJ54" i="9"/>
  <c r="AE54" i="9"/>
  <c r="AB54" i="9"/>
  <c r="Z54" i="9"/>
  <c r="X54" i="9"/>
  <c r="V54" i="9"/>
  <c r="T54" i="9"/>
  <c r="R54" i="9"/>
  <c r="O54" i="9"/>
  <c r="P54" i="9" s="1"/>
  <c r="AK53" i="9"/>
  <c r="AJ53" i="9"/>
  <c r="AE53" i="9"/>
  <c r="AB53" i="9"/>
  <c r="Z53" i="9"/>
  <c r="X53" i="9"/>
  <c r="V53" i="9"/>
  <c r="T53" i="9"/>
  <c r="R53" i="9"/>
  <c r="O53" i="9"/>
  <c r="P53" i="9" s="1"/>
  <c r="AK52" i="9"/>
  <c r="AJ52" i="9"/>
  <c r="AE52" i="9"/>
  <c r="AB52" i="9"/>
  <c r="Z52" i="9"/>
  <c r="X52" i="9"/>
  <c r="V52" i="9"/>
  <c r="T52" i="9"/>
  <c r="R52" i="9"/>
  <c r="O52" i="9"/>
  <c r="P52" i="9" s="1"/>
  <c r="G10" i="14" l="1"/>
  <c r="H10" i="14" s="1"/>
  <c r="I10" i="14" s="1"/>
  <c r="G309" i="9"/>
  <c r="H309" i="9" s="1"/>
  <c r="I309" i="9" s="1"/>
  <c r="G53" i="9"/>
  <c r="H53" i="9" s="1"/>
  <c r="I53" i="9" s="1"/>
  <c r="G308" i="9"/>
  <c r="H308" i="9" s="1"/>
  <c r="I308" i="9" s="1"/>
  <c r="G311" i="9"/>
  <c r="H311" i="9" s="1"/>
  <c r="I311" i="9" s="1"/>
  <c r="G54" i="9"/>
  <c r="H54" i="9" s="1"/>
  <c r="I54" i="9" s="1"/>
  <c r="G312" i="9"/>
  <c r="H312" i="9" s="1"/>
  <c r="I312" i="9" s="1"/>
  <c r="G304" i="9"/>
  <c r="H304" i="9" s="1"/>
  <c r="I304" i="9" s="1"/>
  <c r="G306" i="9"/>
  <c r="H306" i="9" s="1"/>
  <c r="I306" i="9" s="1"/>
  <c r="G305" i="9"/>
  <c r="H305" i="9" s="1"/>
  <c r="I305" i="9" s="1"/>
  <c r="G310" i="9"/>
  <c r="H310" i="9" s="1"/>
  <c r="I310" i="9" s="1"/>
  <c r="G307" i="9"/>
  <c r="H307" i="9" s="1"/>
  <c r="I307" i="9" s="1"/>
  <c r="G52" i="9"/>
  <c r="H52" i="9" s="1"/>
  <c r="I52" i="9" s="1"/>
  <c r="AK223" i="9" l="1"/>
  <c r="AJ223" i="9"/>
  <c r="AE223" i="9"/>
  <c r="AB223" i="9"/>
  <c r="Z223" i="9"/>
  <c r="X223" i="9"/>
  <c r="V223" i="9"/>
  <c r="T223" i="9"/>
  <c r="AK222" i="9"/>
  <c r="AJ222" i="9"/>
  <c r="AE222" i="9"/>
  <c r="AB222" i="9"/>
  <c r="Z222" i="9"/>
  <c r="X222" i="9"/>
  <c r="V222" i="9"/>
  <c r="T222" i="9"/>
  <c r="AK221" i="9"/>
  <c r="AJ221" i="9"/>
  <c r="AE221" i="9"/>
  <c r="AB221" i="9"/>
  <c r="Z221" i="9"/>
  <c r="X221" i="9"/>
  <c r="V221" i="9"/>
  <c r="T221" i="9"/>
  <c r="AK220" i="9"/>
  <c r="AJ220" i="9"/>
  <c r="AE220" i="9"/>
  <c r="AB220" i="9"/>
  <c r="Z220" i="9"/>
  <c r="X220" i="9"/>
  <c r="V220" i="9"/>
  <c r="T220" i="9"/>
  <c r="AK219" i="9"/>
  <c r="AJ219" i="9"/>
  <c r="AE219" i="9"/>
  <c r="AB219" i="9"/>
  <c r="Z219" i="9"/>
  <c r="X219" i="9"/>
  <c r="V219" i="9"/>
  <c r="T219" i="9"/>
  <c r="AK218" i="9"/>
  <c r="AJ218" i="9"/>
  <c r="AE218" i="9"/>
  <c r="AB218" i="9"/>
  <c r="Z218" i="9"/>
  <c r="X218" i="9"/>
  <c r="V218" i="9"/>
  <c r="T218" i="9"/>
  <c r="AK205" i="9"/>
  <c r="AJ205" i="9"/>
  <c r="AE205" i="9"/>
  <c r="AB205" i="9"/>
  <c r="Z205" i="9"/>
  <c r="X205" i="9"/>
  <c r="V205" i="9"/>
  <c r="T205" i="9"/>
  <c r="AK204" i="9"/>
  <c r="AJ204" i="9"/>
  <c r="AE204" i="9"/>
  <c r="AB204" i="9"/>
  <c r="Z204" i="9"/>
  <c r="X204" i="9"/>
  <c r="V204" i="9"/>
  <c r="T204" i="9"/>
  <c r="AK203" i="9"/>
  <c r="AJ203" i="9"/>
  <c r="AE203" i="9"/>
  <c r="AB203" i="9"/>
  <c r="Z203" i="9"/>
  <c r="X203" i="9"/>
  <c r="V203" i="9"/>
  <c r="T203" i="9"/>
  <c r="AK202" i="9"/>
  <c r="AJ202" i="9"/>
  <c r="AE202" i="9"/>
  <c r="AB202" i="9"/>
  <c r="Z202" i="9"/>
  <c r="X202" i="9"/>
  <c r="V202" i="9"/>
  <c r="T202" i="9"/>
  <c r="AK201" i="9"/>
  <c r="AJ201" i="9"/>
  <c r="AE201" i="9"/>
  <c r="AB201" i="9"/>
  <c r="Z201" i="9"/>
  <c r="X201" i="9"/>
  <c r="V201" i="9"/>
  <c r="T201" i="9"/>
  <c r="AK200" i="9"/>
  <c r="AJ200" i="9"/>
  <c r="AE200" i="9"/>
  <c r="AB200" i="9"/>
  <c r="Z200" i="9"/>
  <c r="X200" i="9"/>
  <c r="V200" i="9"/>
  <c r="T200" i="9"/>
  <c r="AK166" i="9"/>
  <c r="AJ166" i="9"/>
  <c r="AE166" i="9"/>
  <c r="AB166" i="9"/>
  <c r="Z166" i="9"/>
  <c r="X166" i="9"/>
  <c r="V166" i="9"/>
  <c r="T166" i="9"/>
  <c r="R166" i="9"/>
  <c r="O166" i="9"/>
  <c r="P166" i="9" s="1"/>
  <c r="AK165" i="9"/>
  <c r="AJ165" i="9"/>
  <c r="AE165" i="9"/>
  <c r="AB165" i="9"/>
  <c r="Z165" i="9"/>
  <c r="X165" i="9"/>
  <c r="V165" i="9"/>
  <c r="T165" i="9"/>
  <c r="R165" i="9"/>
  <c r="O165" i="9"/>
  <c r="P165" i="9" s="1"/>
  <c r="AK164" i="9"/>
  <c r="AJ164" i="9"/>
  <c r="AE164" i="9"/>
  <c r="AB164" i="9"/>
  <c r="Z164" i="9"/>
  <c r="X164" i="9"/>
  <c r="V164" i="9"/>
  <c r="T164" i="9"/>
  <c r="R164" i="9"/>
  <c r="O164" i="9"/>
  <c r="P164" i="9" s="1"/>
  <c r="AK163" i="9"/>
  <c r="AJ163" i="9"/>
  <c r="AE163" i="9"/>
  <c r="AB163" i="9"/>
  <c r="Z163" i="9"/>
  <c r="X163" i="9"/>
  <c r="V163" i="9"/>
  <c r="T163" i="9"/>
  <c r="R163" i="9"/>
  <c r="O163" i="9"/>
  <c r="P163" i="9" s="1"/>
  <c r="AK162" i="9"/>
  <c r="AJ162" i="9"/>
  <c r="AE162" i="9"/>
  <c r="AB162" i="9"/>
  <c r="Z162" i="9"/>
  <c r="X162" i="9"/>
  <c r="V162" i="9"/>
  <c r="T162" i="9"/>
  <c r="R162" i="9"/>
  <c r="O162" i="9"/>
  <c r="P162" i="9" s="1"/>
  <c r="AK161" i="9"/>
  <c r="AJ161" i="9"/>
  <c r="AE161" i="9"/>
  <c r="AB161" i="9"/>
  <c r="Z161" i="9"/>
  <c r="X161" i="9"/>
  <c r="V161" i="9"/>
  <c r="T161" i="9"/>
  <c r="R161" i="9"/>
  <c r="P161" i="9"/>
  <c r="AK160" i="9"/>
  <c r="AJ160" i="9"/>
  <c r="AE160" i="9"/>
  <c r="AB160" i="9"/>
  <c r="Z160" i="9"/>
  <c r="X160" i="9"/>
  <c r="V160" i="9"/>
  <c r="T160" i="9"/>
  <c r="R160" i="9"/>
  <c r="O160" i="9"/>
  <c r="P160" i="9" s="1"/>
  <c r="AK159" i="9"/>
  <c r="AJ159" i="9"/>
  <c r="AE159" i="9"/>
  <c r="AB159" i="9"/>
  <c r="Z159" i="9"/>
  <c r="X159" i="9"/>
  <c r="V159" i="9"/>
  <c r="T159" i="9"/>
  <c r="R159" i="9"/>
  <c r="O159" i="9"/>
  <c r="P159" i="9" s="1"/>
  <c r="AK158" i="9"/>
  <c r="AJ158" i="9"/>
  <c r="AE158" i="9"/>
  <c r="AB158" i="9"/>
  <c r="Z158" i="9"/>
  <c r="X158" i="9"/>
  <c r="V158" i="9"/>
  <c r="T158" i="9"/>
  <c r="R158" i="9"/>
  <c r="O158" i="9"/>
  <c r="P158" i="9" s="1"/>
  <c r="AK113" i="9"/>
  <c r="AJ113" i="9"/>
  <c r="AE113" i="9"/>
  <c r="AB113" i="9"/>
  <c r="Z113" i="9"/>
  <c r="X113" i="9"/>
  <c r="T113" i="9"/>
  <c r="R113" i="9"/>
  <c r="O113" i="9"/>
  <c r="P113" i="9" s="1"/>
  <c r="AK112" i="9"/>
  <c r="AJ112" i="9"/>
  <c r="AE112" i="9"/>
  <c r="AB112" i="9"/>
  <c r="Z112" i="9"/>
  <c r="X112" i="9"/>
  <c r="T112" i="9"/>
  <c r="R112" i="9"/>
  <c r="O112" i="9"/>
  <c r="P112" i="9" s="1"/>
  <c r="AK83" i="9"/>
  <c r="AJ83" i="9"/>
  <c r="AE83" i="9"/>
  <c r="AB83" i="9"/>
  <c r="Z83" i="9"/>
  <c r="X83" i="9"/>
  <c r="V83" i="9"/>
  <c r="T83" i="9"/>
  <c r="AK82" i="9"/>
  <c r="AJ82" i="9"/>
  <c r="AE82" i="9"/>
  <c r="AB82" i="9"/>
  <c r="Z82" i="9"/>
  <c r="X82" i="9"/>
  <c r="V82" i="9"/>
  <c r="T82" i="9"/>
  <c r="AK81" i="9"/>
  <c r="AJ81" i="9"/>
  <c r="AE81" i="9"/>
  <c r="AB81" i="9"/>
  <c r="Z81" i="9"/>
  <c r="X81" i="9"/>
  <c r="V81" i="9"/>
  <c r="T81" i="9"/>
  <c r="AK80" i="9"/>
  <c r="AJ80" i="9"/>
  <c r="AE80" i="9"/>
  <c r="AB80" i="9"/>
  <c r="Z80" i="9"/>
  <c r="X80" i="9"/>
  <c r="V80" i="9"/>
  <c r="T80" i="9"/>
  <c r="AK79" i="9"/>
  <c r="AJ79" i="9"/>
  <c r="AE79" i="9"/>
  <c r="AB79" i="9"/>
  <c r="Z79" i="9"/>
  <c r="X79" i="9"/>
  <c r="V79" i="9"/>
  <c r="T79" i="9"/>
  <c r="AK78" i="9"/>
  <c r="AJ78" i="9"/>
  <c r="AE78" i="9"/>
  <c r="AB78" i="9"/>
  <c r="Z78" i="9"/>
  <c r="X78" i="9"/>
  <c r="V78" i="9"/>
  <c r="T78" i="9"/>
  <c r="AK77" i="9"/>
  <c r="AJ77" i="9"/>
  <c r="AE77" i="9"/>
  <c r="AB77" i="9"/>
  <c r="Z77" i="9"/>
  <c r="X77" i="9"/>
  <c r="V77" i="9"/>
  <c r="T77" i="9"/>
  <c r="R77" i="9"/>
  <c r="O77" i="9"/>
  <c r="P77" i="9" s="1"/>
  <c r="G112" i="9" l="1"/>
  <c r="H112" i="9" s="1"/>
  <c r="I112" i="9" s="1"/>
  <c r="G113" i="9"/>
  <c r="H113" i="9" s="1"/>
  <c r="I113" i="9" s="1"/>
  <c r="G200" i="9"/>
  <c r="H200" i="9" s="1"/>
  <c r="I200" i="9" s="1"/>
  <c r="G204" i="9"/>
  <c r="H204" i="9" s="1"/>
  <c r="I204" i="9" s="1"/>
  <c r="G220" i="9"/>
  <c r="H220" i="9" s="1"/>
  <c r="I220" i="9" s="1"/>
  <c r="G203" i="9"/>
  <c r="H203" i="9" s="1"/>
  <c r="I203" i="9" s="1"/>
  <c r="G219" i="9"/>
  <c r="H219" i="9" s="1"/>
  <c r="I219" i="9" s="1"/>
  <c r="G218" i="9"/>
  <c r="H218" i="9" s="1"/>
  <c r="I218" i="9" s="1"/>
  <c r="G205" i="9"/>
  <c r="H205" i="9" s="1"/>
  <c r="I205" i="9" s="1"/>
  <c r="G160" i="9"/>
  <c r="H160" i="9" s="1"/>
  <c r="I160" i="9" s="1"/>
  <c r="G222" i="9"/>
  <c r="H222" i="9" s="1"/>
  <c r="I222" i="9" s="1"/>
  <c r="G202" i="9"/>
  <c r="H202" i="9" s="1"/>
  <c r="I202" i="9" s="1"/>
  <c r="G223" i="9"/>
  <c r="H223" i="9" s="1"/>
  <c r="I223" i="9" s="1"/>
  <c r="G221" i="9"/>
  <c r="H221" i="9" s="1"/>
  <c r="I221" i="9" s="1"/>
  <c r="G201" i="9"/>
  <c r="H201" i="9" s="1"/>
  <c r="I201" i="9" s="1"/>
  <c r="G165" i="9"/>
  <c r="H165" i="9" s="1"/>
  <c r="I165" i="9" s="1"/>
  <c r="G158" i="9"/>
  <c r="H158" i="9" s="1"/>
  <c r="I158" i="9" s="1"/>
  <c r="G162" i="9"/>
  <c r="H162" i="9" s="1"/>
  <c r="I162" i="9" s="1"/>
  <c r="G166" i="9"/>
  <c r="H166" i="9" s="1"/>
  <c r="I166" i="9" s="1"/>
  <c r="G159" i="9"/>
  <c r="H159" i="9" s="1"/>
  <c r="I159" i="9" s="1"/>
  <c r="G164" i="9"/>
  <c r="H164" i="9" s="1"/>
  <c r="I164" i="9" s="1"/>
  <c r="G163" i="9"/>
  <c r="H163" i="9" s="1"/>
  <c r="I163" i="9" s="1"/>
  <c r="G161" i="9"/>
  <c r="H161" i="9" s="1"/>
  <c r="I161" i="9" s="1"/>
  <c r="G78" i="9"/>
  <c r="H78" i="9" s="1"/>
  <c r="I78" i="9" s="1"/>
  <c r="G79" i="9"/>
  <c r="H79" i="9" s="1"/>
  <c r="I79" i="9" s="1"/>
  <c r="G83" i="9"/>
  <c r="H83" i="9" s="1"/>
  <c r="I83" i="9" s="1"/>
  <c r="G82" i="9"/>
  <c r="H82" i="9" s="1"/>
  <c r="I82" i="9" s="1"/>
  <c r="G81" i="9"/>
  <c r="H81" i="9" s="1"/>
  <c r="I81" i="9" s="1"/>
  <c r="G77" i="9"/>
  <c r="H77" i="9" s="1"/>
  <c r="I77" i="9" s="1"/>
  <c r="G80" i="9"/>
  <c r="H80" i="9" s="1"/>
  <c r="I80" i="9" s="1"/>
  <c r="AE21" i="16"/>
  <c r="AD21" i="16"/>
  <c r="Z21" i="16"/>
  <c r="W21" i="16"/>
  <c r="U21" i="16"/>
  <c r="S21" i="16"/>
  <c r="Q21" i="16"/>
  <c r="O21" i="16"/>
  <c r="L21" i="16"/>
  <c r="M21" i="16" s="1"/>
  <c r="AE20" i="16"/>
  <c r="AD20" i="16"/>
  <c r="Z20" i="16"/>
  <c r="W20" i="16"/>
  <c r="U20" i="16"/>
  <c r="S20" i="16"/>
  <c r="Q20" i="16"/>
  <c r="O20" i="16"/>
  <c r="L20" i="16"/>
  <c r="M20" i="16" s="1"/>
  <c r="AE19" i="16"/>
  <c r="AD19" i="16"/>
  <c r="Z19" i="16"/>
  <c r="W19" i="16"/>
  <c r="U19" i="16"/>
  <c r="S19" i="16"/>
  <c r="Q19" i="16"/>
  <c r="O19" i="16"/>
  <c r="L19" i="16"/>
  <c r="M19" i="16" s="1"/>
  <c r="AE18" i="16"/>
  <c r="AD18" i="16"/>
  <c r="Z18" i="16"/>
  <c r="W18" i="16"/>
  <c r="U18" i="16"/>
  <c r="S18" i="16"/>
  <c r="Q18" i="16"/>
  <c r="O18" i="16"/>
  <c r="L18" i="16"/>
  <c r="M18" i="16" s="1"/>
  <c r="AE17" i="16"/>
  <c r="AD17" i="16"/>
  <c r="Z17" i="16"/>
  <c r="W17" i="16"/>
  <c r="U17" i="16"/>
  <c r="S17" i="16"/>
  <c r="Q17" i="16"/>
  <c r="O17" i="16"/>
  <c r="L17" i="16"/>
  <c r="M17" i="16" s="1"/>
  <c r="AE16" i="16"/>
  <c r="AD16" i="16"/>
  <c r="Z16" i="16"/>
  <c r="W16" i="16"/>
  <c r="U16" i="16"/>
  <c r="S16" i="16"/>
  <c r="Q16" i="16"/>
  <c r="O16" i="16"/>
  <c r="L16" i="16"/>
  <c r="M16" i="16" s="1"/>
  <c r="AE15" i="16"/>
  <c r="AD15" i="16"/>
  <c r="Z15" i="16"/>
  <c r="W15" i="16"/>
  <c r="U15" i="16"/>
  <c r="S15" i="16"/>
  <c r="Q15" i="16"/>
  <c r="O15" i="16"/>
  <c r="L15" i="16"/>
  <c r="M15" i="16" s="1"/>
  <c r="AE14" i="16"/>
  <c r="AD14" i="16"/>
  <c r="Z14" i="16"/>
  <c r="W14" i="16"/>
  <c r="U14" i="16"/>
  <c r="S14" i="16"/>
  <c r="Q14" i="16"/>
  <c r="O14" i="16"/>
  <c r="L14" i="16"/>
  <c r="M14" i="16" s="1"/>
  <c r="AE13" i="16"/>
  <c r="AD13" i="16"/>
  <c r="Z13" i="16"/>
  <c r="W13" i="16"/>
  <c r="U13" i="16"/>
  <c r="S13" i="16"/>
  <c r="Q13" i="16"/>
  <c r="O13" i="16"/>
  <c r="L13" i="16"/>
  <c r="M13" i="16" s="1"/>
  <c r="AE12" i="16"/>
  <c r="AD12" i="16"/>
  <c r="Z12" i="16"/>
  <c r="W12" i="16"/>
  <c r="U12" i="16"/>
  <c r="S12" i="16"/>
  <c r="Q12" i="16"/>
  <c r="O12" i="16"/>
  <c r="L12" i="16"/>
  <c r="M12" i="16" s="1"/>
  <c r="AE91" i="16"/>
  <c r="AD91" i="16"/>
  <c r="Z91" i="16"/>
  <c r="W91" i="16"/>
  <c r="U91" i="16"/>
  <c r="S91" i="16"/>
  <c r="Q91" i="16"/>
  <c r="O91" i="16"/>
  <c r="L91" i="16"/>
  <c r="M91" i="16" s="1"/>
  <c r="AE90" i="16"/>
  <c r="AD90" i="16"/>
  <c r="Z90" i="16"/>
  <c r="W90" i="16"/>
  <c r="U90" i="16"/>
  <c r="S90" i="16"/>
  <c r="Q90" i="16"/>
  <c r="O90" i="16"/>
  <c r="L90" i="16"/>
  <c r="M90" i="16" s="1"/>
  <c r="AE89" i="16"/>
  <c r="AD89" i="16"/>
  <c r="Z89" i="16"/>
  <c r="W89" i="16"/>
  <c r="U89" i="16"/>
  <c r="S89" i="16"/>
  <c r="Q89" i="16"/>
  <c r="O89" i="16"/>
  <c r="L89" i="16"/>
  <c r="M89" i="16" s="1"/>
  <c r="AE88" i="16"/>
  <c r="AD88" i="16"/>
  <c r="Z88" i="16"/>
  <c r="W88" i="16"/>
  <c r="U88" i="16"/>
  <c r="S88" i="16"/>
  <c r="Q88" i="16"/>
  <c r="O88" i="16"/>
  <c r="L88" i="16"/>
  <c r="M88" i="16" s="1"/>
  <c r="AE87" i="16"/>
  <c r="AD87" i="16"/>
  <c r="Z87" i="16"/>
  <c r="W87" i="16"/>
  <c r="U87" i="16"/>
  <c r="S87" i="16"/>
  <c r="Q87" i="16"/>
  <c r="O87" i="16"/>
  <c r="L87" i="16"/>
  <c r="M87" i="16" s="1"/>
  <c r="AE86" i="16"/>
  <c r="AD86" i="16"/>
  <c r="Z86" i="16"/>
  <c r="W86" i="16"/>
  <c r="U86" i="16"/>
  <c r="S86" i="16"/>
  <c r="Q86" i="16"/>
  <c r="O86" i="16"/>
  <c r="L86" i="16"/>
  <c r="M86" i="16" s="1"/>
  <c r="AE85" i="16"/>
  <c r="AD85" i="16"/>
  <c r="Z85" i="16"/>
  <c r="W85" i="16"/>
  <c r="U85" i="16"/>
  <c r="S85" i="16"/>
  <c r="Q85" i="16"/>
  <c r="O85" i="16"/>
  <c r="L85" i="16"/>
  <c r="M85" i="16" s="1"/>
  <c r="AE84" i="16"/>
  <c r="AD84" i="16"/>
  <c r="Z84" i="16"/>
  <c r="W84" i="16"/>
  <c r="U84" i="16"/>
  <c r="S84" i="16"/>
  <c r="Q84" i="16"/>
  <c r="O84" i="16"/>
  <c r="L84" i="16"/>
  <c r="M84" i="16" s="1"/>
  <c r="AE83" i="16"/>
  <c r="AD83" i="16"/>
  <c r="Z83" i="16"/>
  <c r="W83" i="16"/>
  <c r="U83" i="16"/>
  <c r="S83" i="16"/>
  <c r="Q83" i="16"/>
  <c r="O83" i="16"/>
  <c r="L83" i="16"/>
  <c r="M83" i="16" s="1"/>
  <c r="AE82" i="16"/>
  <c r="AD82" i="16"/>
  <c r="Z82" i="16"/>
  <c r="W82" i="16"/>
  <c r="U82" i="16"/>
  <c r="S82" i="16"/>
  <c r="Q82" i="16"/>
  <c r="O82" i="16"/>
  <c r="L82" i="16"/>
  <c r="M82" i="16" s="1"/>
  <c r="AE71" i="16"/>
  <c r="AD71" i="16"/>
  <c r="Z71" i="16"/>
  <c r="W71" i="16"/>
  <c r="U71" i="16"/>
  <c r="S71" i="16"/>
  <c r="Q71" i="16"/>
  <c r="O71" i="16"/>
  <c r="L71" i="16"/>
  <c r="M71" i="16" s="1"/>
  <c r="AE70" i="16"/>
  <c r="AD70" i="16"/>
  <c r="Z70" i="16"/>
  <c r="W70" i="16"/>
  <c r="U70" i="16"/>
  <c r="S70" i="16"/>
  <c r="Q70" i="16"/>
  <c r="O70" i="16"/>
  <c r="L70" i="16"/>
  <c r="M70" i="16" s="1"/>
  <c r="AE69" i="16"/>
  <c r="AD69" i="16"/>
  <c r="Z69" i="16"/>
  <c r="W69" i="16"/>
  <c r="U69" i="16"/>
  <c r="S69" i="16"/>
  <c r="Q69" i="16"/>
  <c r="O69" i="16"/>
  <c r="L69" i="16"/>
  <c r="M69" i="16" s="1"/>
  <c r="AE68" i="16"/>
  <c r="AD68" i="16"/>
  <c r="Z68" i="16"/>
  <c r="W68" i="16"/>
  <c r="U68" i="16"/>
  <c r="S68" i="16"/>
  <c r="Q68" i="16"/>
  <c r="O68" i="16"/>
  <c r="L68" i="16"/>
  <c r="M68" i="16" s="1"/>
  <c r="AE67" i="16"/>
  <c r="AD67" i="16"/>
  <c r="Z67" i="16"/>
  <c r="W67" i="16"/>
  <c r="U67" i="16"/>
  <c r="S67" i="16"/>
  <c r="Q67" i="16"/>
  <c r="O67" i="16"/>
  <c r="L67" i="16"/>
  <c r="M67" i="16" s="1"/>
  <c r="AE66" i="16"/>
  <c r="AD66" i="16"/>
  <c r="Z66" i="16"/>
  <c r="W66" i="16"/>
  <c r="U66" i="16"/>
  <c r="S66" i="16"/>
  <c r="Q66" i="16"/>
  <c r="O66" i="16"/>
  <c r="L66" i="16"/>
  <c r="M66" i="16" s="1"/>
  <c r="AE65" i="16"/>
  <c r="AD65" i="16"/>
  <c r="Z65" i="16"/>
  <c r="W65" i="16"/>
  <c r="U65" i="16"/>
  <c r="S65" i="16"/>
  <c r="Q65" i="16"/>
  <c r="O65" i="16"/>
  <c r="L65" i="16"/>
  <c r="M65" i="16" s="1"/>
  <c r="AE64" i="16"/>
  <c r="AD64" i="16"/>
  <c r="Z64" i="16"/>
  <c r="W64" i="16"/>
  <c r="U64" i="16"/>
  <c r="S64" i="16"/>
  <c r="Q64" i="16"/>
  <c r="O64" i="16"/>
  <c r="L64" i="16"/>
  <c r="M64" i="16" s="1"/>
  <c r="AE63" i="16"/>
  <c r="AD63" i="16"/>
  <c r="Z63" i="16"/>
  <c r="W63" i="16"/>
  <c r="U63" i="16"/>
  <c r="S63" i="16"/>
  <c r="Q63" i="16"/>
  <c r="O63" i="16"/>
  <c r="L63" i="16"/>
  <c r="M63" i="16" s="1"/>
  <c r="AE62" i="16"/>
  <c r="AD62" i="16"/>
  <c r="Z62" i="16"/>
  <c r="W62" i="16"/>
  <c r="U62" i="16"/>
  <c r="S62" i="16"/>
  <c r="Q62" i="16"/>
  <c r="O62" i="16"/>
  <c r="L62" i="16"/>
  <c r="M62" i="16" s="1"/>
  <c r="E91" i="16" l="1"/>
  <c r="F91" i="16" s="1"/>
  <c r="G91" i="16" s="1"/>
  <c r="E19" i="16"/>
  <c r="F19" i="16" s="1"/>
  <c r="G19" i="16" s="1"/>
  <c r="E15" i="16"/>
  <c r="F15" i="16" s="1"/>
  <c r="G15" i="16" s="1"/>
  <c r="E16" i="16"/>
  <c r="F16" i="16" s="1"/>
  <c r="G16" i="16" s="1"/>
  <c r="E63" i="16"/>
  <c r="F63" i="16" s="1"/>
  <c r="G63" i="16" s="1"/>
  <c r="E90" i="16"/>
  <c r="F90" i="16" s="1"/>
  <c r="G90" i="16" s="1"/>
  <c r="E84" i="16"/>
  <c r="F84" i="16" s="1"/>
  <c r="G84" i="16" s="1"/>
  <c r="E85" i="16"/>
  <c r="F85" i="16" s="1"/>
  <c r="G85" i="16" s="1"/>
  <c r="E68" i="16"/>
  <c r="F68" i="16" s="1"/>
  <c r="G68" i="16" s="1"/>
  <c r="E21" i="16"/>
  <c r="F21" i="16" s="1"/>
  <c r="G21" i="16" s="1"/>
  <c r="E20" i="16"/>
  <c r="F20" i="16" s="1"/>
  <c r="G20" i="16" s="1"/>
  <c r="E18" i="16"/>
  <c r="F18" i="16" s="1"/>
  <c r="G18" i="16" s="1"/>
  <c r="E69" i="16"/>
  <c r="F69" i="16" s="1"/>
  <c r="G69" i="16" s="1"/>
  <c r="E65" i="16"/>
  <c r="F65" i="16" s="1"/>
  <c r="G65" i="16" s="1"/>
  <c r="E70" i="16"/>
  <c r="F70" i="16" s="1"/>
  <c r="G70" i="16" s="1"/>
  <c r="E14" i="16"/>
  <c r="F14" i="16" s="1"/>
  <c r="G14" i="16" s="1"/>
  <c r="E67" i="16"/>
  <c r="F67" i="16" s="1"/>
  <c r="G67" i="16" s="1"/>
  <c r="E87" i="16"/>
  <c r="F87" i="16" s="1"/>
  <c r="G87" i="16" s="1"/>
  <c r="E12" i="16"/>
  <c r="F12" i="16" s="1"/>
  <c r="G12" i="16" s="1"/>
  <c r="E17" i="16"/>
  <c r="F17" i="16" s="1"/>
  <c r="G17" i="16" s="1"/>
  <c r="E86" i="16"/>
  <c r="F86" i="16" s="1"/>
  <c r="G86" i="16" s="1"/>
  <c r="E71" i="16"/>
  <c r="F71" i="16" s="1"/>
  <c r="G71" i="16" s="1"/>
  <c r="E82" i="16"/>
  <c r="F82" i="16" s="1"/>
  <c r="G82" i="16" s="1"/>
  <c r="E88" i="16"/>
  <c r="F88" i="16" s="1"/>
  <c r="G88" i="16" s="1"/>
  <c r="E13" i="16"/>
  <c r="F13" i="16" s="1"/>
  <c r="G13" i="16" s="1"/>
  <c r="E64" i="16"/>
  <c r="F64" i="16" s="1"/>
  <c r="G64" i="16" s="1"/>
  <c r="E62" i="16"/>
  <c r="F62" i="16" s="1"/>
  <c r="G62" i="16" s="1"/>
  <c r="E66" i="16"/>
  <c r="F66" i="16" s="1"/>
  <c r="G66" i="16" s="1"/>
  <c r="E83" i="16"/>
  <c r="F83" i="16" s="1"/>
  <c r="G83" i="16" s="1"/>
  <c r="E89" i="16"/>
  <c r="F89" i="16" s="1"/>
  <c r="G89" i="16" s="1"/>
  <c r="AE111" i="16"/>
  <c r="AD111" i="16"/>
  <c r="Z111" i="16"/>
  <c r="W111" i="16"/>
  <c r="U111" i="16"/>
  <c r="S111" i="16"/>
  <c r="Q111" i="16"/>
  <c r="O111" i="16"/>
  <c r="L111" i="16"/>
  <c r="M111" i="16" s="1"/>
  <c r="AE110" i="16"/>
  <c r="AD110" i="16"/>
  <c r="Z110" i="16"/>
  <c r="W110" i="16"/>
  <c r="U110" i="16"/>
  <c r="S110" i="16"/>
  <c r="Q110" i="16"/>
  <c r="O110" i="16"/>
  <c r="L110" i="16"/>
  <c r="M110" i="16" s="1"/>
  <c r="AE109" i="16"/>
  <c r="AD109" i="16"/>
  <c r="Z109" i="16"/>
  <c r="W109" i="16"/>
  <c r="U109" i="16"/>
  <c r="S109" i="16"/>
  <c r="Q109" i="16"/>
  <c r="O109" i="16"/>
  <c r="L109" i="16"/>
  <c r="M109" i="16" s="1"/>
  <c r="AE108" i="16"/>
  <c r="AD108" i="16"/>
  <c r="Z108" i="16"/>
  <c r="W108" i="16"/>
  <c r="U108" i="16"/>
  <c r="S108" i="16"/>
  <c r="Q108" i="16"/>
  <c r="O108" i="16"/>
  <c r="L108" i="16"/>
  <c r="M108" i="16" s="1"/>
  <c r="AE107" i="16"/>
  <c r="AD107" i="16"/>
  <c r="Z107" i="16"/>
  <c r="W107" i="16"/>
  <c r="U107" i="16"/>
  <c r="S107" i="16"/>
  <c r="Q107" i="16"/>
  <c r="O107" i="16"/>
  <c r="L107" i="16"/>
  <c r="M107" i="16" s="1"/>
  <c r="AE106" i="16"/>
  <c r="AD106" i="16"/>
  <c r="Z106" i="16"/>
  <c r="W106" i="16"/>
  <c r="U106" i="16"/>
  <c r="S106" i="16"/>
  <c r="Q106" i="16"/>
  <c r="O106" i="16"/>
  <c r="L106" i="16"/>
  <c r="M106" i="16" s="1"/>
  <c r="AE105" i="16"/>
  <c r="AD105" i="16"/>
  <c r="Z105" i="16"/>
  <c r="W105" i="16"/>
  <c r="U105" i="16"/>
  <c r="S105" i="16"/>
  <c r="Q105" i="16"/>
  <c r="O105" i="16"/>
  <c r="L105" i="16"/>
  <c r="M105" i="16" s="1"/>
  <c r="AE104" i="16"/>
  <c r="AD104" i="16"/>
  <c r="Z104" i="16"/>
  <c r="W104" i="16"/>
  <c r="U104" i="16"/>
  <c r="S104" i="16"/>
  <c r="Q104" i="16"/>
  <c r="O104" i="16"/>
  <c r="L104" i="16"/>
  <c r="M104" i="16" s="1"/>
  <c r="AE103" i="16"/>
  <c r="AD103" i="16"/>
  <c r="Z103" i="16"/>
  <c r="W103" i="16"/>
  <c r="U103" i="16"/>
  <c r="S103" i="16"/>
  <c r="Q103" i="16"/>
  <c r="O103" i="16"/>
  <c r="L103" i="16"/>
  <c r="M103" i="16" s="1"/>
  <c r="AE102" i="16"/>
  <c r="AD102" i="16"/>
  <c r="Z102" i="16"/>
  <c r="W102" i="16"/>
  <c r="U102" i="16"/>
  <c r="S102" i="16"/>
  <c r="Q102" i="16"/>
  <c r="O102" i="16"/>
  <c r="L102" i="16"/>
  <c r="M102" i="16" s="1"/>
  <c r="E102" i="16" l="1"/>
  <c r="F102" i="16" s="1"/>
  <c r="G102" i="16" s="1"/>
  <c r="E103" i="16"/>
  <c r="F103" i="16" s="1"/>
  <c r="G103" i="16" s="1"/>
  <c r="E104" i="16"/>
  <c r="F104" i="16" s="1"/>
  <c r="G104" i="16" s="1"/>
  <c r="E107" i="16"/>
  <c r="F107" i="16" s="1"/>
  <c r="G107" i="16" s="1"/>
  <c r="E108" i="16"/>
  <c r="F108" i="16" s="1"/>
  <c r="G108" i="16" s="1"/>
  <c r="E105" i="16"/>
  <c r="F105" i="16" s="1"/>
  <c r="G105" i="16" s="1"/>
  <c r="E109" i="16"/>
  <c r="F109" i="16" s="1"/>
  <c r="G109" i="16" s="1"/>
  <c r="E110" i="16"/>
  <c r="F110" i="16" s="1"/>
  <c r="G110" i="16" s="1"/>
  <c r="E106" i="16"/>
  <c r="F106" i="16" s="1"/>
  <c r="G106" i="16" s="1"/>
  <c r="E111" i="16"/>
  <c r="F111" i="16" s="1"/>
  <c r="G111" i="16" s="1"/>
  <c r="AK183" i="12"/>
  <c r="AJ183" i="12"/>
  <c r="AB183" i="12"/>
  <c r="Z183" i="12"/>
  <c r="X183" i="12"/>
  <c r="T183" i="12"/>
  <c r="R183" i="12"/>
  <c r="O183" i="12"/>
  <c r="P183" i="12" s="1"/>
  <c r="AK181" i="12"/>
  <c r="AJ181" i="12"/>
  <c r="AB181" i="12"/>
  <c r="Z181" i="12"/>
  <c r="X181" i="12"/>
  <c r="T181" i="12"/>
  <c r="R181" i="12"/>
  <c r="O181" i="12"/>
  <c r="P181" i="12" s="1"/>
  <c r="AK180" i="12"/>
  <c r="AJ180" i="12"/>
  <c r="AB180" i="12"/>
  <c r="Z180" i="12"/>
  <c r="X180" i="12"/>
  <c r="T180" i="12"/>
  <c r="R180" i="12"/>
  <c r="P180" i="12"/>
  <c r="G180" i="12" l="1"/>
  <c r="H180" i="12" s="1"/>
  <c r="I180" i="12" s="1"/>
  <c r="G181" i="12"/>
  <c r="H181" i="12" s="1"/>
  <c r="I181" i="12" s="1"/>
  <c r="G183" i="12"/>
  <c r="H183" i="12" s="1"/>
  <c r="I183" i="12" s="1"/>
  <c r="AK51" i="9" l="1"/>
  <c r="AJ51" i="9"/>
  <c r="AE51" i="9"/>
  <c r="AB51" i="9"/>
  <c r="Z51" i="9"/>
  <c r="X51" i="9"/>
  <c r="V51" i="9"/>
  <c r="T51" i="9"/>
  <c r="R51" i="9"/>
  <c r="O51" i="9"/>
  <c r="P51" i="9" s="1"/>
  <c r="AK50" i="9"/>
  <c r="AJ50" i="9"/>
  <c r="AE50" i="9"/>
  <c r="AB50" i="9"/>
  <c r="Z50" i="9"/>
  <c r="X50" i="9"/>
  <c r="V50" i="9"/>
  <c r="T50" i="9"/>
  <c r="R50" i="9"/>
  <c r="O50" i="9"/>
  <c r="P50" i="9" s="1"/>
  <c r="AK49" i="9"/>
  <c r="AJ49" i="9"/>
  <c r="AE49" i="9"/>
  <c r="AB49" i="9"/>
  <c r="Z49" i="9"/>
  <c r="X49" i="9"/>
  <c r="V49" i="9"/>
  <c r="T49" i="9"/>
  <c r="R49" i="9"/>
  <c r="P49" i="9"/>
  <c r="AK48" i="9"/>
  <c r="AJ48" i="9"/>
  <c r="AE48" i="9"/>
  <c r="AB48" i="9"/>
  <c r="Z48" i="9"/>
  <c r="X48" i="9"/>
  <c r="V48" i="9"/>
  <c r="T48" i="9"/>
  <c r="R48" i="9"/>
  <c r="P48" i="9"/>
  <c r="AK47" i="9"/>
  <c r="AJ47" i="9"/>
  <c r="AE47" i="9"/>
  <c r="AB47" i="9"/>
  <c r="Z47" i="9"/>
  <c r="X47" i="9"/>
  <c r="V47" i="9"/>
  <c r="T47" i="9"/>
  <c r="R47" i="9"/>
  <c r="P47" i="9"/>
  <c r="AK46" i="9"/>
  <c r="AJ46" i="9"/>
  <c r="AE46" i="9"/>
  <c r="AB46" i="9"/>
  <c r="Z46" i="9"/>
  <c r="X46" i="9"/>
  <c r="V46" i="9"/>
  <c r="T46" i="9"/>
  <c r="R46" i="9"/>
  <c r="P46" i="9"/>
  <c r="AK45" i="9"/>
  <c r="AJ45" i="9"/>
  <c r="AE45" i="9"/>
  <c r="AB45" i="9"/>
  <c r="Z45" i="9"/>
  <c r="X45" i="9"/>
  <c r="V45" i="9"/>
  <c r="T45" i="9"/>
  <c r="R45" i="9"/>
  <c r="O45" i="9"/>
  <c r="P45" i="9" s="1"/>
  <c r="AK44" i="9"/>
  <c r="AJ44" i="9"/>
  <c r="AE44" i="9"/>
  <c r="AB44" i="9"/>
  <c r="Z44" i="9"/>
  <c r="X44" i="9"/>
  <c r="V44" i="9"/>
  <c r="T44" i="9"/>
  <c r="R44" i="9"/>
  <c r="O44" i="9"/>
  <c r="P44" i="9" s="1"/>
  <c r="AK43" i="9"/>
  <c r="AJ43" i="9"/>
  <c r="AE43" i="9"/>
  <c r="AB43" i="9"/>
  <c r="Z43" i="9"/>
  <c r="X43" i="9"/>
  <c r="V43" i="9"/>
  <c r="T43" i="9"/>
  <c r="R43" i="9"/>
  <c r="O43" i="9"/>
  <c r="P43" i="9" s="1"/>
  <c r="AK42" i="9"/>
  <c r="AJ42" i="9"/>
  <c r="AE42" i="9"/>
  <c r="AB42" i="9"/>
  <c r="Z42" i="9"/>
  <c r="X42" i="9"/>
  <c r="V42" i="9"/>
  <c r="T42" i="9"/>
  <c r="R42" i="9"/>
  <c r="O42" i="9"/>
  <c r="P42" i="9" s="1"/>
  <c r="AK41" i="9"/>
  <c r="AJ41" i="9"/>
  <c r="AE41" i="9"/>
  <c r="AB41" i="9"/>
  <c r="Z41" i="9"/>
  <c r="X41" i="9"/>
  <c r="V41" i="9"/>
  <c r="T41" i="9"/>
  <c r="R41" i="9"/>
  <c r="O41" i="9"/>
  <c r="P41" i="9" s="1"/>
  <c r="AK40" i="9"/>
  <c r="AJ40" i="9"/>
  <c r="AE40" i="9"/>
  <c r="AB40" i="9"/>
  <c r="Z40" i="9"/>
  <c r="X40" i="9"/>
  <c r="V40" i="9"/>
  <c r="T40" i="9"/>
  <c r="R40" i="9"/>
  <c r="O40" i="9"/>
  <c r="P40" i="9" s="1"/>
  <c r="AK39" i="9"/>
  <c r="AJ39" i="9"/>
  <c r="AE39" i="9"/>
  <c r="AB39" i="9"/>
  <c r="Z39" i="9"/>
  <c r="X39" i="9"/>
  <c r="V39" i="9"/>
  <c r="T39" i="9"/>
  <c r="R39" i="9"/>
  <c r="O39" i="9"/>
  <c r="P39" i="9" s="1"/>
  <c r="AK38" i="9"/>
  <c r="AJ38" i="9"/>
  <c r="AE38" i="9"/>
  <c r="AB38" i="9"/>
  <c r="Z38" i="9"/>
  <c r="X38" i="9"/>
  <c r="V38" i="9"/>
  <c r="T38" i="9"/>
  <c r="R38" i="9"/>
  <c r="O38" i="9"/>
  <c r="P38" i="9" s="1"/>
  <c r="AK37" i="9"/>
  <c r="AJ37" i="9"/>
  <c r="AE37" i="9"/>
  <c r="AB37" i="9"/>
  <c r="Z37" i="9"/>
  <c r="X37" i="9"/>
  <c r="V37" i="9"/>
  <c r="T37" i="9"/>
  <c r="R37" i="9"/>
  <c r="O37" i="9"/>
  <c r="P37" i="9" s="1"/>
  <c r="G43" i="9" l="1"/>
  <c r="H43" i="9" s="1"/>
  <c r="I43" i="9" s="1"/>
  <c r="G47" i="9"/>
  <c r="H47" i="9" s="1"/>
  <c r="I47" i="9" s="1"/>
  <c r="G51" i="9"/>
  <c r="H51" i="9" s="1"/>
  <c r="I51" i="9" s="1"/>
  <c r="G50" i="9"/>
  <c r="H50" i="9" s="1"/>
  <c r="I50" i="9" s="1"/>
  <c r="G37" i="9"/>
  <c r="H37" i="9" s="1"/>
  <c r="I37" i="9" s="1"/>
  <c r="G41" i="9"/>
  <c r="H41" i="9" s="1"/>
  <c r="I41" i="9" s="1"/>
  <c r="G45" i="9"/>
  <c r="H45" i="9" s="1"/>
  <c r="I45" i="9" s="1"/>
  <c r="G49" i="9"/>
  <c r="H49" i="9" s="1"/>
  <c r="I49" i="9" s="1"/>
  <c r="G42" i="9"/>
  <c r="H42" i="9" s="1"/>
  <c r="I42" i="9" s="1"/>
  <c r="G46" i="9"/>
  <c r="H46" i="9" s="1"/>
  <c r="I46" i="9" s="1"/>
  <c r="G38" i="9"/>
  <c r="H38" i="9" s="1"/>
  <c r="I38" i="9" s="1"/>
  <c r="G40" i="9"/>
  <c r="H40" i="9" s="1"/>
  <c r="I40" i="9" s="1"/>
  <c r="G44" i="9"/>
  <c r="H44" i="9" s="1"/>
  <c r="I44" i="9" s="1"/>
  <c r="G48" i="9"/>
  <c r="H48" i="9" s="1"/>
  <c r="I48" i="9" s="1"/>
  <c r="G39" i="9"/>
  <c r="H39" i="9" s="1"/>
  <c r="I39" i="9" s="1"/>
  <c r="AK179" i="12"/>
  <c r="AJ179" i="12"/>
  <c r="AB179" i="12"/>
  <c r="Z179" i="12"/>
  <c r="X179" i="12"/>
  <c r="T179" i="12"/>
  <c r="R179" i="12"/>
  <c r="O179" i="12"/>
  <c r="P179" i="12" s="1"/>
  <c r="AK178" i="12"/>
  <c r="AJ178" i="12"/>
  <c r="AB178" i="12"/>
  <c r="Z178" i="12"/>
  <c r="X178" i="12"/>
  <c r="T178" i="12"/>
  <c r="R178" i="12"/>
  <c r="O178" i="12"/>
  <c r="P178" i="12" s="1"/>
  <c r="AK177" i="12"/>
  <c r="AJ177" i="12"/>
  <c r="AB177" i="12"/>
  <c r="Z177" i="12"/>
  <c r="X177" i="12"/>
  <c r="T177" i="12"/>
  <c r="R177" i="12"/>
  <c r="O177" i="12"/>
  <c r="P177" i="12" s="1"/>
  <c r="AK176" i="12"/>
  <c r="AJ176" i="12"/>
  <c r="AB176" i="12"/>
  <c r="Z176" i="12"/>
  <c r="X176" i="12"/>
  <c r="T176" i="12"/>
  <c r="R176" i="12"/>
  <c r="O176" i="12"/>
  <c r="P176" i="12" s="1"/>
  <c r="AK175" i="12"/>
  <c r="AJ175" i="12"/>
  <c r="AB175" i="12"/>
  <c r="Z175" i="12"/>
  <c r="X175" i="12"/>
  <c r="T175" i="12"/>
  <c r="R175" i="12"/>
  <c r="O175" i="12"/>
  <c r="P175" i="12" s="1"/>
  <c r="AK174" i="12"/>
  <c r="AJ174" i="12"/>
  <c r="AB174" i="12"/>
  <c r="Z174" i="12"/>
  <c r="X174" i="12"/>
  <c r="T174" i="12"/>
  <c r="R174" i="12"/>
  <c r="O174" i="12"/>
  <c r="P174" i="12" s="1"/>
  <c r="AK173" i="12"/>
  <c r="AJ173" i="12"/>
  <c r="AB173" i="12"/>
  <c r="Z173" i="12"/>
  <c r="X173" i="12"/>
  <c r="T173" i="12"/>
  <c r="R173" i="12"/>
  <c r="O173" i="12"/>
  <c r="P173" i="12" s="1"/>
  <c r="AK172" i="12"/>
  <c r="AJ172" i="12"/>
  <c r="AB172" i="12"/>
  <c r="Z172" i="12"/>
  <c r="X172" i="12"/>
  <c r="T172" i="12"/>
  <c r="R172" i="12"/>
  <c r="O172" i="12"/>
  <c r="P172" i="12" s="1"/>
  <c r="AK171" i="12"/>
  <c r="AJ171" i="12"/>
  <c r="AB171" i="12"/>
  <c r="Z171" i="12"/>
  <c r="X171" i="12"/>
  <c r="T171" i="12"/>
  <c r="R171" i="12"/>
  <c r="P171" i="12"/>
  <c r="G172" i="12" l="1"/>
  <c r="H172" i="12" s="1"/>
  <c r="I172" i="12" s="1"/>
  <c r="G175" i="12"/>
  <c r="H175" i="12" s="1"/>
  <c r="I175" i="12" s="1"/>
  <c r="G176" i="12"/>
  <c r="H176" i="12" s="1"/>
  <c r="I176" i="12" s="1"/>
  <c r="G177" i="12"/>
  <c r="H177" i="12" s="1"/>
  <c r="I177" i="12" s="1"/>
  <c r="G173" i="12"/>
  <c r="H173" i="12" s="1"/>
  <c r="I173" i="12" s="1"/>
  <c r="G179" i="12"/>
  <c r="H179" i="12" s="1"/>
  <c r="I179" i="12" s="1"/>
  <c r="G178" i="12"/>
  <c r="H178" i="12" s="1"/>
  <c r="I178" i="12" s="1"/>
  <c r="G174" i="12"/>
  <c r="H174" i="12" s="1"/>
  <c r="I174" i="12" s="1"/>
  <c r="G171" i="12"/>
  <c r="H171" i="12" s="1"/>
  <c r="I171" i="12" s="1"/>
  <c r="AL20" i="10" l="1"/>
  <c r="AK20" i="10"/>
  <c r="AF20" i="10"/>
  <c r="AC20" i="10"/>
  <c r="AA20" i="10"/>
  <c r="Y20" i="10"/>
  <c r="W20" i="10"/>
  <c r="U20" i="10"/>
  <c r="S20" i="10"/>
  <c r="P20" i="10"/>
  <c r="Q20" i="10" s="1"/>
  <c r="G20" i="10" s="1"/>
  <c r="AL19" i="10"/>
  <c r="AK19" i="10"/>
  <c r="AF19" i="10"/>
  <c r="AC19" i="10"/>
  <c r="AA19" i="10"/>
  <c r="Y19" i="10"/>
  <c r="W19" i="10"/>
  <c r="U19" i="10"/>
  <c r="S19" i="10"/>
  <c r="P19" i="10"/>
  <c r="Q19" i="10" s="1"/>
  <c r="AL18" i="10"/>
  <c r="AK18" i="10"/>
  <c r="AF18" i="10"/>
  <c r="AC18" i="10"/>
  <c r="AA18" i="10"/>
  <c r="Y18" i="10"/>
  <c r="W18" i="10"/>
  <c r="U18" i="10"/>
  <c r="S18" i="10"/>
  <c r="P18" i="10"/>
  <c r="Q18" i="10" s="1"/>
  <c r="AC21" i="10"/>
  <c r="AF21" i="10"/>
  <c r="AK21" i="10"/>
  <c r="G21" i="10" s="1"/>
  <c r="AL21" i="10"/>
  <c r="G19" i="10" l="1"/>
  <c r="G18" i="10"/>
  <c r="I20" i="10"/>
  <c r="J20" i="10" s="1"/>
  <c r="I18" i="10"/>
  <c r="J18" i="10" s="1"/>
  <c r="I19" i="10"/>
  <c r="J19" i="10" s="1"/>
  <c r="I21" i="10"/>
  <c r="J21" i="10" s="1"/>
  <c r="AK4" i="12"/>
  <c r="AJ4" i="12"/>
  <c r="AE4" i="12"/>
  <c r="AB4" i="12"/>
  <c r="Z4" i="12"/>
  <c r="X4" i="12"/>
  <c r="T4" i="12"/>
  <c r="R4" i="12"/>
  <c r="O4" i="12"/>
  <c r="P4" i="12" s="1"/>
  <c r="AK3" i="12"/>
  <c r="AJ3" i="12"/>
  <c r="AE3" i="12"/>
  <c r="AB3" i="12"/>
  <c r="Z3" i="12"/>
  <c r="X3" i="12"/>
  <c r="T3" i="12"/>
  <c r="R3" i="12"/>
  <c r="O3" i="12"/>
  <c r="P3" i="12" s="1"/>
  <c r="AK2" i="12"/>
  <c r="AJ2" i="12"/>
  <c r="AE2" i="12"/>
  <c r="AB2" i="12"/>
  <c r="Z2" i="12"/>
  <c r="X2" i="12"/>
  <c r="T2" i="12"/>
  <c r="R2" i="12"/>
  <c r="O2" i="12"/>
  <c r="P2" i="12" s="1"/>
  <c r="G3" i="12" l="1"/>
  <c r="H3" i="12" s="1"/>
  <c r="I3" i="12" s="1"/>
  <c r="G2" i="12"/>
  <c r="H2" i="12" s="1"/>
  <c r="I2" i="12" s="1"/>
  <c r="G4" i="12"/>
  <c r="H4" i="12" s="1"/>
  <c r="I4" i="12" s="1"/>
  <c r="AE101" i="16" l="1"/>
  <c r="AD101" i="16"/>
  <c r="Z101" i="16"/>
  <c r="W101" i="16"/>
  <c r="U101" i="16"/>
  <c r="S101" i="16"/>
  <c r="Q101" i="16"/>
  <c r="O101" i="16"/>
  <c r="L101" i="16"/>
  <c r="M101" i="16" s="1"/>
  <c r="AE100" i="16"/>
  <c r="AD100" i="16"/>
  <c r="Z100" i="16"/>
  <c r="W100" i="16"/>
  <c r="U100" i="16"/>
  <c r="S100" i="16"/>
  <c r="Q100" i="16"/>
  <c r="O100" i="16"/>
  <c r="L100" i="16"/>
  <c r="M100" i="16" s="1"/>
  <c r="AE99" i="16"/>
  <c r="AD99" i="16"/>
  <c r="Z99" i="16"/>
  <c r="W99" i="16"/>
  <c r="U99" i="16"/>
  <c r="S99" i="16"/>
  <c r="Q99" i="16"/>
  <c r="O99" i="16"/>
  <c r="L99" i="16"/>
  <c r="M99" i="16" s="1"/>
  <c r="AE98" i="16"/>
  <c r="AD98" i="16"/>
  <c r="Z98" i="16"/>
  <c r="W98" i="16"/>
  <c r="U98" i="16"/>
  <c r="S98" i="16"/>
  <c r="Q98" i="16"/>
  <c r="O98" i="16"/>
  <c r="L98" i="16"/>
  <c r="M98" i="16" s="1"/>
  <c r="AE97" i="16"/>
  <c r="AD97" i="16"/>
  <c r="Z97" i="16"/>
  <c r="W97" i="16"/>
  <c r="U97" i="16"/>
  <c r="S97" i="16"/>
  <c r="Q97" i="16"/>
  <c r="O97" i="16"/>
  <c r="L97" i="16"/>
  <c r="M97" i="16" s="1"/>
  <c r="AE96" i="16"/>
  <c r="AD96" i="16"/>
  <c r="Z96" i="16"/>
  <c r="W96" i="16"/>
  <c r="U96" i="16"/>
  <c r="S96" i="16"/>
  <c r="Q96" i="16"/>
  <c r="O96" i="16"/>
  <c r="L96" i="16"/>
  <c r="M96" i="16" s="1"/>
  <c r="AE95" i="16"/>
  <c r="AD95" i="16"/>
  <c r="Z95" i="16"/>
  <c r="W95" i="16"/>
  <c r="U95" i="16"/>
  <c r="S95" i="16"/>
  <c r="Q95" i="16"/>
  <c r="O95" i="16"/>
  <c r="L95" i="16"/>
  <c r="M95" i="16" s="1"/>
  <c r="AE94" i="16"/>
  <c r="AD94" i="16"/>
  <c r="Z94" i="16"/>
  <c r="W94" i="16"/>
  <c r="U94" i="16"/>
  <c r="S94" i="16"/>
  <c r="Q94" i="16"/>
  <c r="O94" i="16"/>
  <c r="L94" i="16"/>
  <c r="M94" i="16" s="1"/>
  <c r="AE93" i="16"/>
  <c r="AD93" i="16"/>
  <c r="Z93" i="16"/>
  <c r="W93" i="16"/>
  <c r="U93" i="16"/>
  <c r="S93" i="16"/>
  <c r="Q93" i="16"/>
  <c r="O93" i="16"/>
  <c r="L93" i="16"/>
  <c r="M93" i="16" s="1"/>
  <c r="AE92" i="16"/>
  <c r="AD92" i="16"/>
  <c r="Z92" i="16"/>
  <c r="W92" i="16"/>
  <c r="U92" i="16"/>
  <c r="S92" i="16"/>
  <c r="Q92" i="16"/>
  <c r="O92" i="16"/>
  <c r="L92" i="16"/>
  <c r="M92" i="16" s="1"/>
  <c r="AE191" i="16"/>
  <c r="AD191" i="16"/>
  <c r="Z191" i="16"/>
  <c r="W191" i="16"/>
  <c r="U191" i="16"/>
  <c r="S191" i="16"/>
  <c r="Q191" i="16"/>
  <c r="O191" i="16"/>
  <c r="L191" i="16"/>
  <c r="M191" i="16" s="1"/>
  <c r="AE190" i="16"/>
  <c r="AD190" i="16"/>
  <c r="Z190" i="16"/>
  <c r="W190" i="16"/>
  <c r="U190" i="16"/>
  <c r="S190" i="16"/>
  <c r="Q190" i="16"/>
  <c r="O190" i="16"/>
  <c r="L190" i="16"/>
  <c r="M190" i="16" s="1"/>
  <c r="AE189" i="16"/>
  <c r="AD189" i="16"/>
  <c r="Z189" i="16"/>
  <c r="W189" i="16"/>
  <c r="U189" i="16"/>
  <c r="S189" i="16"/>
  <c r="Q189" i="16"/>
  <c r="O189" i="16"/>
  <c r="L189" i="16"/>
  <c r="M189" i="16" s="1"/>
  <c r="AE188" i="16"/>
  <c r="AD188" i="16"/>
  <c r="Z188" i="16"/>
  <c r="W188" i="16"/>
  <c r="U188" i="16"/>
  <c r="S188" i="16"/>
  <c r="Q188" i="16"/>
  <c r="O188" i="16"/>
  <c r="L188" i="16"/>
  <c r="M188" i="16" s="1"/>
  <c r="AE187" i="16"/>
  <c r="AD187" i="16"/>
  <c r="Z187" i="16"/>
  <c r="W187" i="16"/>
  <c r="U187" i="16"/>
  <c r="S187" i="16"/>
  <c r="Q187" i="16"/>
  <c r="O187" i="16"/>
  <c r="L187" i="16"/>
  <c r="M187" i="16" s="1"/>
  <c r="AE186" i="16"/>
  <c r="AD186" i="16"/>
  <c r="Z186" i="16"/>
  <c r="W186" i="16"/>
  <c r="U186" i="16"/>
  <c r="S186" i="16"/>
  <c r="Q186" i="16"/>
  <c r="O186" i="16"/>
  <c r="L186" i="16"/>
  <c r="M186" i="16" s="1"/>
  <c r="AE185" i="16"/>
  <c r="AD185" i="16"/>
  <c r="Z185" i="16"/>
  <c r="W185" i="16"/>
  <c r="U185" i="16"/>
  <c r="S185" i="16"/>
  <c r="Q185" i="16"/>
  <c r="O185" i="16"/>
  <c r="L185" i="16"/>
  <c r="M185" i="16" s="1"/>
  <c r="AE184" i="16"/>
  <c r="AD184" i="16"/>
  <c r="Z184" i="16"/>
  <c r="W184" i="16"/>
  <c r="U184" i="16"/>
  <c r="S184" i="16"/>
  <c r="Q184" i="16"/>
  <c r="O184" i="16"/>
  <c r="L184" i="16"/>
  <c r="M184" i="16" s="1"/>
  <c r="AE183" i="16"/>
  <c r="AD183" i="16"/>
  <c r="Z183" i="16"/>
  <c r="W183" i="16"/>
  <c r="U183" i="16"/>
  <c r="S183" i="16"/>
  <c r="Q183" i="16"/>
  <c r="O183" i="16"/>
  <c r="L183" i="16"/>
  <c r="M183" i="16" s="1"/>
  <c r="AE182" i="16"/>
  <c r="AD182" i="16"/>
  <c r="Z182" i="16"/>
  <c r="W182" i="16"/>
  <c r="U182" i="16"/>
  <c r="S182" i="16"/>
  <c r="Q182" i="16"/>
  <c r="O182" i="16"/>
  <c r="L182" i="16"/>
  <c r="M182" i="16" s="1"/>
  <c r="AE181" i="16"/>
  <c r="AD181" i="16"/>
  <c r="Z181" i="16"/>
  <c r="W181" i="16"/>
  <c r="U181" i="16"/>
  <c r="S181" i="16"/>
  <c r="Q181" i="16"/>
  <c r="O181" i="16"/>
  <c r="L181" i="16"/>
  <c r="M181" i="16" s="1"/>
  <c r="AE180" i="16"/>
  <c r="AD180" i="16"/>
  <c r="Z180" i="16"/>
  <c r="W180" i="16"/>
  <c r="U180" i="16"/>
  <c r="S180" i="16"/>
  <c r="Q180" i="16"/>
  <c r="O180" i="16"/>
  <c r="L180" i="16"/>
  <c r="M180" i="16" s="1"/>
  <c r="AE179" i="16"/>
  <c r="AD179" i="16"/>
  <c r="Z179" i="16"/>
  <c r="W179" i="16"/>
  <c r="U179" i="16"/>
  <c r="S179" i="16"/>
  <c r="Q179" i="16"/>
  <c r="O179" i="16"/>
  <c r="L179" i="16"/>
  <c r="M179" i="16" s="1"/>
  <c r="AE178" i="16"/>
  <c r="AD178" i="16"/>
  <c r="Z178" i="16"/>
  <c r="W178" i="16"/>
  <c r="U178" i="16"/>
  <c r="S178" i="16"/>
  <c r="Q178" i="16"/>
  <c r="O178" i="16"/>
  <c r="L178" i="16"/>
  <c r="M178" i="16" s="1"/>
  <c r="AE177" i="16"/>
  <c r="AD177" i="16"/>
  <c r="Z177" i="16"/>
  <c r="W177" i="16"/>
  <c r="U177" i="16"/>
  <c r="S177" i="16"/>
  <c r="Q177" i="16"/>
  <c r="O177" i="16"/>
  <c r="L177" i="16"/>
  <c r="M177" i="16" s="1"/>
  <c r="AE176" i="16"/>
  <c r="AD176" i="16"/>
  <c r="Z176" i="16"/>
  <c r="W176" i="16"/>
  <c r="U176" i="16"/>
  <c r="S176" i="16"/>
  <c r="Q176" i="16"/>
  <c r="O176" i="16"/>
  <c r="L176" i="16"/>
  <c r="M176" i="16" s="1"/>
  <c r="AE175" i="16"/>
  <c r="AD175" i="16"/>
  <c r="Z175" i="16"/>
  <c r="W175" i="16"/>
  <c r="U175" i="16"/>
  <c r="S175" i="16"/>
  <c r="Q175" i="16"/>
  <c r="O175" i="16"/>
  <c r="L175" i="16"/>
  <c r="M175" i="16" s="1"/>
  <c r="AE174" i="16"/>
  <c r="AD174" i="16"/>
  <c r="Z174" i="16"/>
  <c r="W174" i="16"/>
  <c r="U174" i="16"/>
  <c r="S174" i="16"/>
  <c r="Q174" i="16"/>
  <c r="O174" i="16"/>
  <c r="L174" i="16"/>
  <c r="M174" i="16" s="1"/>
  <c r="AE173" i="16"/>
  <c r="AD173" i="16"/>
  <c r="Z173" i="16"/>
  <c r="W173" i="16"/>
  <c r="U173" i="16"/>
  <c r="S173" i="16"/>
  <c r="Q173" i="16"/>
  <c r="O173" i="16"/>
  <c r="L173" i="16"/>
  <c r="M173" i="16" s="1"/>
  <c r="AE172" i="16"/>
  <c r="AD172" i="16"/>
  <c r="Z172" i="16"/>
  <c r="W172" i="16"/>
  <c r="U172" i="16"/>
  <c r="S172" i="16"/>
  <c r="Q172" i="16"/>
  <c r="O172" i="16"/>
  <c r="L172" i="16"/>
  <c r="M172" i="16" s="1"/>
  <c r="AE171" i="16"/>
  <c r="AD171" i="16"/>
  <c r="Z171" i="16"/>
  <c r="W171" i="16"/>
  <c r="U171" i="16"/>
  <c r="S171" i="16"/>
  <c r="Q171" i="16"/>
  <c r="O171" i="16"/>
  <c r="L171" i="16"/>
  <c r="M171" i="16" s="1"/>
  <c r="AE170" i="16"/>
  <c r="AD170" i="16"/>
  <c r="Z170" i="16"/>
  <c r="W170" i="16"/>
  <c r="U170" i="16"/>
  <c r="S170" i="16"/>
  <c r="Q170" i="16"/>
  <c r="O170" i="16"/>
  <c r="L170" i="16"/>
  <c r="M170" i="16" s="1"/>
  <c r="AE169" i="16"/>
  <c r="AD169" i="16"/>
  <c r="Z169" i="16"/>
  <c r="W169" i="16"/>
  <c r="U169" i="16"/>
  <c r="S169" i="16"/>
  <c r="Q169" i="16"/>
  <c r="O169" i="16"/>
  <c r="L169" i="16"/>
  <c r="M169" i="16" s="1"/>
  <c r="AE168" i="16"/>
  <c r="AD168" i="16"/>
  <c r="Z168" i="16"/>
  <c r="W168" i="16"/>
  <c r="U168" i="16"/>
  <c r="S168" i="16"/>
  <c r="Q168" i="16"/>
  <c r="O168" i="16"/>
  <c r="L168" i="16"/>
  <c r="M168" i="16" s="1"/>
  <c r="AE167" i="16"/>
  <c r="AD167" i="16"/>
  <c r="Z167" i="16"/>
  <c r="W167" i="16"/>
  <c r="U167" i="16"/>
  <c r="S167" i="16"/>
  <c r="Q167" i="16"/>
  <c r="O167" i="16"/>
  <c r="L167" i="16"/>
  <c r="M167" i="16" s="1"/>
  <c r="AE166" i="16"/>
  <c r="AD166" i="16"/>
  <c r="Z166" i="16"/>
  <c r="W166" i="16"/>
  <c r="U166" i="16"/>
  <c r="S166" i="16"/>
  <c r="Q166" i="16"/>
  <c r="O166" i="16"/>
  <c r="L166" i="16"/>
  <c r="M166" i="16" s="1"/>
  <c r="AE165" i="16"/>
  <c r="AD165" i="16"/>
  <c r="Z165" i="16"/>
  <c r="W165" i="16"/>
  <c r="U165" i="16"/>
  <c r="S165" i="16"/>
  <c r="Q165" i="16"/>
  <c r="O165" i="16"/>
  <c r="L165" i="16"/>
  <c r="M165" i="16" s="1"/>
  <c r="AE164" i="16"/>
  <c r="AD164" i="16"/>
  <c r="Z164" i="16"/>
  <c r="W164" i="16"/>
  <c r="U164" i="16"/>
  <c r="S164" i="16"/>
  <c r="Q164" i="16"/>
  <c r="O164" i="16"/>
  <c r="L164" i="16"/>
  <c r="M164" i="16" s="1"/>
  <c r="AE163" i="16"/>
  <c r="AD163" i="16"/>
  <c r="Z163" i="16"/>
  <c r="W163" i="16"/>
  <c r="U163" i="16"/>
  <c r="S163" i="16"/>
  <c r="Q163" i="16"/>
  <c r="O163" i="16"/>
  <c r="L163" i="16"/>
  <c r="M163" i="16" s="1"/>
  <c r="AE162" i="16"/>
  <c r="AD162" i="16"/>
  <c r="Z162" i="16"/>
  <c r="W162" i="16"/>
  <c r="U162" i="16"/>
  <c r="S162" i="16"/>
  <c r="Q162" i="16"/>
  <c r="O162" i="16"/>
  <c r="L162" i="16"/>
  <c r="M162" i="16" s="1"/>
  <c r="AE161" i="16"/>
  <c r="AD161" i="16"/>
  <c r="Z161" i="16"/>
  <c r="W161" i="16"/>
  <c r="U161" i="16"/>
  <c r="S161" i="16"/>
  <c r="Q161" i="16"/>
  <c r="O161" i="16"/>
  <c r="L161" i="16"/>
  <c r="M161" i="16" s="1"/>
  <c r="AE160" i="16"/>
  <c r="AD160" i="16"/>
  <c r="Z160" i="16"/>
  <c r="W160" i="16"/>
  <c r="U160" i="16"/>
  <c r="S160" i="16"/>
  <c r="Q160" i="16"/>
  <c r="O160" i="16"/>
  <c r="L160" i="16"/>
  <c r="M160" i="16" s="1"/>
  <c r="AE159" i="16"/>
  <c r="AD159" i="16"/>
  <c r="Z159" i="16"/>
  <c r="W159" i="16"/>
  <c r="U159" i="16"/>
  <c r="S159" i="16"/>
  <c r="Q159" i="16"/>
  <c r="O159" i="16"/>
  <c r="L159" i="16"/>
  <c r="M159" i="16" s="1"/>
  <c r="AE158" i="16"/>
  <c r="AD158" i="16"/>
  <c r="Z158" i="16"/>
  <c r="W158" i="16"/>
  <c r="U158" i="16"/>
  <c r="S158" i="16"/>
  <c r="Q158" i="16"/>
  <c r="O158" i="16"/>
  <c r="L158" i="16"/>
  <c r="M158" i="16" s="1"/>
  <c r="AE157" i="16"/>
  <c r="AD157" i="16"/>
  <c r="Z157" i="16"/>
  <c r="W157" i="16"/>
  <c r="U157" i="16"/>
  <c r="S157" i="16"/>
  <c r="Q157" i="16"/>
  <c r="O157" i="16"/>
  <c r="L157" i="16"/>
  <c r="M157" i="16" s="1"/>
  <c r="AE156" i="16"/>
  <c r="AD156" i="16"/>
  <c r="Z156" i="16"/>
  <c r="W156" i="16"/>
  <c r="U156" i="16"/>
  <c r="S156" i="16"/>
  <c r="Q156" i="16"/>
  <c r="O156" i="16"/>
  <c r="L156" i="16"/>
  <c r="M156" i="16" s="1"/>
  <c r="AE155" i="16"/>
  <c r="AD155" i="16"/>
  <c r="Z155" i="16"/>
  <c r="W155" i="16"/>
  <c r="U155" i="16"/>
  <c r="S155" i="16"/>
  <c r="Q155" i="16"/>
  <c r="O155" i="16"/>
  <c r="L155" i="16"/>
  <c r="M155" i="16" s="1"/>
  <c r="AE154" i="16"/>
  <c r="AD154" i="16"/>
  <c r="Z154" i="16"/>
  <c r="W154" i="16"/>
  <c r="U154" i="16"/>
  <c r="S154" i="16"/>
  <c r="Q154" i="16"/>
  <c r="O154" i="16"/>
  <c r="L154" i="16"/>
  <c r="M154" i="16" s="1"/>
  <c r="AE153" i="16"/>
  <c r="AD153" i="16"/>
  <c r="Z153" i="16"/>
  <c r="W153" i="16"/>
  <c r="U153" i="16"/>
  <c r="S153" i="16"/>
  <c r="Q153" i="16"/>
  <c r="O153" i="16"/>
  <c r="L153" i="16"/>
  <c r="M153" i="16" s="1"/>
  <c r="AE152" i="16"/>
  <c r="AD152" i="16"/>
  <c r="Z152" i="16"/>
  <c r="W152" i="16"/>
  <c r="U152" i="16"/>
  <c r="S152" i="16"/>
  <c r="Q152" i="16"/>
  <c r="O152" i="16"/>
  <c r="L152" i="16"/>
  <c r="M152" i="16" s="1"/>
  <c r="AE141" i="16"/>
  <c r="AD141" i="16"/>
  <c r="Z141" i="16"/>
  <c r="W141" i="16"/>
  <c r="U141" i="16"/>
  <c r="S141" i="16"/>
  <c r="Q141" i="16"/>
  <c r="O141" i="16"/>
  <c r="L141" i="16"/>
  <c r="M141" i="16" s="1"/>
  <c r="AE140" i="16"/>
  <c r="AD140" i="16"/>
  <c r="Z140" i="16"/>
  <c r="W140" i="16"/>
  <c r="U140" i="16"/>
  <c r="S140" i="16"/>
  <c r="Q140" i="16"/>
  <c r="O140" i="16"/>
  <c r="L140" i="16"/>
  <c r="M140" i="16" s="1"/>
  <c r="AE139" i="16"/>
  <c r="AD139" i="16"/>
  <c r="Z139" i="16"/>
  <c r="W139" i="16"/>
  <c r="U139" i="16"/>
  <c r="S139" i="16"/>
  <c r="Q139" i="16"/>
  <c r="O139" i="16"/>
  <c r="L139" i="16"/>
  <c r="M139" i="16" s="1"/>
  <c r="AE138" i="16"/>
  <c r="AD138" i="16"/>
  <c r="Z138" i="16"/>
  <c r="W138" i="16"/>
  <c r="U138" i="16"/>
  <c r="S138" i="16"/>
  <c r="Q138" i="16"/>
  <c r="O138" i="16"/>
  <c r="L138" i="16"/>
  <c r="M138" i="16" s="1"/>
  <c r="AE137" i="16"/>
  <c r="AD137" i="16"/>
  <c r="Z137" i="16"/>
  <c r="W137" i="16"/>
  <c r="U137" i="16"/>
  <c r="S137" i="16"/>
  <c r="Q137" i="16"/>
  <c r="O137" i="16"/>
  <c r="L137" i="16"/>
  <c r="M137" i="16" s="1"/>
  <c r="AE136" i="16"/>
  <c r="AD136" i="16"/>
  <c r="Z136" i="16"/>
  <c r="W136" i="16"/>
  <c r="U136" i="16"/>
  <c r="S136" i="16"/>
  <c r="Q136" i="16"/>
  <c r="O136" i="16"/>
  <c r="L136" i="16"/>
  <c r="M136" i="16" s="1"/>
  <c r="AE135" i="16"/>
  <c r="AD135" i="16"/>
  <c r="Z135" i="16"/>
  <c r="W135" i="16"/>
  <c r="U135" i="16"/>
  <c r="S135" i="16"/>
  <c r="Q135" i="16"/>
  <c r="O135" i="16"/>
  <c r="L135" i="16"/>
  <c r="M135" i="16" s="1"/>
  <c r="AE134" i="16"/>
  <c r="AD134" i="16"/>
  <c r="Z134" i="16"/>
  <c r="W134" i="16"/>
  <c r="U134" i="16"/>
  <c r="S134" i="16"/>
  <c r="Q134" i="16"/>
  <c r="O134" i="16"/>
  <c r="L134" i="16"/>
  <c r="M134" i="16" s="1"/>
  <c r="AE133" i="16"/>
  <c r="AD133" i="16"/>
  <c r="Z133" i="16"/>
  <c r="W133" i="16"/>
  <c r="U133" i="16"/>
  <c r="S133" i="16"/>
  <c r="Q133" i="16"/>
  <c r="O133" i="16"/>
  <c r="L133" i="16"/>
  <c r="M133" i="16" s="1"/>
  <c r="AE132" i="16"/>
  <c r="AD132" i="16"/>
  <c r="Z132" i="16"/>
  <c r="W132" i="16"/>
  <c r="U132" i="16"/>
  <c r="S132" i="16"/>
  <c r="Q132" i="16"/>
  <c r="O132" i="16"/>
  <c r="L132" i="16"/>
  <c r="M132" i="16" s="1"/>
  <c r="AE131" i="16"/>
  <c r="AD131" i="16"/>
  <c r="Z131" i="16"/>
  <c r="W131" i="16"/>
  <c r="U131" i="16"/>
  <c r="S131" i="16"/>
  <c r="Q131" i="16"/>
  <c r="O131" i="16"/>
  <c r="L131" i="16"/>
  <c r="M131" i="16" s="1"/>
  <c r="AE130" i="16"/>
  <c r="AD130" i="16"/>
  <c r="Z130" i="16"/>
  <c r="W130" i="16"/>
  <c r="U130" i="16"/>
  <c r="S130" i="16"/>
  <c r="Q130" i="16"/>
  <c r="O130" i="16"/>
  <c r="L130" i="16"/>
  <c r="M130" i="16" s="1"/>
  <c r="AE129" i="16"/>
  <c r="AD129" i="16"/>
  <c r="Z129" i="16"/>
  <c r="W129" i="16"/>
  <c r="U129" i="16"/>
  <c r="S129" i="16"/>
  <c r="Q129" i="16"/>
  <c r="O129" i="16"/>
  <c r="L129" i="16"/>
  <c r="M129" i="16" s="1"/>
  <c r="AE128" i="16"/>
  <c r="AD128" i="16"/>
  <c r="Z128" i="16"/>
  <c r="W128" i="16"/>
  <c r="U128" i="16"/>
  <c r="S128" i="16"/>
  <c r="Q128" i="16"/>
  <c r="O128" i="16"/>
  <c r="L128" i="16"/>
  <c r="M128" i="16" s="1"/>
  <c r="AE127" i="16"/>
  <c r="AD127" i="16"/>
  <c r="Z127" i="16"/>
  <c r="W127" i="16"/>
  <c r="U127" i="16"/>
  <c r="S127" i="16"/>
  <c r="Q127" i="16"/>
  <c r="O127" i="16"/>
  <c r="L127" i="16"/>
  <c r="M127" i="16" s="1"/>
  <c r="AE126" i="16"/>
  <c r="AD126" i="16"/>
  <c r="Z126" i="16"/>
  <c r="W126" i="16"/>
  <c r="U126" i="16"/>
  <c r="S126" i="16"/>
  <c r="Q126" i="16"/>
  <c r="O126" i="16"/>
  <c r="L126" i="16"/>
  <c r="M126" i="16" s="1"/>
  <c r="AE125" i="16"/>
  <c r="AD125" i="16"/>
  <c r="Z125" i="16"/>
  <c r="W125" i="16"/>
  <c r="U125" i="16"/>
  <c r="S125" i="16"/>
  <c r="Q125" i="16"/>
  <c r="O125" i="16"/>
  <c r="L125" i="16"/>
  <c r="M125" i="16" s="1"/>
  <c r="AE124" i="16"/>
  <c r="AD124" i="16"/>
  <c r="Z124" i="16"/>
  <c r="W124" i="16"/>
  <c r="U124" i="16"/>
  <c r="S124" i="16"/>
  <c r="Q124" i="16"/>
  <c r="O124" i="16"/>
  <c r="L124" i="16"/>
  <c r="M124" i="16" s="1"/>
  <c r="AE123" i="16"/>
  <c r="AD123" i="16"/>
  <c r="Z123" i="16"/>
  <c r="W123" i="16"/>
  <c r="U123" i="16"/>
  <c r="S123" i="16"/>
  <c r="Q123" i="16"/>
  <c r="O123" i="16"/>
  <c r="L123" i="16"/>
  <c r="M123" i="16" s="1"/>
  <c r="AE122" i="16"/>
  <c r="AD122" i="16"/>
  <c r="Z122" i="16"/>
  <c r="W122" i="16"/>
  <c r="U122" i="16"/>
  <c r="S122" i="16"/>
  <c r="Q122" i="16"/>
  <c r="O122" i="16"/>
  <c r="L122" i="16"/>
  <c r="M122" i="16" s="1"/>
  <c r="AE121" i="16"/>
  <c r="AD121" i="16"/>
  <c r="Z121" i="16"/>
  <c r="W121" i="16"/>
  <c r="U121" i="16"/>
  <c r="S121" i="16"/>
  <c r="Q121" i="16"/>
  <c r="O121" i="16"/>
  <c r="L121" i="16"/>
  <c r="M121" i="16" s="1"/>
  <c r="AE120" i="16"/>
  <c r="AD120" i="16"/>
  <c r="Z120" i="16"/>
  <c r="W120" i="16"/>
  <c r="U120" i="16"/>
  <c r="S120" i="16"/>
  <c r="Q120" i="16"/>
  <c r="O120" i="16"/>
  <c r="L120" i="16"/>
  <c r="M120" i="16" s="1"/>
  <c r="AE119" i="16"/>
  <c r="AD119" i="16"/>
  <c r="Z119" i="16"/>
  <c r="W119" i="16"/>
  <c r="U119" i="16"/>
  <c r="S119" i="16"/>
  <c r="Q119" i="16"/>
  <c r="O119" i="16"/>
  <c r="L119" i="16"/>
  <c r="M119" i="16" s="1"/>
  <c r="AE118" i="16"/>
  <c r="AD118" i="16"/>
  <c r="Z118" i="16"/>
  <c r="W118" i="16"/>
  <c r="U118" i="16"/>
  <c r="S118" i="16"/>
  <c r="Q118" i="16"/>
  <c r="O118" i="16"/>
  <c r="L118" i="16"/>
  <c r="M118" i="16" s="1"/>
  <c r="AE117" i="16"/>
  <c r="AD117" i="16"/>
  <c r="Z117" i="16"/>
  <c r="W117" i="16"/>
  <c r="U117" i="16"/>
  <c r="S117" i="16"/>
  <c r="Q117" i="16"/>
  <c r="O117" i="16"/>
  <c r="L117" i="16"/>
  <c r="M117" i="16" s="1"/>
  <c r="AE116" i="16"/>
  <c r="AD116" i="16"/>
  <c r="Z116" i="16"/>
  <c r="W116" i="16"/>
  <c r="U116" i="16"/>
  <c r="S116" i="16"/>
  <c r="Q116" i="16"/>
  <c r="O116" i="16"/>
  <c r="L116" i="16"/>
  <c r="M116" i="16" s="1"/>
  <c r="AE115" i="16"/>
  <c r="AD115" i="16"/>
  <c r="Z115" i="16"/>
  <c r="W115" i="16"/>
  <c r="U115" i="16"/>
  <c r="S115" i="16"/>
  <c r="Q115" i="16"/>
  <c r="O115" i="16"/>
  <c r="L115" i="16"/>
  <c r="M115" i="16" s="1"/>
  <c r="AE114" i="16"/>
  <c r="AD114" i="16"/>
  <c r="Z114" i="16"/>
  <c r="W114" i="16"/>
  <c r="U114" i="16"/>
  <c r="S114" i="16"/>
  <c r="Q114" i="16"/>
  <c r="O114" i="16"/>
  <c r="L114" i="16"/>
  <c r="M114" i="16" s="1"/>
  <c r="AE113" i="16"/>
  <c r="AD113" i="16"/>
  <c r="Z113" i="16"/>
  <c r="W113" i="16"/>
  <c r="U113" i="16"/>
  <c r="S113" i="16"/>
  <c r="Q113" i="16"/>
  <c r="O113" i="16"/>
  <c r="L113" i="16"/>
  <c r="M113" i="16" s="1"/>
  <c r="AE112" i="16"/>
  <c r="AD112" i="16"/>
  <c r="Z112" i="16"/>
  <c r="W112" i="16"/>
  <c r="U112" i="16"/>
  <c r="S112" i="16"/>
  <c r="Q112" i="16"/>
  <c r="O112" i="16"/>
  <c r="L112" i="16"/>
  <c r="M112" i="16" s="1"/>
  <c r="E96" i="16" l="1"/>
  <c r="F96" i="16" s="1"/>
  <c r="G96" i="16" s="1"/>
  <c r="E139" i="16"/>
  <c r="F139" i="16" s="1"/>
  <c r="G139" i="16" s="1"/>
  <c r="E162" i="16"/>
  <c r="F162" i="16" s="1"/>
  <c r="G162" i="16" s="1"/>
  <c r="E167" i="16"/>
  <c r="F167" i="16" s="1"/>
  <c r="G167" i="16" s="1"/>
  <c r="E185" i="16"/>
  <c r="F185" i="16" s="1"/>
  <c r="G185" i="16" s="1"/>
  <c r="E134" i="16"/>
  <c r="F134" i="16" s="1"/>
  <c r="G134" i="16" s="1"/>
  <c r="E127" i="16"/>
  <c r="F127" i="16" s="1"/>
  <c r="G127" i="16" s="1"/>
  <c r="E112" i="16"/>
  <c r="F112" i="16" s="1"/>
  <c r="G112" i="16" s="1"/>
  <c r="E130" i="16"/>
  <c r="F130" i="16" s="1"/>
  <c r="G130" i="16" s="1"/>
  <c r="E154" i="16"/>
  <c r="F154" i="16" s="1"/>
  <c r="G154" i="16" s="1"/>
  <c r="E166" i="16"/>
  <c r="F166" i="16" s="1"/>
  <c r="G166" i="16" s="1"/>
  <c r="E95" i="16"/>
  <c r="F95" i="16" s="1"/>
  <c r="G95" i="16" s="1"/>
  <c r="E128" i="16"/>
  <c r="F128" i="16" s="1"/>
  <c r="G128" i="16" s="1"/>
  <c r="E135" i="16"/>
  <c r="F135" i="16" s="1"/>
  <c r="G135" i="16" s="1"/>
  <c r="E140" i="16"/>
  <c r="F140" i="16" s="1"/>
  <c r="G140" i="16" s="1"/>
  <c r="E168" i="16"/>
  <c r="F168" i="16" s="1"/>
  <c r="G168" i="16" s="1"/>
  <c r="E170" i="16"/>
  <c r="F170" i="16" s="1"/>
  <c r="G170" i="16" s="1"/>
  <c r="E97" i="16"/>
  <c r="F97" i="16" s="1"/>
  <c r="G97" i="16" s="1"/>
  <c r="E116" i="16"/>
  <c r="F116" i="16" s="1"/>
  <c r="G116" i="16" s="1"/>
  <c r="E156" i="16"/>
  <c r="F156" i="16" s="1"/>
  <c r="G156" i="16" s="1"/>
  <c r="E117" i="16"/>
  <c r="F117" i="16" s="1"/>
  <c r="G117" i="16" s="1"/>
  <c r="E120" i="16"/>
  <c r="F120" i="16" s="1"/>
  <c r="G120" i="16" s="1"/>
  <c r="E123" i="16"/>
  <c r="F123" i="16" s="1"/>
  <c r="G123" i="16" s="1"/>
  <c r="E157" i="16"/>
  <c r="F157" i="16" s="1"/>
  <c r="G157" i="16" s="1"/>
  <c r="E163" i="16"/>
  <c r="F163" i="16" s="1"/>
  <c r="G163" i="16" s="1"/>
  <c r="E175" i="16"/>
  <c r="F175" i="16" s="1"/>
  <c r="G175" i="16" s="1"/>
  <c r="E187" i="16"/>
  <c r="F187" i="16" s="1"/>
  <c r="G187" i="16" s="1"/>
  <c r="E129" i="16"/>
  <c r="F129" i="16" s="1"/>
  <c r="G129" i="16" s="1"/>
  <c r="E164" i="16"/>
  <c r="F164" i="16" s="1"/>
  <c r="G164" i="16" s="1"/>
  <c r="E169" i="16"/>
  <c r="F169" i="16" s="1"/>
  <c r="G169" i="16" s="1"/>
  <c r="E181" i="16"/>
  <c r="F181" i="16" s="1"/>
  <c r="G181" i="16" s="1"/>
  <c r="E99" i="16"/>
  <c r="F99" i="16" s="1"/>
  <c r="G99" i="16" s="1"/>
  <c r="E119" i="16"/>
  <c r="F119" i="16" s="1"/>
  <c r="G119" i="16" s="1"/>
  <c r="E124" i="16"/>
  <c r="F124" i="16" s="1"/>
  <c r="G124" i="16" s="1"/>
  <c r="E131" i="16"/>
  <c r="F131" i="16" s="1"/>
  <c r="G131" i="16" s="1"/>
  <c r="E159" i="16"/>
  <c r="F159" i="16" s="1"/>
  <c r="G159" i="16" s="1"/>
  <c r="E165" i="16"/>
  <c r="F165" i="16" s="1"/>
  <c r="G165" i="16" s="1"/>
  <c r="E182" i="16"/>
  <c r="F182" i="16" s="1"/>
  <c r="G182" i="16" s="1"/>
  <c r="E188" i="16"/>
  <c r="F188" i="16" s="1"/>
  <c r="G188" i="16" s="1"/>
  <c r="E122" i="16"/>
  <c r="F122" i="16" s="1"/>
  <c r="G122" i="16" s="1"/>
  <c r="E186" i="16"/>
  <c r="F186" i="16" s="1"/>
  <c r="G186" i="16" s="1"/>
  <c r="E113" i="16"/>
  <c r="F113" i="16" s="1"/>
  <c r="G113" i="16" s="1"/>
  <c r="E125" i="16"/>
  <c r="F125" i="16" s="1"/>
  <c r="G125" i="16" s="1"/>
  <c r="E138" i="16"/>
  <c r="F138" i="16" s="1"/>
  <c r="G138" i="16" s="1"/>
  <c r="E160" i="16"/>
  <c r="F160" i="16" s="1"/>
  <c r="G160" i="16" s="1"/>
  <c r="E171" i="16"/>
  <c r="F171" i="16" s="1"/>
  <c r="G171" i="16" s="1"/>
  <c r="E189" i="16"/>
  <c r="F189" i="16" s="1"/>
  <c r="G189" i="16" s="1"/>
  <c r="E101" i="16"/>
  <c r="F101" i="16" s="1"/>
  <c r="G101" i="16" s="1"/>
  <c r="E174" i="16"/>
  <c r="F174" i="16" s="1"/>
  <c r="G174" i="16" s="1"/>
  <c r="E114" i="16"/>
  <c r="F114" i="16" s="1"/>
  <c r="G114" i="16" s="1"/>
  <c r="E126" i="16"/>
  <c r="F126" i="16" s="1"/>
  <c r="G126" i="16" s="1"/>
  <c r="E172" i="16"/>
  <c r="F172" i="16" s="1"/>
  <c r="G172" i="16" s="1"/>
  <c r="E190" i="16"/>
  <c r="F190" i="16" s="1"/>
  <c r="G190" i="16" s="1"/>
  <c r="E100" i="16"/>
  <c r="F100" i="16" s="1"/>
  <c r="G100" i="16" s="1"/>
  <c r="E98" i="16"/>
  <c r="F98" i="16" s="1"/>
  <c r="G98" i="16" s="1"/>
  <c r="E94" i="16"/>
  <c r="F94" i="16" s="1"/>
  <c r="G94" i="16" s="1"/>
  <c r="E93" i="16"/>
  <c r="F93" i="16" s="1"/>
  <c r="G93" i="16" s="1"/>
  <c r="E92" i="16"/>
  <c r="F92" i="16" s="1"/>
  <c r="G92" i="16" s="1"/>
  <c r="E191" i="16"/>
  <c r="F191" i="16" s="1"/>
  <c r="G191" i="16" s="1"/>
  <c r="E184" i="16"/>
  <c r="F184" i="16" s="1"/>
  <c r="G184" i="16" s="1"/>
  <c r="E183" i="16"/>
  <c r="F183" i="16" s="1"/>
  <c r="G183" i="16" s="1"/>
  <c r="E180" i="16"/>
  <c r="F180" i="16" s="1"/>
  <c r="G180" i="16" s="1"/>
  <c r="E179" i="16"/>
  <c r="F179" i="16" s="1"/>
  <c r="G179" i="16" s="1"/>
  <c r="E178" i="16"/>
  <c r="F178" i="16" s="1"/>
  <c r="G178" i="16" s="1"/>
  <c r="E177" i="16"/>
  <c r="F177" i="16" s="1"/>
  <c r="G177" i="16" s="1"/>
  <c r="E176" i="16"/>
  <c r="F176" i="16" s="1"/>
  <c r="G176" i="16" s="1"/>
  <c r="E173" i="16"/>
  <c r="F173" i="16" s="1"/>
  <c r="G173" i="16" s="1"/>
  <c r="E161" i="16"/>
  <c r="F161" i="16" s="1"/>
  <c r="G161" i="16" s="1"/>
  <c r="E158" i="16"/>
  <c r="F158" i="16" s="1"/>
  <c r="G158" i="16" s="1"/>
  <c r="E155" i="16"/>
  <c r="F155" i="16" s="1"/>
  <c r="G155" i="16" s="1"/>
  <c r="E153" i="16"/>
  <c r="F153" i="16" s="1"/>
  <c r="G153" i="16" s="1"/>
  <c r="E152" i="16"/>
  <c r="F152" i="16" s="1"/>
  <c r="G152" i="16" s="1"/>
  <c r="E141" i="16"/>
  <c r="F141" i="16" s="1"/>
  <c r="G141" i="16" s="1"/>
  <c r="E137" i="16"/>
  <c r="F137" i="16" s="1"/>
  <c r="G137" i="16" s="1"/>
  <c r="E136" i="16"/>
  <c r="F136" i="16" s="1"/>
  <c r="G136" i="16" s="1"/>
  <c r="E133" i="16"/>
  <c r="F133" i="16" s="1"/>
  <c r="G133" i="16" s="1"/>
  <c r="E132" i="16"/>
  <c r="F132" i="16" s="1"/>
  <c r="G132" i="16" s="1"/>
  <c r="E121" i="16"/>
  <c r="F121" i="16" s="1"/>
  <c r="G121" i="16" s="1"/>
  <c r="E118" i="16"/>
  <c r="F118" i="16" s="1"/>
  <c r="G118" i="16" s="1"/>
  <c r="E115" i="16"/>
  <c r="F115" i="16" s="1"/>
  <c r="G115" i="16" s="1"/>
  <c r="AE11" i="16"/>
  <c r="AD11" i="16"/>
  <c r="Z11" i="16"/>
  <c r="W11" i="16"/>
  <c r="U11" i="16"/>
  <c r="S11" i="16"/>
  <c r="Q11" i="16"/>
  <c r="O11" i="16"/>
  <c r="L11" i="16"/>
  <c r="M11" i="16" s="1"/>
  <c r="AE10" i="16"/>
  <c r="AD10" i="16"/>
  <c r="Z10" i="16"/>
  <c r="W10" i="16"/>
  <c r="U10" i="16"/>
  <c r="S10" i="16"/>
  <c r="Q10" i="16"/>
  <c r="O10" i="16"/>
  <c r="L10" i="16"/>
  <c r="M10" i="16" s="1"/>
  <c r="AE9" i="16"/>
  <c r="AD9" i="16"/>
  <c r="Z9" i="16"/>
  <c r="W9" i="16"/>
  <c r="U9" i="16"/>
  <c r="S9" i="16"/>
  <c r="Q9" i="16"/>
  <c r="O9" i="16"/>
  <c r="L9" i="16"/>
  <c r="M9" i="16" s="1"/>
  <c r="AE8" i="16"/>
  <c r="AD8" i="16"/>
  <c r="Z8" i="16"/>
  <c r="W8" i="16"/>
  <c r="U8" i="16"/>
  <c r="S8" i="16"/>
  <c r="Q8" i="16"/>
  <c r="O8" i="16"/>
  <c r="L8" i="16"/>
  <c r="M8" i="16" s="1"/>
  <c r="AE7" i="16"/>
  <c r="AD7" i="16"/>
  <c r="Z7" i="16"/>
  <c r="W7" i="16"/>
  <c r="U7" i="16"/>
  <c r="S7" i="16"/>
  <c r="Q7" i="16"/>
  <c r="O7" i="16"/>
  <c r="L7" i="16"/>
  <c r="M7" i="16" s="1"/>
  <c r="AE6" i="16"/>
  <c r="AD6" i="16"/>
  <c r="Z6" i="16"/>
  <c r="W6" i="16"/>
  <c r="U6" i="16"/>
  <c r="S6" i="16"/>
  <c r="Q6" i="16"/>
  <c r="O6" i="16"/>
  <c r="L6" i="16"/>
  <c r="M6" i="16" s="1"/>
  <c r="AE5" i="16"/>
  <c r="AD5" i="16"/>
  <c r="Z5" i="16"/>
  <c r="W5" i="16"/>
  <c r="U5" i="16"/>
  <c r="S5" i="16"/>
  <c r="Q5" i="16"/>
  <c r="O5" i="16"/>
  <c r="L5" i="16"/>
  <c r="M5" i="16" s="1"/>
  <c r="AE4" i="16"/>
  <c r="AD4" i="16"/>
  <c r="Z4" i="16"/>
  <c r="W4" i="16"/>
  <c r="U4" i="16"/>
  <c r="S4" i="16"/>
  <c r="Q4" i="16"/>
  <c r="O4" i="16"/>
  <c r="L4" i="16"/>
  <c r="M4" i="16" s="1"/>
  <c r="AE3" i="16"/>
  <c r="AD3" i="16"/>
  <c r="Z3" i="16"/>
  <c r="W3" i="16"/>
  <c r="U3" i="16"/>
  <c r="S3" i="16"/>
  <c r="Q3" i="16"/>
  <c r="O3" i="16"/>
  <c r="L3" i="16"/>
  <c r="M3" i="16" s="1"/>
  <c r="AE2" i="16"/>
  <c r="AD2" i="16"/>
  <c r="Z2" i="16"/>
  <c r="W2" i="16"/>
  <c r="U2" i="16"/>
  <c r="S2" i="16"/>
  <c r="Q2" i="16"/>
  <c r="O2" i="16"/>
  <c r="L2" i="16"/>
  <c r="M2" i="16" s="1"/>
  <c r="E2" i="16" l="1"/>
  <c r="F2" i="16" s="1"/>
  <c r="G2" i="16" s="1"/>
  <c r="E3" i="16"/>
  <c r="F3" i="16" s="1"/>
  <c r="G3" i="16" s="1"/>
  <c r="E10" i="16"/>
  <c r="F10" i="16" s="1"/>
  <c r="G10" i="16" s="1"/>
  <c r="E5" i="16"/>
  <c r="F5" i="16" s="1"/>
  <c r="G5" i="16" s="1"/>
  <c r="E6" i="16"/>
  <c r="F6" i="16" s="1"/>
  <c r="G6" i="16" s="1"/>
  <c r="E4" i="16"/>
  <c r="F4" i="16" s="1"/>
  <c r="G4" i="16" s="1"/>
  <c r="E11" i="16"/>
  <c r="F11" i="16" s="1"/>
  <c r="G11" i="16" s="1"/>
  <c r="E7" i="16"/>
  <c r="F7" i="16" s="1"/>
  <c r="G7" i="16" s="1"/>
  <c r="E8" i="16"/>
  <c r="F8" i="16" s="1"/>
  <c r="G8" i="16" s="1"/>
  <c r="E9" i="16"/>
  <c r="F9" i="16" s="1"/>
  <c r="G9" i="16" s="1"/>
  <c r="O103" i="9" l="1"/>
  <c r="P103" i="9" s="1"/>
  <c r="R103" i="9"/>
  <c r="O104" i="9"/>
  <c r="P104" i="9" s="1"/>
  <c r="R104" i="9"/>
  <c r="O105" i="9"/>
  <c r="P105" i="9" s="1"/>
  <c r="R105" i="9"/>
  <c r="O106" i="9"/>
  <c r="P106" i="9" s="1"/>
  <c r="R106" i="9"/>
  <c r="O107" i="9"/>
  <c r="P107" i="9" s="1"/>
  <c r="R107" i="9"/>
  <c r="O108" i="9"/>
  <c r="P108" i="9" s="1"/>
  <c r="R108" i="9"/>
  <c r="Q29" i="3" l="1"/>
  <c r="Q28" i="3"/>
  <c r="Q22" i="3"/>
  <c r="Q17" i="3"/>
  <c r="Q11" i="3"/>
  <c r="Q10" i="3"/>
  <c r="Q4" i="3"/>
  <c r="L2" i="3"/>
  <c r="M2" i="3" s="1"/>
  <c r="O2" i="3"/>
  <c r="Q2" i="3"/>
  <c r="U2" i="3"/>
  <c r="W2" i="3"/>
  <c r="AD2" i="3"/>
  <c r="AE2" i="3"/>
  <c r="L3" i="3"/>
  <c r="M3" i="3" s="1"/>
  <c r="O3" i="3"/>
  <c r="Q3" i="3"/>
  <c r="U3" i="3"/>
  <c r="W3" i="3"/>
  <c r="AD3" i="3"/>
  <c r="AE3" i="3"/>
  <c r="L4" i="3"/>
  <c r="M4" i="3" s="1"/>
  <c r="O4" i="3"/>
  <c r="U4" i="3"/>
  <c r="W4" i="3"/>
  <c r="AD4" i="3"/>
  <c r="AE4" i="3"/>
  <c r="L5" i="3"/>
  <c r="M5" i="3" s="1"/>
  <c r="O5" i="3"/>
  <c r="Q5" i="3"/>
  <c r="U5" i="3"/>
  <c r="W5" i="3"/>
  <c r="AD5" i="3"/>
  <c r="AE5" i="3"/>
  <c r="L6" i="3"/>
  <c r="M6" i="3" s="1"/>
  <c r="O6" i="3"/>
  <c r="Q6" i="3"/>
  <c r="U6" i="3"/>
  <c r="W6" i="3"/>
  <c r="AD6" i="3"/>
  <c r="AE6" i="3"/>
  <c r="L7" i="3"/>
  <c r="M7" i="3" s="1"/>
  <c r="O7" i="3"/>
  <c r="Q7" i="3"/>
  <c r="U7" i="3"/>
  <c r="W7" i="3"/>
  <c r="AD7" i="3"/>
  <c r="AE7" i="3"/>
  <c r="L8" i="3"/>
  <c r="M8" i="3" s="1"/>
  <c r="O8" i="3"/>
  <c r="Q8" i="3"/>
  <c r="U8" i="3"/>
  <c r="W8" i="3"/>
  <c r="AD8" i="3"/>
  <c r="AE8" i="3"/>
  <c r="L9" i="3"/>
  <c r="M9" i="3" s="1"/>
  <c r="O9" i="3"/>
  <c r="Q9" i="3"/>
  <c r="U9" i="3"/>
  <c r="W9" i="3"/>
  <c r="AD9" i="3"/>
  <c r="AE9" i="3"/>
  <c r="L10" i="3"/>
  <c r="M10" i="3" s="1"/>
  <c r="O10" i="3"/>
  <c r="U10" i="3"/>
  <c r="W10" i="3"/>
  <c r="AD10" i="3"/>
  <c r="AE10" i="3"/>
  <c r="L11" i="3"/>
  <c r="M11" i="3" s="1"/>
  <c r="O11" i="3"/>
  <c r="U11" i="3"/>
  <c r="W11" i="3"/>
  <c r="AD11" i="3"/>
  <c r="AE11" i="3"/>
  <c r="L12" i="3"/>
  <c r="M12" i="3" s="1"/>
  <c r="O12" i="3"/>
  <c r="Q12" i="3"/>
  <c r="U12" i="3"/>
  <c r="W12" i="3"/>
  <c r="AD12" i="3"/>
  <c r="AE12" i="3"/>
  <c r="L13" i="3"/>
  <c r="M13" i="3" s="1"/>
  <c r="O13" i="3"/>
  <c r="Q13" i="3"/>
  <c r="U13" i="3"/>
  <c r="W13" i="3"/>
  <c r="AD13" i="3"/>
  <c r="AE13" i="3"/>
  <c r="L14" i="3"/>
  <c r="M14" i="3" s="1"/>
  <c r="O14" i="3"/>
  <c r="Q14" i="3"/>
  <c r="U14" i="3"/>
  <c r="W14" i="3"/>
  <c r="AD14" i="3"/>
  <c r="AE14" i="3"/>
  <c r="L15" i="3"/>
  <c r="M15" i="3" s="1"/>
  <c r="O15" i="3"/>
  <c r="Q15" i="3"/>
  <c r="U15" i="3"/>
  <c r="W15" i="3"/>
  <c r="AD15" i="3"/>
  <c r="AE15" i="3"/>
  <c r="L16" i="3"/>
  <c r="M16" i="3" s="1"/>
  <c r="O16" i="3"/>
  <c r="Q16" i="3"/>
  <c r="U16" i="3"/>
  <c r="W16" i="3"/>
  <c r="AD16" i="3"/>
  <c r="AE16" i="3"/>
  <c r="L17" i="3"/>
  <c r="M17" i="3" s="1"/>
  <c r="O17" i="3"/>
  <c r="U17" i="3"/>
  <c r="W17" i="3"/>
  <c r="AD17" i="3"/>
  <c r="AE17" i="3"/>
  <c r="L18" i="3"/>
  <c r="M18" i="3" s="1"/>
  <c r="O18" i="3"/>
  <c r="Q18" i="3"/>
  <c r="U18" i="3"/>
  <c r="W18" i="3"/>
  <c r="AD18" i="3"/>
  <c r="AE18" i="3"/>
  <c r="L19" i="3"/>
  <c r="M19" i="3" s="1"/>
  <c r="O19" i="3"/>
  <c r="Q19" i="3"/>
  <c r="U19" i="3"/>
  <c r="W19" i="3"/>
  <c r="AD19" i="3"/>
  <c r="AE19" i="3"/>
  <c r="L20" i="3"/>
  <c r="M20" i="3" s="1"/>
  <c r="O20" i="3"/>
  <c r="Q20" i="3"/>
  <c r="U20" i="3"/>
  <c r="W20" i="3"/>
  <c r="AD20" i="3"/>
  <c r="AE20" i="3"/>
  <c r="L21" i="3"/>
  <c r="M21" i="3" s="1"/>
  <c r="O21" i="3"/>
  <c r="Q21" i="3"/>
  <c r="U21" i="3"/>
  <c r="W21" i="3"/>
  <c r="AD21" i="3"/>
  <c r="AE21" i="3"/>
  <c r="L22" i="3"/>
  <c r="M22" i="3" s="1"/>
  <c r="O22" i="3"/>
  <c r="U22" i="3"/>
  <c r="W22" i="3"/>
  <c r="AD22" i="3"/>
  <c r="AE22" i="3"/>
  <c r="L23" i="3"/>
  <c r="M23" i="3" s="1"/>
  <c r="O23" i="3"/>
  <c r="Q23" i="3"/>
  <c r="U23" i="3"/>
  <c r="W23" i="3"/>
  <c r="AD23" i="3"/>
  <c r="AE23" i="3"/>
  <c r="L24" i="3"/>
  <c r="M24" i="3" s="1"/>
  <c r="O24" i="3"/>
  <c r="Q24" i="3"/>
  <c r="U24" i="3"/>
  <c r="W24" i="3"/>
  <c r="AD24" i="3"/>
  <c r="AE24" i="3"/>
  <c r="L25" i="3"/>
  <c r="M25" i="3" s="1"/>
  <c r="O25" i="3"/>
  <c r="Q25" i="3"/>
  <c r="U25" i="3"/>
  <c r="W25" i="3"/>
  <c r="AD25" i="3"/>
  <c r="AE25" i="3"/>
  <c r="L26" i="3"/>
  <c r="M26" i="3" s="1"/>
  <c r="O26" i="3"/>
  <c r="Q26" i="3"/>
  <c r="U26" i="3"/>
  <c r="W26" i="3"/>
  <c r="AD26" i="3"/>
  <c r="AE26" i="3"/>
  <c r="L27" i="3"/>
  <c r="M27" i="3" s="1"/>
  <c r="O27" i="3"/>
  <c r="Q27" i="3"/>
  <c r="U27" i="3"/>
  <c r="W27" i="3"/>
  <c r="AD27" i="3"/>
  <c r="AE27" i="3"/>
  <c r="L28" i="3"/>
  <c r="M28" i="3" s="1"/>
  <c r="O28" i="3"/>
  <c r="U28" i="3"/>
  <c r="W28" i="3"/>
  <c r="AD28" i="3"/>
  <c r="AE28" i="3"/>
  <c r="L29" i="3"/>
  <c r="M29" i="3" s="1"/>
  <c r="O29" i="3"/>
  <c r="U29" i="3"/>
  <c r="W29" i="3"/>
  <c r="AD29" i="3"/>
  <c r="AE29" i="3"/>
  <c r="L30" i="3"/>
  <c r="M30" i="3" s="1"/>
  <c r="O30" i="3"/>
  <c r="Q30" i="3"/>
  <c r="U30" i="3"/>
  <c r="W30" i="3"/>
  <c r="AD30" i="3"/>
  <c r="AE30" i="3"/>
  <c r="L31" i="3"/>
  <c r="M31" i="3" s="1"/>
  <c r="O31" i="3"/>
  <c r="Q31" i="3"/>
  <c r="U31" i="3"/>
  <c r="W31" i="3"/>
  <c r="AD31" i="3"/>
  <c r="AE31" i="3"/>
  <c r="L32" i="3"/>
  <c r="M32" i="3" s="1"/>
  <c r="O32" i="3"/>
  <c r="Q32" i="3"/>
  <c r="U32" i="3"/>
  <c r="W32" i="3"/>
  <c r="AE32" i="3"/>
  <c r="L33" i="3"/>
  <c r="M33" i="3" s="1"/>
  <c r="O33" i="3"/>
  <c r="Q33" i="3"/>
  <c r="U33" i="3"/>
  <c r="W33" i="3"/>
  <c r="AD33" i="3"/>
  <c r="AE33" i="3"/>
  <c r="L34" i="3"/>
  <c r="M34" i="3" s="1"/>
  <c r="O34" i="3"/>
  <c r="Q34" i="3"/>
  <c r="U34" i="3"/>
  <c r="W34" i="3"/>
  <c r="AD34" i="3"/>
  <c r="AE34" i="3"/>
  <c r="L35" i="3"/>
  <c r="M35" i="3" s="1"/>
  <c r="O35" i="3"/>
  <c r="Q35" i="3"/>
  <c r="U35" i="3"/>
  <c r="W35" i="3"/>
  <c r="AD35" i="3"/>
  <c r="AE35" i="3"/>
  <c r="L36" i="3"/>
  <c r="M36" i="3" s="1"/>
  <c r="O36" i="3"/>
  <c r="Q36" i="3"/>
  <c r="U36" i="3"/>
  <c r="W36" i="3"/>
  <c r="AD36" i="3"/>
  <c r="AE36" i="3"/>
  <c r="L37" i="3"/>
  <c r="M37" i="3" s="1"/>
  <c r="O37" i="3"/>
  <c r="Q37" i="3"/>
  <c r="U37" i="3"/>
  <c r="W37" i="3"/>
  <c r="AD37" i="3"/>
  <c r="AE37" i="3"/>
  <c r="L38" i="3"/>
  <c r="M38" i="3" s="1"/>
  <c r="O38" i="3"/>
  <c r="Q38" i="3"/>
  <c r="U38" i="3"/>
  <c r="W38" i="3"/>
  <c r="AD38" i="3"/>
  <c r="AE38" i="3"/>
  <c r="L39" i="3"/>
  <c r="M39" i="3" s="1"/>
  <c r="O39" i="3"/>
  <c r="Q39" i="3"/>
  <c r="U39" i="3"/>
  <c r="W39" i="3"/>
  <c r="AD39" i="3"/>
  <c r="AE39" i="3"/>
  <c r="L40" i="3"/>
  <c r="M40" i="3" s="1"/>
  <c r="O40" i="3"/>
  <c r="Q40" i="3"/>
  <c r="U40" i="3"/>
  <c r="W40" i="3"/>
  <c r="AD40" i="3"/>
  <c r="AE40" i="3"/>
  <c r="L41" i="3"/>
  <c r="M41" i="3" s="1"/>
  <c r="O41" i="3"/>
  <c r="Q41" i="3"/>
  <c r="U41" i="3"/>
  <c r="W41" i="3"/>
  <c r="AD41" i="3"/>
  <c r="AE41" i="3"/>
  <c r="L42" i="3"/>
  <c r="M42" i="3" s="1"/>
  <c r="O42" i="3"/>
  <c r="Q42" i="3"/>
  <c r="U42" i="3"/>
  <c r="W42" i="3"/>
  <c r="AD42" i="3"/>
  <c r="AE42" i="3"/>
  <c r="L43" i="3"/>
  <c r="M43" i="3" s="1"/>
  <c r="O43" i="3"/>
  <c r="Q43" i="3"/>
  <c r="U43" i="3"/>
  <c r="W43" i="3"/>
  <c r="AD43" i="3"/>
  <c r="AE43" i="3"/>
  <c r="L44" i="3"/>
  <c r="M44" i="3" s="1"/>
  <c r="O44" i="3"/>
  <c r="Q44" i="3"/>
  <c r="U44" i="3"/>
  <c r="W44" i="3"/>
  <c r="AD44" i="3"/>
  <c r="AE44" i="3"/>
  <c r="L45" i="3"/>
  <c r="M45" i="3" s="1"/>
  <c r="O45" i="3"/>
  <c r="Q45" i="3"/>
  <c r="U45" i="3"/>
  <c r="W45" i="3"/>
  <c r="AD45" i="3"/>
  <c r="AE45" i="3"/>
  <c r="L46" i="3"/>
  <c r="M46" i="3" s="1"/>
  <c r="O46" i="3"/>
  <c r="Q46" i="3"/>
  <c r="U46" i="3"/>
  <c r="W46" i="3"/>
  <c r="AD46" i="3"/>
  <c r="AE46" i="3"/>
  <c r="L47" i="3"/>
  <c r="M47" i="3" s="1"/>
  <c r="O47" i="3"/>
  <c r="Q47" i="3"/>
  <c r="U47" i="3"/>
  <c r="W47" i="3"/>
  <c r="AD47" i="3"/>
  <c r="AE47" i="3"/>
  <c r="L48" i="3"/>
  <c r="M48" i="3" s="1"/>
  <c r="O48" i="3"/>
  <c r="Q48" i="3"/>
  <c r="U48" i="3"/>
  <c r="W48" i="3"/>
  <c r="AD48" i="3"/>
  <c r="AE48" i="3"/>
  <c r="L49" i="3"/>
  <c r="M49" i="3" s="1"/>
  <c r="O49" i="3"/>
  <c r="Q49" i="3"/>
  <c r="U49" i="3"/>
  <c r="W49" i="3"/>
  <c r="AD49" i="3"/>
  <c r="AE49" i="3"/>
  <c r="L50" i="3"/>
  <c r="M50" i="3" s="1"/>
  <c r="O50" i="3"/>
  <c r="Q50" i="3"/>
  <c r="U50" i="3"/>
  <c r="W50" i="3"/>
  <c r="AD50" i="3"/>
  <c r="AE50" i="3"/>
  <c r="L51" i="3"/>
  <c r="M51" i="3" s="1"/>
  <c r="O51" i="3"/>
  <c r="Q51" i="3"/>
  <c r="U51" i="3"/>
  <c r="W51" i="3"/>
  <c r="AD51" i="3"/>
  <c r="AE51" i="3"/>
  <c r="L52" i="3"/>
  <c r="M52" i="3" s="1"/>
  <c r="O52" i="3"/>
  <c r="Q52" i="3"/>
  <c r="U52" i="3"/>
  <c r="W52" i="3"/>
  <c r="AD52" i="3"/>
  <c r="AE52" i="3"/>
  <c r="L53" i="3"/>
  <c r="M53" i="3" s="1"/>
  <c r="O53" i="3"/>
  <c r="Q53" i="3"/>
  <c r="U53" i="3"/>
  <c r="W53" i="3"/>
  <c r="AD53" i="3"/>
  <c r="AE53" i="3"/>
  <c r="L54" i="3"/>
  <c r="M54" i="3" s="1"/>
  <c r="O54" i="3"/>
  <c r="Q54" i="3"/>
  <c r="U54" i="3"/>
  <c r="W54" i="3"/>
  <c r="AD54" i="3"/>
  <c r="AE54" i="3"/>
  <c r="L55" i="3"/>
  <c r="M55" i="3" s="1"/>
  <c r="O55" i="3"/>
  <c r="Q55" i="3"/>
  <c r="U55" i="3"/>
  <c r="W55" i="3"/>
  <c r="AD55" i="3"/>
  <c r="AE55" i="3"/>
  <c r="L56" i="3"/>
  <c r="M56" i="3" s="1"/>
  <c r="O56" i="3"/>
  <c r="Q56" i="3"/>
  <c r="U56" i="3"/>
  <c r="W56" i="3"/>
  <c r="AD56" i="3"/>
  <c r="AE56" i="3"/>
  <c r="L57" i="3"/>
  <c r="M57" i="3" s="1"/>
  <c r="O57" i="3"/>
  <c r="Q57" i="3"/>
  <c r="U57" i="3"/>
  <c r="W57" i="3"/>
  <c r="AD57" i="3"/>
  <c r="AE57" i="3"/>
  <c r="L58" i="3"/>
  <c r="M58" i="3" s="1"/>
  <c r="O58" i="3"/>
  <c r="Q58" i="3"/>
  <c r="U58" i="3"/>
  <c r="W58" i="3"/>
  <c r="AD58" i="3"/>
  <c r="AE58" i="3"/>
  <c r="L59" i="3"/>
  <c r="M59" i="3" s="1"/>
  <c r="O59" i="3"/>
  <c r="Q59" i="3"/>
  <c r="U59" i="3"/>
  <c r="W59" i="3"/>
  <c r="AD59" i="3"/>
  <c r="AE59" i="3"/>
  <c r="L60" i="3"/>
  <c r="M60" i="3" s="1"/>
  <c r="O60" i="3"/>
  <c r="Q60" i="3"/>
  <c r="U60" i="3"/>
  <c r="W60" i="3"/>
  <c r="AD60" i="3"/>
  <c r="AE60" i="3"/>
  <c r="L61" i="3"/>
  <c r="M61" i="3" s="1"/>
  <c r="O61" i="3"/>
  <c r="Q61" i="3"/>
  <c r="U61" i="3"/>
  <c r="W61" i="3"/>
  <c r="AD61" i="3"/>
  <c r="AE61" i="3"/>
  <c r="L62" i="3"/>
  <c r="M62" i="3" s="1"/>
  <c r="O62" i="3"/>
  <c r="Q62" i="3"/>
  <c r="U62" i="3"/>
  <c r="W62" i="3"/>
  <c r="AD62" i="3"/>
  <c r="AE62" i="3"/>
  <c r="L63" i="3"/>
  <c r="M63" i="3" s="1"/>
  <c r="O63" i="3"/>
  <c r="Q63" i="3"/>
  <c r="U63" i="3"/>
  <c r="W63" i="3"/>
  <c r="AD63" i="3"/>
  <c r="AE63" i="3"/>
  <c r="L64" i="3"/>
  <c r="M64" i="3" s="1"/>
  <c r="O64" i="3"/>
  <c r="Q64" i="3"/>
  <c r="U64" i="3"/>
  <c r="W64" i="3"/>
  <c r="AD64" i="3"/>
  <c r="AE64" i="3"/>
  <c r="L65" i="3"/>
  <c r="M65" i="3" s="1"/>
  <c r="O65" i="3"/>
  <c r="Q65" i="3"/>
  <c r="U65" i="3"/>
  <c r="W65" i="3"/>
  <c r="AD65" i="3"/>
  <c r="AE65" i="3"/>
  <c r="L66" i="3"/>
  <c r="M66" i="3" s="1"/>
  <c r="O66" i="3"/>
  <c r="Q66" i="3"/>
  <c r="U66" i="3"/>
  <c r="W66" i="3"/>
  <c r="AD66" i="3"/>
  <c r="AE66" i="3"/>
  <c r="L67" i="3"/>
  <c r="M67" i="3" s="1"/>
  <c r="O67" i="3"/>
  <c r="Q67" i="3"/>
  <c r="U67" i="3"/>
  <c r="W67" i="3"/>
  <c r="AD67" i="3"/>
  <c r="AE67" i="3"/>
  <c r="L68" i="3"/>
  <c r="M68" i="3" s="1"/>
  <c r="O68" i="3"/>
  <c r="Q68" i="3"/>
  <c r="U68" i="3"/>
  <c r="W68" i="3"/>
  <c r="AD68" i="3"/>
  <c r="AE68" i="3"/>
  <c r="L69" i="3"/>
  <c r="M69" i="3" s="1"/>
  <c r="O69" i="3"/>
  <c r="Q69" i="3"/>
  <c r="U69" i="3"/>
  <c r="W69" i="3"/>
  <c r="AD69" i="3"/>
  <c r="AE69" i="3"/>
  <c r="L70" i="3"/>
  <c r="M70" i="3" s="1"/>
  <c r="O70" i="3"/>
  <c r="Q70" i="3"/>
  <c r="U70" i="3"/>
  <c r="W70" i="3"/>
  <c r="AD70" i="3"/>
  <c r="AE70" i="3"/>
  <c r="L71" i="3"/>
  <c r="M71" i="3" s="1"/>
  <c r="O71" i="3"/>
  <c r="Q71" i="3"/>
  <c r="U71" i="3"/>
  <c r="W71" i="3"/>
  <c r="AD71" i="3"/>
  <c r="AE71" i="3"/>
  <c r="L72" i="3"/>
  <c r="M72" i="3" s="1"/>
  <c r="O72" i="3"/>
  <c r="Q72" i="3"/>
  <c r="U72" i="3"/>
  <c r="W72" i="3"/>
  <c r="AD72" i="3"/>
  <c r="AE72" i="3"/>
  <c r="L73" i="3"/>
  <c r="M73" i="3" s="1"/>
  <c r="O73" i="3"/>
  <c r="Q73" i="3"/>
  <c r="U73" i="3"/>
  <c r="W73" i="3"/>
  <c r="AD73" i="3"/>
  <c r="AE73" i="3"/>
  <c r="L74" i="3"/>
  <c r="M74" i="3" s="1"/>
  <c r="O74" i="3"/>
  <c r="Q74" i="3"/>
  <c r="U74" i="3"/>
  <c r="W74" i="3"/>
  <c r="AD74" i="3"/>
  <c r="AE74" i="3"/>
  <c r="L75" i="3"/>
  <c r="M75" i="3" s="1"/>
  <c r="O75" i="3"/>
  <c r="Q75" i="3"/>
  <c r="U75" i="3"/>
  <c r="W75" i="3"/>
  <c r="AD75" i="3"/>
  <c r="AE75" i="3"/>
  <c r="L76" i="3"/>
  <c r="M76" i="3" s="1"/>
  <c r="O76" i="3"/>
  <c r="Q76" i="3"/>
  <c r="U76" i="3"/>
  <c r="W76" i="3"/>
  <c r="AD76" i="3"/>
  <c r="AE76" i="3"/>
  <c r="L77" i="3"/>
  <c r="M77" i="3" s="1"/>
  <c r="O77" i="3"/>
  <c r="Q77" i="3"/>
  <c r="U77" i="3"/>
  <c r="W77" i="3"/>
  <c r="AD77" i="3"/>
  <c r="AE77" i="3"/>
  <c r="L78" i="3"/>
  <c r="M78" i="3" s="1"/>
  <c r="O78" i="3"/>
  <c r="Q78" i="3"/>
  <c r="U78" i="3"/>
  <c r="W78" i="3"/>
  <c r="AD78" i="3"/>
  <c r="AE78" i="3"/>
  <c r="L79" i="3"/>
  <c r="M79" i="3" s="1"/>
  <c r="O79" i="3"/>
  <c r="Q79" i="3"/>
  <c r="U79" i="3"/>
  <c r="W79" i="3"/>
  <c r="AD79" i="3"/>
  <c r="AE79" i="3"/>
  <c r="L80" i="3"/>
  <c r="M80" i="3" s="1"/>
  <c r="O80" i="3"/>
  <c r="Q80" i="3"/>
  <c r="U80" i="3"/>
  <c r="W80" i="3"/>
  <c r="AD80" i="3"/>
  <c r="AE80" i="3"/>
  <c r="L81" i="3"/>
  <c r="M81" i="3" s="1"/>
  <c r="O81" i="3"/>
  <c r="Q81" i="3"/>
  <c r="U81" i="3"/>
  <c r="W81" i="3"/>
  <c r="AD81" i="3"/>
  <c r="AE81" i="3"/>
  <c r="L82" i="3"/>
  <c r="M82" i="3" s="1"/>
  <c r="O82" i="3"/>
  <c r="Q82" i="3"/>
  <c r="U82" i="3"/>
  <c r="W82" i="3"/>
  <c r="AD82" i="3"/>
  <c r="AE82" i="3"/>
  <c r="L83" i="3"/>
  <c r="M83" i="3" s="1"/>
  <c r="O83" i="3"/>
  <c r="Q83" i="3"/>
  <c r="U83" i="3"/>
  <c r="W83" i="3"/>
  <c r="AD83" i="3"/>
  <c r="AE83" i="3"/>
  <c r="L84" i="3"/>
  <c r="M84" i="3" s="1"/>
  <c r="O84" i="3"/>
  <c r="Q84" i="3"/>
  <c r="U84" i="3"/>
  <c r="W84" i="3"/>
  <c r="AD84" i="3"/>
  <c r="AE84" i="3"/>
  <c r="L85" i="3"/>
  <c r="M85" i="3" s="1"/>
  <c r="O85" i="3"/>
  <c r="Q85" i="3"/>
  <c r="U85" i="3"/>
  <c r="W85" i="3"/>
  <c r="AD85" i="3"/>
  <c r="AE85" i="3"/>
  <c r="L86" i="3"/>
  <c r="M86" i="3" s="1"/>
  <c r="O86" i="3"/>
  <c r="Q86" i="3"/>
  <c r="U86" i="3"/>
  <c r="W86" i="3"/>
  <c r="AD86" i="3"/>
  <c r="AE86" i="3"/>
  <c r="L87" i="3"/>
  <c r="M87" i="3" s="1"/>
  <c r="O87" i="3"/>
  <c r="Q87" i="3"/>
  <c r="U87" i="3"/>
  <c r="W87" i="3"/>
  <c r="AD87" i="3"/>
  <c r="AE87" i="3"/>
  <c r="L88" i="3"/>
  <c r="M88" i="3" s="1"/>
  <c r="O88" i="3"/>
  <c r="Q88" i="3"/>
  <c r="U88" i="3"/>
  <c r="W88" i="3"/>
  <c r="AD88" i="3"/>
  <c r="AE88" i="3"/>
  <c r="L89" i="3"/>
  <c r="M89" i="3" s="1"/>
  <c r="O89" i="3"/>
  <c r="Q89" i="3"/>
  <c r="U89" i="3"/>
  <c r="W89" i="3"/>
  <c r="AD89" i="3"/>
  <c r="AE89" i="3"/>
  <c r="L90" i="3"/>
  <c r="M90" i="3" s="1"/>
  <c r="O90" i="3"/>
  <c r="Q90" i="3"/>
  <c r="U90" i="3"/>
  <c r="W90" i="3"/>
  <c r="AD90" i="3"/>
  <c r="AE90" i="3"/>
  <c r="L91" i="3"/>
  <c r="M91" i="3" s="1"/>
  <c r="O91" i="3"/>
  <c r="Q91" i="3"/>
  <c r="U91" i="3"/>
  <c r="W91" i="3"/>
  <c r="AD91" i="3"/>
  <c r="AE91" i="3"/>
  <c r="L122" i="3"/>
  <c r="M122" i="3" s="1"/>
  <c r="O122" i="3"/>
  <c r="Q122" i="3"/>
  <c r="U122" i="3"/>
  <c r="W122" i="3"/>
  <c r="AD122" i="3"/>
  <c r="AE122" i="3"/>
  <c r="L123" i="3"/>
  <c r="M123" i="3" s="1"/>
  <c r="O123" i="3"/>
  <c r="Q123" i="3"/>
  <c r="U123" i="3"/>
  <c r="W123" i="3"/>
  <c r="AD123" i="3"/>
  <c r="AE123" i="3"/>
  <c r="L124" i="3"/>
  <c r="M124" i="3" s="1"/>
  <c r="O124" i="3"/>
  <c r="Q124" i="3"/>
  <c r="U124" i="3"/>
  <c r="W124" i="3"/>
  <c r="AD124" i="3"/>
  <c r="AE124" i="3"/>
  <c r="L125" i="3"/>
  <c r="M125" i="3" s="1"/>
  <c r="O125" i="3"/>
  <c r="Q125" i="3"/>
  <c r="U125" i="3"/>
  <c r="W125" i="3"/>
  <c r="AD125" i="3"/>
  <c r="AE125" i="3"/>
  <c r="L126" i="3"/>
  <c r="M126" i="3" s="1"/>
  <c r="O126" i="3"/>
  <c r="Q126" i="3"/>
  <c r="U126" i="3"/>
  <c r="W126" i="3"/>
  <c r="AD126" i="3"/>
  <c r="AE126" i="3"/>
  <c r="L127" i="3"/>
  <c r="M127" i="3" s="1"/>
  <c r="O127" i="3"/>
  <c r="Q127" i="3"/>
  <c r="U127" i="3"/>
  <c r="W127" i="3"/>
  <c r="AD127" i="3"/>
  <c r="AE127" i="3"/>
  <c r="L128" i="3"/>
  <c r="M128" i="3" s="1"/>
  <c r="O128" i="3"/>
  <c r="Q128" i="3"/>
  <c r="U128" i="3"/>
  <c r="W128" i="3"/>
  <c r="AD128" i="3"/>
  <c r="AE128" i="3"/>
  <c r="L129" i="3"/>
  <c r="M129" i="3" s="1"/>
  <c r="O129" i="3"/>
  <c r="Q129" i="3"/>
  <c r="U129" i="3"/>
  <c r="W129" i="3"/>
  <c r="AD129" i="3"/>
  <c r="AE129" i="3"/>
  <c r="L130" i="3"/>
  <c r="M130" i="3" s="1"/>
  <c r="O130" i="3"/>
  <c r="Q130" i="3"/>
  <c r="U130" i="3"/>
  <c r="W130" i="3"/>
  <c r="AD130" i="3"/>
  <c r="AE130" i="3"/>
  <c r="L131" i="3"/>
  <c r="M131" i="3" s="1"/>
  <c r="O131" i="3"/>
  <c r="Q131" i="3"/>
  <c r="U131" i="3"/>
  <c r="W131" i="3"/>
  <c r="AD131" i="3"/>
  <c r="AE131" i="3"/>
  <c r="L132" i="3"/>
  <c r="M132" i="3" s="1"/>
  <c r="O132" i="3"/>
  <c r="Q132" i="3"/>
  <c r="U132" i="3"/>
  <c r="W132" i="3"/>
  <c r="AD132" i="3"/>
  <c r="AE132" i="3"/>
  <c r="L133" i="3"/>
  <c r="M133" i="3" s="1"/>
  <c r="O133" i="3"/>
  <c r="Q133" i="3"/>
  <c r="U133" i="3"/>
  <c r="W133" i="3"/>
  <c r="AD133" i="3"/>
  <c r="AE133" i="3"/>
  <c r="L134" i="3"/>
  <c r="M134" i="3" s="1"/>
  <c r="O134" i="3"/>
  <c r="Q134" i="3"/>
  <c r="U134" i="3"/>
  <c r="W134" i="3"/>
  <c r="AD134" i="3"/>
  <c r="AE134" i="3"/>
  <c r="L135" i="3"/>
  <c r="M135" i="3" s="1"/>
  <c r="O135" i="3"/>
  <c r="Q135" i="3"/>
  <c r="U135" i="3"/>
  <c r="W135" i="3"/>
  <c r="AD135" i="3"/>
  <c r="AE135" i="3"/>
  <c r="L136" i="3"/>
  <c r="M136" i="3" s="1"/>
  <c r="O136" i="3"/>
  <c r="Q136" i="3"/>
  <c r="U136" i="3"/>
  <c r="W136" i="3"/>
  <c r="AD136" i="3"/>
  <c r="AE136" i="3"/>
  <c r="L137" i="3"/>
  <c r="M137" i="3" s="1"/>
  <c r="O137" i="3"/>
  <c r="Q137" i="3"/>
  <c r="U137" i="3"/>
  <c r="W137" i="3"/>
  <c r="AD137" i="3"/>
  <c r="AE137" i="3"/>
  <c r="L138" i="3"/>
  <c r="M138" i="3" s="1"/>
  <c r="O138" i="3"/>
  <c r="Q138" i="3"/>
  <c r="U138" i="3"/>
  <c r="W138" i="3"/>
  <c r="AD138" i="3"/>
  <c r="AE138" i="3"/>
  <c r="L139" i="3"/>
  <c r="M139" i="3" s="1"/>
  <c r="O139" i="3"/>
  <c r="Q139" i="3"/>
  <c r="U139" i="3"/>
  <c r="W139" i="3"/>
  <c r="AD139" i="3"/>
  <c r="AE139" i="3"/>
  <c r="L140" i="3"/>
  <c r="M140" i="3" s="1"/>
  <c r="O140" i="3"/>
  <c r="Q140" i="3"/>
  <c r="U140" i="3"/>
  <c r="W140" i="3"/>
  <c r="AD140" i="3"/>
  <c r="AE140" i="3"/>
  <c r="L141" i="3"/>
  <c r="M141" i="3" s="1"/>
  <c r="O141" i="3"/>
  <c r="Q141" i="3"/>
  <c r="U141" i="3"/>
  <c r="W141" i="3"/>
  <c r="AD141" i="3"/>
  <c r="AE141" i="3"/>
  <c r="L142" i="3"/>
  <c r="M142" i="3" s="1"/>
  <c r="O142" i="3"/>
  <c r="Q142" i="3"/>
  <c r="U142" i="3"/>
  <c r="W142" i="3"/>
  <c r="AD142" i="3"/>
  <c r="AE142" i="3"/>
  <c r="L143" i="3"/>
  <c r="M143" i="3" s="1"/>
  <c r="O143" i="3"/>
  <c r="Q143" i="3"/>
  <c r="U143" i="3"/>
  <c r="W143" i="3"/>
  <c r="AD143" i="3"/>
  <c r="AE143" i="3"/>
  <c r="L144" i="3"/>
  <c r="M144" i="3" s="1"/>
  <c r="O144" i="3"/>
  <c r="Q144" i="3"/>
  <c r="U144" i="3"/>
  <c r="W144" i="3"/>
  <c r="AD144" i="3"/>
  <c r="AE144" i="3"/>
  <c r="L145" i="3"/>
  <c r="M145" i="3" s="1"/>
  <c r="O145" i="3"/>
  <c r="Q145" i="3"/>
  <c r="U145" i="3"/>
  <c r="W145" i="3"/>
  <c r="AD145" i="3"/>
  <c r="AE145" i="3"/>
  <c r="L146" i="3"/>
  <c r="M146" i="3" s="1"/>
  <c r="O146" i="3"/>
  <c r="Q146" i="3"/>
  <c r="U146" i="3"/>
  <c r="W146" i="3"/>
  <c r="AD146" i="3"/>
  <c r="AE146" i="3"/>
  <c r="L147" i="3"/>
  <c r="M147" i="3" s="1"/>
  <c r="O147" i="3"/>
  <c r="Q147" i="3"/>
  <c r="U147" i="3"/>
  <c r="W147" i="3"/>
  <c r="AD147" i="3"/>
  <c r="AE147" i="3"/>
  <c r="L148" i="3"/>
  <c r="M148" i="3" s="1"/>
  <c r="O148" i="3"/>
  <c r="Q148" i="3"/>
  <c r="U148" i="3"/>
  <c r="W148" i="3"/>
  <c r="AD148" i="3"/>
  <c r="AE148" i="3"/>
  <c r="L149" i="3"/>
  <c r="M149" i="3" s="1"/>
  <c r="O149" i="3"/>
  <c r="Q149" i="3"/>
  <c r="U149" i="3"/>
  <c r="W149" i="3"/>
  <c r="AD149" i="3"/>
  <c r="AE149" i="3"/>
  <c r="L150" i="3"/>
  <c r="M150" i="3" s="1"/>
  <c r="O150" i="3"/>
  <c r="Q150" i="3"/>
  <c r="U150" i="3"/>
  <c r="W150" i="3"/>
  <c r="AD150" i="3"/>
  <c r="AE150" i="3"/>
  <c r="L151" i="3"/>
  <c r="M151" i="3" s="1"/>
  <c r="O151" i="3"/>
  <c r="Q151" i="3"/>
  <c r="U151" i="3"/>
  <c r="W151" i="3"/>
  <c r="AD151" i="3"/>
  <c r="AE151" i="3"/>
  <c r="L152" i="3"/>
  <c r="M152" i="3" s="1"/>
  <c r="O152" i="3"/>
  <c r="Q152" i="3"/>
  <c r="U152" i="3"/>
  <c r="W152" i="3"/>
  <c r="AD152" i="3"/>
  <c r="AE152" i="3"/>
  <c r="L153" i="3"/>
  <c r="M153" i="3" s="1"/>
  <c r="O153" i="3"/>
  <c r="Q153" i="3"/>
  <c r="U153" i="3"/>
  <c r="W153" i="3"/>
  <c r="AD153" i="3"/>
  <c r="AE153" i="3"/>
  <c r="L154" i="3"/>
  <c r="M154" i="3" s="1"/>
  <c r="O154" i="3"/>
  <c r="Q154" i="3"/>
  <c r="U154" i="3"/>
  <c r="W154" i="3"/>
  <c r="AD154" i="3"/>
  <c r="AE154" i="3"/>
  <c r="L155" i="3"/>
  <c r="M155" i="3" s="1"/>
  <c r="O155" i="3"/>
  <c r="Q155" i="3"/>
  <c r="U155" i="3"/>
  <c r="W155" i="3"/>
  <c r="AD155" i="3"/>
  <c r="AE155" i="3"/>
  <c r="L156" i="3"/>
  <c r="M156" i="3" s="1"/>
  <c r="O156" i="3"/>
  <c r="Q156" i="3"/>
  <c r="U156" i="3"/>
  <c r="W156" i="3"/>
  <c r="AD156" i="3"/>
  <c r="AE156" i="3"/>
  <c r="L157" i="3"/>
  <c r="M157" i="3" s="1"/>
  <c r="O157" i="3"/>
  <c r="Q157" i="3"/>
  <c r="U157" i="3"/>
  <c r="W157" i="3"/>
  <c r="AD157" i="3"/>
  <c r="AE157" i="3"/>
  <c r="L158" i="3"/>
  <c r="M158" i="3" s="1"/>
  <c r="O158" i="3"/>
  <c r="Q158" i="3"/>
  <c r="U158" i="3"/>
  <c r="W158" i="3"/>
  <c r="AD158" i="3"/>
  <c r="AE158" i="3"/>
  <c r="L159" i="3"/>
  <c r="M159" i="3" s="1"/>
  <c r="O159" i="3"/>
  <c r="Q159" i="3"/>
  <c r="U159" i="3"/>
  <c r="W159" i="3"/>
  <c r="AD159" i="3"/>
  <c r="AE159" i="3"/>
  <c r="L160" i="3"/>
  <c r="M160" i="3" s="1"/>
  <c r="O160" i="3"/>
  <c r="Q160" i="3"/>
  <c r="U160" i="3"/>
  <c r="W160" i="3"/>
  <c r="AD160" i="3"/>
  <c r="AE160" i="3"/>
  <c r="L161" i="3"/>
  <c r="M161" i="3" s="1"/>
  <c r="O161" i="3"/>
  <c r="Q161" i="3"/>
  <c r="U161" i="3"/>
  <c r="W161" i="3"/>
  <c r="AD161" i="3"/>
  <c r="AE161" i="3"/>
  <c r="L162" i="3"/>
  <c r="M162" i="3" s="1"/>
  <c r="O162" i="3"/>
  <c r="Q162" i="3"/>
  <c r="U162" i="3"/>
  <c r="W162" i="3"/>
  <c r="AD162" i="3"/>
  <c r="AE162" i="3"/>
  <c r="L163" i="3"/>
  <c r="M163" i="3" s="1"/>
  <c r="O163" i="3"/>
  <c r="Q163" i="3"/>
  <c r="U163" i="3"/>
  <c r="W163" i="3"/>
  <c r="AD163" i="3"/>
  <c r="AE163" i="3"/>
  <c r="L164" i="3"/>
  <c r="M164" i="3" s="1"/>
  <c r="O164" i="3"/>
  <c r="Q164" i="3"/>
  <c r="U164" i="3"/>
  <c r="W164" i="3"/>
  <c r="AD164" i="3"/>
  <c r="AE164" i="3"/>
  <c r="L165" i="3"/>
  <c r="M165" i="3" s="1"/>
  <c r="O165" i="3"/>
  <c r="Q165" i="3"/>
  <c r="U165" i="3"/>
  <c r="W165" i="3"/>
  <c r="AD165" i="3"/>
  <c r="AE165" i="3"/>
  <c r="L166" i="3"/>
  <c r="M166" i="3" s="1"/>
  <c r="O166" i="3"/>
  <c r="Q166" i="3"/>
  <c r="U166" i="3"/>
  <c r="W166" i="3"/>
  <c r="AD166" i="3"/>
  <c r="AE166" i="3"/>
  <c r="L167" i="3"/>
  <c r="M167" i="3" s="1"/>
  <c r="O167" i="3"/>
  <c r="Q167" i="3"/>
  <c r="U167" i="3"/>
  <c r="W167" i="3"/>
  <c r="AD167" i="3"/>
  <c r="AE167" i="3"/>
  <c r="L168" i="3"/>
  <c r="M168" i="3" s="1"/>
  <c r="O168" i="3"/>
  <c r="Q168" i="3"/>
  <c r="U168" i="3"/>
  <c r="W168" i="3"/>
  <c r="AD168" i="3"/>
  <c r="AE168" i="3"/>
  <c r="L169" i="3"/>
  <c r="M169" i="3" s="1"/>
  <c r="O169" i="3"/>
  <c r="Q169" i="3"/>
  <c r="U169" i="3"/>
  <c r="W169" i="3"/>
  <c r="AD169" i="3"/>
  <c r="AE169" i="3"/>
  <c r="L170" i="3"/>
  <c r="M170" i="3" s="1"/>
  <c r="O170" i="3"/>
  <c r="Q170" i="3"/>
  <c r="U170" i="3"/>
  <c r="W170" i="3"/>
  <c r="AD170" i="3"/>
  <c r="AE170" i="3"/>
  <c r="L171" i="3"/>
  <c r="M171" i="3" s="1"/>
  <c r="O171" i="3"/>
  <c r="Q171" i="3"/>
  <c r="U171" i="3"/>
  <c r="W171" i="3"/>
  <c r="AD171" i="3"/>
  <c r="AE171" i="3"/>
  <c r="L172" i="3"/>
  <c r="M172" i="3" s="1"/>
  <c r="O172" i="3"/>
  <c r="Q172" i="3"/>
  <c r="U172" i="3"/>
  <c r="W172" i="3"/>
  <c r="AD172" i="3"/>
  <c r="AE172" i="3"/>
  <c r="L173" i="3"/>
  <c r="M173" i="3" s="1"/>
  <c r="O173" i="3"/>
  <c r="Q173" i="3"/>
  <c r="U173" i="3"/>
  <c r="W173" i="3"/>
  <c r="AD173" i="3"/>
  <c r="AE173" i="3"/>
  <c r="L174" i="3"/>
  <c r="M174" i="3" s="1"/>
  <c r="O174" i="3"/>
  <c r="Q174" i="3"/>
  <c r="U174" i="3"/>
  <c r="W174" i="3"/>
  <c r="AD174" i="3"/>
  <c r="AE174" i="3"/>
  <c r="L175" i="3"/>
  <c r="M175" i="3" s="1"/>
  <c r="O175" i="3"/>
  <c r="Q175" i="3"/>
  <c r="U175" i="3"/>
  <c r="W175" i="3"/>
  <c r="AD175" i="3"/>
  <c r="AE175" i="3"/>
  <c r="L176" i="3"/>
  <c r="M176" i="3" s="1"/>
  <c r="O176" i="3"/>
  <c r="Q176" i="3"/>
  <c r="U176" i="3"/>
  <c r="W176" i="3"/>
  <c r="AD176" i="3"/>
  <c r="AE176" i="3"/>
  <c r="L177" i="3"/>
  <c r="M177" i="3" s="1"/>
  <c r="O177" i="3"/>
  <c r="Q177" i="3"/>
  <c r="U177" i="3"/>
  <c r="W177" i="3"/>
  <c r="AD177" i="3"/>
  <c r="AE177" i="3"/>
  <c r="L178" i="3"/>
  <c r="M178" i="3" s="1"/>
  <c r="O178" i="3"/>
  <c r="Q178" i="3"/>
  <c r="U178" i="3"/>
  <c r="W178" i="3"/>
  <c r="AD178" i="3"/>
  <c r="AE178" i="3"/>
  <c r="L179" i="3"/>
  <c r="M179" i="3" s="1"/>
  <c r="O179" i="3"/>
  <c r="Q179" i="3"/>
  <c r="U179" i="3"/>
  <c r="W179" i="3"/>
  <c r="AD179" i="3"/>
  <c r="AE179" i="3"/>
  <c r="L180" i="3"/>
  <c r="M180" i="3" s="1"/>
  <c r="O180" i="3"/>
  <c r="Q180" i="3"/>
  <c r="U180" i="3"/>
  <c r="W180" i="3"/>
  <c r="AD180" i="3"/>
  <c r="AE180" i="3"/>
  <c r="L181" i="3"/>
  <c r="M181" i="3" s="1"/>
  <c r="O181" i="3"/>
  <c r="Q181" i="3"/>
  <c r="U181" i="3"/>
  <c r="W181" i="3"/>
  <c r="AD181" i="3"/>
  <c r="AE181" i="3"/>
  <c r="L182" i="3"/>
  <c r="M182" i="3" s="1"/>
  <c r="O182" i="3"/>
  <c r="Q182" i="3"/>
  <c r="U182" i="3"/>
  <c r="W182" i="3"/>
  <c r="AD182" i="3"/>
  <c r="AE182" i="3"/>
  <c r="L183" i="3"/>
  <c r="M183" i="3" s="1"/>
  <c r="O183" i="3"/>
  <c r="Q183" i="3"/>
  <c r="U183" i="3"/>
  <c r="W183" i="3"/>
  <c r="AD183" i="3"/>
  <c r="AE183" i="3"/>
  <c r="L184" i="3"/>
  <c r="M184" i="3" s="1"/>
  <c r="O184" i="3"/>
  <c r="Q184" i="3"/>
  <c r="U184" i="3"/>
  <c r="W184" i="3"/>
  <c r="AD184" i="3"/>
  <c r="AE184" i="3"/>
  <c r="L185" i="3"/>
  <c r="M185" i="3" s="1"/>
  <c r="O185" i="3"/>
  <c r="Q185" i="3"/>
  <c r="U185" i="3"/>
  <c r="W185" i="3"/>
  <c r="AD185" i="3"/>
  <c r="AE185" i="3"/>
  <c r="L186" i="3"/>
  <c r="M186" i="3" s="1"/>
  <c r="O186" i="3"/>
  <c r="Q186" i="3"/>
  <c r="U186" i="3"/>
  <c r="W186" i="3"/>
  <c r="AD186" i="3"/>
  <c r="AE186" i="3"/>
  <c r="L187" i="3"/>
  <c r="M187" i="3" s="1"/>
  <c r="O187" i="3"/>
  <c r="Q187" i="3"/>
  <c r="U187" i="3"/>
  <c r="W187" i="3"/>
  <c r="AD187" i="3"/>
  <c r="AE187" i="3"/>
  <c r="O188" i="3"/>
  <c r="Q188" i="3"/>
  <c r="U188" i="3"/>
  <c r="W188" i="3"/>
  <c r="AD188" i="3"/>
  <c r="AE188" i="3"/>
  <c r="O189" i="3"/>
  <c r="Q189" i="3"/>
  <c r="U189" i="3"/>
  <c r="W189" i="3"/>
  <c r="AD189" i="3"/>
  <c r="AE189" i="3"/>
  <c r="O190" i="3"/>
  <c r="Q190" i="3"/>
  <c r="U190" i="3"/>
  <c r="W190" i="3"/>
  <c r="AD190" i="3"/>
  <c r="AE190" i="3"/>
  <c r="O191" i="3"/>
  <c r="Q191" i="3"/>
  <c r="U191" i="3"/>
  <c r="W191" i="3"/>
  <c r="AD191" i="3"/>
  <c r="AE191" i="3"/>
  <c r="O192" i="3"/>
  <c r="Q192" i="3"/>
  <c r="U192" i="3"/>
  <c r="W192" i="3"/>
  <c r="AD192" i="3"/>
  <c r="AE192" i="3"/>
  <c r="O193" i="3"/>
  <c r="Q193" i="3"/>
  <c r="U193" i="3"/>
  <c r="W193" i="3"/>
  <c r="AD193" i="3"/>
  <c r="AE193" i="3"/>
  <c r="O194" i="3"/>
  <c r="Q194" i="3"/>
  <c r="U194" i="3"/>
  <c r="W194" i="3"/>
  <c r="AD194" i="3"/>
  <c r="AE194" i="3"/>
  <c r="L195" i="3"/>
  <c r="M195" i="3" s="1"/>
  <c r="O195" i="3"/>
  <c r="Q195" i="3"/>
  <c r="U195" i="3"/>
  <c r="W195" i="3"/>
  <c r="AD195" i="3"/>
  <c r="AE195" i="3"/>
  <c r="L196" i="3"/>
  <c r="M196" i="3" s="1"/>
  <c r="O196" i="3"/>
  <c r="Q196" i="3"/>
  <c r="U196" i="3"/>
  <c r="W196" i="3"/>
  <c r="AD196" i="3"/>
  <c r="AE196" i="3"/>
  <c r="L197" i="3"/>
  <c r="M197" i="3" s="1"/>
  <c r="O197" i="3"/>
  <c r="Q197" i="3"/>
  <c r="U197" i="3"/>
  <c r="W197" i="3"/>
  <c r="AD197" i="3"/>
  <c r="AE197" i="3"/>
  <c r="L198" i="3"/>
  <c r="M198" i="3" s="1"/>
  <c r="O198" i="3"/>
  <c r="Q198" i="3"/>
  <c r="U198" i="3"/>
  <c r="W198" i="3"/>
  <c r="AD198" i="3"/>
  <c r="AE198" i="3"/>
  <c r="L199" i="3"/>
  <c r="M199" i="3" s="1"/>
  <c r="O199" i="3"/>
  <c r="Q199" i="3"/>
  <c r="U199" i="3"/>
  <c r="W199" i="3"/>
  <c r="AD199" i="3"/>
  <c r="AE199" i="3"/>
  <c r="L200" i="3"/>
  <c r="M200" i="3" s="1"/>
  <c r="O200" i="3"/>
  <c r="Q200" i="3"/>
  <c r="U200" i="3"/>
  <c r="W200" i="3"/>
  <c r="AD200" i="3"/>
  <c r="AE200" i="3"/>
  <c r="L201" i="3"/>
  <c r="M201" i="3" s="1"/>
  <c r="O201" i="3"/>
  <c r="Q201" i="3"/>
  <c r="U201" i="3"/>
  <c r="W201" i="3"/>
  <c r="AD201" i="3"/>
  <c r="AE201" i="3"/>
  <c r="L202" i="3"/>
  <c r="M202" i="3" s="1"/>
  <c r="O202" i="3"/>
  <c r="Q202" i="3"/>
  <c r="U202" i="3"/>
  <c r="W202" i="3"/>
  <c r="AD202" i="3"/>
  <c r="AE202" i="3"/>
  <c r="L203" i="3"/>
  <c r="M203" i="3" s="1"/>
  <c r="O203" i="3"/>
  <c r="Q203" i="3"/>
  <c r="U203" i="3"/>
  <c r="W203" i="3"/>
  <c r="AD203" i="3"/>
  <c r="AE203" i="3"/>
  <c r="L204" i="3"/>
  <c r="M204" i="3" s="1"/>
  <c r="O204" i="3"/>
  <c r="Q204" i="3"/>
  <c r="U204" i="3"/>
  <c r="W204" i="3"/>
  <c r="AD204" i="3"/>
  <c r="AE204" i="3"/>
  <c r="L205" i="3"/>
  <c r="M205" i="3" s="1"/>
  <c r="O205" i="3"/>
  <c r="Q205" i="3"/>
  <c r="U205" i="3"/>
  <c r="W205" i="3"/>
  <c r="AD205" i="3"/>
  <c r="AE205" i="3"/>
  <c r="L206" i="3"/>
  <c r="M206" i="3" s="1"/>
  <c r="O206" i="3"/>
  <c r="Q206" i="3"/>
  <c r="U206" i="3"/>
  <c r="W206" i="3"/>
  <c r="AD206" i="3"/>
  <c r="AE206" i="3"/>
  <c r="L207" i="3"/>
  <c r="M207" i="3" s="1"/>
  <c r="O207" i="3"/>
  <c r="Q207" i="3"/>
  <c r="U207" i="3"/>
  <c r="W207" i="3"/>
  <c r="AD207" i="3"/>
  <c r="AE207" i="3"/>
  <c r="L208" i="3"/>
  <c r="M208" i="3" s="1"/>
  <c r="O208" i="3"/>
  <c r="Q208" i="3"/>
  <c r="U208" i="3"/>
  <c r="W208" i="3"/>
  <c r="AD208" i="3"/>
  <c r="AE208" i="3"/>
  <c r="L209" i="3"/>
  <c r="M209" i="3" s="1"/>
  <c r="O209" i="3"/>
  <c r="Q209" i="3"/>
  <c r="U209" i="3"/>
  <c r="W209" i="3"/>
  <c r="AD209" i="3"/>
  <c r="AE209" i="3"/>
  <c r="L210" i="3"/>
  <c r="M210" i="3" s="1"/>
  <c r="O210" i="3"/>
  <c r="Q210" i="3"/>
  <c r="U210" i="3"/>
  <c r="W210" i="3"/>
  <c r="AD210" i="3"/>
  <c r="AE210" i="3"/>
  <c r="L211" i="3"/>
  <c r="M211" i="3" s="1"/>
  <c r="O211" i="3"/>
  <c r="Q211" i="3"/>
  <c r="U211" i="3"/>
  <c r="W211" i="3"/>
  <c r="AD211" i="3"/>
  <c r="AE211" i="3"/>
  <c r="L212" i="3"/>
  <c r="M212" i="3" s="1"/>
  <c r="O212" i="3"/>
  <c r="Q212" i="3"/>
  <c r="U212" i="3"/>
  <c r="W212" i="3"/>
  <c r="Z212" i="3"/>
  <c r="AD212" i="3"/>
  <c r="AE212" i="3"/>
  <c r="L213" i="3"/>
  <c r="M213" i="3" s="1"/>
  <c r="O213" i="3"/>
  <c r="Q213" i="3"/>
  <c r="U213" i="3"/>
  <c r="W213" i="3"/>
  <c r="Z213" i="3"/>
  <c r="AD213" i="3"/>
  <c r="AE213" i="3"/>
  <c r="L214" i="3"/>
  <c r="M214" i="3" s="1"/>
  <c r="O214" i="3"/>
  <c r="Q214" i="3"/>
  <c r="U214" i="3"/>
  <c r="W214" i="3"/>
  <c r="Z214" i="3"/>
  <c r="AD214" i="3"/>
  <c r="AE214" i="3"/>
  <c r="L215" i="3"/>
  <c r="M215" i="3" s="1"/>
  <c r="O215" i="3"/>
  <c r="Q215" i="3"/>
  <c r="U215" i="3"/>
  <c r="W215" i="3"/>
  <c r="Z215" i="3"/>
  <c r="AD215" i="3"/>
  <c r="AE215" i="3"/>
  <c r="L216" i="3"/>
  <c r="M216" i="3" s="1"/>
  <c r="O216" i="3"/>
  <c r="Q216" i="3"/>
  <c r="U216" i="3"/>
  <c r="W216" i="3"/>
  <c r="Z216" i="3"/>
  <c r="AD216" i="3"/>
  <c r="AE216" i="3"/>
  <c r="L217" i="3"/>
  <c r="M217" i="3" s="1"/>
  <c r="O217" i="3"/>
  <c r="Q217" i="3"/>
  <c r="U217" i="3"/>
  <c r="W217" i="3"/>
  <c r="Z217" i="3"/>
  <c r="AD217" i="3"/>
  <c r="AE217" i="3"/>
  <c r="L218" i="3"/>
  <c r="M218" i="3" s="1"/>
  <c r="O218" i="3"/>
  <c r="Q218" i="3"/>
  <c r="U218" i="3"/>
  <c r="W218" i="3"/>
  <c r="Z218" i="3"/>
  <c r="AD218" i="3"/>
  <c r="AE218" i="3"/>
  <c r="L219" i="3"/>
  <c r="M219" i="3" s="1"/>
  <c r="O219" i="3"/>
  <c r="Q219" i="3"/>
  <c r="U219" i="3"/>
  <c r="W219" i="3"/>
  <c r="Z219" i="3"/>
  <c r="AD219" i="3"/>
  <c r="AE219" i="3"/>
  <c r="L220" i="3"/>
  <c r="M220" i="3" s="1"/>
  <c r="O220" i="3"/>
  <c r="Q220" i="3"/>
  <c r="U220" i="3"/>
  <c r="W220" i="3"/>
  <c r="Z220" i="3"/>
  <c r="AD220" i="3"/>
  <c r="AE220" i="3"/>
  <c r="L221" i="3"/>
  <c r="M221" i="3" s="1"/>
  <c r="O221" i="3"/>
  <c r="Q221" i="3"/>
  <c r="U221" i="3"/>
  <c r="W221" i="3"/>
  <c r="Z221" i="3"/>
  <c r="AD221" i="3"/>
  <c r="AE221" i="3"/>
  <c r="L222" i="3"/>
  <c r="M222" i="3" s="1"/>
  <c r="O222" i="3"/>
  <c r="Q222" i="3"/>
  <c r="U222" i="3"/>
  <c r="W222" i="3"/>
  <c r="Z222" i="3"/>
  <c r="AD222" i="3"/>
  <c r="AE222" i="3"/>
  <c r="L223" i="3"/>
  <c r="M223" i="3" s="1"/>
  <c r="O223" i="3"/>
  <c r="Q223" i="3"/>
  <c r="U223" i="3"/>
  <c r="W223" i="3"/>
  <c r="Z223" i="3"/>
  <c r="AD223" i="3"/>
  <c r="AE223" i="3"/>
  <c r="L224" i="3"/>
  <c r="M224" i="3" s="1"/>
  <c r="O224" i="3"/>
  <c r="Q224" i="3"/>
  <c r="U224" i="3"/>
  <c r="W224" i="3"/>
  <c r="Z224" i="3"/>
  <c r="AD224" i="3"/>
  <c r="AE224" i="3"/>
  <c r="L225" i="3"/>
  <c r="M225" i="3" s="1"/>
  <c r="O225" i="3"/>
  <c r="Q225" i="3"/>
  <c r="U225" i="3"/>
  <c r="W225" i="3"/>
  <c r="Z225" i="3"/>
  <c r="AD225" i="3"/>
  <c r="AE225" i="3"/>
  <c r="L226" i="3"/>
  <c r="M226" i="3" s="1"/>
  <c r="O226" i="3"/>
  <c r="Q226" i="3"/>
  <c r="U226" i="3"/>
  <c r="W226" i="3"/>
  <c r="Z226" i="3"/>
  <c r="AD226" i="3"/>
  <c r="AE226" i="3"/>
  <c r="L227" i="3"/>
  <c r="M227" i="3" s="1"/>
  <c r="O227" i="3"/>
  <c r="Q227" i="3"/>
  <c r="U227" i="3"/>
  <c r="W227" i="3"/>
  <c r="Z227" i="3"/>
  <c r="AD227" i="3"/>
  <c r="AE227" i="3"/>
  <c r="L228" i="3"/>
  <c r="M228" i="3" s="1"/>
  <c r="O228" i="3"/>
  <c r="Q228" i="3"/>
  <c r="U228" i="3"/>
  <c r="W228" i="3"/>
  <c r="Z228" i="3"/>
  <c r="AD228" i="3"/>
  <c r="AE228" i="3"/>
  <c r="L229" i="3"/>
  <c r="M229" i="3" s="1"/>
  <c r="O229" i="3"/>
  <c r="Q229" i="3"/>
  <c r="U229" i="3"/>
  <c r="W229" i="3"/>
  <c r="Z229" i="3"/>
  <c r="AD229" i="3"/>
  <c r="AE229" i="3"/>
  <c r="L230" i="3"/>
  <c r="M230" i="3" s="1"/>
  <c r="O230" i="3"/>
  <c r="Q230" i="3"/>
  <c r="U230" i="3"/>
  <c r="W230" i="3"/>
  <c r="AD230" i="3"/>
  <c r="AE230" i="3"/>
  <c r="L231" i="3"/>
  <c r="M231" i="3" s="1"/>
  <c r="O231" i="3"/>
  <c r="Q231" i="3"/>
  <c r="U231" i="3"/>
  <c r="W231" i="3"/>
  <c r="AD231" i="3"/>
  <c r="AE231" i="3"/>
  <c r="L232" i="3"/>
  <c r="M232" i="3" s="1"/>
  <c r="O232" i="3"/>
  <c r="Q232" i="3"/>
  <c r="U232" i="3"/>
  <c r="W232" i="3"/>
  <c r="AD232" i="3"/>
  <c r="AE232" i="3"/>
  <c r="L233" i="3"/>
  <c r="M233" i="3" s="1"/>
  <c r="O233" i="3"/>
  <c r="Q233" i="3"/>
  <c r="U233" i="3"/>
  <c r="W233" i="3"/>
  <c r="AD233" i="3"/>
  <c r="AE233" i="3"/>
  <c r="L234" i="3"/>
  <c r="M234" i="3" s="1"/>
  <c r="O234" i="3"/>
  <c r="Q234" i="3"/>
  <c r="U234" i="3"/>
  <c r="W234" i="3"/>
  <c r="AD234" i="3"/>
  <c r="AE234" i="3"/>
  <c r="L235" i="3"/>
  <c r="M235" i="3" s="1"/>
  <c r="O235" i="3"/>
  <c r="Q235" i="3"/>
  <c r="U235" i="3"/>
  <c r="W235" i="3"/>
  <c r="AD235" i="3"/>
  <c r="AE235" i="3"/>
  <c r="L236" i="3"/>
  <c r="M236" i="3" s="1"/>
  <c r="O236" i="3"/>
  <c r="Q236" i="3"/>
  <c r="U236" i="3"/>
  <c r="W236" i="3"/>
  <c r="AD236" i="3"/>
  <c r="AE236" i="3"/>
  <c r="L237" i="3"/>
  <c r="M237" i="3" s="1"/>
  <c r="O237" i="3"/>
  <c r="Q237" i="3"/>
  <c r="U237" i="3"/>
  <c r="W237" i="3"/>
  <c r="AD237" i="3"/>
  <c r="AE237" i="3"/>
  <c r="L238" i="3"/>
  <c r="M238" i="3" s="1"/>
  <c r="O238" i="3"/>
  <c r="Q238" i="3"/>
  <c r="U238" i="3"/>
  <c r="W238" i="3"/>
  <c r="AD238" i="3"/>
  <c r="AE238" i="3"/>
  <c r="L239" i="3"/>
  <c r="M239" i="3" s="1"/>
  <c r="O239" i="3"/>
  <c r="Q239" i="3"/>
  <c r="U239" i="3"/>
  <c r="W239" i="3"/>
  <c r="AD239" i="3"/>
  <c r="AE239" i="3"/>
  <c r="L240" i="3"/>
  <c r="M240" i="3" s="1"/>
  <c r="O240" i="3"/>
  <c r="Q240" i="3"/>
  <c r="U240" i="3"/>
  <c r="W240" i="3"/>
  <c r="AD240" i="3"/>
  <c r="AE240" i="3"/>
  <c r="L241" i="3"/>
  <c r="M241" i="3" s="1"/>
  <c r="O241" i="3"/>
  <c r="Q241" i="3"/>
  <c r="U241" i="3"/>
  <c r="W241" i="3"/>
  <c r="AD241" i="3"/>
  <c r="AE241" i="3"/>
  <c r="L242" i="3"/>
  <c r="M242" i="3" s="1"/>
  <c r="O242" i="3"/>
  <c r="Q242" i="3"/>
  <c r="U242" i="3"/>
  <c r="W242" i="3"/>
  <c r="AD242" i="3"/>
  <c r="AE242" i="3"/>
  <c r="L243" i="3"/>
  <c r="M243" i="3" s="1"/>
  <c r="O243" i="3"/>
  <c r="Q243" i="3"/>
  <c r="U243" i="3"/>
  <c r="W243" i="3"/>
  <c r="AD243" i="3"/>
  <c r="AE243" i="3"/>
  <c r="L244" i="3"/>
  <c r="M244" i="3" s="1"/>
  <c r="O244" i="3"/>
  <c r="Q244" i="3"/>
  <c r="U244" i="3"/>
  <c r="W244" i="3"/>
  <c r="AD244" i="3"/>
  <c r="AE244" i="3"/>
  <c r="L245" i="3"/>
  <c r="M245" i="3" s="1"/>
  <c r="O245" i="3"/>
  <c r="Q245" i="3"/>
  <c r="U245" i="3"/>
  <c r="W245" i="3"/>
  <c r="AD245" i="3"/>
  <c r="AE245" i="3"/>
  <c r="L246" i="3"/>
  <c r="M246" i="3" s="1"/>
  <c r="O246" i="3"/>
  <c r="Q246" i="3"/>
  <c r="U246" i="3"/>
  <c r="W246" i="3"/>
  <c r="AD246" i="3"/>
  <c r="AE246" i="3"/>
  <c r="L247" i="3"/>
  <c r="M247" i="3" s="1"/>
  <c r="O247" i="3"/>
  <c r="Q247" i="3"/>
  <c r="U247" i="3"/>
  <c r="W247" i="3"/>
  <c r="AD247" i="3"/>
  <c r="AE247" i="3"/>
  <c r="L248" i="3"/>
  <c r="M248" i="3" s="1"/>
  <c r="O248" i="3"/>
  <c r="Q248" i="3"/>
  <c r="U248" i="3"/>
  <c r="W248" i="3"/>
  <c r="AD248" i="3"/>
  <c r="AE248" i="3"/>
  <c r="L249" i="3"/>
  <c r="M249" i="3" s="1"/>
  <c r="O249" i="3"/>
  <c r="Q249" i="3"/>
  <c r="U249" i="3"/>
  <c r="W249" i="3"/>
  <c r="AD249" i="3"/>
  <c r="AE249" i="3"/>
  <c r="L250" i="3"/>
  <c r="M250" i="3" s="1"/>
  <c r="O250" i="3"/>
  <c r="Q250" i="3"/>
  <c r="U250" i="3"/>
  <c r="W250" i="3"/>
  <c r="AD250" i="3"/>
  <c r="AE250" i="3"/>
  <c r="L251" i="3"/>
  <c r="M251" i="3" s="1"/>
  <c r="O251" i="3"/>
  <c r="Q251" i="3"/>
  <c r="U251" i="3"/>
  <c r="W251" i="3"/>
  <c r="AD251" i="3"/>
  <c r="AE251" i="3"/>
  <c r="L252" i="3"/>
  <c r="M252" i="3" s="1"/>
  <c r="O252" i="3"/>
  <c r="Q252" i="3"/>
  <c r="U252" i="3"/>
  <c r="W252" i="3"/>
  <c r="AD252" i="3"/>
  <c r="AE252" i="3"/>
  <c r="L253" i="3"/>
  <c r="M253" i="3" s="1"/>
  <c r="O253" i="3"/>
  <c r="Q253" i="3"/>
  <c r="U253" i="3"/>
  <c r="W253" i="3"/>
  <c r="AD253" i="3"/>
  <c r="AE253" i="3"/>
  <c r="L254" i="3"/>
  <c r="M254" i="3" s="1"/>
  <c r="O254" i="3"/>
  <c r="Q254" i="3"/>
  <c r="U254" i="3"/>
  <c r="W254" i="3"/>
  <c r="AD254" i="3"/>
  <c r="AE254" i="3"/>
  <c r="L255" i="3"/>
  <c r="M255" i="3" s="1"/>
  <c r="O255" i="3"/>
  <c r="Q255" i="3"/>
  <c r="U255" i="3"/>
  <c r="W255" i="3"/>
  <c r="AD255" i="3"/>
  <c r="AE255" i="3"/>
  <c r="L256" i="3"/>
  <c r="M256" i="3" s="1"/>
  <c r="O256" i="3"/>
  <c r="Q256" i="3"/>
  <c r="U256" i="3"/>
  <c r="W256" i="3"/>
  <c r="AD256" i="3"/>
  <c r="AE256" i="3"/>
  <c r="L257" i="3"/>
  <c r="M257" i="3" s="1"/>
  <c r="O257" i="3"/>
  <c r="Q257" i="3"/>
  <c r="U257" i="3"/>
  <c r="W257" i="3"/>
  <c r="AD257" i="3"/>
  <c r="AE257" i="3"/>
  <c r="L258" i="3"/>
  <c r="M258" i="3" s="1"/>
  <c r="O258" i="3"/>
  <c r="Q258" i="3"/>
  <c r="U258" i="3"/>
  <c r="W258" i="3"/>
  <c r="AD258" i="3"/>
  <c r="AE258" i="3"/>
  <c r="L259" i="3"/>
  <c r="M259" i="3" s="1"/>
  <c r="O259" i="3"/>
  <c r="Q259" i="3"/>
  <c r="U259" i="3"/>
  <c r="W259" i="3"/>
  <c r="AD259" i="3"/>
  <c r="AE259" i="3"/>
  <c r="L260" i="3"/>
  <c r="M260" i="3" s="1"/>
  <c r="O260" i="3"/>
  <c r="Q260" i="3"/>
  <c r="U260" i="3"/>
  <c r="W260" i="3"/>
  <c r="Z260" i="3"/>
  <c r="AD260" i="3"/>
  <c r="AE260" i="3"/>
  <c r="L261" i="3"/>
  <c r="M261" i="3" s="1"/>
  <c r="O261" i="3"/>
  <c r="Q261" i="3"/>
  <c r="U261" i="3"/>
  <c r="W261" i="3"/>
  <c r="Z261" i="3"/>
  <c r="AD261" i="3"/>
  <c r="AE261" i="3"/>
  <c r="L262" i="3"/>
  <c r="M262" i="3" s="1"/>
  <c r="O262" i="3"/>
  <c r="Q262" i="3"/>
  <c r="U262" i="3"/>
  <c r="W262" i="3"/>
  <c r="Z262" i="3"/>
  <c r="AD262" i="3"/>
  <c r="AE262" i="3"/>
  <c r="L263" i="3"/>
  <c r="M263" i="3" s="1"/>
  <c r="O263" i="3"/>
  <c r="Q263" i="3"/>
  <c r="U263" i="3"/>
  <c r="W263" i="3"/>
  <c r="Z263" i="3"/>
  <c r="AD263" i="3"/>
  <c r="AE263" i="3"/>
  <c r="L264" i="3"/>
  <c r="M264" i="3" s="1"/>
  <c r="O264" i="3"/>
  <c r="Q264" i="3"/>
  <c r="U264" i="3"/>
  <c r="W264" i="3"/>
  <c r="Z264" i="3"/>
  <c r="AD264" i="3"/>
  <c r="AE264" i="3"/>
  <c r="L265" i="3"/>
  <c r="M265" i="3" s="1"/>
  <c r="O265" i="3"/>
  <c r="Q265" i="3"/>
  <c r="U265" i="3"/>
  <c r="W265" i="3"/>
  <c r="Z265" i="3"/>
  <c r="AD265" i="3"/>
  <c r="AE265" i="3"/>
  <c r="L266" i="3"/>
  <c r="M266" i="3" s="1"/>
  <c r="O266" i="3"/>
  <c r="Q266" i="3"/>
  <c r="U266" i="3"/>
  <c r="W266" i="3"/>
  <c r="Z266" i="3"/>
  <c r="AD266" i="3"/>
  <c r="AE266" i="3"/>
  <c r="L267" i="3"/>
  <c r="M267" i="3" s="1"/>
  <c r="O267" i="3"/>
  <c r="Q267" i="3"/>
  <c r="U267" i="3"/>
  <c r="W267" i="3"/>
  <c r="Z267" i="3"/>
  <c r="AD267" i="3"/>
  <c r="AE267" i="3"/>
  <c r="L268" i="3"/>
  <c r="M268" i="3" s="1"/>
  <c r="O268" i="3"/>
  <c r="Q268" i="3"/>
  <c r="U268" i="3"/>
  <c r="W268" i="3"/>
  <c r="Z268" i="3"/>
  <c r="AD268" i="3"/>
  <c r="AE268" i="3"/>
  <c r="L269" i="3"/>
  <c r="M269" i="3" s="1"/>
  <c r="O269" i="3"/>
  <c r="Q269" i="3"/>
  <c r="U269" i="3"/>
  <c r="W269" i="3"/>
  <c r="Z269" i="3"/>
  <c r="AD269" i="3"/>
  <c r="AE269" i="3"/>
  <c r="L270" i="3"/>
  <c r="M270" i="3" s="1"/>
  <c r="O270" i="3"/>
  <c r="Q270" i="3"/>
  <c r="U270" i="3"/>
  <c r="W270" i="3"/>
  <c r="Z270" i="3"/>
  <c r="AD270" i="3"/>
  <c r="AE270" i="3"/>
  <c r="L271" i="3"/>
  <c r="M271" i="3" s="1"/>
  <c r="O271" i="3"/>
  <c r="Q271" i="3"/>
  <c r="U271" i="3"/>
  <c r="W271" i="3"/>
  <c r="Z271" i="3"/>
  <c r="AD271" i="3"/>
  <c r="AE271" i="3"/>
  <c r="L272" i="3"/>
  <c r="M272" i="3" s="1"/>
  <c r="O272" i="3"/>
  <c r="Q272" i="3"/>
  <c r="U272" i="3"/>
  <c r="W272" i="3"/>
  <c r="Z272" i="3"/>
  <c r="AD272" i="3"/>
  <c r="AE272" i="3"/>
  <c r="L273" i="3"/>
  <c r="M273" i="3" s="1"/>
  <c r="O273" i="3"/>
  <c r="Q273" i="3"/>
  <c r="U273" i="3"/>
  <c r="W273" i="3"/>
  <c r="Z273" i="3"/>
  <c r="AD273" i="3"/>
  <c r="AE273" i="3"/>
  <c r="L274" i="3"/>
  <c r="M274" i="3" s="1"/>
  <c r="O274" i="3"/>
  <c r="Q274" i="3"/>
  <c r="U274" i="3"/>
  <c r="W274" i="3"/>
  <c r="Z274" i="3"/>
  <c r="AD274" i="3"/>
  <c r="AE274" i="3"/>
  <c r="L275" i="3"/>
  <c r="M275" i="3" s="1"/>
  <c r="O275" i="3"/>
  <c r="Q275" i="3"/>
  <c r="U275" i="3"/>
  <c r="W275" i="3"/>
  <c r="Z275" i="3"/>
  <c r="AD275" i="3"/>
  <c r="AE275" i="3"/>
  <c r="L276" i="3"/>
  <c r="M276" i="3" s="1"/>
  <c r="O276" i="3"/>
  <c r="Q276" i="3"/>
  <c r="U276" i="3"/>
  <c r="W276" i="3"/>
  <c r="Z276" i="3"/>
  <c r="AD276" i="3"/>
  <c r="AE276" i="3"/>
  <c r="L277" i="3"/>
  <c r="M277" i="3" s="1"/>
  <c r="O277" i="3"/>
  <c r="Q277" i="3"/>
  <c r="U277" i="3"/>
  <c r="W277" i="3"/>
  <c r="Z277" i="3"/>
  <c r="AD277" i="3"/>
  <c r="AE277" i="3"/>
  <c r="L278" i="3"/>
  <c r="M278" i="3" s="1"/>
  <c r="O278" i="3"/>
  <c r="Q278" i="3"/>
  <c r="U278" i="3"/>
  <c r="W278" i="3"/>
  <c r="Z278" i="3"/>
  <c r="AD278" i="3"/>
  <c r="AE278" i="3"/>
  <c r="L279" i="3"/>
  <c r="M279" i="3" s="1"/>
  <c r="O279" i="3"/>
  <c r="Q279" i="3"/>
  <c r="U279" i="3"/>
  <c r="W279" i="3"/>
  <c r="Z279" i="3"/>
  <c r="AD279" i="3"/>
  <c r="AE279" i="3"/>
  <c r="L280" i="3"/>
  <c r="M280" i="3" s="1"/>
  <c r="O280" i="3"/>
  <c r="Q280" i="3"/>
  <c r="U280" i="3"/>
  <c r="W280" i="3"/>
  <c r="Z280" i="3"/>
  <c r="AD280" i="3"/>
  <c r="AE280" i="3"/>
  <c r="L281" i="3"/>
  <c r="M281" i="3" s="1"/>
  <c r="O281" i="3"/>
  <c r="Q281" i="3"/>
  <c r="U281" i="3"/>
  <c r="W281" i="3"/>
  <c r="Z281" i="3"/>
  <c r="AD281" i="3"/>
  <c r="AE281" i="3"/>
  <c r="L282" i="3"/>
  <c r="M282" i="3" s="1"/>
  <c r="O282" i="3"/>
  <c r="Q282" i="3"/>
  <c r="U282" i="3"/>
  <c r="W282" i="3"/>
  <c r="Z282" i="3"/>
  <c r="AD282" i="3"/>
  <c r="AE282" i="3"/>
  <c r="L283" i="3"/>
  <c r="M283" i="3" s="1"/>
  <c r="O283" i="3"/>
  <c r="Q283" i="3"/>
  <c r="U283" i="3"/>
  <c r="W283" i="3"/>
  <c r="Z283" i="3"/>
  <c r="AD283" i="3"/>
  <c r="AE283" i="3"/>
  <c r="L284" i="3"/>
  <c r="M284" i="3" s="1"/>
  <c r="O284" i="3"/>
  <c r="Q284" i="3"/>
  <c r="U284" i="3"/>
  <c r="W284" i="3"/>
  <c r="Z284" i="3"/>
  <c r="AD284" i="3"/>
  <c r="AE284" i="3"/>
  <c r="L285" i="3"/>
  <c r="M285" i="3" s="1"/>
  <c r="O285" i="3"/>
  <c r="Q285" i="3"/>
  <c r="U285" i="3"/>
  <c r="W285" i="3"/>
  <c r="Z285" i="3"/>
  <c r="AD285" i="3"/>
  <c r="AE285" i="3"/>
  <c r="L286" i="3"/>
  <c r="M286" i="3" s="1"/>
  <c r="O286" i="3"/>
  <c r="Q286" i="3"/>
  <c r="U286" i="3"/>
  <c r="W286" i="3"/>
  <c r="Z286" i="3"/>
  <c r="AD286" i="3"/>
  <c r="AE286" i="3"/>
  <c r="L287" i="3"/>
  <c r="M287" i="3" s="1"/>
  <c r="O287" i="3"/>
  <c r="Q287" i="3"/>
  <c r="U287" i="3"/>
  <c r="W287" i="3"/>
  <c r="Z287" i="3"/>
  <c r="AD287" i="3"/>
  <c r="AE287" i="3"/>
  <c r="L288" i="3"/>
  <c r="M288" i="3" s="1"/>
  <c r="O288" i="3"/>
  <c r="Q288" i="3"/>
  <c r="U288" i="3"/>
  <c r="W288" i="3"/>
  <c r="Z288" i="3"/>
  <c r="AD288" i="3"/>
  <c r="AE288" i="3"/>
  <c r="L289" i="3"/>
  <c r="M289" i="3" s="1"/>
  <c r="O289" i="3"/>
  <c r="Q289" i="3"/>
  <c r="U289" i="3"/>
  <c r="W289" i="3"/>
  <c r="Z289" i="3"/>
  <c r="AD289" i="3"/>
  <c r="AE289" i="3"/>
  <c r="L290" i="3"/>
  <c r="M290" i="3" s="1"/>
  <c r="O290" i="3"/>
  <c r="Q290" i="3"/>
  <c r="U290" i="3"/>
  <c r="W290" i="3"/>
  <c r="Z290" i="3"/>
  <c r="AD290" i="3"/>
  <c r="AE290" i="3"/>
  <c r="L291" i="3"/>
  <c r="M291" i="3" s="1"/>
  <c r="O291" i="3"/>
  <c r="Q291" i="3"/>
  <c r="U291" i="3"/>
  <c r="W291" i="3"/>
  <c r="Z291" i="3"/>
  <c r="AD291" i="3"/>
  <c r="AE291" i="3"/>
  <c r="L292" i="3"/>
  <c r="M292" i="3" s="1"/>
  <c r="O292" i="3"/>
  <c r="Q292" i="3"/>
  <c r="U292" i="3"/>
  <c r="W292" i="3"/>
  <c r="Z292" i="3"/>
  <c r="AD292" i="3"/>
  <c r="AE292" i="3"/>
  <c r="L293" i="3"/>
  <c r="M293" i="3" s="1"/>
  <c r="O293" i="3"/>
  <c r="Q293" i="3"/>
  <c r="U293" i="3"/>
  <c r="W293" i="3"/>
  <c r="Z293" i="3"/>
  <c r="AD293" i="3"/>
  <c r="AE293" i="3"/>
  <c r="L294" i="3"/>
  <c r="M294" i="3" s="1"/>
  <c r="O294" i="3"/>
  <c r="Q294" i="3"/>
  <c r="U294" i="3"/>
  <c r="W294" i="3"/>
  <c r="Z294" i="3"/>
  <c r="AD294" i="3"/>
  <c r="AE294" i="3"/>
  <c r="L295" i="3"/>
  <c r="M295" i="3" s="1"/>
  <c r="O295" i="3"/>
  <c r="Q295" i="3"/>
  <c r="U295" i="3"/>
  <c r="W295" i="3"/>
  <c r="Z295" i="3"/>
  <c r="AD295" i="3"/>
  <c r="AE295" i="3"/>
  <c r="L296" i="3"/>
  <c r="M296" i="3" s="1"/>
  <c r="O296" i="3"/>
  <c r="Q296" i="3"/>
  <c r="U296" i="3"/>
  <c r="W296" i="3"/>
  <c r="Z296" i="3"/>
  <c r="AD296" i="3"/>
  <c r="AE296" i="3"/>
  <c r="L297" i="3"/>
  <c r="M297" i="3" s="1"/>
  <c r="O297" i="3"/>
  <c r="Q297" i="3"/>
  <c r="U297" i="3"/>
  <c r="W297" i="3"/>
  <c r="Z297" i="3"/>
  <c r="AD297" i="3"/>
  <c r="AE297" i="3"/>
  <c r="L298" i="3"/>
  <c r="M298" i="3" s="1"/>
  <c r="O298" i="3"/>
  <c r="Q298" i="3"/>
  <c r="U298" i="3"/>
  <c r="W298" i="3"/>
  <c r="Z298" i="3"/>
  <c r="AD298" i="3"/>
  <c r="AE298" i="3"/>
  <c r="L299" i="3"/>
  <c r="M299" i="3" s="1"/>
  <c r="O299" i="3"/>
  <c r="Q299" i="3"/>
  <c r="U299" i="3"/>
  <c r="W299" i="3"/>
  <c r="Z299" i="3"/>
  <c r="AD299" i="3"/>
  <c r="AE299" i="3"/>
  <c r="L300" i="3"/>
  <c r="M300" i="3" s="1"/>
  <c r="O300" i="3"/>
  <c r="Q300" i="3"/>
  <c r="U300" i="3"/>
  <c r="W300" i="3"/>
  <c r="Z300" i="3"/>
  <c r="AD300" i="3"/>
  <c r="AE300" i="3"/>
  <c r="L301" i="3"/>
  <c r="M301" i="3" s="1"/>
  <c r="O301" i="3"/>
  <c r="Q301" i="3"/>
  <c r="U301" i="3"/>
  <c r="W301" i="3"/>
  <c r="Z301" i="3"/>
  <c r="AD301" i="3"/>
  <c r="AE301" i="3"/>
  <c r="E283" i="3" l="1"/>
  <c r="F283" i="3" s="1"/>
  <c r="G283" i="3" s="1"/>
  <c r="E275" i="3"/>
  <c r="F275" i="3" s="1"/>
  <c r="G275" i="3" s="1"/>
  <c r="E284" i="3"/>
  <c r="F284" i="3" s="1"/>
  <c r="G284" i="3" s="1"/>
  <c r="E276" i="3"/>
  <c r="F276" i="3" s="1"/>
  <c r="G276" i="3" s="1"/>
  <c r="E268" i="3"/>
  <c r="F268" i="3" s="1"/>
  <c r="G268" i="3" s="1"/>
  <c r="E260" i="3"/>
  <c r="F260" i="3" s="1"/>
  <c r="G260" i="3" s="1"/>
  <c r="E267" i="3"/>
  <c r="F267" i="3" s="1"/>
  <c r="G267" i="3" s="1"/>
  <c r="E282" i="3"/>
  <c r="F282" i="3" s="1"/>
  <c r="G282" i="3" s="1"/>
  <c r="E274" i="3"/>
  <c r="F274" i="3" s="1"/>
  <c r="G274" i="3" s="1"/>
  <c r="E266" i="3"/>
  <c r="F266" i="3" s="1"/>
  <c r="G266" i="3" s="1"/>
  <c r="E289" i="3"/>
  <c r="F289" i="3" s="1"/>
  <c r="G289" i="3" s="1"/>
  <c r="E281" i="3"/>
  <c r="F281" i="3" s="1"/>
  <c r="G281" i="3" s="1"/>
  <c r="E273" i="3"/>
  <c r="F273" i="3" s="1"/>
  <c r="G273" i="3" s="1"/>
  <c r="E265" i="3"/>
  <c r="F265" i="3" s="1"/>
  <c r="G265" i="3" s="1"/>
  <c r="E288" i="3"/>
  <c r="F288" i="3" s="1"/>
  <c r="G288" i="3" s="1"/>
  <c r="E280" i="3"/>
  <c r="F280" i="3" s="1"/>
  <c r="G280" i="3" s="1"/>
  <c r="E272" i="3"/>
  <c r="F272" i="3" s="1"/>
  <c r="G272" i="3" s="1"/>
  <c r="E264" i="3"/>
  <c r="F264" i="3" s="1"/>
  <c r="G264" i="3" s="1"/>
  <c r="E287" i="3"/>
  <c r="F287" i="3" s="1"/>
  <c r="G287" i="3" s="1"/>
  <c r="E279" i="3"/>
  <c r="F279" i="3" s="1"/>
  <c r="G279" i="3" s="1"/>
  <c r="E271" i="3"/>
  <c r="F271" i="3" s="1"/>
  <c r="G271" i="3" s="1"/>
  <c r="E263" i="3"/>
  <c r="F263" i="3" s="1"/>
  <c r="G263" i="3" s="1"/>
  <c r="E286" i="3"/>
  <c r="F286" i="3" s="1"/>
  <c r="G286" i="3" s="1"/>
  <c r="E278" i="3"/>
  <c r="F278" i="3" s="1"/>
  <c r="G278" i="3" s="1"/>
  <c r="E270" i="3"/>
  <c r="F270" i="3" s="1"/>
  <c r="G270" i="3" s="1"/>
  <c r="E262" i="3"/>
  <c r="F262" i="3" s="1"/>
  <c r="G262" i="3" s="1"/>
  <c r="E285" i="3"/>
  <c r="F285" i="3" s="1"/>
  <c r="G285" i="3" s="1"/>
  <c r="E277" i="3"/>
  <c r="F277" i="3" s="1"/>
  <c r="G277" i="3" s="1"/>
  <c r="E269" i="3"/>
  <c r="F269" i="3" s="1"/>
  <c r="G269" i="3" s="1"/>
  <c r="E261" i="3"/>
  <c r="F261" i="3" s="1"/>
  <c r="G261" i="3" s="1"/>
  <c r="E209" i="3"/>
  <c r="F209" i="3" s="1"/>
  <c r="G209" i="3" s="1"/>
  <c r="E301" i="3"/>
  <c r="F301" i="3" s="1"/>
  <c r="G301" i="3" s="1"/>
  <c r="E255" i="3"/>
  <c r="F255" i="3" s="1"/>
  <c r="G255" i="3" s="1"/>
  <c r="E247" i="3"/>
  <c r="F247" i="3" s="1"/>
  <c r="G247" i="3" s="1"/>
  <c r="E241" i="3"/>
  <c r="F241" i="3" s="1"/>
  <c r="G241" i="3" s="1"/>
  <c r="E225" i="3"/>
  <c r="F225" i="3" s="1"/>
  <c r="G225" i="3" s="1"/>
  <c r="E201" i="3"/>
  <c r="F201" i="3" s="1"/>
  <c r="G201" i="3" s="1"/>
  <c r="E168" i="3"/>
  <c r="F168" i="3" s="1"/>
  <c r="G168" i="3" s="1"/>
  <c r="E149" i="3"/>
  <c r="F149" i="3" s="1"/>
  <c r="G149" i="3" s="1"/>
  <c r="E67" i="3"/>
  <c r="F67" i="3" s="1"/>
  <c r="G67" i="3" s="1"/>
  <c r="E38" i="3"/>
  <c r="F38" i="3" s="1"/>
  <c r="G38" i="3" s="1"/>
  <c r="E4" i="3"/>
  <c r="F4" i="3" s="1"/>
  <c r="G4" i="3" s="1"/>
  <c r="E134" i="3"/>
  <c r="F134" i="3" s="1"/>
  <c r="G134" i="3" s="1"/>
  <c r="E256" i="3"/>
  <c r="F256" i="3" s="1"/>
  <c r="G256" i="3" s="1"/>
  <c r="E178" i="3"/>
  <c r="F178" i="3" s="1"/>
  <c r="G178" i="3" s="1"/>
  <c r="E232" i="3"/>
  <c r="F232" i="3" s="1"/>
  <c r="G232" i="3" s="1"/>
  <c r="E219" i="3"/>
  <c r="F219" i="3" s="1"/>
  <c r="G219" i="3" s="1"/>
  <c r="E146" i="3"/>
  <c r="F146" i="3" s="1"/>
  <c r="G146" i="3" s="1"/>
  <c r="E58" i="3"/>
  <c r="F58" i="3" s="1"/>
  <c r="G58" i="3" s="1"/>
  <c r="E42" i="3"/>
  <c r="F42" i="3" s="1"/>
  <c r="G42" i="3" s="1"/>
  <c r="E20" i="3"/>
  <c r="F20" i="3" s="1"/>
  <c r="G20" i="3" s="1"/>
  <c r="E254" i="3"/>
  <c r="F254" i="3" s="1"/>
  <c r="G254" i="3" s="1"/>
  <c r="E27" i="3"/>
  <c r="F27" i="3" s="1"/>
  <c r="G27" i="3" s="1"/>
  <c r="E11" i="3"/>
  <c r="F11" i="3" s="1"/>
  <c r="G11" i="3" s="1"/>
  <c r="E217" i="3"/>
  <c r="F217" i="3" s="1"/>
  <c r="G217" i="3" s="1"/>
  <c r="E211" i="3"/>
  <c r="F211" i="3" s="1"/>
  <c r="G211" i="3" s="1"/>
  <c r="E62" i="3"/>
  <c r="F62" i="3" s="1"/>
  <c r="G62" i="3" s="1"/>
  <c r="E34" i="3"/>
  <c r="F34" i="3" s="1"/>
  <c r="G34" i="3" s="1"/>
  <c r="E139" i="3"/>
  <c r="F139" i="3" s="1"/>
  <c r="G139" i="3" s="1"/>
  <c r="E248" i="3"/>
  <c r="F248" i="3" s="1"/>
  <c r="G248" i="3" s="1"/>
  <c r="E203" i="3"/>
  <c r="F203" i="3" s="1"/>
  <c r="G203" i="3" s="1"/>
  <c r="E54" i="3"/>
  <c r="F54" i="3" s="1"/>
  <c r="G54" i="3" s="1"/>
  <c r="E299" i="3"/>
  <c r="F299" i="3" s="1"/>
  <c r="G299" i="3" s="1"/>
  <c r="E233" i="3"/>
  <c r="F233" i="3" s="1"/>
  <c r="G233" i="3" s="1"/>
  <c r="E19" i="3"/>
  <c r="F19" i="3" s="1"/>
  <c r="G19" i="3" s="1"/>
  <c r="E249" i="3"/>
  <c r="F249" i="3" s="1"/>
  <c r="G249" i="3" s="1"/>
  <c r="E206" i="3"/>
  <c r="F206" i="3" s="1"/>
  <c r="G206" i="3" s="1"/>
  <c r="E196" i="3"/>
  <c r="F196" i="3" s="1"/>
  <c r="G196" i="3" s="1"/>
  <c r="E157" i="3"/>
  <c r="F157" i="3" s="1"/>
  <c r="G157" i="3" s="1"/>
  <c r="E137" i="3"/>
  <c r="F137" i="3" s="1"/>
  <c r="G137" i="3" s="1"/>
  <c r="E130" i="3"/>
  <c r="F130" i="3" s="1"/>
  <c r="G130" i="3" s="1"/>
  <c r="E88" i="3"/>
  <c r="F88" i="3" s="1"/>
  <c r="G88" i="3" s="1"/>
  <c r="E86" i="3"/>
  <c r="F86" i="3" s="1"/>
  <c r="G86" i="3" s="1"/>
  <c r="E84" i="3"/>
  <c r="F84" i="3" s="1"/>
  <c r="G84" i="3" s="1"/>
  <c r="E30" i="3"/>
  <c r="F30" i="3" s="1"/>
  <c r="G30" i="3" s="1"/>
  <c r="E28" i="3"/>
  <c r="F28" i="3" s="1"/>
  <c r="G28" i="3" s="1"/>
  <c r="E12" i="3"/>
  <c r="F12" i="3" s="1"/>
  <c r="G12" i="3" s="1"/>
  <c r="E300" i="3"/>
  <c r="F300" i="3" s="1"/>
  <c r="G300" i="3" s="1"/>
  <c r="E298" i="3"/>
  <c r="F298" i="3" s="1"/>
  <c r="G298" i="3" s="1"/>
  <c r="E295" i="3"/>
  <c r="F295" i="3" s="1"/>
  <c r="G295" i="3" s="1"/>
  <c r="E252" i="3"/>
  <c r="F252" i="3" s="1"/>
  <c r="G252" i="3" s="1"/>
  <c r="E231" i="3"/>
  <c r="F231" i="3" s="1"/>
  <c r="G231" i="3" s="1"/>
  <c r="E140" i="3"/>
  <c r="F140" i="3" s="1"/>
  <c r="G140" i="3" s="1"/>
  <c r="E89" i="3"/>
  <c r="F89" i="3" s="1"/>
  <c r="G89" i="3" s="1"/>
  <c r="E64" i="3"/>
  <c r="F64" i="3" s="1"/>
  <c r="G64" i="3" s="1"/>
  <c r="E14" i="3"/>
  <c r="F14" i="3" s="1"/>
  <c r="G14" i="3" s="1"/>
  <c r="E291" i="3"/>
  <c r="F291" i="3" s="1"/>
  <c r="G291" i="3" s="1"/>
  <c r="E234" i="3"/>
  <c r="F234" i="3" s="1"/>
  <c r="G234" i="3" s="1"/>
  <c r="E214" i="3"/>
  <c r="F214" i="3" s="1"/>
  <c r="G214" i="3" s="1"/>
  <c r="E204" i="3"/>
  <c r="F204" i="3" s="1"/>
  <c r="G204" i="3" s="1"/>
  <c r="E181" i="3"/>
  <c r="F181" i="3" s="1"/>
  <c r="G181" i="3" s="1"/>
  <c r="E169" i="3"/>
  <c r="F169" i="3" s="1"/>
  <c r="G169" i="3" s="1"/>
  <c r="E158" i="3"/>
  <c r="F158" i="3" s="1"/>
  <c r="G158" i="3" s="1"/>
  <c r="E150" i="3"/>
  <c r="F150" i="3" s="1"/>
  <c r="G150" i="3" s="1"/>
  <c r="E143" i="3"/>
  <c r="F143" i="3" s="1"/>
  <c r="G143" i="3" s="1"/>
  <c r="E135" i="3"/>
  <c r="F135" i="3" s="1"/>
  <c r="G135" i="3" s="1"/>
  <c r="E91" i="3"/>
  <c r="F91" i="3" s="1"/>
  <c r="G91" i="3" s="1"/>
  <c r="E73" i="3"/>
  <c r="F73" i="3" s="1"/>
  <c r="G73" i="3" s="1"/>
  <c r="E70" i="3"/>
  <c r="F70" i="3" s="1"/>
  <c r="G70" i="3" s="1"/>
  <c r="E50" i="3"/>
  <c r="F50" i="3" s="1"/>
  <c r="G50" i="3" s="1"/>
  <c r="E8" i="3"/>
  <c r="F8" i="3" s="1"/>
  <c r="G8" i="3" s="1"/>
  <c r="E6" i="3"/>
  <c r="F6" i="3" s="1"/>
  <c r="G6" i="3" s="1"/>
  <c r="E297" i="3"/>
  <c r="F297" i="3" s="1"/>
  <c r="G297" i="3" s="1"/>
  <c r="E296" i="3"/>
  <c r="F296" i="3" s="1"/>
  <c r="G296" i="3" s="1"/>
  <c r="E294" i="3"/>
  <c r="F294" i="3" s="1"/>
  <c r="G294" i="3" s="1"/>
  <c r="E257" i="3"/>
  <c r="F257" i="3" s="1"/>
  <c r="G257" i="3" s="1"/>
  <c r="E243" i="3"/>
  <c r="F243" i="3" s="1"/>
  <c r="G243" i="3" s="1"/>
  <c r="E240" i="3"/>
  <c r="F240" i="3" s="1"/>
  <c r="G240" i="3" s="1"/>
  <c r="E230" i="3"/>
  <c r="F230" i="3" s="1"/>
  <c r="G230" i="3" s="1"/>
  <c r="E227" i="3"/>
  <c r="F227" i="3" s="1"/>
  <c r="G227" i="3" s="1"/>
  <c r="E218" i="3"/>
  <c r="F218" i="3" s="1"/>
  <c r="G218" i="3" s="1"/>
  <c r="E195" i="3"/>
  <c r="F195" i="3" s="1"/>
  <c r="G195" i="3" s="1"/>
  <c r="E167" i="3"/>
  <c r="F167" i="3" s="1"/>
  <c r="G167" i="3" s="1"/>
  <c r="E127" i="3"/>
  <c r="F127" i="3" s="1"/>
  <c r="G127" i="3" s="1"/>
  <c r="E124" i="3"/>
  <c r="F124" i="3" s="1"/>
  <c r="G124" i="3" s="1"/>
  <c r="E87" i="3"/>
  <c r="F87" i="3" s="1"/>
  <c r="G87" i="3" s="1"/>
  <c r="E77" i="3"/>
  <c r="F77" i="3" s="1"/>
  <c r="G77" i="3" s="1"/>
  <c r="E46" i="3"/>
  <c r="F46" i="3" s="1"/>
  <c r="G46" i="3" s="1"/>
  <c r="E292" i="3"/>
  <c r="F292" i="3" s="1"/>
  <c r="G292" i="3" s="1"/>
  <c r="E290" i="3"/>
  <c r="F290" i="3" s="1"/>
  <c r="G290" i="3" s="1"/>
  <c r="E222" i="3"/>
  <c r="F222" i="3" s="1"/>
  <c r="G222" i="3" s="1"/>
  <c r="E185" i="3"/>
  <c r="F185" i="3" s="1"/>
  <c r="G185" i="3" s="1"/>
  <c r="E165" i="3"/>
  <c r="F165" i="3" s="1"/>
  <c r="G165" i="3" s="1"/>
  <c r="E161" i="3"/>
  <c r="F161" i="3" s="1"/>
  <c r="G161" i="3" s="1"/>
  <c r="E153" i="3"/>
  <c r="F153" i="3" s="1"/>
  <c r="G153" i="3" s="1"/>
  <c r="E133" i="3"/>
  <c r="F133" i="3" s="1"/>
  <c r="G133" i="3" s="1"/>
  <c r="E122" i="3"/>
  <c r="F122" i="3" s="1"/>
  <c r="G122" i="3" s="1"/>
  <c r="E83" i="3"/>
  <c r="F83" i="3" s="1"/>
  <c r="G83" i="3" s="1"/>
  <c r="E2" i="3"/>
  <c r="F2" i="3" s="1"/>
  <c r="G2" i="3" s="1"/>
  <c r="E293" i="3"/>
  <c r="F293" i="3" s="1"/>
  <c r="G293" i="3" s="1"/>
  <c r="E226" i="3"/>
  <c r="F226" i="3" s="1"/>
  <c r="G226" i="3" s="1"/>
  <c r="E163" i="3"/>
  <c r="F163" i="3" s="1"/>
  <c r="G163" i="3" s="1"/>
  <c r="E78" i="3"/>
  <c r="F78" i="3" s="1"/>
  <c r="G78" i="3" s="1"/>
  <c r="E23" i="3"/>
  <c r="F23" i="3" s="1"/>
  <c r="G23" i="3" s="1"/>
  <c r="E242" i="3"/>
  <c r="F242" i="3" s="1"/>
  <c r="G242" i="3" s="1"/>
  <c r="E198" i="3"/>
  <c r="F198" i="3" s="1"/>
  <c r="G198" i="3" s="1"/>
  <c r="E177" i="3"/>
  <c r="F177" i="3" s="1"/>
  <c r="G177" i="3" s="1"/>
  <c r="E175" i="3"/>
  <c r="F175" i="3" s="1"/>
  <c r="G175" i="3" s="1"/>
  <c r="E173" i="3"/>
  <c r="F173" i="3" s="1"/>
  <c r="G173" i="3" s="1"/>
  <c r="E125" i="3"/>
  <c r="F125" i="3" s="1"/>
  <c r="G125" i="3" s="1"/>
  <c r="E15" i="3"/>
  <c r="F15" i="3" s="1"/>
  <c r="G15" i="3" s="1"/>
  <c r="E52" i="3"/>
  <c r="F52" i="3" s="1"/>
  <c r="G52" i="3" s="1"/>
  <c r="E36" i="3"/>
  <c r="F36" i="3" s="1"/>
  <c r="G36" i="3" s="1"/>
  <c r="E259" i="3"/>
  <c r="F259" i="3" s="1"/>
  <c r="G259" i="3" s="1"/>
  <c r="E250" i="3"/>
  <c r="F250" i="3" s="1"/>
  <c r="G250" i="3" s="1"/>
  <c r="E239" i="3"/>
  <c r="F239" i="3" s="1"/>
  <c r="G239" i="3" s="1"/>
  <c r="E210" i="3"/>
  <c r="F210" i="3" s="1"/>
  <c r="G210" i="3" s="1"/>
  <c r="E202" i="3"/>
  <c r="F202" i="3" s="1"/>
  <c r="G202" i="3" s="1"/>
  <c r="E186" i="3"/>
  <c r="F186" i="3" s="1"/>
  <c r="G186" i="3" s="1"/>
  <c r="E179" i="3"/>
  <c r="F179" i="3" s="1"/>
  <c r="G179" i="3" s="1"/>
  <c r="E132" i="3"/>
  <c r="F132" i="3" s="1"/>
  <c r="G132" i="3" s="1"/>
  <c r="E253" i="3"/>
  <c r="F253" i="3" s="1"/>
  <c r="G253" i="3" s="1"/>
  <c r="E229" i="3"/>
  <c r="F229" i="3" s="1"/>
  <c r="G229" i="3" s="1"/>
  <c r="E221" i="3"/>
  <c r="F221" i="3" s="1"/>
  <c r="G221" i="3" s="1"/>
  <c r="E213" i="3"/>
  <c r="F213" i="3" s="1"/>
  <c r="G213" i="3" s="1"/>
  <c r="E205" i="3"/>
  <c r="F205" i="3" s="1"/>
  <c r="G205" i="3" s="1"/>
  <c r="E197" i="3"/>
  <c r="F197" i="3" s="1"/>
  <c r="G197" i="3" s="1"/>
  <c r="E236" i="3"/>
  <c r="F236" i="3" s="1"/>
  <c r="G236" i="3" s="1"/>
  <c r="E228" i="3"/>
  <c r="F228" i="3" s="1"/>
  <c r="G228" i="3" s="1"/>
  <c r="E220" i="3"/>
  <c r="F220" i="3" s="1"/>
  <c r="G220" i="3" s="1"/>
  <c r="E212" i="3"/>
  <c r="F212" i="3" s="1"/>
  <c r="G212" i="3" s="1"/>
  <c r="E184" i="3"/>
  <c r="F184" i="3" s="1"/>
  <c r="G184" i="3" s="1"/>
  <c r="E258" i="3"/>
  <c r="F258" i="3" s="1"/>
  <c r="G258" i="3" s="1"/>
  <c r="E235" i="3"/>
  <c r="F235" i="3" s="1"/>
  <c r="G235" i="3" s="1"/>
  <c r="E155" i="3"/>
  <c r="F155" i="3" s="1"/>
  <c r="G155" i="3" s="1"/>
  <c r="E60" i="3"/>
  <c r="F60" i="3" s="1"/>
  <c r="G60" i="3" s="1"/>
  <c r="E44" i="3"/>
  <c r="F44" i="3" s="1"/>
  <c r="G44" i="3" s="1"/>
  <c r="E3" i="3"/>
  <c r="F3" i="3" s="1"/>
  <c r="G3" i="3" s="1"/>
  <c r="E245" i="3"/>
  <c r="F245" i="3" s="1"/>
  <c r="G245" i="3" s="1"/>
  <c r="E244" i="3"/>
  <c r="F244" i="3" s="1"/>
  <c r="G244" i="3" s="1"/>
  <c r="E238" i="3"/>
  <c r="F238" i="3" s="1"/>
  <c r="G238" i="3" s="1"/>
  <c r="E224" i="3"/>
  <c r="F224" i="3" s="1"/>
  <c r="G224" i="3" s="1"/>
  <c r="E216" i="3"/>
  <c r="F216" i="3" s="1"/>
  <c r="G216" i="3" s="1"/>
  <c r="E208" i="3"/>
  <c r="F208" i="3" s="1"/>
  <c r="G208" i="3" s="1"/>
  <c r="E200" i="3"/>
  <c r="F200" i="3" s="1"/>
  <c r="G200" i="3" s="1"/>
  <c r="E141" i="3"/>
  <c r="F141" i="3" s="1"/>
  <c r="G141" i="3" s="1"/>
  <c r="E251" i="3"/>
  <c r="F251" i="3" s="1"/>
  <c r="G251" i="3" s="1"/>
  <c r="E129" i="3"/>
  <c r="F129" i="3" s="1"/>
  <c r="G129" i="3" s="1"/>
  <c r="E63" i="3"/>
  <c r="F63" i="3" s="1"/>
  <c r="G63" i="3" s="1"/>
  <c r="E31" i="3"/>
  <c r="F31" i="3" s="1"/>
  <c r="G31" i="3" s="1"/>
  <c r="E246" i="3"/>
  <c r="F246" i="3" s="1"/>
  <c r="G246" i="3" s="1"/>
  <c r="E237" i="3"/>
  <c r="F237" i="3" s="1"/>
  <c r="G237" i="3" s="1"/>
  <c r="E223" i="3"/>
  <c r="F223" i="3" s="1"/>
  <c r="G223" i="3" s="1"/>
  <c r="E215" i="3"/>
  <c r="F215" i="3" s="1"/>
  <c r="G215" i="3" s="1"/>
  <c r="E207" i="3"/>
  <c r="F207" i="3" s="1"/>
  <c r="G207" i="3" s="1"/>
  <c r="E199" i="3"/>
  <c r="F199" i="3" s="1"/>
  <c r="G199" i="3" s="1"/>
  <c r="E187" i="3"/>
  <c r="F187" i="3" s="1"/>
  <c r="G187" i="3" s="1"/>
  <c r="E182" i="3"/>
  <c r="F182" i="3" s="1"/>
  <c r="G182" i="3" s="1"/>
  <c r="E174" i="3"/>
  <c r="F174" i="3" s="1"/>
  <c r="G174" i="3" s="1"/>
  <c r="E151" i="3"/>
  <c r="F151" i="3" s="1"/>
  <c r="G151" i="3" s="1"/>
  <c r="E75" i="3"/>
  <c r="F75" i="3" s="1"/>
  <c r="G75" i="3" s="1"/>
  <c r="E172" i="3"/>
  <c r="F172" i="3" s="1"/>
  <c r="G172" i="3" s="1"/>
  <c r="E159" i="3"/>
  <c r="F159" i="3" s="1"/>
  <c r="G159" i="3" s="1"/>
  <c r="E148" i="3"/>
  <c r="F148" i="3" s="1"/>
  <c r="G148" i="3" s="1"/>
  <c r="E138" i="3"/>
  <c r="F138" i="3" s="1"/>
  <c r="G138" i="3" s="1"/>
  <c r="E80" i="3"/>
  <c r="F80" i="3" s="1"/>
  <c r="G80" i="3" s="1"/>
  <c r="E16" i="3"/>
  <c r="F16" i="3" s="1"/>
  <c r="G16" i="3" s="1"/>
  <c r="E145" i="3"/>
  <c r="F145" i="3" s="1"/>
  <c r="G145" i="3" s="1"/>
  <c r="E136" i="3"/>
  <c r="F136" i="3" s="1"/>
  <c r="G136" i="3" s="1"/>
  <c r="E131" i="3"/>
  <c r="F131" i="3" s="1"/>
  <c r="G131" i="3" s="1"/>
  <c r="E128" i="3"/>
  <c r="F128" i="3" s="1"/>
  <c r="G128" i="3" s="1"/>
  <c r="E126" i="3"/>
  <c r="F126" i="3" s="1"/>
  <c r="G126" i="3" s="1"/>
  <c r="E79" i="3"/>
  <c r="F79" i="3" s="1"/>
  <c r="G79" i="3" s="1"/>
  <c r="E76" i="3"/>
  <c r="F76" i="3" s="1"/>
  <c r="G76" i="3" s="1"/>
  <c r="E66" i="3"/>
  <c r="F66" i="3" s="1"/>
  <c r="G66" i="3" s="1"/>
  <c r="E57" i="3"/>
  <c r="F57" i="3" s="1"/>
  <c r="G57" i="3" s="1"/>
  <c r="E49" i="3"/>
  <c r="F49" i="3" s="1"/>
  <c r="G49" i="3" s="1"/>
  <c r="E41" i="3"/>
  <c r="F41" i="3" s="1"/>
  <c r="G41" i="3" s="1"/>
  <c r="E33" i="3"/>
  <c r="F33" i="3" s="1"/>
  <c r="G33" i="3" s="1"/>
  <c r="E24" i="3"/>
  <c r="F24" i="3" s="1"/>
  <c r="G24" i="3" s="1"/>
  <c r="E22" i="3"/>
  <c r="F22" i="3" s="1"/>
  <c r="G22" i="3" s="1"/>
  <c r="E13" i="3"/>
  <c r="F13" i="3" s="1"/>
  <c r="G13" i="3" s="1"/>
  <c r="E154" i="3"/>
  <c r="F154" i="3" s="1"/>
  <c r="G154" i="3" s="1"/>
  <c r="E69" i="3"/>
  <c r="F69" i="3" s="1"/>
  <c r="G69" i="3" s="1"/>
  <c r="E59" i="3"/>
  <c r="F59" i="3" s="1"/>
  <c r="G59" i="3" s="1"/>
  <c r="E51" i="3"/>
  <c r="F51" i="3" s="1"/>
  <c r="G51" i="3" s="1"/>
  <c r="E43" i="3"/>
  <c r="F43" i="3" s="1"/>
  <c r="G43" i="3" s="1"/>
  <c r="E35" i="3"/>
  <c r="F35" i="3" s="1"/>
  <c r="G35" i="3" s="1"/>
  <c r="E5" i="3"/>
  <c r="F5" i="3" s="1"/>
  <c r="G5" i="3" s="1"/>
  <c r="E180" i="3"/>
  <c r="F180" i="3" s="1"/>
  <c r="G180" i="3" s="1"/>
  <c r="E171" i="3"/>
  <c r="F171" i="3" s="1"/>
  <c r="G171" i="3" s="1"/>
  <c r="E152" i="3"/>
  <c r="F152" i="3" s="1"/>
  <c r="G152" i="3" s="1"/>
  <c r="E147" i="3"/>
  <c r="F147" i="3" s="1"/>
  <c r="G147" i="3" s="1"/>
  <c r="E144" i="3"/>
  <c r="F144" i="3" s="1"/>
  <c r="G144" i="3" s="1"/>
  <c r="E142" i="3"/>
  <c r="F142" i="3" s="1"/>
  <c r="G142" i="3" s="1"/>
  <c r="E85" i="3"/>
  <c r="F85" i="3" s="1"/>
  <c r="G85" i="3" s="1"/>
  <c r="E82" i="3"/>
  <c r="F82" i="3" s="1"/>
  <c r="G82" i="3" s="1"/>
  <c r="E72" i="3"/>
  <c r="F72" i="3" s="1"/>
  <c r="G72" i="3" s="1"/>
  <c r="E65" i="3"/>
  <c r="F65" i="3" s="1"/>
  <c r="G65" i="3" s="1"/>
  <c r="E56" i="3"/>
  <c r="F56" i="3" s="1"/>
  <c r="G56" i="3" s="1"/>
  <c r="E48" i="3"/>
  <c r="F48" i="3" s="1"/>
  <c r="G48" i="3" s="1"/>
  <c r="E40" i="3"/>
  <c r="F40" i="3" s="1"/>
  <c r="G40" i="3" s="1"/>
  <c r="E32" i="3"/>
  <c r="F32" i="3" s="1"/>
  <c r="G32" i="3" s="1"/>
  <c r="E18" i="3"/>
  <c r="F18" i="3" s="1"/>
  <c r="G18" i="3" s="1"/>
  <c r="E10" i="3"/>
  <c r="F10" i="3" s="1"/>
  <c r="G10" i="3" s="1"/>
  <c r="E7" i="3"/>
  <c r="F7" i="3" s="1"/>
  <c r="G7" i="3" s="1"/>
  <c r="E183" i="3"/>
  <c r="F183" i="3" s="1"/>
  <c r="G183" i="3" s="1"/>
  <c r="E162" i="3"/>
  <c r="F162" i="3" s="1"/>
  <c r="G162" i="3" s="1"/>
  <c r="E156" i="3"/>
  <c r="F156" i="3" s="1"/>
  <c r="G156" i="3" s="1"/>
  <c r="E123" i="3"/>
  <c r="F123" i="3" s="1"/>
  <c r="G123" i="3" s="1"/>
  <c r="E71" i="3"/>
  <c r="F71" i="3" s="1"/>
  <c r="G71" i="3" s="1"/>
  <c r="E68" i="3"/>
  <c r="F68" i="3" s="1"/>
  <c r="G68" i="3" s="1"/>
  <c r="E26" i="3"/>
  <c r="F26" i="3" s="1"/>
  <c r="G26" i="3" s="1"/>
  <c r="E21" i="3"/>
  <c r="F21" i="3" s="1"/>
  <c r="G21" i="3" s="1"/>
  <c r="E166" i="3"/>
  <c r="F166" i="3" s="1"/>
  <c r="G166" i="3" s="1"/>
  <c r="E160" i="3"/>
  <c r="F160" i="3" s="1"/>
  <c r="G160" i="3" s="1"/>
  <c r="E90" i="3"/>
  <c r="F90" i="3" s="1"/>
  <c r="G90" i="3" s="1"/>
  <c r="E81" i="3"/>
  <c r="F81" i="3" s="1"/>
  <c r="G81" i="3" s="1"/>
  <c r="E61" i="3"/>
  <c r="F61" i="3" s="1"/>
  <c r="G61" i="3" s="1"/>
  <c r="E53" i="3"/>
  <c r="F53" i="3" s="1"/>
  <c r="G53" i="3" s="1"/>
  <c r="E45" i="3"/>
  <c r="F45" i="3" s="1"/>
  <c r="G45" i="3" s="1"/>
  <c r="E37" i="3"/>
  <c r="F37" i="3" s="1"/>
  <c r="G37" i="3" s="1"/>
  <c r="E17" i="3"/>
  <c r="F17" i="3" s="1"/>
  <c r="G17" i="3" s="1"/>
  <c r="E9" i="3"/>
  <c r="F9" i="3" s="1"/>
  <c r="G9" i="3" s="1"/>
  <c r="E176" i="3"/>
  <c r="F176" i="3" s="1"/>
  <c r="G176" i="3" s="1"/>
  <c r="E170" i="3"/>
  <c r="F170" i="3" s="1"/>
  <c r="G170" i="3" s="1"/>
  <c r="E164" i="3"/>
  <c r="F164" i="3" s="1"/>
  <c r="G164" i="3" s="1"/>
  <c r="E74" i="3"/>
  <c r="F74" i="3" s="1"/>
  <c r="G74" i="3" s="1"/>
  <c r="E55" i="3"/>
  <c r="F55" i="3" s="1"/>
  <c r="G55" i="3" s="1"/>
  <c r="E47" i="3"/>
  <c r="F47" i="3" s="1"/>
  <c r="G47" i="3" s="1"/>
  <c r="E39" i="3"/>
  <c r="F39" i="3" s="1"/>
  <c r="G39" i="3" s="1"/>
  <c r="E29" i="3"/>
  <c r="F29" i="3" s="1"/>
  <c r="G29" i="3" s="1"/>
  <c r="E25" i="3"/>
  <c r="F25" i="3" s="1"/>
  <c r="G25" i="3" s="1"/>
  <c r="AL100" i="10" l="1"/>
  <c r="AK100" i="10"/>
  <c r="AF100" i="10"/>
  <c r="AC100" i="10"/>
  <c r="AA100" i="10"/>
  <c r="Y100" i="10"/>
  <c r="W100" i="10"/>
  <c r="U100" i="10"/>
  <c r="S100" i="10"/>
  <c r="P100" i="10"/>
  <c r="Q100" i="10" s="1"/>
  <c r="G100" i="10" s="1"/>
  <c r="AL98" i="10"/>
  <c r="AK98" i="10"/>
  <c r="AF98" i="10"/>
  <c r="AC98" i="10"/>
  <c r="AL97" i="10"/>
  <c r="AK97" i="10"/>
  <c r="AF97" i="10"/>
  <c r="AC97" i="10"/>
  <c r="G97" i="10" s="1"/>
  <c r="AL96" i="10"/>
  <c r="AK96" i="10"/>
  <c r="AF96" i="10"/>
  <c r="AC96" i="10"/>
  <c r="G96" i="10" s="1"/>
  <c r="AL95" i="10"/>
  <c r="AK95" i="10"/>
  <c r="AF95" i="10"/>
  <c r="AC95" i="10"/>
  <c r="AL94" i="10"/>
  <c r="AK94" i="10"/>
  <c r="AF94" i="10"/>
  <c r="AC94" i="10"/>
  <c r="G94" i="10" s="1"/>
  <c r="AL93" i="10"/>
  <c r="AK93" i="10"/>
  <c r="AF93" i="10"/>
  <c r="AC93" i="10"/>
  <c r="G93" i="10" s="1"/>
  <c r="AL92" i="10"/>
  <c r="AK92" i="10"/>
  <c r="AF92" i="10"/>
  <c r="AC92" i="10"/>
  <c r="AL91" i="10"/>
  <c r="AK91" i="10"/>
  <c r="AF91" i="10"/>
  <c r="AC91" i="10"/>
  <c r="G91" i="10" s="1"/>
  <c r="AL90" i="10"/>
  <c r="AK90" i="10"/>
  <c r="AF90" i="10"/>
  <c r="AC90" i="10"/>
  <c r="G90" i="10" s="1"/>
  <c r="AL89" i="10"/>
  <c r="AK89" i="10"/>
  <c r="AF89" i="10"/>
  <c r="AC89" i="10"/>
  <c r="AL88" i="10"/>
  <c r="AK88" i="10"/>
  <c r="AF88" i="10"/>
  <c r="AC88" i="10"/>
  <c r="G88" i="10" s="1"/>
  <c r="AL87" i="10"/>
  <c r="AK87" i="10"/>
  <c r="AF87" i="10"/>
  <c r="AC87" i="10"/>
  <c r="G87" i="10" s="1"/>
  <c r="AL86" i="10"/>
  <c r="AK86" i="10"/>
  <c r="AF86" i="10"/>
  <c r="AC86" i="10"/>
  <c r="AL85" i="10"/>
  <c r="AK85" i="10"/>
  <c r="AF85" i="10"/>
  <c r="AC85" i="10"/>
  <c r="G85" i="10" s="1"/>
  <c r="G86" i="10" l="1"/>
  <c r="G92" i="10"/>
  <c r="G98" i="10"/>
  <c r="G89" i="10"/>
  <c r="G95" i="10"/>
  <c r="I95" i="10" s="1"/>
  <c r="J95" i="10" s="1"/>
  <c r="I85" i="10"/>
  <c r="J85" i="10" s="1"/>
  <c r="I89" i="10"/>
  <c r="J89" i="10" s="1"/>
  <c r="I93" i="10"/>
  <c r="J93" i="10" s="1"/>
  <c r="I97" i="10"/>
  <c r="J97" i="10" s="1"/>
  <c r="I94" i="10"/>
  <c r="J94" i="10" s="1"/>
  <c r="I98" i="10"/>
  <c r="J98" i="10" s="1"/>
  <c r="I86" i="10"/>
  <c r="J86" i="10" s="1"/>
  <c r="I87" i="10"/>
  <c r="J87" i="10" s="1"/>
  <c r="I100" i="10"/>
  <c r="J100" i="10" s="1"/>
  <c r="I90" i="10"/>
  <c r="J90" i="10" s="1"/>
  <c r="I91" i="10"/>
  <c r="J91" i="10" s="1"/>
  <c r="I92" i="10"/>
  <c r="J92" i="10" s="1"/>
  <c r="I88" i="10"/>
  <c r="J88" i="10" s="1"/>
  <c r="I96" i="10"/>
  <c r="J96" i="10" s="1"/>
  <c r="AJ170" i="12" l="1"/>
  <c r="AJ169" i="12"/>
  <c r="AJ168" i="12"/>
  <c r="AJ167" i="12"/>
  <c r="AJ166" i="12"/>
  <c r="AJ158" i="12"/>
  <c r="AJ157" i="12"/>
  <c r="AJ156" i="12"/>
  <c r="AJ155" i="12"/>
  <c r="AJ154" i="12"/>
  <c r="AJ5" i="12" l="1"/>
  <c r="AK211" i="9" l="1"/>
  <c r="AJ211" i="9"/>
  <c r="AE211" i="9"/>
  <c r="AB211" i="9"/>
  <c r="Z211" i="9"/>
  <c r="X211" i="9"/>
  <c r="V211" i="9"/>
  <c r="T211" i="9"/>
  <c r="AK210" i="9"/>
  <c r="AJ210" i="9"/>
  <c r="AE210" i="9"/>
  <c r="AB210" i="9"/>
  <c r="Z210" i="9"/>
  <c r="X210" i="9"/>
  <c r="V210" i="9"/>
  <c r="T210" i="9"/>
  <c r="AK209" i="9"/>
  <c r="AJ209" i="9"/>
  <c r="AE209" i="9"/>
  <c r="AB209" i="9"/>
  <c r="Z209" i="9"/>
  <c r="X209" i="9"/>
  <c r="V209" i="9"/>
  <c r="T209" i="9"/>
  <c r="AK208" i="9"/>
  <c r="AJ208" i="9"/>
  <c r="AE208" i="9"/>
  <c r="AB208" i="9"/>
  <c r="Z208" i="9"/>
  <c r="X208" i="9"/>
  <c r="V208" i="9"/>
  <c r="T208" i="9"/>
  <c r="AK207" i="9"/>
  <c r="AJ207" i="9"/>
  <c r="AE207" i="9"/>
  <c r="AB207" i="9"/>
  <c r="Z207" i="9"/>
  <c r="X207" i="9"/>
  <c r="V207" i="9"/>
  <c r="T207" i="9"/>
  <c r="AK206" i="9"/>
  <c r="AJ206" i="9"/>
  <c r="AE206" i="9"/>
  <c r="AB206" i="9"/>
  <c r="Z206" i="9"/>
  <c r="X206" i="9"/>
  <c r="V206" i="9"/>
  <c r="T206" i="9"/>
  <c r="AE41" i="16"/>
  <c r="AD41" i="16"/>
  <c r="Z41" i="16"/>
  <c r="W41" i="16"/>
  <c r="U41" i="16"/>
  <c r="S41" i="16"/>
  <c r="Q41" i="16"/>
  <c r="O41" i="16"/>
  <c r="L41" i="16"/>
  <c r="M41" i="16" s="1"/>
  <c r="AE40" i="16"/>
  <c r="AD40" i="16"/>
  <c r="Z40" i="16"/>
  <c r="W40" i="16"/>
  <c r="U40" i="16"/>
  <c r="S40" i="16"/>
  <c r="Q40" i="16"/>
  <c r="O40" i="16"/>
  <c r="L40" i="16"/>
  <c r="M40" i="16" s="1"/>
  <c r="AE39" i="16"/>
  <c r="AD39" i="16"/>
  <c r="Z39" i="16"/>
  <c r="W39" i="16"/>
  <c r="U39" i="16"/>
  <c r="S39" i="16"/>
  <c r="Q39" i="16"/>
  <c r="O39" i="16"/>
  <c r="L39" i="16"/>
  <c r="M39" i="16" s="1"/>
  <c r="AE38" i="16"/>
  <c r="AD38" i="16"/>
  <c r="Z38" i="16"/>
  <c r="W38" i="16"/>
  <c r="U38" i="16"/>
  <c r="S38" i="16"/>
  <c r="Q38" i="16"/>
  <c r="O38" i="16"/>
  <c r="L38" i="16"/>
  <c r="M38" i="16" s="1"/>
  <c r="AE37" i="16"/>
  <c r="AD37" i="16"/>
  <c r="Z37" i="16"/>
  <c r="W37" i="16"/>
  <c r="U37" i="16"/>
  <c r="S37" i="16"/>
  <c r="Q37" i="16"/>
  <c r="O37" i="16"/>
  <c r="L37" i="16"/>
  <c r="M37" i="16" s="1"/>
  <c r="AE36" i="16"/>
  <c r="AD36" i="16"/>
  <c r="Z36" i="16"/>
  <c r="W36" i="16"/>
  <c r="U36" i="16"/>
  <c r="S36" i="16"/>
  <c r="Q36" i="16"/>
  <c r="O36" i="16"/>
  <c r="L36" i="16"/>
  <c r="M36" i="16" s="1"/>
  <c r="AE35" i="16"/>
  <c r="AD35" i="16"/>
  <c r="Z35" i="16"/>
  <c r="W35" i="16"/>
  <c r="U35" i="16"/>
  <c r="S35" i="16"/>
  <c r="Q35" i="16"/>
  <c r="O35" i="16"/>
  <c r="L35" i="16"/>
  <c r="M35" i="16" s="1"/>
  <c r="AE34" i="16"/>
  <c r="AD34" i="16"/>
  <c r="Z34" i="16"/>
  <c r="W34" i="16"/>
  <c r="U34" i="16"/>
  <c r="S34" i="16"/>
  <c r="Q34" i="16"/>
  <c r="O34" i="16"/>
  <c r="L34" i="16"/>
  <c r="M34" i="16" s="1"/>
  <c r="AE33" i="16"/>
  <c r="AD33" i="16"/>
  <c r="Z33" i="16"/>
  <c r="W33" i="16"/>
  <c r="U33" i="16"/>
  <c r="S33" i="16"/>
  <c r="Q33" i="16"/>
  <c r="O33" i="16"/>
  <c r="L33" i="16"/>
  <c r="M33" i="16" s="1"/>
  <c r="AE32" i="16"/>
  <c r="AD32" i="16"/>
  <c r="Z32" i="16"/>
  <c r="W32" i="16"/>
  <c r="U32" i="16"/>
  <c r="S32" i="16"/>
  <c r="Q32" i="16"/>
  <c r="O32" i="16"/>
  <c r="L32" i="16"/>
  <c r="M32" i="16" s="1"/>
  <c r="AE61" i="16"/>
  <c r="AD61" i="16"/>
  <c r="Z61" i="16"/>
  <c r="W61" i="16"/>
  <c r="U61" i="16"/>
  <c r="S61" i="16"/>
  <c r="Q61" i="16"/>
  <c r="O61" i="16"/>
  <c r="L61" i="16"/>
  <c r="M61" i="16" s="1"/>
  <c r="AE60" i="16"/>
  <c r="AD60" i="16"/>
  <c r="Z60" i="16"/>
  <c r="W60" i="16"/>
  <c r="U60" i="16"/>
  <c r="S60" i="16"/>
  <c r="Q60" i="16"/>
  <c r="O60" i="16"/>
  <c r="L60" i="16"/>
  <c r="M60" i="16" s="1"/>
  <c r="AE59" i="16"/>
  <c r="AD59" i="16"/>
  <c r="Z59" i="16"/>
  <c r="W59" i="16"/>
  <c r="U59" i="16"/>
  <c r="S59" i="16"/>
  <c r="Q59" i="16"/>
  <c r="O59" i="16"/>
  <c r="L59" i="16"/>
  <c r="M59" i="16" s="1"/>
  <c r="AE58" i="16"/>
  <c r="AD58" i="16"/>
  <c r="Z58" i="16"/>
  <c r="W58" i="16"/>
  <c r="U58" i="16"/>
  <c r="S58" i="16"/>
  <c r="Q58" i="16"/>
  <c r="O58" i="16"/>
  <c r="L58" i="16"/>
  <c r="M58" i="16" s="1"/>
  <c r="AE57" i="16"/>
  <c r="AD57" i="16"/>
  <c r="Z57" i="16"/>
  <c r="W57" i="16"/>
  <c r="U57" i="16"/>
  <c r="S57" i="16"/>
  <c r="Q57" i="16"/>
  <c r="O57" i="16"/>
  <c r="L57" i="16"/>
  <c r="M57" i="16" s="1"/>
  <c r="AE56" i="16"/>
  <c r="AD56" i="16"/>
  <c r="Z56" i="16"/>
  <c r="W56" i="16"/>
  <c r="U56" i="16"/>
  <c r="S56" i="16"/>
  <c r="Q56" i="16"/>
  <c r="O56" i="16"/>
  <c r="L56" i="16"/>
  <c r="M56" i="16" s="1"/>
  <c r="AE55" i="16"/>
  <c r="AD55" i="16"/>
  <c r="Z55" i="16"/>
  <c r="W55" i="16"/>
  <c r="U55" i="16"/>
  <c r="S55" i="16"/>
  <c r="Q55" i="16"/>
  <c r="O55" i="16"/>
  <c r="L55" i="16"/>
  <c r="M55" i="16" s="1"/>
  <c r="AE54" i="16"/>
  <c r="AD54" i="16"/>
  <c r="Z54" i="16"/>
  <c r="W54" i="16"/>
  <c r="U54" i="16"/>
  <c r="S54" i="16"/>
  <c r="Q54" i="16"/>
  <c r="O54" i="16"/>
  <c r="L54" i="16"/>
  <c r="M54" i="16" s="1"/>
  <c r="AE53" i="16"/>
  <c r="AD53" i="16"/>
  <c r="Z53" i="16"/>
  <c r="W53" i="16"/>
  <c r="U53" i="16"/>
  <c r="S53" i="16"/>
  <c r="Q53" i="16"/>
  <c r="O53" i="16"/>
  <c r="L53" i="16"/>
  <c r="M53" i="16" s="1"/>
  <c r="AE52" i="16"/>
  <c r="AD52" i="16"/>
  <c r="Z52" i="16"/>
  <c r="W52" i="16"/>
  <c r="U52" i="16"/>
  <c r="S52" i="16"/>
  <c r="Q52" i="16"/>
  <c r="O52" i="16"/>
  <c r="L52" i="16"/>
  <c r="M52" i="16" s="1"/>
  <c r="AE51" i="16"/>
  <c r="AD51" i="16"/>
  <c r="Z51" i="16"/>
  <c r="W51" i="16"/>
  <c r="U51" i="16"/>
  <c r="S51" i="16"/>
  <c r="Q51" i="16"/>
  <c r="O51" i="16"/>
  <c r="L51" i="16"/>
  <c r="M51" i="16" s="1"/>
  <c r="AE50" i="16"/>
  <c r="AD50" i="16"/>
  <c r="Z50" i="16"/>
  <c r="W50" i="16"/>
  <c r="U50" i="16"/>
  <c r="S50" i="16"/>
  <c r="Q50" i="16"/>
  <c r="O50" i="16"/>
  <c r="L50" i="16"/>
  <c r="M50" i="16" s="1"/>
  <c r="AE49" i="16"/>
  <c r="AD49" i="16"/>
  <c r="Z49" i="16"/>
  <c r="W49" i="16"/>
  <c r="U49" i="16"/>
  <c r="S49" i="16"/>
  <c r="Q49" i="16"/>
  <c r="O49" i="16"/>
  <c r="L49" i="16"/>
  <c r="M49" i="16" s="1"/>
  <c r="AE48" i="16"/>
  <c r="AD48" i="16"/>
  <c r="Z48" i="16"/>
  <c r="W48" i="16"/>
  <c r="U48" i="16"/>
  <c r="S48" i="16"/>
  <c r="Q48" i="16"/>
  <c r="O48" i="16"/>
  <c r="L48" i="16"/>
  <c r="M48" i="16" s="1"/>
  <c r="AE47" i="16"/>
  <c r="AD47" i="16"/>
  <c r="Z47" i="16"/>
  <c r="W47" i="16"/>
  <c r="U47" i="16"/>
  <c r="S47" i="16"/>
  <c r="Q47" i="16"/>
  <c r="O47" i="16"/>
  <c r="L47" i="16"/>
  <c r="M47" i="16" s="1"/>
  <c r="AE46" i="16"/>
  <c r="AD46" i="16"/>
  <c r="Z46" i="16"/>
  <c r="W46" i="16"/>
  <c r="U46" i="16"/>
  <c r="S46" i="16"/>
  <c r="Q46" i="16"/>
  <c r="O46" i="16"/>
  <c r="L46" i="16"/>
  <c r="M46" i="16" s="1"/>
  <c r="AE45" i="16"/>
  <c r="AD45" i="16"/>
  <c r="Z45" i="16"/>
  <c r="W45" i="16"/>
  <c r="U45" i="16"/>
  <c r="S45" i="16"/>
  <c r="Q45" i="16"/>
  <c r="O45" i="16"/>
  <c r="L45" i="16"/>
  <c r="M45" i="16" s="1"/>
  <c r="AE44" i="16"/>
  <c r="AD44" i="16"/>
  <c r="Z44" i="16"/>
  <c r="W44" i="16"/>
  <c r="U44" i="16"/>
  <c r="S44" i="16"/>
  <c r="Q44" i="16"/>
  <c r="O44" i="16"/>
  <c r="L44" i="16"/>
  <c r="M44" i="16" s="1"/>
  <c r="AE43" i="16"/>
  <c r="AD43" i="16"/>
  <c r="Z43" i="16"/>
  <c r="W43" i="16"/>
  <c r="U43" i="16"/>
  <c r="S43" i="16"/>
  <c r="Q43" i="16"/>
  <c r="O43" i="16"/>
  <c r="L43" i="16"/>
  <c r="M43" i="16" s="1"/>
  <c r="AE42" i="16"/>
  <c r="AD42" i="16"/>
  <c r="Z42" i="16"/>
  <c r="W42" i="16"/>
  <c r="U42" i="16"/>
  <c r="S42" i="16"/>
  <c r="Q42" i="16"/>
  <c r="O42" i="16"/>
  <c r="L42" i="16"/>
  <c r="M42" i="16" s="1"/>
  <c r="AE31" i="16"/>
  <c r="AD31" i="16"/>
  <c r="Z31" i="16"/>
  <c r="W31" i="16"/>
  <c r="U31" i="16"/>
  <c r="S31" i="16"/>
  <c r="Q31" i="16"/>
  <c r="O31" i="16"/>
  <c r="L31" i="16"/>
  <c r="M31" i="16" s="1"/>
  <c r="AE30" i="16"/>
  <c r="AD30" i="16"/>
  <c r="Z30" i="16"/>
  <c r="W30" i="16"/>
  <c r="U30" i="16"/>
  <c r="S30" i="16"/>
  <c r="Q30" i="16"/>
  <c r="O30" i="16"/>
  <c r="L30" i="16"/>
  <c r="M30" i="16" s="1"/>
  <c r="AE29" i="16"/>
  <c r="AD29" i="16"/>
  <c r="Z29" i="16"/>
  <c r="W29" i="16"/>
  <c r="U29" i="16"/>
  <c r="S29" i="16"/>
  <c r="Q29" i="16"/>
  <c r="O29" i="16"/>
  <c r="L29" i="16"/>
  <c r="M29" i="16" s="1"/>
  <c r="AE28" i="16"/>
  <c r="AD28" i="16"/>
  <c r="Z28" i="16"/>
  <c r="W28" i="16"/>
  <c r="U28" i="16"/>
  <c r="S28" i="16"/>
  <c r="Q28" i="16"/>
  <c r="O28" i="16"/>
  <c r="L28" i="16"/>
  <c r="M28" i="16" s="1"/>
  <c r="AE27" i="16"/>
  <c r="AD27" i="16"/>
  <c r="Z27" i="16"/>
  <c r="W27" i="16"/>
  <c r="U27" i="16"/>
  <c r="S27" i="16"/>
  <c r="Q27" i="16"/>
  <c r="O27" i="16"/>
  <c r="L27" i="16"/>
  <c r="M27" i="16" s="1"/>
  <c r="AE26" i="16"/>
  <c r="AD26" i="16"/>
  <c r="Z26" i="16"/>
  <c r="W26" i="16"/>
  <c r="U26" i="16"/>
  <c r="S26" i="16"/>
  <c r="Q26" i="16"/>
  <c r="O26" i="16"/>
  <c r="L26" i="16"/>
  <c r="M26" i="16" s="1"/>
  <c r="AE25" i="16"/>
  <c r="AD25" i="16"/>
  <c r="Z25" i="16"/>
  <c r="W25" i="16"/>
  <c r="U25" i="16"/>
  <c r="S25" i="16"/>
  <c r="Q25" i="16"/>
  <c r="O25" i="16"/>
  <c r="L25" i="16"/>
  <c r="M25" i="16" s="1"/>
  <c r="AE24" i="16"/>
  <c r="AD24" i="16"/>
  <c r="Z24" i="16"/>
  <c r="W24" i="16"/>
  <c r="U24" i="16"/>
  <c r="S24" i="16"/>
  <c r="Q24" i="16"/>
  <c r="O24" i="16"/>
  <c r="L24" i="16"/>
  <c r="M24" i="16" s="1"/>
  <c r="AE23" i="16"/>
  <c r="AD23" i="16"/>
  <c r="Z23" i="16"/>
  <c r="W23" i="16"/>
  <c r="U23" i="16"/>
  <c r="S23" i="16"/>
  <c r="Q23" i="16"/>
  <c r="O23" i="16"/>
  <c r="L23" i="16"/>
  <c r="M23" i="16" s="1"/>
  <c r="AE22" i="16"/>
  <c r="AD22" i="16"/>
  <c r="Z22" i="16"/>
  <c r="W22" i="16"/>
  <c r="U22" i="16"/>
  <c r="S22" i="16"/>
  <c r="Q22" i="16"/>
  <c r="O22" i="16"/>
  <c r="L22" i="16"/>
  <c r="M22" i="16" s="1"/>
  <c r="AE29" i="15"/>
  <c r="AD29" i="15"/>
  <c r="Z29" i="15"/>
  <c r="W29" i="15"/>
  <c r="U29" i="15"/>
  <c r="S29" i="15"/>
  <c r="Q29" i="15"/>
  <c r="O29" i="15"/>
  <c r="L29" i="15"/>
  <c r="M29" i="15" s="1"/>
  <c r="AE28" i="15"/>
  <c r="AD28" i="15"/>
  <c r="Z28" i="15"/>
  <c r="W28" i="15"/>
  <c r="U28" i="15"/>
  <c r="S28" i="15"/>
  <c r="Q28" i="15"/>
  <c r="O28" i="15"/>
  <c r="L28" i="15"/>
  <c r="M28" i="15" s="1"/>
  <c r="AE27" i="15"/>
  <c r="AD27" i="15"/>
  <c r="Z27" i="15"/>
  <c r="W27" i="15"/>
  <c r="U27" i="15"/>
  <c r="S27" i="15"/>
  <c r="Q27" i="15"/>
  <c r="O27" i="15"/>
  <c r="L27" i="15"/>
  <c r="M27" i="15" s="1"/>
  <c r="AE26" i="15"/>
  <c r="AD26" i="15"/>
  <c r="Z26" i="15"/>
  <c r="W26" i="15"/>
  <c r="U26" i="15"/>
  <c r="S26" i="15"/>
  <c r="Q26" i="15"/>
  <c r="O26" i="15"/>
  <c r="L26" i="15"/>
  <c r="M26" i="15" s="1"/>
  <c r="AE25" i="15"/>
  <c r="AD25" i="15"/>
  <c r="Z25" i="15"/>
  <c r="W25" i="15"/>
  <c r="U25" i="15"/>
  <c r="S25" i="15"/>
  <c r="Q25" i="15"/>
  <c r="O25" i="15"/>
  <c r="L25" i="15"/>
  <c r="M25" i="15" s="1"/>
  <c r="AE24" i="15"/>
  <c r="AD24" i="15"/>
  <c r="Z24" i="15"/>
  <c r="W24" i="15"/>
  <c r="U24" i="15"/>
  <c r="S24" i="15"/>
  <c r="Q24" i="15"/>
  <c r="O24" i="15"/>
  <c r="L24" i="15"/>
  <c r="M24" i="15" s="1"/>
  <c r="AE23" i="15"/>
  <c r="AD23" i="15"/>
  <c r="Z23" i="15"/>
  <c r="W23" i="15"/>
  <c r="U23" i="15"/>
  <c r="S23" i="15"/>
  <c r="Q23" i="15"/>
  <c r="O23" i="15"/>
  <c r="L23" i="15"/>
  <c r="M23" i="15" s="1"/>
  <c r="AE22" i="15"/>
  <c r="AD22" i="15"/>
  <c r="Z22" i="15"/>
  <c r="W22" i="15"/>
  <c r="U22" i="15"/>
  <c r="S22" i="15"/>
  <c r="Q22" i="15"/>
  <c r="O22" i="15"/>
  <c r="L22" i="15"/>
  <c r="M22" i="15" s="1"/>
  <c r="AE21" i="15"/>
  <c r="AD21" i="15"/>
  <c r="Z21" i="15"/>
  <c r="W21" i="15"/>
  <c r="U21" i="15"/>
  <c r="S21" i="15"/>
  <c r="Q21" i="15"/>
  <c r="O21" i="15"/>
  <c r="L21" i="15"/>
  <c r="M21" i="15" s="1"/>
  <c r="AE20" i="15"/>
  <c r="AD20" i="15"/>
  <c r="Z20" i="15"/>
  <c r="W20" i="15"/>
  <c r="U20" i="15"/>
  <c r="S20" i="15"/>
  <c r="Q20" i="15"/>
  <c r="O20" i="15"/>
  <c r="L20" i="15"/>
  <c r="M20" i="15" s="1"/>
  <c r="AE19" i="15"/>
  <c r="AD19" i="15"/>
  <c r="Z19" i="15"/>
  <c r="W19" i="15"/>
  <c r="U19" i="15"/>
  <c r="S19" i="15"/>
  <c r="Q19" i="15"/>
  <c r="O19" i="15"/>
  <c r="L19" i="15"/>
  <c r="M19" i="15" s="1"/>
  <c r="AE18" i="15"/>
  <c r="AD18" i="15"/>
  <c r="Z18" i="15"/>
  <c r="W18" i="15"/>
  <c r="U18" i="15"/>
  <c r="S18" i="15"/>
  <c r="Q18" i="15"/>
  <c r="O18" i="15"/>
  <c r="L18" i="15"/>
  <c r="M18" i="15" s="1"/>
  <c r="AM45" i="14"/>
  <c r="AK45" i="14"/>
  <c r="AJ45" i="14"/>
  <c r="AE45" i="14"/>
  <c r="AB45" i="14"/>
  <c r="Z45" i="14"/>
  <c r="X45" i="14"/>
  <c r="V45" i="14"/>
  <c r="T45" i="14"/>
  <c r="R45" i="14"/>
  <c r="O45" i="14"/>
  <c r="P45" i="14" s="1"/>
  <c r="AM44" i="14"/>
  <c r="AK44" i="14"/>
  <c r="AJ44" i="14"/>
  <c r="AE44" i="14"/>
  <c r="AB44" i="14"/>
  <c r="Z44" i="14"/>
  <c r="X44" i="14"/>
  <c r="V44" i="14"/>
  <c r="T44" i="14"/>
  <c r="R44" i="14"/>
  <c r="O44" i="14"/>
  <c r="P44" i="14" s="1"/>
  <c r="O129" i="9"/>
  <c r="P129" i="9" s="1"/>
  <c r="T129" i="9"/>
  <c r="V129" i="9"/>
  <c r="X129" i="9"/>
  <c r="Z129" i="9"/>
  <c r="AB129" i="9"/>
  <c r="AE129" i="9"/>
  <c r="AJ129" i="9"/>
  <c r="AK129" i="9"/>
  <c r="O130" i="9"/>
  <c r="P130" i="9" s="1"/>
  <c r="T130" i="9"/>
  <c r="V130" i="9"/>
  <c r="X130" i="9"/>
  <c r="Z130" i="9"/>
  <c r="AB130" i="9"/>
  <c r="AE130" i="9"/>
  <c r="AJ130" i="9"/>
  <c r="AK130" i="9"/>
  <c r="O131" i="9"/>
  <c r="P131" i="9" s="1"/>
  <c r="T131" i="9"/>
  <c r="V131" i="9"/>
  <c r="X131" i="9"/>
  <c r="Z131" i="9"/>
  <c r="AB131" i="9"/>
  <c r="AE131" i="9"/>
  <c r="AJ131" i="9"/>
  <c r="AK131" i="9"/>
  <c r="AK285" i="9"/>
  <c r="AJ285" i="9"/>
  <c r="AE285" i="9"/>
  <c r="AB285" i="9"/>
  <c r="Z285" i="9"/>
  <c r="X285" i="9"/>
  <c r="V285" i="9"/>
  <c r="T285" i="9"/>
  <c r="R285" i="9"/>
  <c r="O285" i="9"/>
  <c r="P285" i="9" s="1"/>
  <c r="AK284" i="9"/>
  <c r="AJ284" i="9"/>
  <c r="AE284" i="9"/>
  <c r="AB284" i="9"/>
  <c r="Z284" i="9"/>
  <c r="X284" i="9"/>
  <c r="V284" i="9"/>
  <c r="T284" i="9"/>
  <c r="R284" i="9"/>
  <c r="O284" i="9"/>
  <c r="P284" i="9" s="1"/>
  <c r="AK283" i="9"/>
  <c r="AJ283" i="9"/>
  <c r="AE283" i="9"/>
  <c r="AB283" i="9"/>
  <c r="Z283" i="9"/>
  <c r="X283" i="9"/>
  <c r="V283" i="9"/>
  <c r="T283" i="9"/>
  <c r="R283" i="9"/>
  <c r="O283" i="9"/>
  <c r="P283" i="9" s="1"/>
  <c r="AK282" i="9"/>
  <c r="AJ282" i="9"/>
  <c r="AE282" i="9"/>
  <c r="AB282" i="9"/>
  <c r="Z282" i="9"/>
  <c r="X282" i="9"/>
  <c r="V282" i="9"/>
  <c r="T282" i="9"/>
  <c r="R282" i="9"/>
  <c r="O282" i="9"/>
  <c r="P282" i="9" s="1"/>
  <c r="AK281" i="9"/>
  <c r="AJ281" i="9"/>
  <c r="AE281" i="9"/>
  <c r="AB281" i="9"/>
  <c r="Z281" i="9"/>
  <c r="X281" i="9"/>
  <c r="V281" i="9"/>
  <c r="T281" i="9"/>
  <c r="R281" i="9"/>
  <c r="O281" i="9"/>
  <c r="P281" i="9" s="1"/>
  <c r="AK280" i="9"/>
  <c r="AJ280" i="9"/>
  <c r="AE280" i="9"/>
  <c r="AB280" i="9"/>
  <c r="Z280" i="9"/>
  <c r="X280" i="9"/>
  <c r="V280" i="9"/>
  <c r="T280" i="9"/>
  <c r="R280" i="9"/>
  <c r="O280" i="9"/>
  <c r="P280" i="9" s="1"/>
  <c r="AK279" i="9"/>
  <c r="AJ279" i="9"/>
  <c r="AE279" i="9"/>
  <c r="AB279" i="9"/>
  <c r="Z279" i="9"/>
  <c r="X279" i="9"/>
  <c r="V279" i="9"/>
  <c r="T279" i="9"/>
  <c r="R279" i="9"/>
  <c r="O279" i="9"/>
  <c r="P279" i="9" s="1"/>
  <c r="AK278" i="9"/>
  <c r="AJ278" i="9"/>
  <c r="AE278" i="9"/>
  <c r="AB278" i="9"/>
  <c r="Z278" i="9"/>
  <c r="X278" i="9"/>
  <c r="V278" i="9"/>
  <c r="T278" i="9"/>
  <c r="R278" i="9"/>
  <c r="O278" i="9"/>
  <c r="P278" i="9" s="1"/>
  <c r="AK277" i="9"/>
  <c r="AJ277" i="9"/>
  <c r="AE277" i="9"/>
  <c r="AB277" i="9"/>
  <c r="Z277" i="9"/>
  <c r="X277" i="9"/>
  <c r="V277" i="9"/>
  <c r="T277" i="9"/>
  <c r="R277" i="9"/>
  <c r="O277" i="9"/>
  <c r="P277" i="9" s="1"/>
  <c r="AK276" i="9"/>
  <c r="AJ276" i="9"/>
  <c r="AE276" i="9"/>
  <c r="AB276" i="9"/>
  <c r="Z276" i="9"/>
  <c r="X276" i="9"/>
  <c r="V276" i="9"/>
  <c r="T276" i="9"/>
  <c r="R276" i="9"/>
  <c r="O276" i="9"/>
  <c r="P276" i="9" s="1"/>
  <c r="AK275" i="9"/>
  <c r="AJ275" i="9"/>
  <c r="AE275" i="9"/>
  <c r="AB275" i="9"/>
  <c r="Z275" i="9"/>
  <c r="X275" i="9"/>
  <c r="V275" i="9"/>
  <c r="T275" i="9"/>
  <c r="R275" i="9"/>
  <c r="O275" i="9"/>
  <c r="P275" i="9" s="1"/>
  <c r="AK274" i="9"/>
  <c r="AJ274" i="9"/>
  <c r="AE274" i="9"/>
  <c r="AB274" i="9"/>
  <c r="Z274" i="9"/>
  <c r="X274" i="9"/>
  <c r="V274" i="9"/>
  <c r="T274" i="9"/>
  <c r="R274" i="9"/>
  <c r="O274" i="9"/>
  <c r="P274" i="9" s="1"/>
  <c r="AK273" i="9"/>
  <c r="AJ273" i="9"/>
  <c r="AE273" i="9"/>
  <c r="AB273" i="9"/>
  <c r="Z273" i="9"/>
  <c r="X273" i="9"/>
  <c r="V273" i="9"/>
  <c r="T273" i="9"/>
  <c r="R273" i="9"/>
  <c r="O273" i="9"/>
  <c r="P273" i="9" s="1"/>
  <c r="AK272" i="9"/>
  <c r="AJ272" i="9"/>
  <c r="AE272" i="9"/>
  <c r="AB272" i="9"/>
  <c r="Z272" i="9"/>
  <c r="X272" i="9"/>
  <c r="V272" i="9"/>
  <c r="T272" i="9"/>
  <c r="R272" i="9"/>
  <c r="O272" i="9"/>
  <c r="P272" i="9" s="1"/>
  <c r="AK271" i="9"/>
  <c r="AJ271" i="9"/>
  <c r="AE271" i="9"/>
  <c r="AB271" i="9"/>
  <c r="Z271" i="9"/>
  <c r="X271" i="9"/>
  <c r="V271" i="9"/>
  <c r="T271" i="9"/>
  <c r="R271" i="9"/>
  <c r="O271" i="9"/>
  <c r="P271" i="9" s="1"/>
  <c r="AM2" i="15"/>
  <c r="AK2" i="15"/>
  <c r="AJ2" i="15"/>
  <c r="AE2" i="15"/>
  <c r="AB2" i="15"/>
  <c r="Z2" i="15"/>
  <c r="X2" i="15"/>
  <c r="V2" i="15"/>
  <c r="T2" i="15"/>
  <c r="R2" i="15"/>
  <c r="O2" i="15"/>
  <c r="P2" i="15" s="1"/>
  <c r="O70" i="9"/>
  <c r="P70" i="9" s="1"/>
  <c r="R70" i="9"/>
  <c r="T70" i="9"/>
  <c r="V70" i="9"/>
  <c r="X70" i="9"/>
  <c r="Z70" i="9"/>
  <c r="AB70" i="9"/>
  <c r="AE70" i="9"/>
  <c r="AJ70" i="9"/>
  <c r="AK70" i="9"/>
  <c r="P5" i="12"/>
  <c r="AK170" i="12"/>
  <c r="AB170" i="12"/>
  <c r="Z170" i="12"/>
  <c r="X170" i="12"/>
  <c r="T170" i="12"/>
  <c r="R170" i="12"/>
  <c r="O170" i="12"/>
  <c r="P170" i="12" s="1"/>
  <c r="AK169" i="12"/>
  <c r="AB169" i="12"/>
  <c r="Z169" i="12"/>
  <c r="X169" i="12"/>
  <c r="T169" i="12"/>
  <c r="R169" i="12"/>
  <c r="O169" i="12"/>
  <c r="P169" i="12" s="1"/>
  <c r="AK168" i="12"/>
  <c r="AB168" i="12"/>
  <c r="Z168" i="12"/>
  <c r="X168" i="12"/>
  <c r="T168" i="12"/>
  <c r="R168" i="12"/>
  <c r="AK167" i="12"/>
  <c r="AB167" i="12"/>
  <c r="Z167" i="12"/>
  <c r="X167" i="12"/>
  <c r="T167" i="12"/>
  <c r="R167" i="12"/>
  <c r="O167" i="12"/>
  <c r="P167" i="12" s="1"/>
  <c r="AK166" i="12"/>
  <c r="AB166" i="12"/>
  <c r="Z166" i="12"/>
  <c r="X166" i="12"/>
  <c r="T166" i="12"/>
  <c r="R166" i="12"/>
  <c r="O166" i="12"/>
  <c r="P166" i="12" s="1"/>
  <c r="AK165" i="12"/>
  <c r="AJ165" i="12"/>
  <c r="AB165" i="12"/>
  <c r="Z165" i="12"/>
  <c r="X165" i="12"/>
  <c r="R165" i="12"/>
  <c r="O165" i="12"/>
  <c r="P165" i="12" s="1"/>
  <c r="AK155" i="12"/>
  <c r="AB155" i="12"/>
  <c r="Z155" i="12"/>
  <c r="X155" i="12"/>
  <c r="T155" i="12"/>
  <c r="R155" i="12"/>
  <c r="O155" i="12"/>
  <c r="P155" i="12" s="1"/>
  <c r="AK154" i="12"/>
  <c r="AB154" i="12"/>
  <c r="Z154" i="12"/>
  <c r="X154" i="12"/>
  <c r="T154" i="12"/>
  <c r="R154" i="12"/>
  <c r="O154" i="12"/>
  <c r="P154" i="12" s="1"/>
  <c r="AK153" i="12"/>
  <c r="AJ153" i="12"/>
  <c r="AB153" i="12"/>
  <c r="Z153" i="12"/>
  <c r="X153" i="12"/>
  <c r="T153" i="12"/>
  <c r="R153" i="12"/>
  <c r="P153" i="12"/>
  <c r="AK199" i="9"/>
  <c r="AJ199" i="9"/>
  <c r="AE199" i="9"/>
  <c r="AB199" i="9"/>
  <c r="Z199" i="9"/>
  <c r="X199" i="9"/>
  <c r="V199" i="9"/>
  <c r="T199" i="9"/>
  <c r="R199" i="9"/>
  <c r="O199" i="9"/>
  <c r="P199" i="9" s="1"/>
  <c r="AK198" i="9"/>
  <c r="AJ198" i="9"/>
  <c r="AE198" i="9"/>
  <c r="AB198" i="9"/>
  <c r="Z198" i="9"/>
  <c r="X198" i="9"/>
  <c r="V198" i="9"/>
  <c r="T198" i="9"/>
  <c r="R198" i="9"/>
  <c r="O198" i="9"/>
  <c r="P198" i="9" s="1"/>
  <c r="AK197" i="9"/>
  <c r="AJ197" i="9"/>
  <c r="AE197" i="9"/>
  <c r="AB197" i="9"/>
  <c r="Z197" i="9"/>
  <c r="X197" i="9"/>
  <c r="V197" i="9"/>
  <c r="T197" i="9"/>
  <c r="R197" i="9"/>
  <c r="O197" i="9"/>
  <c r="P197" i="9" s="1"/>
  <c r="AK196" i="9"/>
  <c r="AJ196" i="9"/>
  <c r="AE196" i="9"/>
  <c r="AB196" i="9"/>
  <c r="Z196" i="9"/>
  <c r="X196" i="9"/>
  <c r="V196" i="9"/>
  <c r="T196" i="9"/>
  <c r="R196" i="9"/>
  <c r="O196" i="9"/>
  <c r="P196" i="9" s="1"/>
  <c r="AK195" i="9"/>
  <c r="AJ195" i="9"/>
  <c r="AE195" i="9"/>
  <c r="AB195" i="9"/>
  <c r="Z195" i="9"/>
  <c r="X195" i="9"/>
  <c r="V195" i="9"/>
  <c r="T195" i="9"/>
  <c r="R195" i="9"/>
  <c r="O195" i="9"/>
  <c r="P195" i="9" s="1"/>
  <c r="AK194" i="9"/>
  <c r="AJ194" i="9"/>
  <c r="AE194" i="9"/>
  <c r="AB194" i="9"/>
  <c r="Z194" i="9"/>
  <c r="X194" i="9"/>
  <c r="V194" i="9"/>
  <c r="T194" i="9"/>
  <c r="R194" i="9"/>
  <c r="O194" i="9"/>
  <c r="P194" i="9" s="1"/>
  <c r="AK229" i="9"/>
  <c r="AJ229" i="9"/>
  <c r="AE229" i="9"/>
  <c r="AB229" i="9"/>
  <c r="Z229" i="9"/>
  <c r="X229" i="9"/>
  <c r="V229" i="9"/>
  <c r="T229" i="9"/>
  <c r="R229" i="9"/>
  <c r="P229" i="9"/>
  <c r="AK228" i="9"/>
  <c r="AJ228" i="9"/>
  <c r="AE228" i="9"/>
  <c r="AB228" i="9"/>
  <c r="Z228" i="9"/>
  <c r="X228" i="9"/>
  <c r="V228" i="9"/>
  <c r="T228" i="9"/>
  <c r="R228" i="9"/>
  <c r="P228" i="9"/>
  <c r="AK227" i="9"/>
  <c r="AJ227" i="9"/>
  <c r="AE227" i="9"/>
  <c r="AB227" i="9"/>
  <c r="Z227" i="9"/>
  <c r="X227" i="9"/>
  <c r="V227" i="9"/>
  <c r="T227" i="9"/>
  <c r="R227" i="9"/>
  <c r="P227" i="9"/>
  <c r="AK226" i="9"/>
  <c r="AJ226" i="9"/>
  <c r="AE226" i="9"/>
  <c r="AB226" i="9"/>
  <c r="Z226" i="9"/>
  <c r="X226" i="9"/>
  <c r="V226" i="9"/>
  <c r="T226" i="9"/>
  <c r="R226" i="9"/>
  <c r="O226" i="9"/>
  <c r="P226" i="9" s="1"/>
  <c r="AK225" i="9"/>
  <c r="AJ225" i="9"/>
  <c r="AE225" i="9"/>
  <c r="AB225" i="9"/>
  <c r="Z225" i="9"/>
  <c r="X225" i="9"/>
  <c r="V225" i="9"/>
  <c r="T225" i="9"/>
  <c r="R225" i="9"/>
  <c r="O225" i="9"/>
  <c r="P225" i="9" s="1"/>
  <c r="AK224" i="9"/>
  <c r="AJ224" i="9"/>
  <c r="AE224" i="9"/>
  <c r="AB224" i="9"/>
  <c r="Z224" i="9"/>
  <c r="X224" i="9"/>
  <c r="V224" i="9"/>
  <c r="T224" i="9"/>
  <c r="R224" i="9"/>
  <c r="O224" i="9"/>
  <c r="P224" i="9" s="1"/>
  <c r="AK157" i="9"/>
  <c r="AJ157" i="9"/>
  <c r="AE157" i="9"/>
  <c r="AB157" i="9"/>
  <c r="Z157" i="9"/>
  <c r="X157" i="9"/>
  <c r="V157" i="9"/>
  <c r="T157" i="9"/>
  <c r="R157" i="9"/>
  <c r="O157" i="9"/>
  <c r="P157" i="9" s="1"/>
  <c r="AK156" i="9"/>
  <c r="AJ156" i="9"/>
  <c r="AE156" i="9"/>
  <c r="AB156" i="9"/>
  <c r="Z156" i="9"/>
  <c r="X156" i="9"/>
  <c r="V156" i="9"/>
  <c r="T156" i="9"/>
  <c r="R156" i="9"/>
  <c r="O156" i="9"/>
  <c r="P156" i="9" s="1"/>
  <c r="AK155" i="9"/>
  <c r="AJ155" i="9"/>
  <c r="AE155" i="9"/>
  <c r="AB155" i="9"/>
  <c r="Z155" i="9"/>
  <c r="X155" i="9"/>
  <c r="V155" i="9"/>
  <c r="T155" i="9"/>
  <c r="R155" i="9"/>
  <c r="O155" i="9"/>
  <c r="P155" i="9" s="1"/>
  <c r="AK154" i="9"/>
  <c r="AJ154" i="9"/>
  <c r="AE154" i="9"/>
  <c r="AB154" i="9"/>
  <c r="Z154" i="9"/>
  <c r="X154" i="9"/>
  <c r="V154" i="9"/>
  <c r="T154" i="9"/>
  <c r="R154" i="9"/>
  <c r="O154" i="9"/>
  <c r="P154" i="9" s="1"/>
  <c r="AK153" i="9"/>
  <c r="AJ153" i="9"/>
  <c r="AE153" i="9"/>
  <c r="AB153" i="9"/>
  <c r="Z153" i="9"/>
  <c r="X153" i="9"/>
  <c r="V153" i="9"/>
  <c r="T153" i="9"/>
  <c r="R153" i="9"/>
  <c r="O153" i="9"/>
  <c r="P153" i="9" s="1"/>
  <c r="AK152" i="9"/>
  <c r="AJ152" i="9"/>
  <c r="AE152" i="9"/>
  <c r="AB152" i="9"/>
  <c r="Z152" i="9"/>
  <c r="X152" i="9"/>
  <c r="V152" i="9"/>
  <c r="T152" i="9"/>
  <c r="R152" i="9"/>
  <c r="O152" i="9"/>
  <c r="P152" i="9" s="1"/>
  <c r="AK151" i="9"/>
  <c r="AJ151" i="9"/>
  <c r="AE151" i="9"/>
  <c r="AB151" i="9"/>
  <c r="Z151" i="9"/>
  <c r="X151" i="9"/>
  <c r="V151" i="9"/>
  <c r="T151" i="9"/>
  <c r="R151" i="9"/>
  <c r="O151" i="9"/>
  <c r="P151" i="9" s="1"/>
  <c r="AK150" i="9"/>
  <c r="AJ150" i="9"/>
  <c r="AE150" i="9"/>
  <c r="AB150" i="9"/>
  <c r="Z150" i="9"/>
  <c r="X150" i="9"/>
  <c r="V150" i="9"/>
  <c r="T150" i="9"/>
  <c r="R150" i="9"/>
  <c r="O150" i="9"/>
  <c r="P150" i="9" s="1"/>
  <c r="AK149" i="9"/>
  <c r="AJ149" i="9"/>
  <c r="AE149" i="9"/>
  <c r="AB149" i="9"/>
  <c r="Z149" i="9"/>
  <c r="X149" i="9"/>
  <c r="V149" i="9"/>
  <c r="T149" i="9"/>
  <c r="R149" i="9"/>
  <c r="O149" i="9"/>
  <c r="P149" i="9" s="1"/>
  <c r="AK111" i="9"/>
  <c r="AJ111" i="9"/>
  <c r="AE111" i="9"/>
  <c r="AB111" i="9"/>
  <c r="Z111" i="9"/>
  <c r="X111" i="9"/>
  <c r="V111" i="9"/>
  <c r="T111" i="9"/>
  <c r="R111" i="9"/>
  <c r="O111" i="9"/>
  <c r="P111" i="9" s="1"/>
  <c r="AK110" i="9"/>
  <c r="AJ110" i="9"/>
  <c r="AE110" i="9"/>
  <c r="AB110" i="9"/>
  <c r="Z110" i="9"/>
  <c r="X110" i="9"/>
  <c r="V110" i="9"/>
  <c r="T110" i="9"/>
  <c r="R110" i="9"/>
  <c r="O110" i="9"/>
  <c r="P110" i="9" s="1"/>
  <c r="AK109" i="9"/>
  <c r="AJ109" i="9"/>
  <c r="AE109" i="9"/>
  <c r="AB109" i="9"/>
  <c r="Z109" i="9"/>
  <c r="X109" i="9"/>
  <c r="V109" i="9"/>
  <c r="T109" i="9"/>
  <c r="R109" i="9"/>
  <c r="O109" i="9"/>
  <c r="P109" i="9" s="1"/>
  <c r="AK102" i="9"/>
  <c r="AJ102" i="9"/>
  <c r="AE102" i="9"/>
  <c r="AB102" i="9"/>
  <c r="Z102" i="9"/>
  <c r="X102" i="9"/>
  <c r="V102" i="9"/>
  <c r="T102" i="9"/>
  <c r="R102" i="9"/>
  <c r="O102" i="9"/>
  <c r="P102" i="9" s="1"/>
  <c r="AK101" i="9"/>
  <c r="AJ101" i="9"/>
  <c r="AE101" i="9"/>
  <c r="AB101" i="9"/>
  <c r="Z101" i="9"/>
  <c r="X101" i="9"/>
  <c r="V101" i="9"/>
  <c r="T101" i="9"/>
  <c r="R101" i="9"/>
  <c r="O101" i="9"/>
  <c r="P101" i="9" s="1"/>
  <c r="AK100" i="9"/>
  <c r="AJ100" i="9"/>
  <c r="AE100" i="9"/>
  <c r="AB100" i="9"/>
  <c r="Z100" i="9"/>
  <c r="X100" i="9"/>
  <c r="V100" i="9"/>
  <c r="T100" i="9"/>
  <c r="R100" i="9"/>
  <c r="O100" i="9"/>
  <c r="P100" i="9" s="1"/>
  <c r="AK76" i="9"/>
  <c r="AJ76" i="9"/>
  <c r="AE76" i="9"/>
  <c r="AB76" i="9"/>
  <c r="Z76" i="9"/>
  <c r="X76" i="9"/>
  <c r="V76" i="9"/>
  <c r="T76" i="9"/>
  <c r="R76" i="9"/>
  <c r="O76" i="9"/>
  <c r="P76" i="9" s="1"/>
  <c r="AK75" i="9"/>
  <c r="AJ75" i="9"/>
  <c r="AE75" i="9"/>
  <c r="AB75" i="9"/>
  <c r="Z75" i="9"/>
  <c r="X75" i="9"/>
  <c r="V75" i="9"/>
  <c r="T75" i="9"/>
  <c r="R75" i="9"/>
  <c r="O75" i="9"/>
  <c r="P75" i="9" s="1"/>
  <c r="AK74" i="9"/>
  <c r="AJ74" i="9"/>
  <c r="AE74" i="9"/>
  <c r="AB74" i="9"/>
  <c r="Z74" i="9"/>
  <c r="X74" i="9"/>
  <c r="V74" i="9"/>
  <c r="T74" i="9"/>
  <c r="R74" i="9"/>
  <c r="O74" i="9"/>
  <c r="P74" i="9" s="1"/>
  <c r="AK73" i="9"/>
  <c r="AJ73" i="9"/>
  <c r="AE73" i="9"/>
  <c r="AB73" i="9"/>
  <c r="Z73" i="9"/>
  <c r="X73" i="9"/>
  <c r="V73" i="9"/>
  <c r="T73" i="9"/>
  <c r="R73" i="9"/>
  <c r="O73" i="9"/>
  <c r="P73" i="9" s="1"/>
  <c r="AK72" i="9"/>
  <c r="AJ72" i="9"/>
  <c r="AE72" i="9"/>
  <c r="AB72" i="9"/>
  <c r="Z72" i="9"/>
  <c r="X72" i="9"/>
  <c r="V72" i="9"/>
  <c r="T72" i="9"/>
  <c r="R72" i="9"/>
  <c r="O72" i="9"/>
  <c r="P72" i="9" s="1"/>
  <c r="AK71" i="9"/>
  <c r="AJ71" i="9"/>
  <c r="AE71" i="9"/>
  <c r="AB71" i="9"/>
  <c r="Z71" i="9"/>
  <c r="X71" i="9"/>
  <c r="V71" i="9"/>
  <c r="T71" i="9"/>
  <c r="R71" i="9"/>
  <c r="O71" i="9"/>
  <c r="P71" i="9" s="1"/>
  <c r="AK152" i="12"/>
  <c r="AJ152" i="12"/>
  <c r="AB152" i="12"/>
  <c r="Z152" i="12"/>
  <c r="X152" i="12"/>
  <c r="T152" i="12"/>
  <c r="R152" i="12"/>
  <c r="O152" i="12"/>
  <c r="P152" i="12" s="1"/>
  <c r="AK151" i="12"/>
  <c r="AJ151" i="12"/>
  <c r="AB151" i="12"/>
  <c r="Z151" i="12"/>
  <c r="X151" i="12"/>
  <c r="T151" i="12"/>
  <c r="R151" i="12"/>
  <c r="O151" i="12"/>
  <c r="P151" i="12" s="1"/>
  <c r="AK150" i="12"/>
  <c r="AJ150" i="12"/>
  <c r="AB150" i="12"/>
  <c r="Z150" i="12"/>
  <c r="X150" i="12"/>
  <c r="T150" i="12"/>
  <c r="R150" i="12"/>
  <c r="O150" i="12"/>
  <c r="P150" i="12" s="1"/>
  <c r="AK149" i="12"/>
  <c r="AJ149" i="12"/>
  <c r="AB149" i="12"/>
  <c r="Z149" i="12"/>
  <c r="X149" i="12"/>
  <c r="T149" i="12"/>
  <c r="R149" i="12"/>
  <c r="O149" i="12"/>
  <c r="P149" i="12" s="1"/>
  <c r="AK148" i="12"/>
  <c r="AJ148" i="12"/>
  <c r="AB148" i="12"/>
  <c r="Z148" i="12"/>
  <c r="X148" i="12"/>
  <c r="T148" i="12"/>
  <c r="R148" i="12"/>
  <c r="O148" i="12"/>
  <c r="P148" i="12" s="1"/>
  <c r="AK147" i="12"/>
  <c r="AJ147" i="12"/>
  <c r="AB147" i="12"/>
  <c r="Z147" i="12"/>
  <c r="X147" i="12"/>
  <c r="T147" i="12"/>
  <c r="R147" i="12"/>
  <c r="O147" i="12"/>
  <c r="P147" i="12" s="1"/>
  <c r="AK146" i="12"/>
  <c r="AJ146" i="12"/>
  <c r="AB146" i="12"/>
  <c r="Z146" i="12"/>
  <c r="X146" i="12"/>
  <c r="T146" i="12"/>
  <c r="R146" i="12"/>
  <c r="O146" i="12"/>
  <c r="P146" i="12" s="1"/>
  <c r="AK145" i="12"/>
  <c r="AJ145" i="12"/>
  <c r="AB145" i="12"/>
  <c r="Z145" i="12"/>
  <c r="X145" i="12"/>
  <c r="T145" i="12"/>
  <c r="R145" i="12"/>
  <c r="O145" i="12"/>
  <c r="P145" i="12" s="1"/>
  <c r="AK144" i="12"/>
  <c r="AJ144" i="12"/>
  <c r="AB144" i="12"/>
  <c r="Z144" i="12"/>
  <c r="X144" i="12"/>
  <c r="T144" i="12"/>
  <c r="R144" i="12"/>
  <c r="O144" i="12"/>
  <c r="P144" i="12" s="1"/>
  <c r="AK54" i="12"/>
  <c r="AJ54" i="12"/>
  <c r="AB54" i="12"/>
  <c r="Z54" i="12"/>
  <c r="X54" i="12"/>
  <c r="T54" i="12"/>
  <c r="R54" i="12"/>
  <c r="O54" i="12"/>
  <c r="P54" i="12" s="1"/>
  <c r="AK53" i="12"/>
  <c r="AJ53" i="12"/>
  <c r="AB53" i="12"/>
  <c r="Z53" i="12"/>
  <c r="X53" i="12"/>
  <c r="T53" i="12"/>
  <c r="R53" i="12"/>
  <c r="O53" i="12"/>
  <c r="P53" i="12" s="1"/>
  <c r="AK52" i="12"/>
  <c r="AJ52" i="12"/>
  <c r="AB52" i="12"/>
  <c r="Z52" i="12"/>
  <c r="X52" i="12"/>
  <c r="T52" i="12"/>
  <c r="R52" i="12"/>
  <c r="O52" i="12"/>
  <c r="P52" i="12" s="1"/>
  <c r="AK51" i="12"/>
  <c r="AJ51" i="12"/>
  <c r="AB51" i="12"/>
  <c r="Z51" i="12"/>
  <c r="X51" i="12"/>
  <c r="T51" i="12"/>
  <c r="R51" i="12"/>
  <c r="O51" i="12"/>
  <c r="P51" i="12" s="1"/>
  <c r="AK50" i="12"/>
  <c r="AJ50" i="12"/>
  <c r="AB50" i="12"/>
  <c r="Z50" i="12"/>
  <c r="X50" i="12"/>
  <c r="T50" i="12"/>
  <c r="R50" i="12"/>
  <c r="O50" i="12"/>
  <c r="P50" i="12" s="1"/>
  <c r="AK89" i="12"/>
  <c r="AJ89" i="12"/>
  <c r="AB89" i="12"/>
  <c r="Z89" i="12"/>
  <c r="X89" i="12"/>
  <c r="T89" i="12"/>
  <c r="R89" i="12"/>
  <c r="O89" i="12"/>
  <c r="P89" i="12" s="1"/>
  <c r="AK88" i="12"/>
  <c r="AJ88" i="12"/>
  <c r="AB88" i="12"/>
  <c r="Z88" i="12"/>
  <c r="X88" i="12"/>
  <c r="T88" i="12"/>
  <c r="R88" i="12"/>
  <c r="O88" i="12"/>
  <c r="P88" i="12" s="1"/>
  <c r="AK87" i="12"/>
  <c r="AJ87" i="12"/>
  <c r="AB87" i="12"/>
  <c r="Z87" i="12"/>
  <c r="X87" i="12"/>
  <c r="T87" i="12"/>
  <c r="R87" i="12"/>
  <c r="O87" i="12"/>
  <c r="P87" i="12" s="1"/>
  <c r="AK86" i="12"/>
  <c r="AJ86" i="12"/>
  <c r="AB86" i="12"/>
  <c r="Z86" i="12"/>
  <c r="X86" i="12"/>
  <c r="T86" i="12"/>
  <c r="R86" i="12"/>
  <c r="O86" i="12"/>
  <c r="P86" i="12" s="1"/>
  <c r="AK85" i="12"/>
  <c r="AJ85" i="12"/>
  <c r="AB85" i="12"/>
  <c r="Z85" i="12"/>
  <c r="X85" i="12"/>
  <c r="T85" i="12"/>
  <c r="R85" i="12"/>
  <c r="O85" i="12"/>
  <c r="P85" i="12" s="1"/>
  <c r="AM50" i="14"/>
  <c r="AK50" i="14"/>
  <c r="AJ50" i="14"/>
  <c r="AE50" i="14"/>
  <c r="AB50" i="14"/>
  <c r="Z50" i="14"/>
  <c r="X50" i="14"/>
  <c r="V50" i="14"/>
  <c r="T50" i="14"/>
  <c r="R50" i="14"/>
  <c r="O50" i="14"/>
  <c r="P50" i="14" s="1"/>
  <c r="AM49" i="14"/>
  <c r="AK49" i="14"/>
  <c r="AJ49" i="14"/>
  <c r="AE49" i="14"/>
  <c r="AB49" i="14"/>
  <c r="Z49" i="14"/>
  <c r="X49" i="14"/>
  <c r="V49" i="14"/>
  <c r="T49" i="14"/>
  <c r="R49" i="14"/>
  <c r="O49" i="14"/>
  <c r="P49" i="14" s="1"/>
  <c r="AM48" i="14"/>
  <c r="AK48" i="14"/>
  <c r="AJ48" i="14"/>
  <c r="AE48" i="14"/>
  <c r="AB48" i="14"/>
  <c r="Z48" i="14"/>
  <c r="X48" i="14"/>
  <c r="V48" i="14"/>
  <c r="T48" i="14"/>
  <c r="R48" i="14"/>
  <c r="O48" i="14"/>
  <c r="P48" i="14" s="1"/>
  <c r="AM47" i="14"/>
  <c r="AK47" i="14"/>
  <c r="AJ47" i="14"/>
  <c r="AE47" i="14"/>
  <c r="AB47" i="14"/>
  <c r="Z47" i="14"/>
  <c r="X47" i="14"/>
  <c r="V47" i="14"/>
  <c r="T47" i="14"/>
  <c r="R47" i="14"/>
  <c r="O47" i="14"/>
  <c r="P47" i="14" s="1"/>
  <c r="AM46" i="14"/>
  <c r="AK46" i="14"/>
  <c r="AJ46" i="14"/>
  <c r="AE46" i="14"/>
  <c r="AB46" i="14"/>
  <c r="Z46" i="14"/>
  <c r="X46" i="14"/>
  <c r="V46" i="14"/>
  <c r="T46" i="14"/>
  <c r="R46" i="14"/>
  <c r="O46" i="14"/>
  <c r="P46" i="14" s="1"/>
  <c r="AM43" i="14"/>
  <c r="AK43" i="14"/>
  <c r="AJ43" i="14"/>
  <c r="AE43" i="14"/>
  <c r="AB43" i="14"/>
  <c r="Z43" i="14"/>
  <c r="X43" i="14"/>
  <c r="V43" i="14"/>
  <c r="T43" i="14"/>
  <c r="R43" i="14"/>
  <c r="O43" i="14"/>
  <c r="P43" i="14" s="1"/>
  <c r="AM19" i="14"/>
  <c r="AK19" i="14"/>
  <c r="AJ19" i="14"/>
  <c r="AE19" i="14"/>
  <c r="AB19" i="14"/>
  <c r="Z19" i="14"/>
  <c r="X19" i="14"/>
  <c r="V19" i="14"/>
  <c r="T19" i="14"/>
  <c r="R19" i="14"/>
  <c r="O19" i="14"/>
  <c r="P19" i="14" s="1"/>
  <c r="AM18" i="14"/>
  <c r="AK18" i="14"/>
  <c r="AJ18" i="14"/>
  <c r="AE18" i="14"/>
  <c r="AB18" i="14"/>
  <c r="Z18" i="14"/>
  <c r="X18" i="14"/>
  <c r="V18" i="14"/>
  <c r="T18" i="14"/>
  <c r="R18" i="14"/>
  <c r="O18" i="14"/>
  <c r="P18" i="14" s="1"/>
  <c r="AM17" i="14"/>
  <c r="AK17" i="14"/>
  <c r="AJ17" i="14"/>
  <c r="AE17" i="14"/>
  <c r="AB17" i="14"/>
  <c r="Z17" i="14"/>
  <c r="X17" i="14"/>
  <c r="V17" i="14"/>
  <c r="T17" i="14"/>
  <c r="R17" i="14"/>
  <c r="O17" i="14"/>
  <c r="P17" i="14" s="1"/>
  <c r="AM16" i="14"/>
  <c r="AK16" i="14"/>
  <c r="AJ16" i="14"/>
  <c r="AE16" i="14"/>
  <c r="AB16" i="14"/>
  <c r="Z16" i="14"/>
  <c r="X16" i="14"/>
  <c r="V16" i="14"/>
  <c r="T16" i="14"/>
  <c r="R16" i="14"/>
  <c r="O16" i="14"/>
  <c r="P16" i="14" s="1"/>
  <c r="AM15" i="14"/>
  <c r="AK15" i="14"/>
  <c r="AJ15" i="14"/>
  <c r="AE15" i="14"/>
  <c r="AB15" i="14"/>
  <c r="Z15" i="14"/>
  <c r="X15" i="14"/>
  <c r="V15" i="14"/>
  <c r="T15" i="14"/>
  <c r="R15" i="14"/>
  <c r="O15" i="14"/>
  <c r="P15" i="14" s="1"/>
  <c r="AM14" i="14"/>
  <c r="AK14" i="14"/>
  <c r="AJ14" i="14"/>
  <c r="AE14" i="14"/>
  <c r="AB14" i="14"/>
  <c r="Z14" i="14"/>
  <c r="X14" i="14"/>
  <c r="V14" i="14"/>
  <c r="T14" i="14"/>
  <c r="R14" i="14"/>
  <c r="O14" i="14"/>
  <c r="P14" i="14" s="1"/>
  <c r="AM8" i="14"/>
  <c r="AK8" i="14"/>
  <c r="AJ8" i="14"/>
  <c r="AE8" i="14"/>
  <c r="AB8" i="14"/>
  <c r="Z8" i="14"/>
  <c r="X8" i="14"/>
  <c r="V8" i="14"/>
  <c r="T8" i="14"/>
  <c r="R8" i="14"/>
  <c r="O8" i="14"/>
  <c r="P8" i="14" s="1"/>
  <c r="AM6" i="14"/>
  <c r="AK6" i="14"/>
  <c r="AJ6" i="14"/>
  <c r="AE6" i="14"/>
  <c r="AB6" i="14"/>
  <c r="Z6" i="14"/>
  <c r="X6" i="14"/>
  <c r="V6" i="14"/>
  <c r="T6" i="14"/>
  <c r="R6" i="14"/>
  <c r="O6" i="14"/>
  <c r="P6" i="14" s="1"/>
  <c r="AM5" i="14"/>
  <c r="AK5" i="14"/>
  <c r="AJ5" i="14"/>
  <c r="AE5" i="14"/>
  <c r="AB5" i="14"/>
  <c r="Z5" i="14"/>
  <c r="X5" i="14"/>
  <c r="V5" i="14"/>
  <c r="T5" i="14"/>
  <c r="R5" i="14"/>
  <c r="O5" i="14"/>
  <c r="P5" i="14" s="1"/>
  <c r="AM4" i="14"/>
  <c r="AK4" i="14"/>
  <c r="AJ4" i="14"/>
  <c r="AE4" i="14"/>
  <c r="AB4" i="14"/>
  <c r="Z4" i="14"/>
  <c r="X4" i="14"/>
  <c r="V4" i="14"/>
  <c r="T4" i="14"/>
  <c r="R4" i="14"/>
  <c r="O4" i="14"/>
  <c r="P4" i="14" s="1"/>
  <c r="AM2" i="14"/>
  <c r="AK2" i="14"/>
  <c r="AJ2" i="14"/>
  <c r="AE2" i="14"/>
  <c r="AB2" i="14"/>
  <c r="Z2" i="14"/>
  <c r="X2" i="14"/>
  <c r="V2" i="14"/>
  <c r="T2" i="14"/>
  <c r="R2" i="14"/>
  <c r="O2" i="14"/>
  <c r="P2" i="14" s="1"/>
  <c r="AM25" i="13"/>
  <c r="AK25" i="13"/>
  <c r="AJ25" i="13"/>
  <c r="AE25" i="13"/>
  <c r="AB25" i="13"/>
  <c r="Z25" i="13"/>
  <c r="X25" i="13"/>
  <c r="V25" i="13"/>
  <c r="T25" i="13"/>
  <c r="R25" i="13"/>
  <c r="O25" i="13"/>
  <c r="P25" i="13" s="1"/>
  <c r="AM24" i="13"/>
  <c r="AK24" i="13"/>
  <c r="AJ24" i="13"/>
  <c r="AE24" i="13"/>
  <c r="AB24" i="13"/>
  <c r="Z24" i="13"/>
  <c r="X24" i="13"/>
  <c r="V24" i="13"/>
  <c r="T24" i="13"/>
  <c r="R24" i="13"/>
  <c r="O24" i="13"/>
  <c r="P24" i="13" s="1"/>
  <c r="AM23" i="13"/>
  <c r="AK23" i="13"/>
  <c r="AJ23" i="13"/>
  <c r="AE23" i="13"/>
  <c r="AB23" i="13"/>
  <c r="Z23" i="13"/>
  <c r="X23" i="13"/>
  <c r="V23" i="13"/>
  <c r="T23" i="13"/>
  <c r="R23" i="13"/>
  <c r="O23" i="13"/>
  <c r="P23" i="13" s="1"/>
  <c r="AM22" i="13"/>
  <c r="AK22" i="13"/>
  <c r="AJ22" i="13"/>
  <c r="AE22" i="13"/>
  <c r="AB22" i="13"/>
  <c r="Z22" i="13"/>
  <c r="X22" i="13"/>
  <c r="V22" i="13"/>
  <c r="T22" i="13"/>
  <c r="R22" i="13"/>
  <c r="O22" i="13"/>
  <c r="P22" i="13" s="1"/>
  <c r="AM21" i="13"/>
  <c r="AK21" i="13"/>
  <c r="AJ21" i="13"/>
  <c r="AE21" i="13"/>
  <c r="AB21" i="13"/>
  <c r="Z21" i="13"/>
  <c r="X21" i="13"/>
  <c r="V21" i="13"/>
  <c r="T21" i="13"/>
  <c r="R21" i="13"/>
  <c r="O21" i="13"/>
  <c r="P21" i="13" s="1"/>
  <c r="AM20" i="13"/>
  <c r="AK20" i="13"/>
  <c r="AJ20" i="13"/>
  <c r="AE20" i="13"/>
  <c r="AB20" i="13"/>
  <c r="Z20" i="13"/>
  <c r="X20" i="13"/>
  <c r="V20" i="13"/>
  <c r="T20" i="13"/>
  <c r="R20" i="13"/>
  <c r="O20" i="13"/>
  <c r="P20" i="13" s="1"/>
  <c r="AM19" i="13"/>
  <c r="AK19" i="13"/>
  <c r="AJ19" i="13"/>
  <c r="AE19" i="13"/>
  <c r="AB19" i="13"/>
  <c r="Z19" i="13"/>
  <c r="X19" i="13"/>
  <c r="V19" i="13"/>
  <c r="T19" i="13"/>
  <c r="R19" i="13"/>
  <c r="O19" i="13"/>
  <c r="P19" i="13" s="1"/>
  <c r="AM18" i="13"/>
  <c r="AK18" i="13"/>
  <c r="AJ18" i="13"/>
  <c r="AE18" i="13"/>
  <c r="AB18" i="13"/>
  <c r="Z18" i="13"/>
  <c r="X18" i="13"/>
  <c r="V18" i="13"/>
  <c r="T18" i="13"/>
  <c r="R18" i="13"/>
  <c r="O18" i="13"/>
  <c r="P18" i="13" s="1"/>
  <c r="AM17" i="13"/>
  <c r="AK17" i="13"/>
  <c r="AJ17" i="13"/>
  <c r="AE17" i="13"/>
  <c r="AB17" i="13"/>
  <c r="Z17" i="13"/>
  <c r="X17" i="13"/>
  <c r="V17" i="13"/>
  <c r="T17" i="13"/>
  <c r="R17" i="13"/>
  <c r="O17" i="13"/>
  <c r="P17" i="13" s="1"/>
  <c r="AM16" i="13"/>
  <c r="AK16" i="13"/>
  <c r="AJ16" i="13"/>
  <c r="AE16" i="13"/>
  <c r="AB16" i="13"/>
  <c r="Z16" i="13"/>
  <c r="X16" i="13"/>
  <c r="V16" i="13"/>
  <c r="T16" i="13"/>
  <c r="R16" i="13"/>
  <c r="O16" i="13"/>
  <c r="P16" i="13" s="1"/>
  <c r="AM15" i="13"/>
  <c r="AK15" i="13"/>
  <c r="AJ15" i="13"/>
  <c r="AE15" i="13"/>
  <c r="AB15" i="13"/>
  <c r="Z15" i="13"/>
  <c r="X15" i="13"/>
  <c r="V15" i="13"/>
  <c r="T15" i="13"/>
  <c r="R15" i="13"/>
  <c r="O15" i="13"/>
  <c r="P15" i="13" s="1"/>
  <c r="AM14" i="13"/>
  <c r="AK14" i="13"/>
  <c r="AJ14" i="13"/>
  <c r="AE14" i="13"/>
  <c r="AB14" i="13"/>
  <c r="Z14" i="13"/>
  <c r="X14" i="13"/>
  <c r="V14" i="13"/>
  <c r="T14" i="13"/>
  <c r="R14" i="13"/>
  <c r="O14" i="13"/>
  <c r="P14" i="13" s="1"/>
  <c r="AM13" i="13"/>
  <c r="AK13" i="13"/>
  <c r="AJ13" i="13"/>
  <c r="AE13" i="13"/>
  <c r="AB13" i="13"/>
  <c r="Z13" i="13"/>
  <c r="X13" i="13"/>
  <c r="V13" i="13"/>
  <c r="T13" i="13"/>
  <c r="R13" i="13"/>
  <c r="O13" i="13"/>
  <c r="P13" i="13" s="1"/>
  <c r="AM5" i="13"/>
  <c r="AK5" i="13"/>
  <c r="AJ5" i="13"/>
  <c r="AE5" i="13"/>
  <c r="AB5" i="13"/>
  <c r="Z5" i="13"/>
  <c r="X5" i="13"/>
  <c r="V5" i="13"/>
  <c r="T5" i="13"/>
  <c r="R5" i="13"/>
  <c r="O5" i="13"/>
  <c r="P5" i="13" s="1"/>
  <c r="AM4" i="13"/>
  <c r="AK4" i="13"/>
  <c r="AJ4" i="13"/>
  <c r="AE4" i="13"/>
  <c r="AB4" i="13"/>
  <c r="Z4" i="13"/>
  <c r="X4" i="13"/>
  <c r="V4" i="13"/>
  <c r="T4" i="13"/>
  <c r="R4" i="13"/>
  <c r="O4" i="13"/>
  <c r="P4" i="13" s="1"/>
  <c r="AM3" i="13"/>
  <c r="AK3" i="13"/>
  <c r="AJ3" i="13"/>
  <c r="AE3" i="13"/>
  <c r="AB3" i="13"/>
  <c r="Z3" i="13"/>
  <c r="X3" i="13"/>
  <c r="V3" i="13"/>
  <c r="T3" i="13"/>
  <c r="R3" i="13"/>
  <c r="O3" i="13"/>
  <c r="P3" i="13" s="1"/>
  <c r="AM2" i="13"/>
  <c r="AK2" i="13"/>
  <c r="AJ2" i="13"/>
  <c r="AE2" i="13"/>
  <c r="AB2" i="13"/>
  <c r="Z2" i="13"/>
  <c r="X2" i="13"/>
  <c r="V2" i="13"/>
  <c r="T2" i="13"/>
  <c r="R2" i="13"/>
  <c r="O2" i="13"/>
  <c r="P2" i="13" s="1"/>
  <c r="AK49" i="12"/>
  <c r="AJ49" i="12"/>
  <c r="AE49" i="12"/>
  <c r="AB49" i="12"/>
  <c r="Z49" i="12"/>
  <c r="X49" i="12"/>
  <c r="T49" i="12"/>
  <c r="R49" i="12"/>
  <c r="O49" i="12"/>
  <c r="P49" i="12" s="1"/>
  <c r="AK48" i="12"/>
  <c r="AJ48" i="12"/>
  <c r="AE48" i="12"/>
  <c r="AB48" i="12"/>
  <c r="Z48" i="12"/>
  <c r="X48" i="12"/>
  <c r="T48" i="12"/>
  <c r="R48" i="12"/>
  <c r="O48" i="12"/>
  <c r="P48" i="12" s="1"/>
  <c r="AK47" i="12"/>
  <c r="AJ47" i="12"/>
  <c r="AE47" i="12"/>
  <c r="AB47" i="12"/>
  <c r="Z47" i="12"/>
  <c r="X47" i="12"/>
  <c r="T47" i="12"/>
  <c r="R47" i="12"/>
  <c r="O47" i="12"/>
  <c r="P47" i="12" s="1"/>
  <c r="AK46" i="12"/>
  <c r="AJ46" i="12"/>
  <c r="AE46" i="12"/>
  <c r="AB46" i="12"/>
  <c r="Z46" i="12"/>
  <c r="X46" i="12"/>
  <c r="T46" i="12"/>
  <c r="R46" i="12"/>
  <c r="O46" i="12"/>
  <c r="P46" i="12" s="1"/>
  <c r="AK45" i="12"/>
  <c r="AJ45" i="12"/>
  <c r="AE45" i="12"/>
  <c r="AB45" i="12"/>
  <c r="Z45" i="12"/>
  <c r="X45" i="12"/>
  <c r="T45" i="12"/>
  <c r="R45" i="12"/>
  <c r="O45" i="12"/>
  <c r="P45" i="12" s="1"/>
  <c r="AK44" i="12"/>
  <c r="AJ44" i="12"/>
  <c r="AE44" i="12"/>
  <c r="AB44" i="12"/>
  <c r="Z44" i="12"/>
  <c r="X44" i="12"/>
  <c r="T44" i="12"/>
  <c r="R44" i="12"/>
  <c r="O44" i="12"/>
  <c r="P44" i="12" s="1"/>
  <c r="AK43" i="12"/>
  <c r="AJ43" i="12"/>
  <c r="AE43" i="12"/>
  <c r="AB43" i="12"/>
  <c r="Z43" i="12"/>
  <c r="X43" i="12"/>
  <c r="T43" i="12"/>
  <c r="R43" i="12"/>
  <c r="O43" i="12"/>
  <c r="P43" i="12" s="1"/>
  <c r="AK42" i="12"/>
  <c r="AJ42" i="12"/>
  <c r="AE42" i="12"/>
  <c r="AB42" i="12"/>
  <c r="Z42" i="12"/>
  <c r="X42" i="12"/>
  <c r="T42" i="12"/>
  <c r="R42" i="12"/>
  <c r="O42" i="12"/>
  <c r="P42" i="12" s="1"/>
  <c r="AK41" i="12"/>
  <c r="AJ41" i="12"/>
  <c r="AE41" i="12"/>
  <c r="AB41" i="12"/>
  <c r="Z41" i="12"/>
  <c r="X41" i="12"/>
  <c r="T41" i="12"/>
  <c r="R41" i="12"/>
  <c r="O41" i="12"/>
  <c r="P41" i="12" s="1"/>
  <c r="AK40" i="12"/>
  <c r="AJ40" i="12"/>
  <c r="AE40" i="12"/>
  <c r="AB40" i="12"/>
  <c r="Z40" i="12"/>
  <c r="X40" i="12"/>
  <c r="T40" i="12"/>
  <c r="R40" i="12"/>
  <c r="O40" i="12"/>
  <c r="P40" i="12" s="1"/>
  <c r="AK39" i="12"/>
  <c r="AJ39" i="12"/>
  <c r="AE39" i="12"/>
  <c r="AB39" i="12"/>
  <c r="Z39" i="12"/>
  <c r="X39" i="12"/>
  <c r="T39" i="12"/>
  <c r="R39" i="12"/>
  <c r="O39" i="12"/>
  <c r="P39" i="12" s="1"/>
  <c r="AK38" i="12"/>
  <c r="AJ38" i="12"/>
  <c r="AE38" i="12"/>
  <c r="AB38" i="12"/>
  <c r="Z38" i="12"/>
  <c r="X38" i="12"/>
  <c r="T38" i="12"/>
  <c r="R38" i="12"/>
  <c r="O38" i="12"/>
  <c r="P38" i="12" s="1"/>
  <c r="AK37" i="12"/>
  <c r="AJ37" i="12"/>
  <c r="AE37" i="12"/>
  <c r="AB37" i="12"/>
  <c r="Z37" i="12"/>
  <c r="X37" i="12"/>
  <c r="T37" i="12"/>
  <c r="R37" i="12"/>
  <c r="O37" i="12"/>
  <c r="P37" i="12" s="1"/>
  <c r="AK36" i="12"/>
  <c r="AJ36" i="12"/>
  <c r="AE36" i="12"/>
  <c r="AB36" i="12"/>
  <c r="Z36" i="12"/>
  <c r="X36" i="12"/>
  <c r="T36" i="12"/>
  <c r="R36" i="12"/>
  <c r="O36" i="12"/>
  <c r="P36" i="12" s="1"/>
  <c r="AK35" i="12"/>
  <c r="AJ35" i="12"/>
  <c r="AE35" i="12"/>
  <c r="AB35" i="12"/>
  <c r="Z35" i="12"/>
  <c r="X35" i="12"/>
  <c r="T35" i="12"/>
  <c r="R35" i="12"/>
  <c r="O35" i="12"/>
  <c r="P35" i="12" s="1"/>
  <c r="AK158" i="12"/>
  <c r="AB158" i="12"/>
  <c r="Z158" i="12"/>
  <c r="X158" i="12"/>
  <c r="T158" i="12"/>
  <c r="R158" i="12"/>
  <c r="O158" i="12"/>
  <c r="P158" i="12" s="1"/>
  <c r="AK157" i="12"/>
  <c r="AB157" i="12"/>
  <c r="Z157" i="12"/>
  <c r="X157" i="12"/>
  <c r="T157" i="12"/>
  <c r="R157" i="12"/>
  <c r="O157" i="12"/>
  <c r="P157" i="12" s="1"/>
  <c r="AK156" i="12"/>
  <c r="AB156" i="12"/>
  <c r="Z156" i="12"/>
  <c r="X156" i="12"/>
  <c r="T156" i="12"/>
  <c r="R156" i="12"/>
  <c r="O156" i="12"/>
  <c r="P156" i="12" s="1"/>
  <c r="AK143" i="12"/>
  <c r="AJ143" i="12"/>
  <c r="AB143" i="12"/>
  <c r="Z143" i="12"/>
  <c r="X143" i="12"/>
  <c r="T143" i="12"/>
  <c r="R143" i="12"/>
  <c r="O143" i="12"/>
  <c r="P143" i="12" s="1"/>
  <c r="AK142" i="12"/>
  <c r="AJ142" i="12"/>
  <c r="AB142" i="12"/>
  <c r="Z142" i="12"/>
  <c r="X142" i="12"/>
  <c r="T142" i="12"/>
  <c r="R142" i="12"/>
  <c r="O142" i="12"/>
  <c r="P142" i="12" s="1"/>
  <c r="AK141" i="12"/>
  <c r="AJ141" i="12"/>
  <c r="AB141" i="12"/>
  <c r="Z141" i="12"/>
  <c r="X141" i="12"/>
  <c r="T141" i="12"/>
  <c r="R141" i="12"/>
  <c r="O141" i="12"/>
  <c r="P141" i="12" s="1"/>
  <c r="AK140" i="12"/>
  <c r="AJ140" i="12"/>
  <c r="AB140" i="12"/>
  <c r="Z140" i="12"/>
  <c r="X140" i="12"/>
  <c r="T140" i="12"/>
  <c r="R140" i="12"/>
  <c r="O140" i="12"/>
  <c r="P140" i="12" s="1"/>
  <c r="AK139" i="12"/>
  <c r="AJ139" i="12"/>
  <c r="AB139" i="12"/>
  <c r="Z139" i="12"/>
  <c r="X139" i="12"/>
  <c r="T139" i="12"/>
  <c r="R139" i="12"/>
  <c r="O139" i="12"/>
  <c r="P139" i="12" s="1"/>
  <c r="AK138" i="12"/>
  <c r="AJ138" i="12"/>
  <c r="AB138" i="12"/>
  <c r="Z138" i="12"/>
  <c r="X138" i="12"/>
  <c r="T138" i="12"/>
  <c r="R138" i="12"/>
  <c r="O138" i="12"/>
  <c r="P138" i="12" s="1"/>
  <c r="AK137" i="12"/>
  <c r="AJ137" i="12"/>
  <c r="AB137" i="12"/>
  <c r="Z137" i="12"/>
  <c r="X137" i="12"/>
  <c r="T137" i="12"/>
  <c r="R137" i="12"/>
  <c r="O137" i="12"/>
  <c r="P137" i="12" s="1"/>
  <c r="AK136" i="12"/>
  <c r="AJ136" i="12"/>
  <c r="AB136" i="12"/>
  <c r="Z136" i="12"/>
  <c r="X136" i="12"/>
  <c r="T136" i="12"/>
  <c r="R136" i="12"/>
  <c r="O136" i="12"/>
  <c r="P136" i="12" s="1"/>
  <c r="AK135" i="12"/>
  <c r="AJ135" i="12"/>
  <c r="AB135" i="12"/>
  <c r="Z135" i="12"/>
  <c r="X135" i="12"/>
  <c r="T135" i="12"/>
  <c r="R135" i="12"/>
  <c r="O135" i="12"/>
  <c r="P135" i="12" s="1"/>
  <c r="AK69" i="12"/>
  <c r="AJ69" i="12"/>
  <c r="AE69" i="12"/>
  <c r="AB69" i="12"/>
  <c r="Z69" i="12"/>
  <c r="X69" i="12"/>
  <c r="T69" i="12"/>
  <c r="R69" i="12"/>
  <c r="O69" i="12"/>
  <c r="P69" i="12" s="1"/>
  <c r="AK68" i="12"/>
  <c r="AJ68" i="12"/>
  <c r="AE68" i="12"/>
  <c r="AB68" i="12"/>
  <c r="Z68" i="12"/>
  <c r="X68" i="12"/>
  <c r="T68" i="12"/>
  <c r="R68" i="12"/>
  <c r="O68" i="12"/>
  <c r="P68" i="12" s="1"/>
  <c r="AK67" i="12"/>
  <c r="AJ67" i="12"/>
  <c r="AE67" i="12"/>
  <c r="AB67" i="12"/>
  <c r="Z67" i="12"/>
  <c r="X67" i="12"/>
  <c r="T67" i="12"/>
  <c r="R67" i="12"/>
  <c r="O67" i="12"/>
  <c r="P67" i="12" s="1"/>
  <c r="AK66" i="12"/>
  <c r="AJ66" i="12"/>
  <c r="AE66" i="12"/>
  <c r="AB66" i="12"/>
  <c r="Z66" i="12"/>
  <c r="X66" i="12"/>
  <c r="T66" i="12"/>
  <c r="R66" i="12"/>
  <c r="P66" i="12"/>
  <c r="AK65" i="12"/>
  <c r="AJ65" i="12"/>
  <c r="AE65" i="12"/>
  <c r="AB65" i="12"/>
  <c r="Z65" i="12"/>
  <c r="X65" i="12"/>
  <c r="T65" i="12"/>
  <c r="R65" i="12"/>
  <c r="P65" i="12"/>
  <c r="AK64" i="12"/>
  <c r="AJ64" i="12"/>
  <c r="AE64" i="12"/>
  <c r="AB64" i="12"/>
  <c r="Z64" i="12"/>
  <c r="X64" i="12"/>
  <c r="T64" i="12"/>
  <c r="R64" i="12"/>
  <c r="P64" i="12"/>
  <c r="AK63" i="12"/>
  <c r="AJ63" i="12"/>
  <c r="AE63" i="12"/>
  <c r="AB63" i="12"/>
  <c r="Z63" i="12"/>
  <c r="X63" i="12"/>
  <c r="T63" i="12"/>
  <c r="R63" i="12"/>
  <c r="O63" i="12"/>
  <c r="P63" i="12" s="1"/>
  <c r="AK62" i="12"/>
  <c r="AJ62" i="12"/>
  <c r="AE62" i="12"/>
  <c r="AB62" i="12"/>
  <c r="Z62" i="12"/>
  <c r="X62" i="12"/>
  <c r="T62" i="12"/>
  <c r="R62" i="12"/>
  <c r="O62" i="12"/>
  <c r="P62" i="12" s="1"/>
  <c r="AK61" i="12"/>
  <c r="AJ61" i="12"/>
  <c r="AE61" i="12"/>
  <c r="AB61" i="12"/>
  <c r="Z61" i="12"/>
  <c r="X61" i="12"/>
  <c r="T61" i="12"/>
  <c r="R61" i="12"/>
  <c r="O61" i="12"/>
  <c r="P61" i="12" s="1"/>
  <c r="AK60" i="12"/>
  <c r="AJ60" i="12"/>
  <c r="AE60" i="12"/>
  <c r="AB60" i="12"/>
  <c r="Z60" i="12"/>
  <c r="X60" i="12"/>
  <c r="T60" i="12"/>
  <c r="R60" i="12"/>
  <c r="O60" i="12"/>
  <c r="P60" i="12" s="1"/>
  <c r="AK59" i="12"/>
  <c r="AJ59" i="12"/>
  <c r="AE59" i="12"/>
  <c r="AB59" i="12"/>
  <c r="Z59" i="12"/>
  <c r="X59" i="12"/>
  <c r="T59" i="12"/>
  <c r="R59" i="12"/>
  <c r="O59" i="12"/>
  <c r="P59" i="12" s="1"/>
  <c r="AK58" i="12"/>
  <c r="AJ58" i="12"/>
  <c r="AE58" i="12"/>
  <c r="AB58" i="12"/>
  <c r="Z58" i="12"/>
  <c r="X58" i="12"/>
  <c r="T58" i="12"/>
  <c r="R58" i="12"/>
  <c r="P58" i="12"/>
  <c r="AK57" i="12"/>
  <c r="AJ57" i="12"/>
  <c r="AE57" i="12"/>
  <c r="AB57" i="12"/>
  <c r="Z57" i="12"/>
  <c r="X57" i="12"/>
  <c r="T57" i="12"/>
  <c r="R57" i="12"/>
  <c r="O57" i="12"/>
  <c r="P57" i="12" s="1"/>
  <c r="AK56" i="12"/>
  <c r="AJ56" i="12"/>
  <c r="AE56" i="12"/>
  <c r="AB56" i="12"/>
  <c r="Z56" i="12"/>
  <c r="X56" i="12"/>
  <c r="T56" i="12"/>
  <c r="R56" i="12"/>
  <c r="O56" i="12"/>
  <c r="P56" i="12" s="1"/>
  <c r="AK55" i="12"/>
  <c r="AJ55" i="12"/>
  <c r="AE55" i="12"/>
  <c r="AB55" i="12"/>
  <c r="Z55" i="12"/>
  <c r="X55" i="12"/>
  <c r="T55" i="12"/>
  <c r="R55" i="12"/>
  <c r="O55" i="12"/>
  <c r="P55" i="12" s="1"/>
  <c r="AK19" i="12"/>
  <c r="AJ19" i="12"/>
  <c r="AE19" i="12"/>
  <c r="AB19" i="12"/>
  <c r="Z19" i="12"/>
  <c r="X19" i="12"/>
  <c r="T19" i="12"/>
  <c r="R19" i="12"/>
  <c r="O19" i="12"/>
  <c r="P19" i="12" s="1"/>
  <c r="AK18" i="12"/>
  <c r="AJ18" i="12"/>
  <c r="AE18" i="12"/>
  <c r="AB18" i="12"/>
  <c r="Z18" i="12"/>
  <c r="X18" i="12"/>
  <c r="T18" i="12"/>
  <c r="R18" i="12"/>
  <c r="P18" i="12"/>
  <c r="AK17" i="12"/>
  <c r="AJ17" i="12"/>
  <c r="AE17" i="12"/>
  <c r="AB17" i="12"/>
  <c r="Z17" i="12"/>
  <c r="X17" i="12"/>
  <c r="T17" i="12"/>
  <c r="R17" i="12"/>
  <c r="O17" i="12"/>
  <c r="P17" i="12" s="1"/>
  <c r="AK16" i="12"/>
  <c r="AJ16" i="12"/>
  <c r="AE16" i="12"/>
  <c r="AB16" i="12"/>
  <c r="Z16" i="12"/>
  <c r="X16" i="12"/>
  <c r="T16" i="12"/>
  <c r="R16" i="12"/>
  <c r="O16" i="12"/>
  <c r="P16" i="12" s="1"/>
  <c r="AK15" i="12"/>
  <c r="AJ15" i="12"/>
  <c r="AE15" i="12"/>
  <c r="AB15" i="12"/>
  <c r="Z15" i="12"/>
  <c r="X15" i="12"/>
  <c r="T15" i="12"/>
  <c r="R15" i="12"/>
  <c r="O15" i="12"/>
  <c r="P15" i="12" s="1"/>
  <c r="AK14" i="12"/>
  <c r="AJ14" i="12"/>
  <c r="AE14" i="12"/>
  <c r="AB14" i="12"/>
  <c r="Z14" i="12"/>
  <c r="X14" i="12"/>
  <c r="T14" i="12"/>
  <c r="R14" i="12"/>
  <c r="O14" i="12"/>
  <c r="P14" i="12" s="1"/>
  <c r="AK13" i="12"/>
  <c r="AJ13" i="12"/>
  <c r="AE13" i="12"/>
  <c r="AB13" i="12"/>
  <c r="Z13" i="12"/>
  <c r="X13" i="12"/>
  <c r="T13" i="12"/>
  <c r="R13" i="12"/>
  <c r="O13" i="12"/>
  <c r="P13" i="12" s="1"/>
  <c r="AK12" i="12"/>
  <c r="AJ12" i="12"/>
  <c r="AE12" i="12"/>
  <c r="AB12" i="12"/>
  <c r="Z12" i="12"/>
  <c r="X12" i="12"/>
  <c r="T12" i="12"/>
  <c r="R12" i="12"/>
  <c r="O12" i="12"/>
  <c r="P12" i="12" s="1"/>
  <c r="AK11" i="12"/>
  <c r="AJ11" i="12"/>
  <c r="AE11" i="12"/>
  <c r="AB11" i="12"/>
  <c r="Z11" i="12"/>
  <c r="X11" i="12"/>
  <c r="T11" i="12"/>
  <c r="R11" i="12"/>
  <c r="O11" i="12"/>
  <c r="P11" i="12" s="1"/>
  <c r="AK10" i="12"/>
  <c r="AJ10" i="12"/>
  <c r="AE10" i="12"/>
  <c r="AB10" i="12"/>
  <c r="Z10" i="12"/>
  <c r="X10" i="12"/>
  <c r="T10" i="12"/>
  <c r="R10" i="12"/>
  <c r="O10" i="12"/>
  <c r="P10" i="12" s="1"/>
  <c r="AK9" i="12"/>
  <c r="AJ9" i="12"/>
  <c r="AE9" i="12"/>
  <c r="AB9" i="12"/>
  <c r="Z9" i="12"/>
  <c r="X9" i="12"/>
  <c r="T9" i="12"/>
  <c r="R9" i="12"/>
  <c r="O9" i="12"/>
  <c r="P9" i="12" s="1"/>
  <c r="AK8" i="12"/>
  <c r="AJ8" i="12"/>
  <c r="AE8" i="12"/>
  <c r="AB8" i="12"/>
  <c r="Z8" i="12"/>
  <c r="X8" i="12"/>
  <c r="T8" i="12"/>
  <c r="R8" i="12"/>
  <c r="P8" i="12"/>
  <c r="AK7" i="12"/>
  <c r="AJ7" i="12"/>
  <c r="AE7" i="12"/>
  <c r="AB7" i="12"/>
  <c r="Z7" i="12"/>
  <c r="X7" i="12"/>
  <c r="T7" i="12"/>
  <c r="R7" i="12"/>
  <c r="O7" i="12"/>
  <c r="P7" i="12" s="1"/>
  <c r="AK6" i="12"/>
  <c r="AJ6" i="12"/>
  <c r="AE6" i="12"/>
  <c r="AB6" i="12"/>
  <c r="Z6" i="12"/>
  <c r="X6" i="12"/>
  <c r="T6" i="12"/>
  <c r="R6" i="12"/>
  <c r="O6" i="12"/>
  <c r="P6" i="12" s="1"/>
  <c r="AK5" i="12"/>
  <c r="AE5" i="12"/>
  <c r="AB5" i="12"/>
  <c r="Z5" i="12"/>
  <c r="X5" i="12"/>
  <c r="T5" i="12"/>
  <c r="R5" i="12"/>
  <c r="G207" i="9" l="1"/>
  <c r="H207" i="9" s="1"/>
  <c r="I207" i="9" s="1"/>
  <c r="G210" i="9"/>
  <c r="H210" i="9" s="1"/>
  <c r="I210" i="9" s="1"/>
  <c r="G208" i="9"/>
  <c r="H208" i="9" s="1"/>
  <c r="I208" i="9" s="1"/>
  <c r="G211" i="9"/>
  <c r="H211" i="9" s="1"/>
  <c r="I211" i="9" s="1"/>
  <c r="G206" i="9"/>
  <c r="H206" i="9" s="1"/>
  <c r="I206" i="9" s="1"/>
  <c r="G209" i="9"/>
  <c r="H209" i="9" s="1"/>
  <c r="I209" i="9" s="1"/>
  <c r="G153" i="12"/>
  <c r="H153" i="12" s="1"/>
  <c r="I153" i="12" s="1"/>
  <c r="G170" i="12"/>
  <c r="H170" i="12" s="1"/>
  <c r="I170" i="12" s="1"/>
  <c r="E26" i="15"/>
  <c r="F26" i="15" s="1"/>
  <c r="G26" i="15" s="1"/>
  <c r="E27" i="15"/>
  <c r="F27" i="15" s="1"/>
  <c r="G27" i="15" s="1"/>
  <c r="E28" i="15"/>
  <c r="F28" i="15" s="1"/>
  <c r="G28" i="15" s="1"/>
  <c r="E24" i="15"/>
  <c r="F24" i="15" s="1"/>
  <c r="G24" i="15" s="1"/>
  <c r="E25" i="15"/>
  <c r="F25" i="15" s="1"/>
  <c r="G25" i="15" s="1"/>
  <c r="E29" i="15"/>
  <c r="F29" i="15" s="1"/>
  <c r="G29" i="15" s="1"/>
  <c r="G168" i="12"/>
  <c r="H168" i="12" s="1"/>
  <c r="I168" i="12" s="1"/>
  <c r="G166" i="12"/>
  <c r="H166" i="12" s="1"/>
  <c r="I166" i="12" s="1"/>
  <c r="G155" i="12"/>
  <c r="H155" i="12" s="1"/>
  <c r="I155" i="12" s="1"/>
  <c r="G2" i="13"/>
  <c r="H2" i="13" s="1"/>
  <c r="I2" i="13" s="1"/>
  <c r="G5" i="13"/>
  <c r="H5" i="13" s="1"/>
  <c r="I5" i="13" s="1"/>
  <c r="G23" i="13"/>
  <c r="H23" i="13" s="1"/>
  <c r="I23" i="13" s="1"/>
  <c r="G14" i="13"/>
  <c r="H14" i="13" s="1"/>
  <c r="I14" i="13" s="1"/>
  <c r="G19" i="13"/>
  <c r="H19" i="13" s="1"/>
  <c r="I19" i="13" s="1"/>
  <c r="G20" i="13"/>
  <c r="H20" i="13" s="1"/>
  <c r="I20" i="13" s="1"/>
  <c r="G24" i="13"/>
  <c r="H24" i="13" s="1"/>
  <c r="I24" i="13" s="1"/>
  <c r="G3" i="13"/>
  <c r="H3" i="13" s="1"/>
  <c r="I3" i="13" s="1"/>
  <c r="G15" i="13"/>
  <c r="H15" i="13" s="1"/>
  <c r="I15" i="13" s="1"/>
  <c r="G21" i="13"/>
  <c r="H21" i="13" s="1"/>
  <c r="I21" i="13" s="1"/>
  <c r="G17" i="13"/>
  <c r="H17" i="13" s="1"/>
  <c r="I17" i="13" s="1"/>
  <c r="G25" i="13"/>
  <c r="H25" i="13" s="1"/>
  <c r="I25" i="13" s="1"/>
  <c r="G13" i="13"/>
  <c r="H13" i="13" s="1"/>
  <c r="I13" i="13" s="1"/>
  <c r="G18" i="13"/>
  <c r="H18" i="13" s="1"/>
  <c r="I18" i="13" s="1"/>
  <c r="G4" i="13"/>
  <c r="H4" i="13" s="1"/>
  <c r="I4" i="13" s="1"/>
  <c r="G16" i="13"/>
  <c r="H16" i="13" s="1"/>
  <c r="I16" i="13" s="1"/>
  <c r="G22" i="13"/>
  <c r="H22" i="13" s="1"/>
  <c r="I22" i="13" s="1"/>
  <c r="E22" i="16"/>
  <c r="F22" i="16" s="1"/>
  <c r="G22" i="16" s="1"/>
  <c r="E48" i="16"/>
  <c r="F48" i="16" s="1"/>
  <c r="G48" i="16" s="1"/>
  <c r="E41" i="16"/>
  <c r="F41" i="16" s="1"/>
  <c r="G41" i="16" s="1"/>
  <c r="E35" i="16"/>
  <c r="F35" i="16" s="1"/>
  <c r="G35" i="16" s="1"/>
  <c r="E46" i="16"/>
  <c r="F46" i="16" s="1"/>
  <c r="G46" i="16" s="1"/>
  <c r="E30" i="16"/>
  <c r="F30" i="16" s="1"/>
  <c r="G30" i="16" s="1"/>
  <c r="E60" i="16"/>
  <c r="F60" i="16" s="1"/>
  <c r="G60" i="16" s="1"/>
  <c r="E23" i="16"/>
  <c r="F23" i="16" s="1"/>
  <c r="G23" i="16" s="1"/>
  <c r="E24" i="16"/>
  <c r="F24" i="16" s="1"/>
  <c r="G24" i="16" s="1"/>
  <c r="E61" i="16"/>
  <c r="F61" i="16" s="1"/>
  <c r="G61" i="16" s="1"/>
  <c r="E49" i="16"/>
  <c r="F49" i="16" s="1"/>
  <c r="G49" i="16" s="1"/>
  <c r="E50" i="16"/>
  <c r="F50" i="16" s="1"/>
  <c r="G50" i="16" s="1"/>
  <c r="E56" i="16"/>
  <c r="F56" i="16" s="1"/>
  <c r="G56" i="16" s="1"/>
  <c r="E25" i="16"/>
  <c r="F25" i="16" s="1"/>
  <c r="G25" i="16" s="1"/>
  <c r="E54" i="16"/>
  <c r="F54" i="16" s="1"/>
  <c r="G54" i="16" s="1"/>
  <c r="E33" i="16"/>
  <c r="F33" i="16" s="1"/>
  <c r="G33" i="16" s="1"/>
  <c r="E36" i="16"/>
  <c r="F36" i="16" s="1"/>
  <c r="G36" i="16" s="1"/>
  <c r="E26" i="16"/>
  <c r="F26" i="16" s="1"/>
  <c r="G26" i="16" s="1"/>
  <c r="E32" i="16"/>
  <c r="F32" i="16" s="1"/>
  <c r="G32" i="16" s="1"/>
  <c r="E47" i="16"/>
  <c r="F47" i="16" s="1"/>
  <c r="G47" i="16" s="1"/>
  <c r="E52" i="16"/>
  <c r="F52" i="16" s="1"/>
  <c r="G52" i="16" s="1"/>
  <c r="E57" i="16"/>
  <c r="F57" i="16" s="1"/>
  <c r="G57" i="16" s="1"/>
  <c r="E58" i="16"/>
  <c r="F58" i="16" s="1"/>
  <c r="G58" i="16" s="1"/>
  <c r="E31" i="16"/>
  <c r="F31" i="16" s="1"/>
  <c r="G31" i="16" s="1"/>
  <c r="E42" i="16"/>
  <c r="F42" i="16" s="1"/>
  <c r="G42" i="16" s="1"/>
  <c r="E53" i="16"/>
  <c r="F53" i="16" s="1"/>
  <c r="G53" i="16" s="1"/>
  <c r="E37" i="16"/>
  <c r="F37" i="16" s="1"/>
  <c r="G37" i="16" s="1"/>
  <c r="E38" i="16"/>
  <c r="F38" i="16" s="1"/>
  <c r="G38" i="16" s="1"/>
  <c r="E43" i="16"/>
  <c r="F43" i="16" s="1"/>
  <c r="G43" i="16" s="1"/>
  <c r="E34" i="16"/>
  <c r="F34" i="16" s="1"/>
  <c r="G34" i="16" s="1"/>
  <c r="E39" i="16"/>
  <c r="F39" i="16" s="1"/>
  <c r="G39" i="16" s="1"/>
  <c r="E28" i="16"/>
  <c r="F28" i="16" s="1"/>
  <c r="G28" i="16" s="1"/>
  <c r="E44" i="16"/>
  <c r="F44" i="16" s="1"/>
  <c r="G44" i="16" s="1"/>
  <c r="E29" i="16"/>
  <c r="F29" i="16" s="1"/>
  <c r="G29" i="16" s="1"/>
  <c r="E51" i="16"/>
  <c r="F51" i="16" s="1"/>
  <c r="G51" i="16" s="1"/>
  <c r="E27" i="16"/>
  <c r="F27" i="16" s="1"/>
  <c r="G27" i="16" s="1"/>
  <c r="E45" i="16"/>
  <c r="F45" i="16" s="1"/>
  <c r="G45" i="16" s="1"/>
  <c r="E59" i="16"/>
  <c r="F59" i="16" s="1"/>
  <c r="G59" i="16" s="1"/>
  <c r="E40" i="16"/>
  <c r="F40" i="16" s="1"/>
  <c r="G40" i="16" s="1"/>
  <c r="E55" i="16"/>
  <c r="F55" i="16" s="1"/>
  <c r="G55" i="16" s="1"/>
  <c r="E18" i="15"/>
  <c r="F18" i="15" s="1"/>
  <c r="G18" i="15" s="1"/>
  <c r="E22" i="15"/>
  <c r="F22" i="15" s="1"/>
  <c r="G22" i="15" s="1"/>
  <c r="E23" i="15"/>
  <c r="F23" i="15" s="1"/>
  <c r="G23" i="15" s="1"/>
  <c r="E19" i="15"/>
  <c r="F19" i="15" s="1"/>
  <c r="G19" i="15" s="1"/>
  <c r="E20" i="15"/>
  <c r="F20" i="15" s="1"/>
  <c r="G20" i="15" s="1"/>
  <c r="E21" i="15"/>
  <c r="F21" i="15" s="1"/>
  <c r="G21" i="15" s="1"/>
  <c r="G131" i="9"/>
  <c r="H131" i="9" s="1"/>
  <c r="I131" i="9" s="1"/>
  <c r="G130" i="9"/>
  <c r="H130" i="9" s="1"/>
  <c r="I130" i="9" s="1"/>
  <c r="G129" i="9"/>
  <c r="H129" i="9" s="1"/>
  <c r="I129" i="9" s="1"/>
  <c r="G45" i="14"/>
  <c r="H45" i="14" s="1"/>
  <c r="I45" i="14" s="1"/>
  <c r="G44" i="14"/>
  <c r="H44" i="14" s="1"/>
  <c r="I44" i="14" s="1"/>
  <c r="G282" i="9"/>
  <c r="H282" i="9" s="1"/>
  <c r="I282" i="9" s="1"/>
  <c r="G277" i="9"/>
  <c r="H277" i="9" s="1"/>
  <c r="I277" i="9" s="1"/>
  <c r="G285" i="9"/>
  <c r="H285" i="9" s="1"/>
  <c r="I285" i="9" s="1"/>
  <c r="G278" i="9"/>
  <c r="H278" i="9" s="1"/>
  <c r="I278" i="9" s="1"/>
  <c r="G50" i="14"/>
  <c r="H50" i="14" s="1"/>
  <c r="I50" i="14" s="1"/>
  <c r="G17" i="14"/>
  <c r="H17" i="14" s="1"/>
  <c r="I17" i="14" s="1"/>
  <c r="G8" i="14"/>
  <c r="H8" i="14" s="1"/>
  <c r="I8" i="14" s="1"/>
  <c r="G14" i="14"/>
  <c r="H14" i="14" s="1"/>
  <c r="I14" i="14" s="1"/>
  <c r="G16" i="14"/>
  <c r="H16" i="14" s="1"/>
  <c r="I16" i="14" s="1"/>
  <c r="G18" i="14"/>
  <c r="H18" i="14" s="1"/>
  <c r="I18" i="14" s="1"/>
  <c r="G47" i="14"/>
  <c r="H47" i="14" s="1"/>
  <c r="I47" i="14" s="1"/>
  <c r="G6" i="14"/>
  <c r="H6" i="14" s="1"/>
  <c r="I6" i="14" s="1"/>
  <c r="G19" i="14"/>
  <c r="H19" i="14" s="1"/>
  <c r="I19" i="14" s="1"/>
  <c r="G49" i="14"/>
  <c r="H49" i="14" s="1"/>
  <c r="I49" i="14" s="1"/>
  <c r="G15" i="14"/>
  <c r="H15" i="14" s="1"/>
  <c r="I15" i="14" s="1"/>
  <c r="G276" i="9"/>
  <c r="H276" i="9" s="1"/>
  <c r="I276" i="9" s="1"/>
  <c r="G283" i="9"/>
  <c r="H283" i="9" s="1"/>
  <c r="I283" i="9" s="1"/>
  <c r="G281" i="9"/>
  <c r="H281" i="9" s="1"/>
  <c r="I281" i="9" s="1"/>
  <c r="G271" i="9"/>
  <c r="H271" i="9" s="1"/>
  <c r="I271" i="9" s="1"/>
  <c r="G274" i="9"/>
  <c r="H274" i="9" s="1"/>
  <c r="I274" i="9" s="1"/>
  <c r="G272" i="9"/>
  <c r="H272" i="9" s="1"/>
  <c r="I272" i="9" s="1"/>
  <c r="G284" i="9"/>
  <c r="H284" i="9" s="1"/>
  <c r="I284" i="9" s="1"/>
  <c r="G275" i="9"/>
  <c r="H275" i="9" s="1"/>
  <c r="I275" i="9" s="1"/>
  <c r="G279" i="9"/>
  <c r="H279" i="9" s="1"/>
  <c r="I279" i="9" s="1"/>
  <c r="G273" i="9"/>
  <c r="H273" i="9" s="1"/>
  <c r="I273" i="9" s="1"/>
  <c r="G280" i="9"/>
  <c r="H280" i="9" s="1"/>
  <c r="I280" i="9" s="1"/>
  <c r="G154" i="12"/>
  <c r="H154" i="12" s="1"/>
  <c r="I154" i="12" s="1"/>
  <c r="G165" i="12"/>
  <c r="H165" i="12" s="1"/>
  <c r="I165" i="12" s="1"/>
  <c r="G167" i="12"/>
  <c r="H167" i="12" s="1"/>
  <c r="I167" i="12" s="1"/>
  <c r="G169" i="12"/>
  <c r="H169" i="12" s="1"/>
  <c r="I169" i="12" s="1"/>
  <c r="G2" i="15"/>
  <c r="H2" i="15" s="1"/>
  <c r="I2" i="15" s="1"/>
  <c r="G70" i="9"/>
  <c r="H70" i="9" s="1"/>
  <c r="I70" i="9" s="1"/>
  <c r="G50" i="12"/>
  <c r="H50" i="12" s="1"/>
  <c r="I50" i="12" s="1"/>
  <c r="G145" i="12"/>
  <c r="H145" i="12" s="1"/>
  <c r="I145" i="12" s="1"/>
  <c r="G147" i="12"/>
  <c r="H147" i="12" s="1"/>
  <c r="I147" i="12" s="1"/>
  <c r="G149" i="12"/>
  <c r="H149" i="12" s="1"/>
  <c r="I149" i="12" s="1"/>
  <c r="G151" i="12"/>
  <c r="H151" i="12" s="1"/>
  <c r="I151" i="12" s="1"/>
  <c r="G53" i="12"/>
  <c r="H53" i="12" s="1"/>
  <c r="I53" i="12" s="1"/>
  <c r="G54" i="12"/>
  <c r="H54" i="12" s="1"/>
  <c r="I54" i="12" s="1"/>
  <c r="G199" i="9"/>
  <c r="H199" i="9" s="1"/>
  <c r="I199" i="9" s="1"/>
  <c r="G196" i="9"/>
  <c r="H196" i="9" s="1"/>
  <c r="I196" i="9" s="1"/>
  <c r="G194" i="9"/>
  <c r="H194" i="9" s="1"/>
  <c r="I194" i="9" s="1"/>
  <c r="G197" i="9"/>
  <c r="H197" i="9" s="1"/>
  <c r="I197" i="9" s="1"/>
  <c r="G195" i="9"/>
  <c r="H195" i="9" s="1"/>
  <c r="I195" i="9" s="1"/>
  <c r="G198" i="9"/>
  <c r="H198" i="9" s="1"/>
  <c r="I198" i="9" s="1"/>
  <c r="G226" i="9"/>
  <c r="H226" i="9" s="1"/>
  <c r="I226" i="9" s="1"/>
  <c r="G224" i="9"/>
  <c r="H224" i="9" s="1"/>
  <c r="I224" i="9" s="1"/>
  <c r="G229" i="9"/>
  <c r="H229" i="9" s="1"/>
  <c r="I229" i="9" s="1"/>
  <c r="G228" i="9"/>
  <c r="H228" i="9" s="1"/>
  <c r="I228" i="9" s="1"/>
  <c r="G227" i="9"/>
  <c r="H227" i="9" s="1"/>
  <c r="I227" i="9" s="1"/>
  <c r="G225" i="9"/>
  <c r="H225" i="9" s="1"/>
  <c r="I225" i="9" s="1"/>
  <c r="G155" i="9"/>
  <c r="H155" i="9" s="1"/>
  <c r="I155" i="9" s="1"/>
  <c r="G150" i="9"/>
  <c r="H150" i="9" s="1"/>
  <c r="I150" i="9" s="1"/>
  <c r="G154" i="9"/>
  <c r="H154" i="9" s="1"/>
  <c r="I154" i="9" s="1"/>
  <c r="G152" i="9"/>
  <c r="H152" i="9" s="1"/>
  <c r="I152" i="9" s="1"/>
  <c r="G153" i="9"/>
  <c r="H153" i="9" s="1"/>
  <c r="I153" i="9" s="1"/>
  <c r="G149" i="9"/>
  <c r="H149" i="9" s="1"/>
  <c r="I149" i="9" s="1"/>
  <c r="G151" i="9"/>
  <c r="H151" i="9" s="1"/>
  <c r="I151" i="9" s="1"/>
  <c r="G156" i="9"/>
  <c r="H156" i="9" s="1"/>
  <c r="I156" i="9" s="1"/>
  <c r="G157" i="9"/>
  <c r="H157" i="9" s="1"/>
  <c r="I157" i="9" s="1"/>
  <c r="G110" i="9"/>
  <c r="H110" i="9" s="1"/>
  <c r="I110" i="9" s="1"/>
  <c r="G109" i="9"/>
  <c r="H109" i="9" s="1"/>
  <c r="I109" i="9" s="1"/>
  <c r="G102" i="9"/>
  <c r="H102" i="9" s="1"/>
  <c r="I102" i="9" s="1"/>
  <c r="G111" i="9"/>
  <c r="H111" i="9" s="1"/>
  <c r="I111" i="9" s="1"/>
  <c r="G101" i="9"/>
  <c r="H101" i="9" s="1"/>
  <c r="I101" i="9" s="1"/>
  <c r="G100" i="9"/>
  <c r="H100" i="9" s="1"/>
  <c r="I100" i="9" s="1"/>
  <c r="G75" i="9"/>
  <c r="H75" i="9" s="1"/>
  <c r="I75" i="9" s="1"/>
  <c r="G73" i="9"/>
  <c r="H73" i="9" s="1"/>
  <c r="I73" i="9" s="1"/>
  <c r="G71" i="9"/>
  <c r="H71" i="9" s="1"/>
  <c r="I71" i="9" s="1"/>
  <c r="G76" i="9"/>
  <c r="H76" i="9" s="1"/>
  <c r="I76" i="9" s="1"/>
  <c r="G74" i="9"/>
  <c r="H74" i="9" s="1"/>
  <c r="I74" i="9" s="1"/>
  <c r="G72" i="9"/>
  <c r="H72" i="9" s="1"/>
  <c r="I72" i="9" s="1"/>
  <c r="G52" i="12"/>
  <c r="H52" i="12" s="1"/>
  <c r="I52" i="12" s="1"/>
  <c r="G51" i="12"/>
  <c r="H51" i="12" s="1"/>
  <c r="I51" i="12" s="1"/>
  <c r="G85" i="12"/>
  <c r="H85" i="12" s="1"/>
  <c r="I85" i="12" s="1"/>
  <c r="G144" i="12"/>
  <c r="H144" i="12" s="1"/>
  <c r="I144" i="12" s="1"/>
  <c r="G146" i="12"/>
  <c r="H146" i="12" s="1"/>
  <c r="I146" i="12" s="1"/>
  <c r="G148" i="12"/>
  <c r="H148" i="12" s="1"/>
  <c r="I148" i="12" s="1"/>
  <c r="G150" i="12"/>
  <c r="H150" i="12" s="1"/>
  <c r="I150" i="12" s="1"/>
  <c r="G152" i="12"/>
  <c r="H152" i="12" s="1"/>
  <c r="I152" i="12" s="1"/>
  <c r="G87" i="12"/>
  <c r="H87" i="12" s="1"/>
  <c r="I87" i="12" s="1"/>
  <c r="G89" i="12"/>
  <c r="H89" i="12" s="1"/>
  <c r="I89" i="12" s="1"/>
  <c r="G86" i="12"/>
  <c r="H86" i="12" s="1"/>
  <c r="I86" i="12" s="1"/>
  <c r="G88" i="12"/>
  <c r="H88" i="12" s="1"/>
  <c r="I88" i="12" s="1"/>
  <c r="G4" i="14"/>
  <c r="H4" i="14" s="1"/>
  <c r="I4" i="14" s="1"/>
  <c r="G2" i="14"/>
  <c r="H2" i="14" s="1"/>
  <c r="I2" i="14" s="1"/>
  <c r="G5" i="14"/>
  <c r="H5" i="14" s="1"/>
  <c r="I5" i="14" s="1"/>
  <c r="G43" i="14"/>
  <c r="H43" i="14" s="1"/>
  <c r="I43" i="14" s="1"/>
  <c r="G48" i="14"/>
  <c r="H48" i="14" s="1"/>
  <c r="I48" i="14" s="1"/>
  <c r="G46" i="14"/>
  <c r="H46" i="14" s="1"/>
  <c r="I46" i="14" s="1"/>
  <c r="G47" i="12"/>
  <c r="H47" i="12" s="1"/>
  <c r="I47" i="12" s="1"/>
  <c r="G64" i="12"/>
  <c r="H64" i="12" s="1"/>
  <c r="I64" i="12" s="1"/>
  <c r="G55" i="12"/>
  <c r="H55" i="12" s="1"/>
  <c r="I55" i="12" s="1"/>
  <c r="G66" i="12"/>
  <c r="H66" i="12" s="1"/>
  <c r="I66" i="12" s="1"/>
  <c r="G68" i="12"/>
  <c r="H68" i="12" s="1"/>
  <c r="I68" i="12" s="1"/>
  <c r="G44" i="12"/>
  <c r="H44" i="12" s="1"/>
  <c r="I44" i="12" s="1"/>
  <c r="G7" i="12"/>
  <c r="H7" i="12" s="1"/>
  <c r="I7" i="12" s="1"/>
  <c r="G61" i="12"/>
  <c r="H61" i="12" s="1"/>
  <c r="I61" i="12" s="1"/>
  <c r="G63" i="12"/>
  <c r="H63" i="12" s="1"/>
  <c r="I63" i="12" s="1"/>
  <c r="G38" i="12"/>
  <c r="H38" i="12" s="1"/>
  <c r="I38" i="12" s="1"/>
  <c r="G41" i="12"/>
  <c r="H41" i="12" s="1"/>
  <c r="I41" i="12" s="1"/>
  <c r="G56" i="12"/>
  <c r="H56" i="12" s="1"/>
  <c r="I56" i="12" s="1"/>
  <c r="G58" i="12"/>
  <c r="H58" i="12" s="1"/>
  <c r="I58" i="12" s="1"/>
  <c r="G69" i="12"/>
  <c r="H69" i="12" s="1"/>
  <c r="I69" i="12" s="1"/>
  <c r="G8" i="12"/>
  <c r="H8" i="12" s="1"/>
  <c r="I8" i="12" s="1"/>
  <c r="G60" i="12"/>
  <c r="H60" i="12" s="1"/>
  <c r="I60" i="12" s="1"/>
  <c r="G62" i="12"/>
  <c r="H62" i="12" s="1"/>
  <c r="I62" i="12" s="1"/>
  <c r="G156" i="12"/>
  <c r="H156" i="12" s="1"/>
  <c r="I156" i="12" s="1"/>
  <c r="G158" i="12"/>
  <c r="H158" i="12" s="1"/>
  <c r="I158" i="12" s="1"/>
  <c r="G35" i="12"/>
  <c r="H35" i="12" s="1"/>
  <c r="I35" i="12" s="1"/>
  <c r="G143" i="12"/>
  <c r="H143" i="12" s="1"/>
  <c r="I143" i="12" s="1"/>
  <c r="G17" i="12"/>
  <c r="H17" i="12" s="1"/>
  <c r="I17" i="12" s="1"/>
  <c r="G40" i="12"/>
  <c r="H40" i="12" s="1"/>
  <c r="I40" i="12" s="1"/>
  <c r="G43" i="12"/>
  <c r="H43" i="12" s="1"/>
  <c r="I43" i="12" s="1"/>
  <c r="G46" i="12"/>
  <c r="H46" i="12" s="1"/>
  <c r="I46" i="12" s="1"/>
  <c r="G49" i="12"/>
  <c r="H49" i="12" s="1"/>
  <c r="I49" i="12" s="1"/>
  <c r="G57" i="12"/>
  <c r="H57" i="12" s="1"/>
  <c r="I57" i="12" s="1"/>
  <c r="G37" i="12"/>
  <c r="H37" i="12" s="1"/>
  <c r="I37" i="12" s="1"/>
  <c r="G141" i="12"/>
  <c r="H141" i="12" s="1"/>
  <c r="I141" i="12" s="1"/>
  <c r="G16" i="12"/>
  <c r="H16" i="12" s="1"/>
  <c r="I16" i="12" s="1"/>
  <c r="G6" i="12"/>
  <c r="H6" i="12" s="1"/>
  <c r="I6" i="12" s="1"/>
  <c r="G48" i="12"/>
  <c r="H48" i="12" s="1"/>
  <c r="I48" i="12" s="1"/>
  <c r="G65" i="12"/>
  <c r="H65" i="12" s="1"/>
  <c r="I65" i="12" s="1"/>
  <c r="G142" i="12"/>
  <c r="H142" i="12" s="1"/>
  <c r="I142" i="12" s="1"/>
  <c r="G9" i="12"/>
  <c r="H9" i="12" s="1"/>
  <c r="I9" i="12" s="1"/>
  <c r="G12" i="12"/>
  <c r="H12" i="12" s="1"/>
  <c r="I12" i="12" s="1"/>
  <c r="G15" i="12"/>
  <c r="H15" i="12" s="1"/>
  <c r="I15" i="12" s="1"/>
  <c r="G59" i="12"/>
  <c r="H59" i="12" s="1"/>
  <c r="I59" i="12" s="1"/>
  <c r="G67" i="12"/>
  <c r="H67" i="12" s="1"/>
  <c r="I67" i="12" s="1"/>
  <c r="G36" i="12"/>
  <c r="H36" i="12" s="1"/>
  <c r="I36" i="12" s="1"/>
  <c r="G39" i="12"/>
  <c r="H39" i="12" s="1"/>
  <c r="I39" i="12" s="1"/>
  <c r="G42" i="12"/>
  <c r="H42" i="12" s="1"/>
  <c r="I42" i="12" s="1"/>
  <c r="G45" i="12"/>
  <c r="H45" i="12" s="1"/>
  <c r="I45" i="12" s="1"/>
  <c r="G18" i="12"/>
  <c r="H18" i="12" s="1"/>
  <c r="I18" i="12" s="1"/>
  <c r="G5" i="12"/>
  <c r="H5" i="12" s="1"/>
  <c r="I5" i="12" s="1"/>
  <c r="G11" i="12"/>
  <c r="H11" i="12" s="1"/>
  <c r="I11" i="12" s="1"/>
  <c r="G14" i="12"/>
  <c r="H14" i="12" s="1"/>
  <c r="I14" i="12" s="1"/>
  <c r="G10" i="12"/>
  <c r="H10" i="12" s="1"/>
  <c r="I10" i="12" s="1"/>
  <c r="G13" i="12"/>
  <c r="H13" i="12" s="1"/>
  <c r="I13" i="12" s="1"/>
  <c r="G19" i="12"/>
  <c r="H19" i="12" s="1"/>
  <c r="I19" i="12" s="1"/>
  <c r="G136" i="12"/>
  <c r="H136" i="12" s="1"/>
  <c r="I136" i="12" s="1"/>
  <c r="G139" i="12"/>
  <c r="H139" i="12" s="1"/>
  <c r="I139" i="12" s="1"/>
  <c r="G135" i="12"/>
  <c r="H135" i="12" s="1"/>
  <c r="I135" i="12" s="1"/>
  <c r="G138" i="12"/>
  <c r="H138" i="12" s="1"/>
  <c r="I138" i="12" s="1"/>
  <c r="G137" i="12"/>
  <c r="H137" i="12" s="1"/>
  <c r="I137" i="12" s="1"/>
  <c r="G140" i="12"/>
  <c r="H140" i="12" s="1"/>
  <c r="I140" i="12" s="1"/>
  <c r="G157" i="12"/>
  <c r="H157" i="12" s="1"/>
  <c r="I157" i="12" s="1"/>
  <c r="AL36" i="10"/>
  <c r="AK36" i="10"/>
  <c r="AF36" i="10"/>
  <c r="AC36" i="10"/>
  <c r="AA36" i="10"/>
  <c r="Y36" i="10"/>
  <c r="W36" i="10"/>
  <c r="U36" i="10"/>
  <c r="S36" i="10"/>
  <c r="P36" i="10"/>
  <c r="Q36" i="10" s="1"/>
  <c r="AL34" i="10"/>
  <c r="AK34" i="10"/>
  <c r="AF34" i="10"/>
  <c r="AC34" i="10"/>
  <c r="AL33" i="10"/>
  <c r="AK33" i="10"/>
  <c r="AF33" i="10"/>
  <c r="AC33" i="10"/>
  <c r="AL32" i="10"/>
  <c r="AK32" i="10"/>
  <c r="G32" i="10" s="1"/>
  <c r="AF32" i="10"/>
  <c r="AC32" i="10"/>
  <c r="AL31" i="10"/>
  <c r="AK31" i="10"/>
  <c r="AF31" i="10"/>
  <c r="AC31" i="10"/>
  <c r="AL30" i="10"/>
  <c r="AK30" i="10"/>
  <c r="AF30" i="10"/>
  <c r="AC30" i="10"/>
  <c r="AL29" i="10"/>
  <c r="AK29" i="10"/>
  <c r="G29" i="10" s="1"/>
  <c r="AF29" i="10"/>
  <c r="AC29" i="10"/>
  <c r="AL28" i="10"/>
  <c r="AK28" i="10"/>
  <c r="AF28" i="10"/>
  <c r="AC28" i="10"/>
  <c r="AL27" i="10"/>
  <c r="AK27" i="10"/>
  <c r="AF27" i="10"/>
  <c r="AC27" i="10"/>
  <c r="AL26" i="10"/>
  <c r="AK26" i="10"/>
  <c r="G26" i="10" s="1"/>
  <c r="AF26" i="10"/>
  <c r="AC26" i="10"/>
  <c r="AL25" i="10"/>
  <c r="AK25" i="10"/>
  <c r="AF25" i="10"/>
  <c r="AC25" i="10"/>
  <c r="AL24" i="10"/>
  <c r="AK24" i="10"/>
  <c r="AF24" i="10"/>
  <c r="AC24" i="10"/>
  <c r="AL23" i="10"/>
  <c r="AK23" i="10"/>
  <c r="G23" i="10" s="1"/>
  <c r="AF23" i="10"/>
  <c r="AC23" i="10"/>
  <c r="AL22" i="10"/>
  <c r="AK22" i="10"/>
  <c r="AF22" i="10"/>
  <c r="AC22" i="10"/>
  <c r="G30" i="10" l="1"/>
  <c r="G27" i="10"/>
  <c r="G33" i="10"/>
  <c r="G22" i="10"/>
  <c r="G25" i="10"/>
  <c r="G28" i="10"/>
  <c r="I28" i="10" s="1"/>
  <c r="J28" i="10" s="1"/>
  <c r="G31" i="10"/>
  <c r="G34" i="10"/>
  <c r="G24" i="10"/>
  <c r="I24" i="10" s="1"/>
  <c r="J24" i="10" s="1"/>
  <c r="G36" i="10"/>
  <c r="I36" i="10" s="1"/>
  <c r="J36" i="10" s="1"/>
  <c r="I34" i="10"/>
  <c r="J34" i="10" s="1"/>
  <c r="I22" i="10"/>
  <c r="J22" i="10" s="1"/>
  <c r="I23" i="10"/>
  <c r="J23" i="10" s="1"/>
  <c r="I32" i="10"/>
  <c r="J32" i="10" s="1"/>
  <c r="I27" i="10"/>
  <c r="J27" i="10" s="1"/>
  <c r="I31" i="10"/>
  <c r="J31" i="10" s="1"/>
  <c r="I25" i="10"/>
  <c r="J25" i="10" s="1"/>
  <c r="I29" i="10"/>
  <c r="J29" i="10" s="1"/>
  <c r="I33" i="10"/>
  <c r="J33" i="10" s="1"/>
  <c r="I26" i="10"/>
  <c r="J26" i="10" s="1"/>
  <c r="I30" i="10"/>
  <c r="J30" i="10" s="1"/>
  <c r="P16" i="10"/>
  <c r="Q16" i="10" s="1"/>
  <c r="P13" i="10"/>
  <c r="Q13" i="10" s="1"/>
  <c r="P12" i="10"/>
  <c r="Q12" i="10" s="1"/>
  <c r="P8" i="10"/>
  <c r="Q8" i="10" s="1"/>
  <c r="P4" i="10"/>
  <c r="Q4" i="10" s="1"/>
  <c r="AL52" i="10"/>
  <c r="AK52" i="10"/>
  <c r="AF52" i="10"/>
  <c r="AC52" i="10"/>
  <c r="AA52" i="10"/>
  <c r="Y52" i="10"/>
  <c r="W52" i="10"/>
  <c r="U52" i="10"/>
  <c r="S52" i="10"/>
  <c r="P52" i="10"/>
  <c r="Q52" i="10" s="1"/>
  <c r="AL50" i="10"/>
  <c r="AK50" i="10"/>
  <c r="AF50" i="10"/>
  <c r="AC50" i="10"/>
  <c r="AL49" i="10"/>
  <c r="AK49" i="10"/>
  <c r="AF49" i="10"/>
  <c r="AC49" i="10"/>
  <c r="G49" i="10" s="1"/>
  <c r="AL48" i="10"/>
  <c r="AK48" i="10"/>
  <c r="AF48" i="10"/>
  <c r="AC48" i="10"/>
  <c r="AL47" i="10"/>
  <c r="AK47" i="10"/>
  <c r="AF47" i="10"/>
  <c r="AC47" i="10"/>
  <c r="AL46" i="10"/>
  <c r="AK46" i="10"/>
  <c r="AF46" i="10"/>
  <c r="AC46" i="10"/>
  <c r="G46" i="10" s="1"/>
  <c r="AL45" i="10"/>
  <c r="AK45" i="10"/>
  <c r="AF45" i="10"/>
  <c r="AC45" i="10"/>
  <c r="AL44" i="10"/>
  <c r="AK44" i="10"/>
  <c r="AF44" i="10"/>
  <c r="AC44" i="10"/>
  <c r="AL43" i="10"/>
  <c r="AK43" i="10"/>
  <c r="AF43" i="10"/>
  <c r="AC43" i="10"/>
  <c r="G43" i="10" s="1"/>
  <c r="AL42" i="10"/>
  <c r="AK42" i="10"/>
  <c r="AF42" i="10"/>
  <c r="AC42" i="10"/>
  <c r="AL41" i="10"/>
  <c r="AK41" i="10"/>
  <c r="AF41" i="10"/>
  <c r="AC41" i="10"/>
  <c r="AL40" i="10"/>
  <c r="AK40" i="10"/>
  <c r="AF40" i="10"/>
  <c r="AC40" i="10"/>
  <c r="G40" i="10" s="1"/>
  <c r="AL39" i="10"/>
  <c r="AK39" i="10"/>
  <c r="AF39" i="10"/>
  <c r="AC39" i="10"/>
  <c r="AL38" i="10"/>
  <c r="AK38" i="10"/>
  <c r="AF38" i="10"/>
  <c r="AC38" i="10"/>
  <c r="AL37" i="10"/>
  <c r="AK37" i="10"/>
  <c r="AF37" i="10"/>
  <c r="AC37" i="10"/>
  <c r="G37" i="10" s="1"/>
  <c r="AL84" i="10"/>
  <c r="AK84" i="10"/>
  <c r="AF84" i="10"/>
  <c r="AC84" i="10"/>
  <c r="AA84" i="10"/>
  <c r="Y84" i="10"/>
  <c r="W84" i="10"/>
  <c r="U84" i="10"/>
  <c r="S84" i="10"/>
  <c r="P84" i="10"/>
  <c r="Q84" i="10" s="1"/>
  <c r="AL82" i="10"/>
  <c r="AK82" i="10"/>
  <c r="AF82" i="10"/>
  <c r="AC82" i="10"/>
  <c r="AL81" i="10"/>
  <c r="AK81" i="10"/>
  <c r="AF81" i="10"/>
  <c r="AC81" i="10"/>
  <c r="AL80" i="10"/>
  <c r="AK80" i="10"/>
  <c r="AF80" i="10"/>
  <c r="AC80" i="10"/>
  <c r="AL79" i="10"/>
  <c r="AK79" i="10"/>
  <c r="AF79" i="10"/>
  <c r="AC79" i="10"/>
  <c r="AL78" i="10"/>
  <c r="AK78" i="10"/>
  <c r="AF78" i="10"/>
  <c r="AC78" i="10"/>
  <c r="G78" i="10" s="1"/>
  <c r="AL77" i="10"/>
  <c r="AK77" i="10"/>
  <c r="AF77" i="10"/>
  <c r="AC77" i="10"/>
  <c r="AL76" i="10"/>
  <c r="AK76" i="10"/>
  <c r="AF76" i="10"/>
  <c r="AC76" i="10"/>
  <c r="AL75" i="10"/>
  <c r="AK75" i="10"/>
  <c r="AF75" i="10"/>
  <c r="AC75" i="10"/>
  <c r="G75" i="10" s="1"/>
  <c r="AL74" i="10"/>
  <c r="AK74" i="10"/>
  <c r="AF74" i="10"/>
  <c r="AC74" i="10"/>
  <c r="AL73" i="10"/>
  <c r="AK73" i="10"/>
  <c r="AF73" i="10"/>
  <c r="AC73" i="10"/>
  <c r="AL72" i="10"/>
  <c r="AK72" i="10"/>
  <c r="AF72" i="10"/>
  <c r="AC72" i="10"/>
  <c r="G72" i="10" s="1"/>
  <c r="AL71" i="10"/>
  <c r="AK71" i="10"/>
  <c r="AF71" i="10"/>
  <c r="AC71" i="10"/>
  <c r="AL70" i="10"/>
  <c r="AK70" i="10"/>
  <c r="AF70" i="10"/>
  <c r="AC70" i="10"/>
  <c r="AL69" i="10"/>
  <c r="AK69" i="10"/>
  <c r="AF69" i="10"/>
  <c r="AC69" i="10"/>
  <c r="G69" i="10" s="1"/>
  <c r="AL16" i="10"/>
  <c r="AK16" i="10"/>
  <c r="AF16" i="10"/>
  <c r="AC16" i="10"/>
  <c r="AA16" i="10"/>
  <c r="Y16" i="10"/>
  <c r="W16" i="10"/>
  <c r="U16" i="10"/>
  <c r="S16" i="10"/>
  <c r="AL15" i="10"/>
  <c r="AK15" i="10"/>
  <c r="AF15" i="10"/>
  <c r="AC15" i="10"/>
  <c r="AA15" i="10"/>
  <c r="Y15" i="10"/>
  <c r="W15" i="10"/>
  <c r="U15" i="10"/>
  <c r="S15" i="10"/>
  <c r="P15" i="10"/>
  <c r="Q15" i="10" s="1"/>
  <c r="AL14" i="10"/>
  <c r="AK14" i="10"/>
  <c r="AF14" i="10"/>
  <c r="AC14" i="10"/>
  <c r="AA14" i="10"/>
  <c r="Y14" i="10"/>
  <c r="W14" i="10"/>
  <c r="U14" i="10"/>
  <c r="S14" i="10"/>
  <c r="P14" i="10"/>
  <c r="Q14" i="10" s="1"/>
  <c r="AL13" i="10"/>
  <c r="AK13" i="10"/>
  <c r="AF13" i="10"/>
  <c r="AC13" i="10"/>
  <c r="AA13" i="10"/>
  <c r="Y13" i="10"/>
  <c r="W13" i="10"/>
  <c r="U13" i="10"/>
  <c r="S13" i="10"/>
  <c r="AL12" i="10"/>
  <c r="AK12" i="10"/>
  <c r="AF12" i="10"/>
  <c r="AC12" i="10"/>
  <c r="AA12" i="10"/>
  <c r="Y12" i="10"/>
  <c r="W12" i="10"/>
  <c r="U12" i="10"/>
  <c r="S12" i="10"/>
  <c r="AL11" i="10"/>
  <c r="AK11" i="10"/>
  <c r="AF11" i="10"/>
  <c r="AC11" i="10"/>
  <c r="AA11" i="10"/>
  <c r="Y11" i="10"/>
  <c r="W11" i="10"/>
  <c r="U11" i="10"/>
  <c r="S11" i="10"/>
  <c r="P11" i="10"/>
  <c r="Q11" i="10" s="1"/>
  <c r="AL10" i="10"/>
  <c r="AK10" i="10"/>
  <c r="AF10" i="10"/>
  <c r="AC10" i="10"/>
  <c r="AA10" i="10"/>
  <c r="Y10" i="10"/>
  <c r="W10" i="10"/>
  <c r="U10" i="10"/>
  <c r="S10" i="10"/>
  <c r="P10" i="10"/>
  <c r="Q10" i="10" s="1"/>
  <c r="AL9" i="10"/>
  <c r="AK9" i="10"/>
  <c r="AF9" i="10"/>
  <c r="AC9" i="10"/>
  <c r="AA9" i="10"/>
  <c r="Y9" i="10"/>
  <c r="W9" i="10"/>
  <c r="U9" i="10"/>
  <c r="S9" i="10"/>
  <c r="P9" i="10"/>
  <c r="Q9" i="10" s="1"/>
  <c r="AL8" i="10"/>
  <c r="AK8" i="10"/>
  <c r="AF8" i="10"/>
  <c r="AC8" i="10"/>
  <c r="AA8" i="10"/>
  <c r="Y8" i="10"/>
  <c r="W8" i="10"/>
  <c r="U8" i="10"/>
  <c r="S8" i="10"/>
  <c r="AL7" i="10"/>
  <c r="AK7" i="10"/>
  <c r="AF7" i="10"/>
  <c r="AC7" i="10"/>
  <c r="AA7" i="10"/>
  <c r="Y7" i="10"/>
  <c r="W7" i="10"/>
  <c r="U7" i="10"/>
  <c r="S7" i="10"/>
  <c r="P7" i="10"/>
  <c r="Q7" i="10" s="1"/>
  <c r="AL6" i="10"/>
  <c r="AK6" i="10"/>
  <c r="AF6" i="10"/>
  <c r="AC6" i="10"/>
  <c r="AA6" i="10"/>
  <c r="Y6" i="10"/>
  <c r="W6" i="10"/>
  <c r="U6" i="10"/>
  <c r="S6" i="10"/>
  <c r="P6" i="10"/>
  <c r="Q6" i="10" s="1"/>
  <c r="AL5" i="10"/>
  <c r="AK5" i="10"/>
  <c r="AF5" i="10"/>
  <c r="AC5" i="10"/>
  <c r="AA5" i="10"/>
  <c r="Y5" i="10"/>
  <c r="W5" i="10"/>
  <c r="U5" i="10"/>
  <c r="S5" i="10"/>
  <c r="P5" i="10"/>
  <c r="Q5" i="10" s="1"/>
  <c r="AL4" i="10"/>
  <c r="AK4" i="10"/>
  <c r="AF4" i="10"/>
  <c r="AC4" i="10"/>
  <c r="AA4" i="10"/>
  <c r="Y4" i="10"/>
  <c r="W4" i="10"/>
  <c r="U4" i="10"/>
  <c r="S4" i="10"/>
  <c r="AL3" i="10"/>
  <c r="AK3" i="10"/>
  <c r="AF3" i="10"/>
  <c r="AC3" i="10"/>
  <c r="AA3" i="10"/>
  <c r="Y3" i="10"/>
  <c r="W3" i="10"/>
  <c r="U3" i="10"/>
  <c r="S3" i="10"/>
  <c r="P3" i="10"/>
  <c r="Q3" i="10" s="1"/>
  <c r="AL2" i="10"/>
  <c r="AK2" i="10"/>
  <c r="AF2" i="10"/>
  <c r="AC2" i="10"/>
  <c r="AA2" i="10"/>
  <c r="Y2" i="10"/>
  <c r="W2" i="10"/>
  <c r="U2" i="10"/>
  <c r="S2" i="10"/>
  <c r="P2" i="10"/>
  <c r="Q2" i="10" s="1"/>
  <c r="G71" i="10" l="1"/>
  <c r="G74" i="10"/>
  <c r="G77" i="10"/>
  <c r="G80" i="10"/>
  <c r="G84" i="10"/>
  <c r="G38" i="10"/>
  <c r="G41" i="10"/>
  <c r="I41" i="10" s="1"/>
  <c r="J41" i="10" s="1"/>
  <c r="G44" i="10"/>
  <c r="I44" i="10" s="1"/>
  <c r="J44" i="10" s="1"/>
  <c r="G47" i="10"/>
  <c r="G50" i="10"/>
  <c r="I50" i="10" s="1"/>
  <c r="J50" i="10" s="1"/>
  <c r="G81" i="10"/>
  <c r="I81" i="10" s="1"/>
  <c r="J81" i="10" s="1"/>
  <c r="G39" i="10"/>
  <c r="I39" i="10" s="1"/>
  <c r="J39" i="10" s="1"/>
  <c r="G45" i="10"/>
  <c r="G48" i="10"/>
  <c r="G52" i="10"/>
  <c r="G42" i="10"/>
  <c r="G70" i="10"/>
  <c r="G73" i="10"/>
  <c r="G76" i="10"/>
  <c r="G79" i="10"/>
  <c r="I79" i="10" s="1"/>
  <c r="J79" i="10" s="1"/>
  <c r="G82" i="10"/>
  <c r="H16" i="10"/>
  <c r="G16" i="10"/>
  <c r="I16" i="10" s="1"/>
  <c r="J16" i="10" s="1"/>
  <c r="G2" i="10"/>
  <c r="I2" i="10" s="1"/>
  <c r="J2" i="10" s="1"/>
  <c r="H2" i="10"/>
  <c r="G11" i="10"/>
  <c r="I11" i="10" s="1"/>
  <c r="J11" i="10" s="1"/>
  <c r="H11" i="10"/>
  <c r="H3" i="10"/>
  <c r="G3" i="10"/>
  <c r="I3" i="10" s="1"/>
  <c r="J3" i="10" s="1"/>
  <c r="H9" i="10"/>
  <c r="G9" i="10"/>
  <c r="G14" i="10"/>
  <c r="I14" i="10" s="1"/>
  <c r="J14" i="10" s="1"/>
  <c r="H14" i="10"/>
  <c r="H13" i="10"/>
  <c r="G13" i="10"/>
  <c r="I13" i="10" s="1"/>
  <c r="J13" i="10" s="1"/>
  <c r="G4" i="10"/>
  <c r="I4" i="10" s="1"/>
  <c r="J4" i="10" s="1"/>
  <c r="H4" i="10"/>
  <c r="G10" i="10"/>
  <c r="I10" i="10" s="1"/>
  <c r="J10" i="10" s="1"/>
  <c r="H10" i="10"/>
  <c r="H15" i="10"/>
  <c r="G15" i="10"/>
  <c r="I15" i="10" s="1"/>
  <c r="J15" i="10" s="1"/>
  <c r="G8" i="10"/>
  <c r="I8" i="10" s="1"/>
  <c r="J8" i="10" s="1"/>
  <c r="H8" i="10"/>
  <c r="G7" i="10"/>
  <c r="I7" i="10" s="1"/>
  <c r="J7" i="10" s="1"/>
  <c r="H7" i="10"/>
  <c r="H5" i="10"/>
  <c r="G5" i="10"/>
  <c r="I5" i="10" s="1"/>
  <c r="J5" i="10" s="1"/>
  <c r="G6" i="10"/>
  <c r="I6" i="10" s="1"/>
  <c r="J6" i="10" s="1"/>
  <c r="H6" i="10"/>
  <c r="G12" i="10"/>
  <c r="I12" i="10" s="1"/>
  <c r="J12" i="10" s="1"/>
  <c r="H12" i="10"/>
  <c r="I45" i="10"/>
  <c r="J45" i="10" s="1"/>
  <c r="I49" i="10"/>
  <c r="J49" i="10" s="1"/>
  <c r="I84" i="10"/>
  <c r="J84" i="10" s="1"/>
  <c r="I48" i="10"/>
  <c r="J48" i="10" s="1"/>
  <c r="I80" i="10"/>
  <c r="J80" i="10" s="1"/>
  <c r="I43" i="10"/>
  <c r="J43" i="10" s="1"/>
  <c r="I70" i="10"/>
  <c r="J70" i="10" s="1"/>
  <c r="I75" i="10"/>
  <c r="J75" i="10" s="1"/>
  <c r="I37" i="10"/>
  <c r="J37" i="10" s="1"/>
  <c r="I78" i="10"/>
  <c r="J78" i="10" s="1"/>
  <c r="I77" i="10"/>
  <c r="J77" i="10" s="1"/>
  <c r="I74" i="10"/>
  <c r="J74" i="10" s="1"/>
  <c r="I69" i="10"/>
  <c r="J69" i="10" s="1"/>
  <c r="I47" i="10"/>
  <c r="J47" i="10" s="1"/>
  <c r="I76" i="10"/>
  <c r="J76" i="10" s="1"/>
  <c r="I9" i="10"/>
  <c r="J9" i="10" s="1"/>
  <c r="I71" i="10"/>
  <c r="J71" i="10" s="1"/>
  <c r="I82" i="10"/>
  <c r="J82" i="10" s="1"/>
  <c r="I52" i="10"/>
  <c r="J52" i="10" s="1"/>
  <c r="I72" i="10"/>
  <c r="J72" i="10" s="1"/>
  <c r="I73" i="10"/>
  <c r="J73" i="10" s="1"/>
  <c r="I40" i="10"/>
  <c r="J40" i="10" s="1"/>
  <c r="I38" i="10"/>
  <c r="J38" i="10" s="1"/>
  <c r="I42" i="10"/>
  <c r="J42" i="10" s="1"/>
  <c r="I46" i="10"/>
  <c r="J46" i="10" s="1"/>
  <c r="AK240" i="9" l="1"/>
  <c r="AJ240" i="9"/>
  <c r="AE240" i="9"/>
  <c r="AB240" i="9"/>
  <c r="Z240" i="9"/>
  <c r="X240" i="9"/>
  <c r="V240" i="9"/>
  <c r="T240" i="9"/>
  <c r="R240" i="9"/>
  <c r="O240" i="9"/>
  <c r="P240" i="9" s="1"/>
  <c r="AK239" i="9"/>
  <c r="AJ239" i="9"/>
  <c r="AE239" i="9"/>
  <c r="AB239" i="9"/>
  <c r="Z239" i="9"/>
  <c r="X239" i="9"/>
  <c r="V239" i="9"/>
  <c r="T239" i="9"/>
  <c r="R239" i="9"/>
  <c r="O239" i="9"/>
  <c r="P239" i="9" s="1"/>
  <c r="AK238" i="9"/>
  <c r="AJ238" i="9"/>
  <c r="AE238" i="9"/>
  <c r="AB238" i="9"/>
  <c r="Z238" i="9"/>
  <c r="X238" i="9"/>
  <c r="V238" i="9"/>
  <c r="T238" i="9"/>
  <c r="R238" i="9"/>
  <c r="O238" i="9"/>
  <c r="P238" i="9" s="1"/>
  <c r="AK232" i="9"/>
  <c r="AJ232" i="9"/>
  <c r="AE232" i="9"/>
  <c r="AB232" i="9"/>
  <c r="Z232" i="9"/>
  <c r="X232" i="9"/>
  <c r="V232" i="9"/>
  <c r="T232" i="9"/>
  <c r="R232" i="9"/>
  <c r="O232" i="9"/>
  <c r="P232" i="9" s="1"/>
  <c r="AK231" i="9"/>
  <c r="AJ231" i="9"/>
  <c r="AE231" i="9"/>
  <c r="AB231" i="9"/>
  <c r="Z231" i="9"/>
  <c r="X231" i="9"/>
  <c r="V231" i="9"/>
  <c r="T231" i="9"/>
  <c r="R231" i="9"/>
  <c r="O231" i="9"/>
  <c r="P231" i="9" s="1"/>
  <c r="AK230" i="9"/>
  <c r="AJ230" i="9"/>
  <c r="AE230" i="9"/>
  <c r="AB230" i="9"/>
  <c r="Z230" i="9"/>
  <c r="X230" i="9"/>
  <c r="V230" i="9"/>
  <c r="T230" i="9"/>
  <c r="R230" i="9"/>
  <c r="O230" i="9"/>
  <c r="P230" i="9" s="1"/>
  <c r="G230" i="9" l="1"/>
  <c r="H230" i="9" s="1"/>
  <c r="I230" i="9" s="1"/>
  <c r="G239" i="9"/>
  <c r="H239" i="9" s="1"/>
  <c r="I239" i="9" s="1"/>
  <c r="G240" i="9"/>
  <c r="H240" i="9" s="1"/>
  <c r="I240" i="9" s="1"/>
  <c r="G238" i="9"/>
  <c r="H238" i="9" s="1"/>
  <c r="I238" i="9" s="1"/>
  <c r="G232" i="9"/>
  <c r="H232" i="9" s="1"/>
  <c r="I232" i="9" s="1"/>
  <c r="G231" i="9"/>
  <c r="H231" i="9" s="1"/>
  <c r="I231" i="9" s="1"/>
  <c r="AK255" i="9" l="1"/>
  <c r="AJ255" i="9"/>
  <c r="AE255" i="9"/>
  <c r="AB255" i="9"/>
  <c r="Z255" i="9"/>
  <c r="X255" i="9"/>
  <c r="V255" i="9"/>
  <c r="T255" i="9"/>
  <c r="R255" i="9"/>
  <c r="O255" i="9"/>
  <c r="P255" i="9" s="1"/>
  <c r="AK254" i="9"/>
  <c r="AJ254" i="9"/>
  <c r="AE254" i="9"/>
  <c r="AB254" i="9"/>
  <c r="Z254" i="9"/>
  <c r="X254" i="9"/>
  <c r="V254" i="9"/>
  <c r="T254" i="9"/>
  <c r="R254" i="9"/>
  <c r="O254" i="9"/>
  <c r="P254" i="9" s="1"/>
  <c r="AK253" i="9"/>
  <c r="AJ253" i="9"/>
  <c r="AE253" i="9"/>
  <c r="AB253" i="9"/>
  <c r="Z253" i="9"/>
  <c r="X253" i="9"/>
  <c r="V253" i="9"/>
  <c r="T253" i="9"/>
  <c r="R253" i="9"/>
  <c r="P253" i="9"/>
  <c r="AK252" i="9"/>
  <c r="AJ252" i="9"/>
  <c r="AE252" i="9"/>
  <c r="AB252" i="9"/>
  <c r="Z252" i="9"/>
  <c r="X252" i="9"/>
  <c r="V252" i="9"/>
  <c r="T252" i="9"/>
  <c r="R252" i="9"/>
  <c r="O252" i="9"/>
  <c r="P252" i="9" s="1"/>
  <c r="AK251" i="9"/>
  <c r="AJ251" i="9"/>
  <c r="AE251" i="9"/>
  <c r="AB251" i="9"/>
  <c r="Z251" i="9"/>
  <c r="X251" i="9"/>
  <c r="V251" i="9"/>
  <c r="T251" i="9"/>
  <c r="R251" i="9"/>
  <c r="O251" i="9"/>
  <c r="P251" i="9" s="1"/>
  <c r="AK250" i="9"/>
  <c r="AJ250" i="9"/>
  <c r="AE250" i="9"/>
  <c r="AB250" i="9"/>
  <c r="Z250" i="9"/>
  <c r="X250" i="9"/>
  <c r="V250" i="9"/>
  <c r="T250" i="9"/>
  <c r="R250" i="9"/>
  <c r="O250" i="9"/>
  <c r="P250" i="9" s="1"/>
  <c r="AK249" i="9"/>
  <c r="AJ249" i="9"/>
  <c r="AE249" i="9"/>
  <c r="AB249" i="9"/>
  <c r="Z249" i="9"/>
  <c r="X249" i="9"/>
  <c r="V249" i="9"/>
  <c r="T249" i="9"/>
  <c r="R249" i="9"/>
  <c r="O249" i="9"/>
  <c r="P249" i="9" s="1"/>
  <c r="AK248" i="9"/>
  <c r="AJ248" i="9"/>
  <c r="AE248" i="9"/>
  <c r="AB248" i="9"/>
  <c r="Z248" i="9"/>
  <c r="X248" i="9"/>
  <c r="V248" i="9"/>
  <c r="T248" i="9"/>
  <c r="R248" i="9"/>
  <c r="O248" i="9"/>
  <c r="P248" i="9" s="1"/>
  <c r="AK247" i="9"/>
  <c r="AJ247" i="9"/>
  <c r="AE247" i="9"/>
  <c r="AB247" i="9"/>
  <c r="Z247" i="9"/>
  <c r="X247" i="9"/>
  <c r="V247" i="9"/>
  <c r="T247" i="9"/>
  <c r="R247" i="9"/>
  <c r="O247" i="9"/>
  <c r="P247" i="9" s="1"/>
  <c r="AK246" i="9"/>
  <c r="AJ246" i="9"/>
  <c r="AE246" i="9"/>
  <c r="AB246" i="9"/>
  <c r="Z246" i="9"/>
  <c r="X246" i="9"/>
  <c r="V246" i="9"/>
  <c r="T246" i="9"/>
  <c r="R246" i="9"/>
  <c r="P246" i="9"/>
  <c r="AK245" i="9"/>
  <c r="AJ245" i="9"/>
  <c r="AE245" i="9"/>
  <c r="AB245" i="9"/>
  <c r="Z245" i="9"/>
  <c r="X245" i="9"/>
  <c r="V245" i="9"/>
  <c r="T245" i="9"/>
  <c r="R245" i="9"/>
  <c r="P245" i="9"/>
  <c r="AK244" i="9"/>
  <c r="AJ244" i="9"/>
  <c r="AE244" i="9"/>
  <c r="AB244" i="9"/>
  <c r="Z244" i="9"/>
  <c r="X244" i="9"/>
  <c r="V244" i="9"/>
  <c r="T244" i="9"/>
  <c r="R244" i="9"/>
  <c r="P244" i="9"/>
  <c r="AK243" i="9"/>
  <c r="AJ243" i="9"/>
  <c r="AE243" i="9"/>
  <c r="AB243" i="9"/>
  <c r="Z243" i="9"/>
  <c r="X243" i="9"/>
  <c r="V243" i="9"/>
  <c r="T243" i="9"/>
  <c r="R243" i="9"/>
  <c r="O243" i="9"/>
  <c r="P243" i="9" s="1"/>
  <c r="AK242" i="9"/>
  <c r="AJ242" i="9"/>
  <c r="AE242" i="9"/>
  <c r="AB242" i="9"/>
  <c r="Z242" i="9"/>
  <c r="X242" i="9"/>
  <c r="V242" i="9"/>
  <c r="T242" i="9"/>
  <c r="R242" i="9"/>
  <c r="O242" i="9"/>
  <c r="P242" i="9" s="1"/>
  <c r="AK241" i="9"/>
  <c r="AJ241" i="9"/>
  <c r="AE241" i="9"/>
  <c r="AB241" i="9"/>
  <c r="Z241" i="9"/>
  <c r="X241" i="9"/>
  <c r="V241" i="9"/>
  <c r="T241" i="9"/>
  <c r="R241" i="9"/>
  <c r="O241" i="9"/>
  <c r="P241" i="9" s="1"/>
  <c r="G254" i="9" l="1"/>
  <c r="H254" i="9" s="1"/>
  <c r="I254" i="9" s="1"/>
  <c r="G244" i="9"/>
  <c r="H244" i="9" s="1"/>
  <c r="I244" i="9" s="1"/>
  <c r="G242" i="9"/>
  <c r="H242" i="9" s="1"/>
  <c r="I242" i="9" s="1"/>
  <c r="G245" i="9"/>
  <c r="H245" i="9" s="1"/>
  <c r="I245" i="9" s="1"/>
  <c r="G250" i="9"/>
  <c r="H250" i="9" s="1"/>
  <c r="I250" i="9" s="1"/>
  <c r="G255" i="9"/>
  <c r="H255" i="9" s="1"/>
  <c r="I255" i="9" s="1"/>
  <c r="G252" i="9"/>
  <c r="H252" i="9" s="1"/>
  <c r="I252" i="9" s="1"/>
  <c r="G243" i="9"/>
  <c r="H243" i="9" s="1"/>
  <c r="I243" i="9" s="1"/>
  <c r="G253" i="9"/>
  <c r="H253" i="9" s="1"/>
  <c r="I253" i="9" s="1"/>
  <c r="G248" i="9"/>
  <c r="H248" i="9" s="1"/>
  <c r="I248" i="9" s="1"/>
  <c r="G251" i="9"/>
  <c r="H251" i="9" s="1"/>
  <c r="I251" i="9" s="1"/>
  <c r="G246" i="9"/>
  <c r="H246" i="9" s="1"/>
  <c r="I246" i="9" s="1"/>
  <c r="G249" i="9"/>
  <c r="H249" i="9" s="1"/>
  <c r="I249" i="9" s="1"/>
  <c r="G247" i="9"/>
  <c r="H247" i="9" s="1"/>
  <c r="I247" i="9" s="1"/>
  <c r="G241" i="9"/>
  <c r="H241" i="9" s="1"/>
  <c r="I241" i="9" s="1"/>
  <c r="AK140" i="9" l="1"/>
  <c r="AJ140" i="9"/>
  <c r="AE140" i="9"/>
  <c r="AB140" i="9"/>
  <c r="Z140" i="9"/>
  <c r="X140" i="9"/>
  <c r="V140" i="9"/>
  <c r="T140" i="9"/>
  <c r="R140" i="9"/>
  <c r="O140" i="9"/>
  <c r="P140" i="9" s="1"/>
  <c r="AK139" i="9"/>
  <c r="AJ139" i="9"/>
  <c r="AE139" i="9"/>
  <c r="AB139" i="9"/>
  <c r="Z139" i="9"/>
  <c r="X139" i="9"/>
  <c r="V139" i="9"/>
  <c r="T139" i="9"/>
  <c r="R139" i="9"/>
  <c r="O139" i="9"/>
  <c r="P139" i="9" s="1"/>
  <c r="AK138" i="9"/>
  <c r="AJ138" i="9"/>
  <c r="AE138" i="9"/>
  <c r="AB138" i="9"/>
  <c r="Z138" i="9"/>
  <c r="X138" i="9"/>
  <c r="V138" i="9"/>
  <c r="T138" i="9"/>
  <c r="R138" i="9"/>
  <c r="O138" i="9"/>
  <c r="P138" i="9" s="1"/>
  <c r="AK137" i="9"/>
  <c r="AJ137" i="9"/>
  <c r="AE137" i="9"/>
  <c r="AB137" i="9"/>
  <c r="Z137" i="9"/>
  <c r="X137" i="9"/>
  <c r="V137" i="9"/>
  <c r="T137" i="9"/>
  <c r="R137" i="9"/>
  <c r="O137" i="9"/>
  <c r="P137" i="9" s="1"/>
  <c r="AK136" i="9"/>
  <c r="AJ136" i="9"/>
  <c r="AE136" i="9"/>
  <c r="AB136" i="9"/>
  <c r="Z136" i="9"/>
  <c r="X136" i="9"/>
  <c r="V136" i="9"/>
  <c r="T136" i="9"/>
  <c r="R136" i="9"/>
  <c r="O136" i="9"/>
  <c r="P136" i="9" s="1"/>
  <c r="AK135" i="9"/>
  <c r="AJ135" i="9"/>
  <c r="AE135" i="9"/>
  <c r="AB135" i="9"/>
  <c r="Z135" i="9"/>
  <c r="X135" i="9"/>
  <c r="V135" i="9"/>
  <c r="T135" i="9"/>
  <c r="R135" i="9"/>
  <c r="O135" i="9"/>
  <c r="P135" i="9" s="1"/>
  <c r="AK134" i="9"/>
  <c r="AJ134" i="9"/>
  <c r="AE134" i="9"/>
  <c r="AB134" i="9"/>
  <c r="Z134" i="9"/>
  <c r="X134" i="9"/>
  <c r="V134" i="9"/>
  <c r="T134" i="9"/>
  <c r="R134" i="9"/>
  <c r="O134" i="9"/>
  <c r="P134" i="9" s="1"/>
  <c r="AK133" i="9"/>
  <c r="AJ133" i="9"/>
  <c r="AE133" i="9"/>
  <c r="AB133" i="9"/>
  <c r="Z133" i="9"/>
  <c r="X133" i="9"/>
  <c r="V133" i="9"/>
  <c r="T133" i="9"/>
  <c r="R133" i="9"/>
  <c r="O133" i="9"/>
  <c r="P133" i="9" s="1"/>
  <c r="AK132" i="9"/>
  <c r="AJ132" i="9"/>
  <c r="AE132" i="9"/>
  <c r="AB132" i="9"/>
  <c r="Z132" i="9"/>
  <c r="X132" i="9"/>
  <c r="V132" i="9"/>
  <c r="T132" i="9"/>
  <c r="R132" i="9"/>
  <c r="O132" i="9"/>
  <c r="P132" i="9" s="1"/>
  <c r="AK128" i="9"/>
  <c r="AJ128" i="9"/>
  <c r="AE128" i="9"/>
  <c r="AB128" i="9"/>
  <c r="Z128" i="9"/>
  <c r="X128" i="9"/>
  <c r="V128" i="9"/>
  <c r="T128" i="9"/>
  <c r="R128" i="9"/>
  <c r="O128" i="9"/>
  <c r="P128" i="9" s="1"/>
  <c r="AK127" i="9"/>
  <c r="AJ127" i="9"/>
  <c r="AE127" i="9"/>
  <c r="AB127" i="9"/>
  <c r="Z127" i="9"/>
  <c r="X127" i="9"/>
  <c r="V127" i="9"/>
  <c r="T127" i="9"/>
  <c r="R127" i="9"/>
  <c r="O127" i="9"/>
  <c r="P127" i="9" s="1"/>
  <c r="AK126" i="9"/>
  <c r="AJ126" i="9"/>
  <c r="AE126" i="9"/>
  <c r="AB126" i="9"/>
  <c r="Z126" i="9"/>
  <c r="X126" i="9"/>
  <c r="V126" i="9"/>
  <c r="T126" i="9"/>
  <c r="R126" i="9"/>
  <c r="O126" i="9"/>
  <c r="P126" i="9" s="1"/>
  <c r="AK125" i="9"/>
  <c r="AJ125" i="9"/>
  <c r="AE125" i="9"/>
  <c r="AB125" i="9"/>
  <c r="Z125" i="9"/>
  <c r="X125" i="9"/>
  <c r="V125" i="9"/>
  <c r="T125" i="9"/>
  <c r="R125" i="9"/>
  <c r="O125" i="9"/>
  <c r="P125" i="9" s="1"/>
  <c r="AK124" i="9"/>
  <c r="AJ124" i="9"/>
  <c r="AE124" i="9"/>
  <c r="AB124" i="9"/>
  <c r="Z124" i="9"/>
  <c r="X124" i="9"/>
  <c r="V124" i="9"/>
  <c r="T124" i="9"/>
  <c r="R124" i="9"/>
  <c r="O124" i="9"/>
  <c r="P124" i="9" s="1"/>
  <c r="AK123" i="9"/>
  <c r="AJ123" i="9"/>
  <c r="AE123" i="9"/>
  <c r="AB123" i="9"/>
  <c r="Z123" i="9"/>
  <c r="X123" i="9"/>
  <c r="V123" i="9"/>
  <c r="T123" i="9"/>
  <c r="R123" i="9"/>
  <c r="O123" i="9"/>
  <c r="P123" i="9" s="1"/>
  <c r="AK122" i="9"/>
  <c r="AJ122" i="9"/>
  <c r="AE122" i="9"/>
  <c r="AB122" i="9"/>
  <c r="Z122" i="9"/>
  <c r="X122" i="9"/>
  <c r="V122" i="9"/>
  <c r="T122" i="9"/>
  <c r="R122" i="9"/>
  <c r="O122" i="9"/>
  <c r="P122" i="9" s="1"/>
  <c r="AK121" i="9"/>
  <c r="AJ121" i="9"/>
  <c r="AE121" i="9"/>
  <c r="AB121" i="9"/>
  <c r="Z121" i="9"/>
  <c r="X121" i="9"/>
  <c r="V121" i="9"/>
  <c r="T121" i="9"/>
  <c r="R121" i="9"/>
  <c r="O121" i="9"/>
  <c r="P121" i="9" s="1"/>
  <c r="AK120" i="9"/>
  <c r="AJ120" i="9"/>
  <c r="AE120" i="9"/>
  <c r="AB120" i="9"/>
  <c r="Z120" i="9"/>
  <c r="X120" i="9"/>
  <c r="V120" i="9"/>
  <c r="T120" i="9"/>
  <c r="R120" i="9"/>
  <c r="O120" i="9"/>
  <c r="P120" i="9" s="1"/>
  <c r="AK119" i="9"/>
  <c r="AJ119" i="9"/>
  <c r="AE119" i="9"/>
  <c r="AB119" i="9"/>
  <c r="Z119" i="9"/>
  <c r="X119" i="9"/>
  <c r="V119" i="9"/>
  <c r="T119" i="9"/>
  <c r="R119" i="9"/>
  <c r="O119" i="9"/>
  <c r="P119" i="9" s="1"/>
  <c r="AK118" i="9"/>
  <c r="AJ118" i="9"/>
  <c r="AE118" i="9"/>
  <c r="AB118" i="9"/>
  <c r="Z118" i="9"/>
  <c r="X118" i="9"/>
  <c r="V118" i="9"/>
  <c r="T118" i="9"/>
  <c r="R118" i="9"/>
  <c r="O118" i="9"/>
  <c r="P118" i="9" s="1"/>
  <c r="AK117" i="9"/>
  <c r="AJ117" i="9"/>
  <c r="AE117" i="9"/>
  <c r="AB117" i="9"/>
  <c r="Z117" i="9"/>
  <c r="X117" i="9"/>
  <c r="V117" i="9"/>
  <c r="T117" i="9"/>
  <c r="R117" i="9"/>
  <c r="O117" i="9"/>
  <c r="P117" i="9" s="1"/>
  <c r="AK116" i="9"/>
  <c r="AJ116" i="9"/>
  <c r="AE116" i="9"/>
  <c r="AB116" i="9"/>
  <c r="Z116" i="9"/>
  <c r="X116" i="9"/>
  <c r="V116" i="9"/>
  <c r="T116" i="9"/>
  <c r="R116" i="9"/>
  <c r="O116" i="9"/>
  <c r="P116" i="9" s="1"/>
  <c r="AK115" i="9"/>
  <c r="AJ115" i="9"/>
  <c r="AE115" i="9"/>
  <c r="AB115" i="9"/>
  <c r="Z115" i="9"/>
  <c r="X115" i="9"/>
  <c r="V115" i="9"/>
  <c r="T115" i="9"/>
  <c r="R115" i="9"/>
  <c r="O115" i="9"/>
  <c r="P115" i="9" s="1"/>
  <c r="AK114" i="9"/>
  <c r="AJ114" i="9"/>
  <c r="AE114" i="9"/>
  <c r="AB114" i="9"/>
  <c r="Z114" i="9"/>
  <c r="X114" i="9"/>
  <c r="V114" i="9"/>
  <c r="T114" i="9"/>
  <c r="R114" i="9"/>
  <c r="O114" i="9"/>
  <c r="P114" i="9" s="1"/>
  <c r="AK108" i="9"/>
  <c r="AJ108" i="9"/>
  <c r="AE108" i="9"/>
  <c r="AB108" i="9"/>
  <c r="Z108" i="9"/>
  <c r="X108" i="9"/>
  <c r="V108" i="9"/>
  <c r="T108" i="9"/>
  <c r="AK107" i="9"/>
  <c r="AJ107" i="9"/>
  <c r="AE107" i="9"/>
  <c r="AB107" i="9"/>
  <c r="Z107" i="9"/>
  <c r="X107" i="9"/>
  <c r="V107" i="9"/>
  <c r="T107" i="9"/>
  <c r="AK106" i="9"/>
  <c r="AJ106" i="9"/>
  <c r="AE106" i="9"/>
  <c r="AB106" i="9"/>
  <c r="Z106" i="9"/>
  <c r="X106" i="9"/>
  <c r="V106" i="9"/>
  <c r="T106" i="9"/>
  <c r="AK105" i="9"/>
  <c r="AJ105" i="9"/>
  <c r="AE105" i="9"/>
  <c r="AB105" i="9"/>
  <c r="Z105" i="9"/>
  <c r="X105" i="9"/>
  <c r="V105" i="9"/>
  <c r="T105" i="9"/>
  <c r="AK104" i="9"/>
  <c r="AJ104" i="9"/>
  <c r="AE104" i="9"/>
  <c r="AB104" i="9"/>
  <c r="Z104" i="9"/>
  <c r="X104" i="9"/>
  <c r="V104" i="9"/>
  <c r="T104" i="9"/>
  <c r="AK103" i="9"/>
  <c r="AJ103" i="9"/>
  <c r="AE103" i="9"/>
  <c r="AB103" i="9"/>
  <c r="Z103" i="9"/>
  <c r="X103" i="9"/>
  <c r="V103" i="9"/>
  <c r="T103" i="9"/>
  <c r="AK99" i="9"/>
  <c r="AJ99" i="9"/>
  <c r="AE99" i="9"/>
  <c r="AB99" i="9"/>
  <c r="Z99" i="9"/>
  <c r="X99" i="9"/>
  <c r="V99" i="9"/>
  <c r="T99" i="9"/>
  <c r="R99" i="9"/>
  <c r="O99" i="9"/>
  <c r="P99" i="9" s="1"/>
  <c r="AK98" i="9"/>
  <c r="AJ98" i="9"/>
  <c r="AE98" i="9"/>
  <c r="AB98" i="9"/>
  <c r="Z98" i="9"/>
  <c r="X98" i="9"/>
  <c r="V98" i="9"/>
  <c r="T98" i="9"/>
  <c r="R98" i="9"/>
  <c r="O98" i="9"/>
  <c r="P98" i="9" s="1"/>
  <c r="AK97" i="9"/>
  <c r="AJ97" i="9"/>
  <c r="AE97" i="9"/>
  <c r="AB97" i="9"/>
  <c r="Z97" i="9"/>
  <c r="X97" i="9"/>
  <c r="V97" i="9"/>
  <c r="T97" i="9"/>
  <c r="R97" i="9"/>
  <c r="O97" i="9"/>
  <c r="P97" i="9" s="1"/>
  <c r="AK96" i="9"/>
  <c r="AJ96" i="9"/>
  <c r="AE96" i="9"/>
  <c r="AB96" i="9"/>
  <c r="Z96" i="9"/>
  <c r="X96" i="9"/>
  <c r="V96" i="9"/>
  <c r="T96" i="9"/>
  <c r="R96" i="9"/>
  <c r="O96" i="9"/>
  <c r="P96" i="9" s="1"/>
  <c r="AK95" i="9"/>
  <c r="AJ95" i="9"/>
  <c r="AE95" i="9"/>
  <c r="AB95" i="9"/>
  <c r="Z95" i="9"/>
  <c r="X95" i="9"/>
  <c r="V95" i="9"/>
  <c r="T95" i="9"/>
  <c r="R95" i="9"/>
  <c r="O95" i="9"/>
  <c r="P95" i="9" s="1"/>
  <c r="AK94" i="9"/>
  <c r="AJ94" i="9"/>
  <c r="AE94" i="9"/>
  <c r="AB94" i="9"/>
  <c r="Z94" i="9"/>
  <c r="X94" i="9"/>
  <c r="V94" i="9"/>
  <c r="T94" i="9"/>
  <c r="R94" i="9"/>
  <c r="O94" i="9"/>
  <c r="P94" i="9" s="1"/>
  <c r="AK93" i="9"/>
  <c r="AJ93" i="9"/>
  <c r="AE93" i="9"/>
  <c r="AB93" i="9"/>
  <c r="Z93" i="9"/>
  <c r="X93" i="9"/>
  <c r="V93" i="9"/>
  <c r="T93" i="9"/>
  <c r="R93" i="9"/>
  <c r="O93" i="9"/>
  <c r="P93" i="9" s="1"/>
  <c r="AK92" i="9"/>
  <c r="AJ92" i="9"/>
  <c r="AE92" i="9"/>
  <c r="AB92" i="9"/>
  <c r="Z92" i="9"/>
  <c r="X92" i="9"/>
  <c r="V92" i="9"/>
  <c r="T92" i="9"/>
  <c r="R92" i="9"/>
  <c r="O92" i="9"/>
  <c r="P92" i="9" s="1"/>
  <c r="AK91" i="9"/>
  <c r="AJ91" i="9"/>
  <c r="AE91" i="9"/>
  <c r="AB91" i="9"/>
  <c r="Z91" i="9"/>
  <c r="X91" i="9"/>
  <c r="V91" i="9"/>
  <c r="T91" i="9"/>
  <c r="R91" i="9"/>
  <c r="O91" i="9"/>
  <c r="P91" i="9" s="1"/>
  <c r="AK90" i="9"/>
  <c r="AJ90" i="9"/>
  <c r="AE90" i="9"/>
  <c r="AB90" i="9"/>
  <c r="Z90" i="9"/>
  <c r="X90" i="9"/>
  <c r="V90" i="9"/>
  <c r="T90" i="9"/>
  <c r="R90" i="9"/>
  <c r="O90" i="9"/>
  <c r="P90" i="9" s="1"/>
  <c r="AK89" i="9"/>
  <c r="AJ89" i="9"/>
  <c r="AE89" i="9"/>
  <c r="AB89" i="9"/>
  <c r="Z89" i="9"/>
  <c r="X89" i="9"/>
  <c r="V89" i="9"/>
  <c r="T89" i="9"/>
  <c r="R89" i="9"/>
  <c r="O89" i="9"/>
  <c r="P89" i="9" s="1"/>
  <c r="AK88" i="9"/>
  <c r="AJ88" i="9"/>
  <c r="AE88" i="9"/>
  <c r="AB88" i="9"/>
  <c r="Z88" i="9"/>
  <c r="X88" i="9"/>
  <c r="V88" i="9"/>
  <c r="T88" i="9"/>
  <c r="R88" i="9"/>
  <c r="O88" i="9"/>
  <c r="P88" i="9" s="1"/>
  <c r="AK87" i="9"/>
  <c r="AJ87" i="9"/>
  <c r="AE87" i="9"/>
  <c r="AB87" i="9"/>
  <c r="Z87" i="9"/>
  <c r="X87" i="9"/>
  <c r="V87" i="9"/>
  <c r="T87" i="9"/>
  <c r="R87" i="9"/>
  <c r="O87" i="9"/>
  <c r="P87" i="9" s="1"/>
  <c r="AK86" i="9"/>
  <c r="AJ86" i="9"/>
  <c r="AE86" i="9"/>
  <c r="AB86" i="9"/>
  <c r="Z86" i="9"/>
  <c r="X86" i="9"/>
  <c r="V86" i="9"/>
  <c r="T86" i="9"/>
  <c r="R86" i="9"/>
  <c r="O86" i="9"/>
  <c r="P86" i="9" s="1"/>
  <c r="AK85" i="9"/>
  <c r="AJ85" i="9"/>
  <c r="AE85" i="9"/>
  <c r="AB85" i="9"/>
  <c r="Z85" i="9"/>
  <c r="X85" i="9"/>
  <c r="V85" i="9"/>
  <c r="T85" i="9"/>
  <c r="R85" i="9"/>
  <c r="O85" i="9"/>
  <c r="P85" i="9" s="1"/>
  <c r="AK84" i="9"/>
  <c r="AJ84" i="9"/>
  <c r="AE84" i="9"/>
  <c r="AB84" i="9"/>
  <c r="Z84" i="9"/>
  <c r="X84" i="9"/>
  <c r="V84" i="9"/>
  <c r="T84" i="9"/>
  <c r="R84" i="9"/>
  <c r="O84" i="9"/>
  <c r="P84" i="9" s="1"/>
  <c r="AK66" i="9"/>
  <c r="AJ66" i="9"/>
  <c r="AE66" i="9"/>
  <c r="AB66" i="9"/>
  <c r="Z66" i="9"/>
  <c r="X66" i="9"/>
  <c r="V66" i="9"/>
  <c r="T66" i="9"/>
  <c r="R66" i="9"/>
  <c r="O66" i="9"/>
  <c r="P66" i="9" s="1"/>
  <c r="AK65" i="9"/>
  <c r="AJ65" i="9"/>
  <c r="AE65" i="9"/>
  <c r="AB65" i="9"/>
  <c r="Z65" i="9"/>
  <c r="X65" i="9"/>
  <c r="V65" i="9"/>
  <c r="T65" i="9"/>
  <c r="R65" i="9"/>
  <c r="O65" i="9"/>
  <c r="P65" i="9" s="1"/>
  <c r="AK64" i="9"/>
  <c r="AJ64" i="9"/>
  <c r="AE64" i="9"/>
  <c r="AB64" i="9"/>
  <c r="Z64" i="9"/>
  <c r="X64" i="9"/>
  <c r="V64" i="9"/>
  <c r="T64" i="9"/>
  <c r="R64" i="9"/>
  <c r="O64" i="9"/>
  <c r="P64" i="9" s="1"/>
  <c r="AK63" i="9"/>
  <c r="AJ63" i="9"/>
  <c r="AE63" i="9"/>
  <c r="AB63" i="9"/>
  <c r="Z63" i="9"/>
  <c r="X63" i="9"/>
  <c r="V63" i="9"/>
  <c r="T63" i="9"/>
  <c r="R63" i="9"/>
  <c r="O63" i="9"/>
  <c r="P63" i="9" s="1"/>
  <c r="AK62" i="9"/>
  <c r="AJ62" i="9"/>
  <c r="AE62" i="9"/>
  <c r="AB62" i="9"/>
  <c r="Z62" i="9"/>
  <c r="X62" i="9"/>
  <c r="V62" i="9"/>
  <c r="T62" i="9"/>
  <c r="R62" i="9"/>
  <c r="O62" i="9"/>
  <c r="P62" i="9" s="1"/>
  <c r="AK61" i="9"/>
  <c r="AJ61" i="9"/>
  <c r="AE61" i="9"/>
  <c r="AB61" i="9"/>
  <c r="Z61" i="9"/>
  <c r="X61" i="9"/>
  <c r="V61" i="9"/>
  <c r="T61" i="9"/>
  <c r="R61" i="9"/>
  <c r="O61" i="9"/>
  <c r="P61" i="9" s="1"/>
  <c r="AK60" i="9"/>
  <c r="AJ60" i="9"/>
  <c r="AE60" i="9"/>
  <c r="AB60" i="9"/>
  <c r="Z60" i="9"/>
  <c r="X60" i="9"/>
  <c r="V60" i="9"/>
  <c r="T60" i="9"/>
  <c r="R60" i="9"/>
  <c r="O60" i="9"/>
  <c r="P60" i="9" s="1"/>
  <c r="AK59" i="9"/>
  <c r="AJ59" i="9"/>
  <c r="AE59" i="9"/>
  <c r="AB59" i="9"/>
  <c r="Z59" i="9"/>
  <c r="X59" i="9"/>
  <c r="V59" i="9"/>
  <c r="T59" i="9"/>
  <c r="R59" i="9"/>
  <c r="O59" i="9"/>
  <c r="P59" i="9" s="1"/>
  <c r="AK58" i="9"/>
  <c r="AJ58" i="9"/>
  <c r="AE58" i="9"/>
  <c r="AB58" i="9"/>
  <c r="Z58" i="9"/>
  <c r="X58" i="9"/>
  <c r="V58" i="9"/>
  <c r="T58" i="9"/>
  <c r="R58" i="9"/>
  <c r="O58" i="9"/>
  <c r="P58" i="9" s="1"/>
  <c r="AK57" i="9"/>
  <c r="AJ57" i="9"/>
  <c r="AE57" i="9"/>
  <c r="AB57" i="9"/>
  <c r="Z57" i="9"/>
  <c r="X57" i="9"/>
  <c r="V57" i="9"/>
  <c r="T57" i="9"/>
  <c r="R57" i="9"/>
  <c r="O57" i="9"/>
  <c r="P57" i="9" s="1"/>
  <c r="AK56" i="9"/>
  <c r="AJ56" i="9"/>
  <c r="AE56" i="9"/>
  <c r="AB56" i="9"/>
  <c r="Z56" i="9"/>
  <c r="X56" i="9"/>
  <c r="V56" i="9"/>
  <c r="T56" i="9"/>
  <c r="R56" i="9"/>
  <c r="O56" i="9"/>
  <c r="P56" i="9" s="1"/>
  <c r="AK55" i="9"/>
  <c r="AJ55" i="9"/>
  <c r="AE55" i="9"/>
  <c r="AB55" i="9"/>
  <c r="Z55" i="9"/>
  <c r="X55" i="9"/>
  <c r="V55" i="9"/>
  <c r="T55" i="9"/>
  <c r="R55" i="9"/>
  <c r="O55" i="9"/>
  <c r="P55" i="9" s="1"/>
  <c r="G114" i="9" l="1"/>
  <c r="H114" i="9" s="1"/>
  <c r="I114" i="9" s="1"/>
  <c r="G118" i="9"/>
  <c r="H118" i="9" s="1"/>
  <c r="I118" i="9" s="1"/>
  <c r="G122" i="9"/>
  <c r="H122" i="9" s="1"/>
  <c r="I122" i="9" s="1"/>
  <c r="G126" i="9"/>
  <c r="H126" i="9" s="1"/>
  <c r="I126" i="9" s="1"/>
  <c r="G115" i="9"/>
  <c r="H115" i="9" s="1"/>
  <c r="I115" i="9" s="1"/>
  <c r="G119" i="9"/>
  <c r="H119" i="9" s="1"/>
  <c r="I119" i="9" s="1"/>
  <c r="G123" i="9"/>
  <c r="H123" i="9" s="1"/>
  <c r="I123" i="9" s="1"/>
  <c r="G127" i="9"/>
  <c r="H127" i="9" s="1"/>
  <c r="I127" i="9" s="1"/>
  <c r="G116" i="9"/>
  <c r="H116" i="9" s="1"/>
  <c r="I116" i="9" s="1"/>
  <c r="G120" i="9"/>
  <c r="H120" i="9" s="1"/>
  <c r="I120" i="9" s="1"/>
  <c r="G124" i="9"/>
  <c r="H124" i="9" s="1"/>
  <c r="I124" i="9" s="1"/>
  <c r="G128" i="9"/>
  <c r="H128" i="9" s="1"/>
  <c r="I128" i="9" s="1"/>
  <c r="G117" i="9"/>
  <c r="H117" i="9" s="1"/>
  <c r="I117" i="9" s="1"/>
  <c r="G121" i="9"/>
  <c r="H121" i="9" s="1"/>
  <c r="I121" i="9" s="1"/>
  <c r="G125" i="9"/>
  <c r="H125" i="9" s="1"/>
  <c r="I125" i="9" s="1"/>
  <c r="G95" i="9"/>
  <c r="H95" i="9" s="1"/>
  <c r="I95" i="9" s="1"/>
  <c r="G55" i="9"/>
  <c r="H55" i="9" s="1"/>
  <c r="I55" i="9" s="1"/>
  <c r="G94" i="9"/>
  <c r="H94" i="9" s="1"/>
  <c r="I94" i="9" s="1"/>
  <c r="G96" i="9"/>
  <c r="H96" i="9" s="1"/>
  <c r="I96" i="9" s="1"/>
  <c r="G107" i="9"/>
  <c r="H107" i="9" s="1"/>
  <c r="I107" i="9" s="1"/>
  <c r="G57" i="9"/>
  <c r="H57" i="9" s="1"/>
  <c r="I57" i="9" s="1"/>
  <c r="G59" i="9"/>
  <c r="H59" i="9" s="1"/>
  <c r="I59" i="9" s="1"/>
  <c r="G88" i="9"/>
  <c r="H88" i="9" s="1"/>
  <c r="I88" i="9" s="1"/>
  <c r="G90" i="9"/>
  <c r="H90" i="9" s="1"/>
  <c r="I90" i="9" s="1"/>
  <c r="G63" i="9"/>
  <c r="H63" i="9" s="1"/>
  <c r="I63" i="9" s="1"/>
  <c r="G65" i="9"/>
  <c r="H65" i="9" s="1"/>
  <c r="I65" i="9" s="1"/>
  <c r="G84" i="9"/>
  <c r="H84" i="9" s="1"/>
  <c r="I84" i="9" s="1"/>
  <c r="G106" i="9"/>
  <c r="H106" i="9" s="1"/>
  <c r="I106" i="9" s="1"/>
  <c r="G85" i="9"/>
  <c r="H85" i="9" s="1"/>
  <c r="I85" i="9" s="1"/>
  <c r="G61" i="9"/>
  <c r="H61" i="9" s="1"/>
  <c r="I61" i="9" s="1"/>
  <c r="G91" i="9"/>
  <c r="H91" i="9" s="1"/>
  <c r="I91" i="9" s="1"/>
  <c r="G86" i="9"/>
  <c r="H86" i="9" s="1"/>
  <c r="I86" i="9" s="1"/>
  <c r="G97" i="9"/>
  <c r="H97" i="9" s="1"/>
  <c r="I97" i="9" s="1"/>
  <c r="G103" i="9"/>
  <c r="H103" i="9" s="1"/>
  <c r="I103" i="9" s="1"/>
  <c r="G92" i="9"/>
  <c r="H92" i="9" s="1"/>
  <c r="I92" i="9" s="1"/>
  <c r="G99" i="9"/>
  <c r="H99" i="9" s="1"/>
  <c r="I99" i="9" s="1"/>
  <c r="G104" i="9"/>
  <c r="H104" i="9" s="1"/>
  <c r="I104" i="9" s="1"/>
  <c r="G108" i="9"/>
  <c r="H108" i="9" s="1"/>
  <c r="I108" i="9" s="1"/>
  <c r="G66" i="9"/>
  <c r="H66" i="9" s="1"/>
  <c r="I66" i="9" s="1"/>
  <c r="G105" i="9"/>
  <c r="H105" i="9" s="1"/>
  <c r="I105" i="9" s="1"/>
  <c r="G132" i="9"/>
  <c r="H132" i="9" s="1"/>
  <c r="I132" i="9" s="1"/>
  <c r="G134" i="9"/>
  <c r="H134" i="9" s="1"/>
  <c r="I134" i="9" s="1"/>
  <c r="G136" i="9"/>
  <c r="H136" i="9" s="1"/>
  <c r="I136" i="9" s="1"/>
  <c r="G138" i="9"/>
  <c r="H138" i="9" s="1"/>
  <c r="I138" i="9" s="1"/>
  <c r="G140" i="9"/>
  <c r="H140" i="9" s="1"/>
  <c r="I140" i="9" s="1"/>
  <c r="G87" i="9"/>
  <c r="H87" i="9" s="1"/>
  <c r="I87" i="9" s="1"/>
  <c r="G93" i="9"/>
  <c r="H93" i="9" s="1"/>
  <c r="I93" i="9" s="1"/>
  <c r="G98" i="9"/>
  <c r="H98" i="9" s="1"/>
  <c r="I98" i="9" s="1"/>
  <c r="G64" i="9"/>
  <c r="H64" i="9" s="1"/>
  <c r="I64" i="9" s="1"/>
  <c r="G56" i="9"/>
  <c r="H56" i="9" s="1"/>
  <c r="I56" i="9" s="1"/>
  <c r="G58" i="9"/>
  <c r="H58" i="9" s="1"/>
  <c r="I58" i="9" s="1"/>
  <c r="G60" i="9"/>
  <c r="H60" i="9" s="1"/>
  <c r="I60" i="9" s="1"/>
  <c r="G62" i="9"/>
  <c r="H62" i="9" s="1"/>
  <c r="I62" i="9" s="1"/>
  <c r="G89" i="9"/>
  <c r="H89" i="9" s="1"/>
  <c r="I89" i="9" s="1"/>
  <c r="G133" i="9"/>
  <c r="H133" i="9" s="1"/>
  <c r="I133" i="9" s="1"/>
  <c r="G135" i="9"/>
  <c r="H135" i="9" s="1"/>
  <c r="I135" i="9" s="1"/>
  <c r="G137" i="9"/>
  <c r="H137" i="9" s="1"/>
  <c r="I137" i="9" s="1"/>
  <c r="G139" i="9"/>
  <c r="H139" i="9" s="1"/>
  <c r="I139" i="9" s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5" i="1"/>
  <c r="S6" i="1"/>
  <c r="S7" i="1"/>
  <c r="S8" i="1"/>
  <c r="S9" i="1"/>
  <c r="S10" i="1"/>
  <c r="S11" i="1"/>
  <c r="S12" i="1"/>
  <c r="S13" i="1"/>
  <c r="S14" i="1"/>
  <c r="S15" i="1"/>
  <c r="S16" i="1"/>
  <c r="S4" i="1"/>
  <c r="S3" i="1"/>
  <c r="S2" i="1"/>
  <c r="AK335" i="1" l="1"/>
  <c r="AJ335" i="1"/>
  <c r="AE335" i="1"/>
  <c r="AB335" i="1"/>
  <c r="Z335" i="1"/>
  <c r="X335" i="1"/>
  <c r="V335" i="1"/>
  <c r="T335" i="1"/>
  <c r="R335" i="1"/>
  <c r="O335" i="1"/>
  <c r="P335" i="1" s="1"/>
  <c r="G335" i="1" l="1"/>
  <c r="H335" i="1" s="1"/>
  <c r="I335" i="1" s="1"/>
  <c r="AK101" i="1"/>
  <c r="AJ101" i="1"/>
  <c r="AE101" i="1"/>
  <c r="AB101" i="1"/>
  <c r="Z101" i="1"/>
  <c r="X101" i="1"/>
  <c r="V101" i="1"/>
  <c r="T101" i="1"/>
  <c r="R101" i="1"/>
  <c r="O101" i="1"/>
  <c r="P101" i="1" s="1"/>
  <c r="AK100" i="1"/>
  <c r="AJ100" i="1"/>
  <c r="AE100" i="1"/>
  <c r="AB100" i="1"/>
  <c r="Z100" i="1"/>
  <c r="X100" i="1"/>
  <c r="V100" i="1"/>
  <c r="T100" i="1"/>
  <c r="R100" i="1"/>
  <c r="O100" i="1"/>
  <c r="P100" i="1" s="1"/>
  <c r="AK98" i="1"/>
  <c r="AJ98" i="1"/>
  <c r="AE98" i="1"/>
  <c r="AB98" i="1"/>
  <c r="Z98" i="1"/>
  <c r="X98" i="1"/>
  <c r="V98" i="1"/>
  <c r="T98" i="1"/>
  <c r="R98" i="1"/>
  <c r="O98" i="1"/>
  <c r="P98" i="1" s="1"/>
  <c r="G100" i="1" l="1"/>
  <c r="H100" i="1" s="1"/>
  <c r="I100" i="1" s="1"/>
  <c r="G101" i="1"/>
  <c r="H101" i="1" s="1"/>
  <c r="I101" i="1" s="1"/>
  <c r="G98" i="1"/>
  <c r="H98" i="1" s="1"/>
  <c r="I98" i="1" s="1"/>
  <c r="AK115" i="1"/>
  <c r="AJ115" i="1"/>
  <c r="AE115" i="1"/>
  <c r="AB115" i="1"/>
  <c r="Z115" i="1"/>
  <c r="X115" i="1"/>
  <c r="V115" i="1"/>
  <c r="T115" i="1"/>
  <c r="R115" i="1"/>
  <c r="O115" i="1"/>
  <c r="P115" i="1" s="1"/>
  <c r="AK114" i="1"/>
  <c r="AJ114" i="1"/>
  <c r="AE114" i="1"/>
  <c r="AB114" i="1"/>
  <c r="Z114" i="1"/>
  <c r="X114" i="1"/>
  <c r="V114" i="1"/>
  <c r="T114" i="1"/>
  <c r="R114" i="1"/>
  <c r="O114" i="1"/>
  <c r="P114" i="1" s="1"/>
  <c r="AK113" i="1"/>
  <c r="AJ113" i="1"/>
  <c r="AE113" i="1"/>
  <c r="AB113" i="1"/>
  <c r="Z113" i="1"/>
  <c r="X113" i="1"/>
  <c r="V113" i="1"/>
  <c r="T113" i="1"/>
  <c r="R113" i="1"/>
  <c r="O113" i="1"/>
  <c r="P113" i="1" s="1"/>
  <c r="AK112" i="1"/>
  <c r="AJ112" i="1"/>
  <c r="AE112" i="1"/>
  <c r="AB112" i="1"/>
  <c r="Z112" i="1"/>
  <c r="X112" i="1"/>
  <c r="V112" i="1"/>
  <c r="T112" i="1"/>
  <c r="R112" i="1"/>
  <c r="O112" i="1"/>
  <c r="P112" i="1" s="1"/>
  <c r="G115" i="1" l="1"/>
  <c r="H115" i="1" s="1"/>
  <c r="I115" i="1" s="1"/>
  <c r="G113" i="1"/>
  <c r="H113" i="1" s="1"/>
  <c r="I113" i="1" s="1"/>
  <c r="G114" i="1"/>
  <c r="H114" i="1" s="1"/>
  <c r="I114" i="1" s="1"/>
  <c r="G112" i="1"/>
  <c r="H112" i="1" s="1"/>
  <c r="I112" i="1" s="1"/>
  <c r="AK327" i="1"/>
  <c r="AJ327" i="1"/>
  <c r="AE327" i="1"/>
  <c r="AB327" i="1"/>
  <c r="Z327" i="1"/>
  <c r="X327" i="1"/>
  <c r="V327" i="1"/>
  <c r="T327" i="1"/>
  <c r="R327" i="1"/>
  <c r="O327" i="1"/>
  <c r="P327" i="1" s="1"/>
  <c r="AK326" i="1"/>
  <c r="AJ326" i="1"/>
  <c r="AE326" i="1"/>
  <c r="AB326" i="1"/>
  <c r="Z326" i="1"/>
  <c r="X326" i="1"/>
  <c r="V326" i="1"/>
  <c r="T326" i="1"/>
  <c r="R326" i="1"/>
  <c r="O326" i="1"/>
  <c r="P326" i="1" s="1"/>
  <c r="AK325" i="1"/>
  <c r="AJ325" i="1"/>
  <c r="AE325" i="1"/>
  <c r="AB325" i="1"/>
  <c r="Z325" i="1"/>
  <c r="X325" i="1"/>
  <c r="V325" i="1"/>
  <c r="T325" i="1"/>
  <c r="R325" i="1"/>
  <c r="O325" i="1"/>
  <c r="P325" i="1" s="1"/>
  <c r="G327" i="1" l="1"/>
  <c r="H327" i="1" s="1"/>
  <c r="I327" i="1" s="1"/>
  <c r="G326" i="1"/>
  <c r="H326" i="1" s="1"/>
  <c r="I326" i="1" s="1"/>
  <c r="G325" i="1"/>
  <c r="H325" i="1" s="1"/>
  <c r="I325" i="1" s="1"/>
  <c r="AK266" i="1" l="1"/>
  <c r="AJ266" i="1"/>
  <c r="AE266" i="1"/>
  <c r="AB266" i="1"/>
  <c r="Z266" i="1"/>
  <c r="X266" i="1"/>
  <c r="V266" i="1"/>
  <c r="T266" i="1"/>
  <c r="R266" i="1"/>
  <c r="O266" i="1"/>
  <c r="P266" i="1" s="1"/>
  <c r="AK265" i="1"/>
  <c r="AJ265" i="1"/>
  <c r="AE265" i="1"/>
  <c r="AB265" i="1"/>
  <c r="Z265" i="1"/>
  <c r="X265" i="1"/>
  <c r="V265" i="1"/>
  <c r="T265" i="1"/>
  <c r="R265" i="1"/>
  <c r="O265" i="1"/>
  <c r="P265" i="1" s="1"/>
  <c r="AK264" i="1"/>
  <c r="AJ264" i="1"/>
  <c r="AE264" i="1"/>
  <c r="AB264" i="1"/>
  <c r="Z264" i="1"/>
  <c r="X264" i="1"/>
  <c r="V264" i="1"/>
  <c r="T264" i="1"/>
  <c r="R264" i="1"/>
  <c r="O264" i="1"/>
  <c r="P264" i="1" s="1"/>
  <c r="AK263" i="1"/>
  <c r="AJ263" i="1"/>
  <c r="AE263" i="1"/>
  <c r="AB263" i="1"/>
  <c r="Z263" i="1"/>
  <c r="X263" i="1"/>
  <c r="V263" i="1"/>
  <c r="T263" i="1"/>
  <c r="R263" i="1"/>
  <c r="O263" i="1"/>
  <c r="P263" i="1" s="1"/>
  <c r="AK262" i="1"/>
  <c r="AJ262" i="1"/>
  <c r="AE262" i="1"/>
  <c r="AB262" i="1"/>
  <c r="Z262" i="1"/>
  <c r="X262" i="1"/>
  <c r="V262" i="1"/>
  <c r="T262" i="1"/>
  <c r="R262" i="1"/>
  <c r="O262" i="1"/>
  <c r="P262" i="1" s="1"/>
  <c r="AK261" i="1"/>
  <c r="AJ261" i="1"/>
  <c r="AE261" i="1"/>
  <c r="AB261" i="1"/>
  <c r="Z261" i="1"/>
  <c r="X261" i="1"/>
  <c r="V261" i="1"/>
  <c r="T261" i="1"/>
  <c r="R261" i="1"/>
  <c r="O261" i="1"/>
  <c r="P261" i="1" s="1"/>
  <c r="AK260" i="1"/>
  <c r="AJ260" i="1"/>
  <c r="AE260" i="1"/>
  <c r="AB260" i="1"/>
  <c r="Z260" i="1"/>
  <c r="X260" i="1"/>
  <c r="V260" i="1"/>
  <c r="T260" i="1"/>
  <c r="R260" i="1"/>
  <c r="O260" i="1"/>
  <c r="P260" i="1" s="1"/>
  <c r="AK259" i="1"/>
  <c r="AJ259" i="1"/>
  <c r="AE259" i="1"/>
  <c r="AB259" i="1"/>
  <c r="Z259" i="1"/>
  <c r="X259" i="1"/>
  <c r="V259" i="1"/>
  <c r="T259" i="1"/>
  <c r="R259" i="1"/>
  <c r="O259" i="1"/>
  <c r="P259" i="1" s="1"/>
  <c r="AK258" i="1"/>
  <c r="AJ258" i="1"/>
  <c r="AE258" i="1"/>
  <c r="AB258" i="1"/>
  <c r="Z258" i="1"/>
  <c r="X258" i="1"/>
  <c r="V258" i="1"/>
  <c r="T258" i="1"/>
  <c r="R258" i="1"/>
  <c r="O258" i="1"/>
  <c r="P258" i="1" s="1"/>
  <c r="G263" i="1" l="1"/>
  <c r="H263" i="1" s="1"/>
  <c r="I263" i="1" s="1"/>
  <c r="G265" i="1"/>
  <c r="H265" i="1" s="1"/>
  <c r="I265" i="1" s="1"/>
  <c r="G261" i="1"/>
  <c r="H261" i="1" s="1"/>
  <c r="I261" i="1" s="1"/>
  <c r="G259" i="1"/>
  <c r="H259" i="1" s="1"/>
  <c r="I259" i="1" s="1"/>
  <c r="G258" i="1"/>
  <c r="H258" i="1" s="1"/>
  <c r="I258" i="1" s="1"/>
  <c r="G262" i="1"/>
  <c r="H262" i="1" s="1"/>
  <c r="I262" i="1" s="1"/>
  <c r="G266" i="1"/>
  <c r="H266" i="1" s="1"/>
  <c r="I266" i="1" s="1"/>
  <c r="G264" i="1"/>
  <c r="H264" i="1" s="1"/>
  <c r="I264" i="1" s="1"/>
  <c r="G260" i="1"/>
  <c r="H260" i="1" s="1"/>
  <c r="I260" i="1" s="1"/>
  <c r="AK274" i="1"/>
  <c r="AJ274" i="1"/>
  <c r="AE274" i="1"/>
  <c r="AB274" i="1"/>
  <c r="Z274" i="1"/>
  <c r="X274" i="1"/>
  <c r="V274" i="1"/>
  <c r="T274" i="1"/>
  <c r="R274" i="1"/>
  <c r="O274" i="1"/>
  <c r="P274" i="1" s="1"/>
  <c r="AK273" i="1"/>
  <c r="AJ273" i="1"/>
  <c r="AE273" i="1"/>
  <c r="AB273" i="1"/>
  <c r="Z273" i="1"/>
  <c r="X273" i="1"/>
  <c r="V273" i="1"/>
  <c r="T273" i="1"/>
  <c r="R273" i="1"/>
  <c r="O273" i="1"/>
  <c r="P273" i="1" s="1"/>
  <c r="G273" i="1" l="1"/>
  <c r="H273" i="1" s="1"/>
  <c r="I273" i="1" s="1"/>
  <c r="G274" i="1"/>
  <c r="H274" i="1" s="1"/>
  <c r="I274" i="1" s="1"/>
  <c r="AK148" i="1"/>
  <c r="AJ148" i="1"/>
  <c r="AE148" i="1"/>
  <c r="AB148" i="1"/>
  <c r="Z148" i="1"/>
  <c r="X148" i="1"/>
  <c r="V148" i="1"/>
  <c r="T148" i="1"/>
  <c r="R148" i="1"/>
  <c r="O148" i="1"/>
  <c r="P148" i="1" s="1"/>
  <c r="AK147" i="1"/>
  <c r="AJ147" i="1"/>
  <c r="AE147" i="1"/>
  <c r="AB147" i="1"/>
  <c r="Z147" i="1"/>
  <c r="X147" i="1"/>
  <c r="V147" i="1"/>
  <c r="T147" i="1"/>
  <c r="R147" i="1"/>
  <c r="O147" i="1"/>
  <c r="P147" i="1" s="1"/>
  <c r="AK146" i="1"/>
  <c r="AJ146" i="1"/>
  <c r="AE146" i="1"/>
  <c r="AB146" i="1"/>
  <c r="Z146" i="1"/>
  <c r="X146" i="1"/>
  <c r="V146" i="1"/>
  <c r="T146" i="1"/>
  <c r="R146" i="1"/>
  <c r="O146" i="1"/>
  <c r="P146" i="1" s="1"/>
  <c r="G147" i="1" l="1"/>
  <c r="H147" i="1" s="1"/>
  <c r="I147" i="1" s="1"/>
  <c r="G146" i="1"/>
  <c r="H146" i="1" s="1"/>
  <c r="I146" i="1" s="1"/>
  <c r="G148" i="1"/>
  <c r="H148" i="1" s="1"/>
  <c r="I148" i="1" s="1"/>
  <c r="AK157" i="1"/>
  <c r="AJ157" i="1"/>
  <c r="AE157" i="1"/>
  <c r="AB157" i="1"/>
  <c r="Z157" i="1"/>
  <c r="X157" i="1"/>
  <c r="V157" i="1"/>
  <c r="T157" i="1"/>
  <c r="R157" i="1"/>
  <c r="O157" i="1"/>
  <c r="P157" i="1" s="1"/>
  <c r="AK156" i="1"/>
  <c r="AJ156" i="1"/>
  <c r="AE156" i="1"/>
  <c r="AB156" i="1"/>
  <c r="Z156" i="1"/>
  <c r="X156" i="1"/>
  <c r="V156" i="1"/>
  <c r="T156" i="1"/>
  <c r="R156" i="1"/>
  <c r="O156" i="1"/>
  <c r="P156" i="1" s="1"/>
  <c r="AK155" i="1"/>
  <c r="AJ155" i="1"/>
  <c r="AE155" i="1"/>
  <c r="AB155" i="1"/>
  <c r="Z155" i="1"/>
  <c r="X155" i="1"/>
  <c r="V155" i="1"/>
  <c r="T155" i="1"/>
  <c r="R155" i="1"/>
  <c r="O155" i="1"/>
  <c r="P155" i="1" s="1"/>
  <c r="AK154" i="1"/>
  <c r="AJ154" i="1"/>
  <c r="AE154" i="1"/>
  <c r="AB154" i="1"/>
  <c r="Z154" i="1"/>
  <c r="X154" i="1"/>
  <c r="V154" i="1"/>
  <c r="T154" i="1"/>
  <c r="R154" i="1"/>
  <c r="O154" i="1"/>
  <c r="P154" i="1" s="1"/>
  <c r="AK153" i="1"/>
  <c r="AJ153" i="1"/>
  <c r="AE153" i="1"/>
  <c r="AB153" i="1"/>
  <c r="Z153" i="1"/>
  <c r="X153" i="1"/>
  <c r="V153" i="1"/>
  <c r="T153" i="1"/>
  <c r="R153" i="1"/>
  <c r="O153" i="1"/>
  <c r="P153" i="1" s="1"/>
  <c r="AK152" i="1"/>
  <c r="AJ152" i="1"/>
  <c r="AE152" i="1"/>
  <c r="AB152" i="1"/>
  <c r="Z152" i="1"/>
  <c r="X152" i="1"/>
  <c r="V152" i="1"/>
  <c r="T152" i="1"/>
  <c r="R152" i="1"/>
  <c r="O152" i="1"/>
  <c r="P152" i="1" s="1"/>
  <c r="AK151" i="1"/>
  <c r="AJ151" i="1"/>
  <c r="AE151" i="1"/>
  <c r="AB151" i="1"/>
  <c r="Z151" i="1"/>
  <c r="X151" i="1"/>
  <c r="V151" i="1"/>
  <c r="T151" i="1"/>
  <c r="R151" i="1"/>
  <c r="O151" i="1"/>
  <c r="P151" i="1" s="1"/>
  <c r="AK150" i="1"/>
  <c r="AJ150" i="1"/>
  <c r="AE150" i="1"/>
  <c r="AB150" i="1"/>
  <c r="Z150" i="1"/>
  <c r="X150" i="1"/>
  <c r="V150" i="1"/>
  <c r="T150" i="1"/>
  <c r="R150" i="1"/>
  <c r="O150" i="1"/>
  <c r="P150" i="1" s="1"/>
  <c r="AK149" i="1"/>
  <c r="AJ149" i="1"/>
  <c r="AE149" i="1"/>
  <c r="AB149" i="1"/>
  <c r="Z149" i="1"/>
  <c r="X149" i="1"/>
  <c r="V149" i="1"/>
  <c r="T149" i="1"/>
  <c r="R149" i="1"/>
  <c r="O149" i="1"/>
  <c r="P149" i="1" s="1"/>
  <c r="G156" i="1" l="1"/>
  <c r="H156" i="1" s="1"/>
  <c r="I156" i="1" s="1"/>
  <c r="G154" i="1"/>
  <c r="H154" i="1" s="1"/>
  <c r="I154" i="1" s="1"/>
  <c r="G150" i="1"/>
  <c r="H150" i="1" s="1"/>
  <c r="I150" i="1" s="1"/>
  <c r="G149" i="1"/>
  <c r="H149" i="1" s="1"/>
  <c r="I149" i="1" s="1"/>
  <c r="G152" i="1"/>
  <c r="H152" i="1" s="1"/>
  <c r="I152" i="1" s="1"/>
  <c r="G153" i="1"/>
  <c r="H153" i="1" s="1"/>
  <c r="I153" i="1" s="1"/>
  <c r="G151" i="1"/>
  <c r="H151" i="1" s="1"/>
  <c r="I151" i="1" s="1"/>
  <c r="G157" i="1"/>
  <c r="H157" i="1" s="1"/>
  <c r="I157" i="1" s="1"/>
  <c r="G155" i="1"/>
  <c r="H155" i="1" s="1"/>
  <c r="I155" i="1" s="1"/>
  <c r="AK528" i="1"/>
  <c r="AJ528" i="1"/>
  <c r="AE528" i="1"/>
  <c r="AB528" i="1"/>
  <c r="Z528" i="1"/>
  <c r="X528" i="1"/>
  <c r="V528" i="1"/>
  <c r="T528" i="1"/>
  <c r="R528" i="1"/>
  <c r="O528" i="1"/>
  <c r="P528" i="1" s="1"/>
  <c r="AK527" i="1"/>
  <c r="AJ527" i="1"/>
  <c r="AE527" i="1"/>
  <c r="AB527" i="1"/>
  <c r="Z527" i="1"/>
  <c r="X527" i="1"/>
  <c r="V527" i="1"/>
  <c r="T527" i="1"/>
  <c r="R527" i="1"/>
  <c r="O527" i="1"/>
  <c r="P527" i="1" s="1"/>
  <c r="AK526" i="1"/>
  <c r="AJ526" i="1"/>
  <c r="AE526" i="1"/>
  <c r="AB526" i="1"/>
  <c r="Z526" i="1"/>
  <c r="X526" i="1"/>
  <c r="V526" i="1"/>
  <c r="T526" i="1"/>
  <c r="R526" i="1"/>
  <c r="O526" i="1"/>
  <c r="P526" i="1" s="1"/>
  <c r="AK525" i="1"/>
  <c r="AJ525" i="1"/>
  <c r="AE525" i="1"/>
  <c r="AB525" i="1"/>
  <c r="Z525" i="1"/>
  <c r="X525" i="1"/>
  <c r="V525" i="1"/>
  <c r="T525" i="1"/>
  <c r="R525" i="1"/>
  <c r="O525" i="1"/>
  <c r="P525" i="1" s="1"/>
  <c r="AK524" i="1"/>
  <c r="AJ524" i="1"/>
  <c r="AE524" i="1"/>
  <c r="AB524" i="1"/>
  <c r="Z524" i="1"/>
  <c r="X524" i="1"/>
  <c r="V524" i="1"/>
  <c r="T524" i="1"/>
  <c r="R524" i="1"/>
  <c r="O524" i="1"/>
  <c r="P524" i="1" s="1"/>
  <c r="AK523" i="1"/>
  <c r="AJ523" i="1"/>
  <c r="AE523" i="1"/>
  <c r="AB523" i="1"/>
  <c r="Z523" i="1"/>
  <c r="X523" i="1"/>
  <c r="V523" i="1"/>
  <c r="T523" i="1"/>
  <c r="R523" i="1"/>
  <c r="O523" i="1"/>
  <c r="P523" i="1" s="1"/>
  <c r="G524" i="1" l="1"/>
  <c r="H524" i="1" s="1"/>
  <c r="I524" i="1" s="1"/>
  <c r="G526" i="1"/>
  <c r="H526" i="1" s="1"/>
  <c r="I526" i="1" s="1"/>
  <c r="G525" i="1"/>
  <c r="H525" i="1" s="1"/>
  <c r="I525" i="1" s="1"/>
  <c r="G527" i="1"/>
  <c r="H527" i="1" s="1"/>
  <c r="I527" i="1" s="1"/>
  <c r="G528" i="1"/>
  <c r="H528" i="1" s="1"/>
  <c r="I528" i="1" s="1"/>
  <c r="G523" i="1"/>
  <c r="H523" i="1" s="1"/>
  <c r="I523" i="1" s="1"/>
  <c r="O336" i="1"/>
  <c r="P336" i="1" s="1"/>
  <c r="R336" i="1"/>
  <c r="T336" i="1"/>
  <c r="V336" i="1"/>
  <c r="X336" i="1"/>
  <c r="Z336" i="1"/>
  <c r="AB336" i="1"/>
  <c r="AE336" i="1"/>
  <c r="AJ336" i="1"/>
  <c r="AK336" i="1"/>
  <c r="G336" i="1" l="1"/>
  <c r="H336" i="1" s="1"/>
  <c r="I336" i="1" s="1"/>
  <c r="O333" i="1"/>
  <c r="P333" i="1" s="1"/>
  <c r="R333" i="1"/>
  <c r="T333" i="1"/>
  <c r="V333" i="1"/>
  <c r="X333" i="1"/>
  <c r="Z333" i="1"/>
  <c r="AB333" i="1"/>
  <c r="AE333" i="1"/>
  <c r="AJ333" i="1"/>
  <c r="AK333" i="1"/>
  <c r="O331" i="1"/>
  <c r="P331" i="1" s="1"/>
  <c r="R331" i="1"/>
  <c r="T331" i="1"/>
  <c r="V331" i="1"/>
  <c r="X331" i="1"/>
  <c r="Z331" i="1"/>
  <c r="AB331" i="1"/>
  <c r="AE331" i="1"/>
  <c r="AJ331" i="1"/>
  <c r="AK331" i="1"/>
  <c r="G331" i="1" l="1"/>
  <c r="H331" i="1" s="1"/>
  <c r="I331" i="1" s="1"/>
  <c r="G333" i="1"/>
  <c r="H333" i="1" s="1"/>
  <c r="I333" i="1" s="1"/>
  <c r="O521" i="1"/>
  <c r="P521" i="1" s="1"/>
  <c r="R521" i="1"/>
  <c r="T521" i="1"/>
  <c r="V521" i="1"/>
  <c r="X521" i="1"/>
  <c r="Z521" i="1"/>
  <c r="AB521" i="1"/>
  <c r="AE521" i="1"/>
  <c r="AJ521" i="1"/>
  <c r="AK521" i="1"/>
  <c r="O520" i="1"/>
  <c r="P520" i="1" s="1"/>
  <c r="R520" i="1"/>
  <c r="T520" i="1"/>
  <c r="V520" i="1"/>
  <c r="X520" i="1"/>
  <c r="Z520" i="1"/>
  <c r="AB520" i="1"/>
  <c r="AE520" i="1"/>
  <c r="AJ520" i="1"/>
  <c r="AK520" i="1"/>
  <c r="G521" i="1" l="1"/>
  <c r="H521" i="1" s="1"/>
  <c r="I521" i="1" s="1"/>
  <c r="G520" i="1"/>
  <c r="H520" i="1" s="1"/>
  <c r="I520" i="1" s="1"/>
  <c r="O519" i="1"/>
  <c r="P519" i="1"/>
  <c r="R519" i="1"/>
  <c r="T519" i="1"/>
  <c r="V519" i="1"/>
  <c r="X519" i="1"/>
  <c r="Z519" i="1"/>
  <c r="AB519" i="1"/>
  <c r="AE519" i="1"/>
  <c r="AJ519" i="1"/>
  <c r="AK519" i="1"/>
  <c r="G519" i="1" l="1"/>
  <c r="H519" i="1" s="1"/>
  <c r="I519" i="1" s="1"/>
  <c r="AK66" i="4"/>
  <c r="AJ66" i="4"/>
  <c r="AE66" i="4"/>
  <c r="AB66" i="4"/>
  <c r="Z66" i="4"/>
  <c r="X66" i="4"/>
  <c r="V66" i="4"/>
  <c r="T66" i="4"/>
  <c r="R66" i="4"/>
  <c r="O66" i="4"/>
  <c r="P66" i="4" s="1"/>
  <c r="AK65" i="4"/>
  <c r="AJ65" i="4"/>
  <c r="AE65" i="4"/>
  <c r="AB65" i="4"/>
  <c r="Z65" i="4"/>
  <c r="X65" i="4"/>
  <c r="V65" i="4"/>
  <c r="T65" i="4"/>
  <c r="R65" i="4"/>
  <c r="O65" i="4"/>
  <c r="P65" i="4" s="1"/>
  <c r="AK64" i="4"/>
  <c r="AJ64" i="4"/>
  <c r="AE64" i="4"/>
  <c r="AB64" i="4"/>
  <c r="Z64" i="4"/>
  <c r="X64" i="4"/>
  <c r="V64" i="4"/>
  <c r="T64" i="4"/>
  <c r="R64" i="4"/>
  <c r="O64" i="4"/>
  <c r="P64" i="4" s="1"/>
  <c r="AK63" i="4"/>
  <c r="AJ63" i="4"/>
  <c r="AE63" i="4"/>
  <c r="AB63" i="4"/>
  <c r="Z63" i="4"/>
  <c r="X63" i="4"/>
  <c r="V63" i="4"/>
  <c r="T63" i="4"/>
  <c r="R63" i="4"/>
  <c r="O63" i="4"/>
  <c r="P63" i="4" s="1"/>
  <c r="AK62" i="4"/>
  <c r="AJ62" i="4"/>
  <c r="AE62" i="4"/>
  <c r="AB62" i="4"/>
  <c r="Z62" i="4"/>
  <c r="X62" i="4"/>
  <c r="V62" i="4"/>
  <c r="T62" i="4"/>
  <c r="R62" i="4"/>
  <c r="O62" i="4"/>
  <c r="P62" i="4" s="1"/>
  <c r="AK61" i="4"/>
  <c r="AJ61" i="4"/>
  <c r="AE61" i="4"/>
  <c r="AB61" i="4"/>
  <c r="Z61" i="4"/>
  <c r="X61" i="4"/>
  <c r="V61" i="4"/>
  <c r="T61" i="4"/>
  <c r="R61" i="4"/>
  <c r="O61" i="4"/>
  <c r="P61" i="4" s="1"/>
  <c r="AK60" i="4"/>
  <c r="AJ60" i="4"/>
  <c r="AE60" i="4"/>
  <c r="AB60" i="4"/>
  <c r="Z60" i="4"/>
  <c r="X60" i="4"/>
  <c r="V60" i="4"/>
  <c r="T60" i="4"/>
  <c r="R60" i="4"/>
  <c r="O60" i="4"/>
  <c r="P60" i="4" s="1"/>
  <c r="AK59" i="4"/>
  <c r="AJ59" i="4"/>
  <c r="AE59" i="4"/>
  <c r="AB59" i="4"/>
  <c r="Z59" i="4"/>
  <c r="X59" i="4"/>
  <c r="V59" i="4"/>
  <c r="T59" i="4"/>
  <c r="R59" i="4"/>
  <c r="O59" i="4"/>
  <c r="P59" i="4" s="1"/>
  <c r="AK58" i="4"/>
  <c r="AJ58" i="4"/>
  <c r="AE58" i="4"/>
  <c r="AB58" i="4"/>
  <c r="Z58" i="4"/>
  <c r="X58" i="4"/>
  <c r="V58" i="4"/>
  <c r="T58" i="4"/>
  <c r="R58" i="4"/>
  <c r="O58" i="4"/>
  <c r="P58" i="4" s="1"/>
  <c r="AK57" i="4"/>
  <c r="AJ57" i="4"/>
  <c r="AE57" i="4"/>
  <c r="AB57" i="4"/>
  <c r="Z57" i="4"/>
  <c r="X57" i="4"/>
  <c r="V57" i="4"/>
  <c r="T57" i="4"/>
  <c r="R57" i="4"/>
  <c r="O57" i="4"/>
  <c r="P57" i="4" s="1"/>
  <c r="AK56" i="4"/>
  <c r="AJ56" i="4"/>
  <c r="AE56" i="4"/>
  <c r="AB56" i="4"/>
  <c r="Z56" i="4"/>
  <c r="X56" i="4"/>
  <c r="V56" i="4"/>
  <c r="T56" i="4"/>
  <c r="R56" i="4"/>
  <c r="O56" i="4"/>
  <c r="P56" i="4" s="1"/>
  <c r="AK55" i="4"/>
  <c r="AJ55" i="4"/>
  <c r="AE55" i="4"/>
  <c r="AB55" i="4"/>
  <c r="Z55" i="4"/>
  <c r="X55" i="4"/>
  <c r="V55" i="4"/>
  <c r="T55" i="4"/>
  <c r="R55" i="4"/>
  <c r="O55" i="4"/>
  <c r="P55" i="4" s="1"/>
  <c r="AK54" i="4"/>
  <c r="AJ54" i="4"/>
  <c r="AE54" i="4"/>
  <c r="AB54" i="4"/>
  <c r="Z54" i="4"/>
  <c r="X54" i="4"/>
  <c r="V54" i="4"/>
  <c r="T54" i="4"/>
  <c r="R54" i="4"/>
  <c r="O54" i="4"/>
  <c r="P54" i="4" s="1"/>
  <c r="AK53" i="4"/>
  <c r="AJ53" i="4"/>
  <c r="AE53" i="4"/>
  <c r="AB53" i="4"/>
  <c r="Z53" i="4"/>
  <c r="X53" i="4"/>
  <c r="V53" i="4"/>
  <c r="T53" i="4"/>
  <c r="R53" i="4"/>
  <c r="O53" i="4"/>
  <c r="P53" i="4" s="1"/>
  <c r="AK52" i="4"/>
  <c r="AJ52" i="4"/>
  <c r="AE52" i="4"/>
  <c r="AB52" i="4"/>
  <c r="Z52" i="4"/>
  <c r="X52" i="4"/>
  <c r="V52" i="4"/>
  <c r="T52" i="4"/>
  <c r="R52" i="4"/>
  <c r="O52" i="4"/>
  <c r="P52" i="4" s="1"/>
  <c r="AK51" i="4"/>
  <c r="AJ51" i="4"/>
  <c r="AE51" i="4"/>
  <c r="AB51" i="4"/>
  <c r="Z51" i="4"/>
  <c r="X51" i="4"/>
  <c r="V51" i="4"/>
  <c r="T51" i="4"/>
  <c r="R51" i="4"/>
  <c r="O51" i="4"/>
  <c r="P51" i="4" s="1"/>
  <c r="AK50" i="4"/>
  <c r="AJ50" i="4"/>
  <c r="AE50" i="4"/>
  <c r="AB50" i="4"/>
  <c r="Z50" i="4"/>
  <c r="X50" i="4"/>
  <c r="V50" i="4"/>
  <c r="T50" i="4"/>
  <c r="R50" i="4"/>
  <c r="O50" i="4"/>
  <c r="P50" i="4" s="1"/>
  <c r="AK49" i="4"/>
  <c r="AJ49" i="4"/>
  <c r="AE49" i="4"/>
  <c r="AB49" i="4"/>
  <c r="Z49" i="4"/>
  <c r="X49" i="4"/>
  <c r="V49" i="4"/>
  <c r="T49" i="4"/>
  <c r="R49" i="4"/>
  <c r="O49" i="4"/>
  <c r="P49" i="4" s="1"/>
  <c r="AK48" i="4"/>
  <c r="AJ48" i="4"/>
  <c r="AE48" i="4"/>
  <c r="AB48" i="4"/>
  <c r="Z48" i="4"/>
  <c r="X48" i="4"/>
  <c r="V48" i="4"/>
  <c r="T48" i="4"/>
  <c r="R48" i="4"/>
  <c r="O48" i="4"/>
  <c r="P48" i="4" s="1"/>
  <c r="AK47" i="4"/>
  <c r="AJ47" i="4"/>
  <c r="AE47" i="4"/>
  <c r="AB47" i="4"/>
  <c r="Z47" i="4"/>
  <c r="X47" i="4"/>
  <c r="V47" i="4"/>
  <c r="T47" i="4"/>
  <c r="R47" i="4"/>
  <c r="O47" i="4"/>
  <c r="P47" i="4" s="1"/>
  <c r="AK46" i="4"/>
  <c r="AJ46" i="4"/>
  <c r="AE46" i="4"/>
  <c r="AB46" i="4"/>
  <c r="Z46" i="4"/>
  <c r="X46" i="4"/>
  <c r="V46" i="4"/>
  <c r="T46" i="4"/>
  <c r="R46" i="4"/>
  <c r="O46" i="4"/>
  <c r="P46" i="4" s="1"/>
  <c r="AK45" i="4"/>
  <c r="AJ45" i="4"/>
  <c r="AE45" i="4"/>
  <c r="AB45" i="4"/>
  <c r="Z45" i="4"/>
  <c r="X45" i="4"/>
  <c r="V45" i="4"/>
  <c r="T45" i="4"/>
  <c r="R45" i="4"/>
  <c r="O45" i="4"/>
  <c r="P45" i="4" s="1"/>
  <c r="AK44" i="4"/>
  <c r="AJ44" i="4"/>
  <c r="AE44" i="4"/>
  <c r="AB44" i="4"/>
  <c r="Z44" i="4"/>
  <c r="X44" i="4"/>
  <c r="V44" i="4"/>
  <c r="T44" i="4"/>
  <c r="R44" i="4"/>
  <c r="O44" i="4"/>
  <c r="P44" i="4" s="1"/>
  <c r="AK43" i="4"/>
  <c r="AJ43" i="4"/>
  <c r="AE43" i="4"/>
  <c r="AB43" i="4"/>
  <c r="Z43" i="4"/>
  <c r="X43" i="4"/>
  <c r="V43" i="4"/>
  <c r="T43" i="4"/>
  <c r="R43" i="4"/>
  <c r="O43" i="4"/>
  <c r="P43" i="4" s="1"/>
  <c r="AK42" i="4"/>
  <c r="AJ42" i="4"/>
  <c r="AE42" i="4"/>
  <c r="AB42" i="4"/>
  <c r="Z42" i="4"/>
  <c r="X42" i="4"/>
  <c r="V42" i="4"/>
  <c r="T42" i="4"/>
  <c r="R42" i="4"/>
  <c r="O42" i="4"/>
  <c r="P42" i="4" s="1"/>
  <c r="AK41" i="4"/>
  <c r="AJ41" i="4"/>
  <c r="AE41" i="4"/>
  <c r="AB41" i="4"/>
  <c r="Z41" i="4"/>
  <c r="X41" i="4"/>
  <c r="V41" i="4"/>
  <c r="T41" i="4"/>
  <c r="R41" i="4"/>
  <c r="O41" i="4"/>
  <c r="P41" i="4" s="1"/>
  <c r="AK40" i="4"/>
  <c r="AJ40" i="4"/>
  <c r="AE40" i="4"/>
  <c r="AB40" i="4"/>
  <c r="Z40" i="4"/>
  <c r="X40" i="4"/>
  <c r="V40" i="4"/>
  <c r="T40" i="4"/>
  <c r="R40" i="4"/>
  <c r="O40" i="4"/>
  <c r="P40" i="4" s="1"/>
  <c r="AK39" i="4"/>
  <c r="AJ39" i="4"/>
  <c r="AE39" i="4"/>
  <c r="AB39" i="4"/>
  <c r="Z39" i="4"/>
  <c r="X39" i="4"/>
  <c r="V39" i="4"/>
  <c r="T39" i="4"/>
  <c r="R39" i="4"/>
  <c r="O39" i="4"/>
  <c r="P39" i="4" s="1"/>
  <c r="AK38" i="4"/>
  <c r="AJ38" i="4"/>
  <c r="AE38" i="4"/>
  <c r="AB38" i="4"/>
  <c r="Z38" i="4"/>
  <c r="X38" i="4"/>
  <c r="V38" i="4"/>
  <c r="T38" i="4"/>
  <c r="R38" i="4"/>
  <c r="O38" i="4"/>
  <c r="P38" i="4" s="1"/>
  <c r="AK37" i="4"/>
  <c r="AJ37" i="4"/>
  <c r="AE37" i="4"/>
  <c r="AB37" i="4"/>
  <c r="Z37" i="4"/>
  <c r="X37" i="4"/>
  <c r="V37" i="4"/>
  <c r="T37" i="4"/>
  <c r="R37" i="4"/>
  <c r="O37" i="4"/>
  <c r="P37" i="4" s="1"/>
  <c r="AK36" i="4"/>
  <c r="AJ36" i="4"/>
  <c r="AE36" i="4"/>
  <c r="AB36" i="4"/>
  <c r="Z36" i="4"/>
  <c r="X36" i="4"/>
  <c r="V36" i="4"/>
  <c r="T36" i="4"/>
  <c r="R36" i="4"/>
  <c r="O36" i="4"/>
  <c r="P36" i="4" s="1"/>
  <c r="AK35" i="4"/>
  <c r="AJ35" i="4"/>
  <c r="AE35" i="4"/>
  <c r="AB35" i="4"/>
  <c r="Z35" i="4"/>
  <c r="X35" i="4"/>
  <c r="V35" i="4"/>
  <c r="T35" i="4"/>
  <c r="R35" i="4"/>
  <c r="O35" i="4"/>
  <c r="P35" i="4" s="1"/>
  <c r="AK34" i="4"/>
  <c r="AJ34" i="4"/>
  <c r="AE34" i="4"/>
  <c r="AB34" i="4"/>
  <c r="Z34" i="4"/>
  <c r="X34" i="4"/>
  <c r="V34" i="4"/>
  <c r="T34" i="4"/>
  <c r="R34" i="4"/>
  <c r="O34" i="4"/>
  <c r="P34" i="4" s="1"/>
  <c r="AK33" i="4"/>
  <c r="AJ33" i="4"/>
  <c r="AE33" i="4"/>
  <c r="AB33" i="4"/>
  <c r="Z33" i="4"/>
  <c r="X33" i="4"/>
  <c r="V33" i="4"/>
  <c r="T33" i="4"/>
  <c r="R33" i="4"/>
  <c r="O33" i="4"/>
  <c r="P33" i="4" s="1"/>
  <c r="AK32" i="4"/>
  <c r="AJ32" i="4"/>
  <c r="AE32" i="4"/>
  <c r="AB32" i="4"/>
  <c r="Z32" i="4"/>
  <c r="X32" i="4"/>
  <c r="V32" i="4"/>
  <c r="T32" i="4"/>
  <c r="R32" i="4"/>
  <c r="O32" i="4"/>
  <c r="P32" i="4" s="1"/>
  <c r="AK31" i="4"/>
  <c r="AJ31" i="4"/>
  <c r="AE31" i="4"/>
  <c r="AC31" i="4"/>
  <c r="AB31" i="4"/>
  <c r="Z31" i="4"/>
  <c r="X31" i="4"/>
  <c r="V31" i="4"/>
  <c r="T31" i="4"/>
  <c r="R31" i="4"/>
  <c r="O31" i="4"/>
  <c r="P31" i="4" s="1"/>
  <c r="AK30" i="4"/>
  <c r="AJ30" i="4"/>
  <c r="AE30" i="4"/>
  <c r="AC30" i="4"/>
  <c r="AB30" i="4"/>
  <c r="Z30" i="4"/>
  <c r="X30" i="4"/>
  <c r="V30" i="4"/>
  <c r="T30" i="4"/>
  <c r="R30" i="4"/>
  <c r="O30" i="4"/>
  <c r="P30" i="4" s="1"/>
  <c r="AK29" i="4"/>
  <c r="AJ29" i="4"/>
  <c r="AE29" i="4"/>
  <c r="AC29" i="4"/>
  <c r="AB29" i="4"/>
  <c r="Z29" i="4"/>
  <c r="X29" i="4"/>
  <c r="V29" i="4"/>
  <c r="T29" i="4"/>
  <c r="R29" i="4"/>
  <c r="O29" i="4"/>
  <c r="P29" i="4" s="1"/>
  <c r="AK28" i="4"/>
  <c r="AJ28" i="4"/>
  <c r="AE28" i="4"/>
  <c r="AC28" i="4"/>
  <c r="AB28" i="4"/>
  <c r="Z28" i="4"/>
  <c r="X28" i="4"/>
  <c r="V28" i="4"/>
  <c r="T28" i="4"/>
  <c r="R28" i="4"/>
  <c r="O28" i="4"/>
  <c r="P28" i="4" s="1"/>
  <c r="AK27" i="4"/>
  <c r="AJ27" i="4"/>
  <c r="AE27" i="4"/>
  <c r="AC27" i="4"/>
  <c r="AB27" i="4"/>
  <c r="Z27" i="4"/>
  <c r="X27" i="4"/>
  <c r="V27" i="4"/>
  <c r="T27" i="4"/>
  <c r="R27" i="4"/>
  <c r="O27" i="4"/>
  <c r="P27" i="4" s="1"/>
  <c r="AK26" i="4"/>
  <c r="AJ26" i="4"/>
  <c r="AE26" i="4"/>
  <c r="AC26" i="4"/>
  <c r="AB26" i="4"/>
  <c r="Z26" i="4"/>
  <c r="X26" i="4"/>
  <c r="V26" i="4"/>
  <c r="T26" i="4"/>
  <c r="R26" i="4"/>
  <c r="O26" i="4"/>
  <c r="P26" i="4" s="1"/>
  <c r="AK25" i="4"/>
  <c r="AJ25" i="4"/>
  <c r="AE25" i="4"/>
  <c r="AC25" i="4"/>
  <c r="AB25" i="4"/>
  <c r="Z25" i="4"/>
  <c r="X25" i="4"/>
  <c r="V25" i="4"/>
  <c r="T25" i="4"/>
  <c r="R25" i="4"/>
  <c r="O25" i="4"/>
  <c r="P25" i="4" s="1"/>
  <c r="AK24" i="4"/>
  <c r="AJ24" i="4"/>
  <c r="AE24" i="4"/>
  <c r="AC24" i="4"/>
  <c r="AB24" i="4"/>
  <c r="Z24" i="4"/>
  <c r="X24" i="4"/>
  <c r="V24" i="4"/>
  <c r="T24" i="4"/>
  <c r="R24" i="4"/>
  <c r="O24" i="4"/>
  <c r="P24" i="4" s="1"/>
  <c r="AK23" i="4"/>
  <c r="AJ23" i="4"/>
  <c r="AE23" i="4"/>
  <c r="AC23" i="4"/>
  <c r="AB23" i="4"/>
  <c r="Z23" i="4"/>
  <c r="X23" i="4"/>
  <c r="V23" i="4"/>
  <c r="T23" i="4"/>
  <c r="R23" i="4"/>
  <c r="O23" i="4"/>
  <c r="P23" i="4" s="1"/>
  <c r="AK22" i="4"/>
  <c r="AJ22" i="4"/>
  <c r="AE22" i="4"/>
  <c r="AC22" i="4"/>
  <c r="AB22" i="4"/>
  <c r="Z22" i="4"/>
  <c r="X22" i="4"/>
  <c r="V22" i="4"/>
  <c r="T22" i="4"/>
  <c r="R22" i="4"/>
  <c r="O22" i="4"/>
  <c r="P22" i="4" s="1"/>
  <c r="AK21" i="4"/>
  <c r="AJ21" i="4"/>
  <c r="AE21" i="4"/>
  <c r="AC21" i="4"/>
  <c r="AB21" i="4"/>
  <c r="Z21" i="4"/>
  <c r="X21" i="4"/>
  <c r="V21" i="4"/>
  <c r="T21" i="4"/>
  <c r="R21" i="4"/>
  <c r="O21" i="4"/>
  <c r="P21" i="4" s="1"/>
  <c r="AK20" i="4"/>
  <c r="AJ20" i="4"/>
  <c r="AE20" i="4"/>
  <c r="AC20" i="4"/>
  <c r="AB20" i="4"/>
  <c r="Z20" i="4"/>
  <c r="X20" i="4"/>
  <c r="V20" i="4"/>
  <c r="T20" i="4"/>
  <c r="R20" i="4"/>
  <c r="O20" i="4"/>
  <c r="P20" i="4" s="1"/>
  <c r="AK19" i="4"/>
  <c r="AJ19" i="4"/>
  <c r="AE19" i="4"/>
  <c r="AC19" i="4"/>
  <c r="AB19" i="4"/>
  <c r="Z19" i="4"/>
  <c r="X19" i="4"/>
  <c r="V19" i="4"/>
  <c r="T19" i="4"/>
  <c r="R19" i="4"/>
  <c r="O19" i="4"/>
  <c r="P19" i="4" s="1"/>
  <c r="AK18" i="4"/>
  <c r="AJ18" i="4"/>
  <c r="AE18" i="4"/>
  <c r="AC18" i="4"/>
  <c r="AB18" i="4"/>
  <c r="Z18" i="4"/>
  <c r="X18" i="4"/>
  <c r="V18" i="4"/>
  <c r="T18" i="4"/>
  <c r="R18" i="4"/>
  <c r="O18" i="4"/>
  <c r="P18" i="4" s="1"/>
  <c r="AK17" i="4"/>
  <c r="AJ17" i="4"/>
  <c r="AE17" i="4"/>
  <c r="AC17" i="4"/>
  <c r="AB17" i="4"/>
  <c r="Z17" i="4"/>
  <c r="X17" i="4"/>
  <c r="V17" i="4"/>
  <c r="T17" i="4"/>
  <c r="R17" i="4"/>
  <c r="O17" i="4"/>
  <c r="P17" i="4" s="1"/>
  <c r="AK16" i="4"/>
  <c r="AJ16" i="4"/>
  <c r="AE16" i="4"/>
  <c r="AC16" i="4"/>
  <c r="AB16" i="4"/>
  <c r="Z16" i="4"/>
  <c r="W16" i="4"/>
  <c r="X16" i="4" s="1"/>
  <c r="V16" i="4"/>
  <c r="S16" i="4"/>
  <c r="T16" i="4" s="1"/>
  <c r="R16" i="4"/>
  <c r="O16" i="4"/>
  <c r="P16" i="4" s="1"/>
  <c r="AK15" i="4"/>
  <c r="AJ15" i="4"/>
  <c r="AE15" i="4"/>
  <c r="AC15" i="4"/>
  <c r="AB15" i="4"/>
  <c r="Z15" i="4"/>
  <c r="W15" i="4"/>
  <c r="X15" i="4" s="1"/>
  <c r="V15" i="4"/>
  <c r="S15" i="4"/>
  <c r="T15" i="4" s="1"/>
  <c r="R15" i="4"/>
  <c r="O15" i="4"/>
  <c r="P15" i="4" s="1"/>
  <c r="AK14" i="4"/>
  <c r="AJ14" i="4"/>
  <c r="AE14" i="4"/>
  <c r="AC14" i="4"/>
  <c r="AB14" i="4"/>
  <c r="Z14" i="4"/>
  <c r="W14" i="4"/>
  <c r="X14" i="4" s="1"/>
  <c r="V14" i="4"/>
  <c r="S14" i="4"/>
  <c r="T14" i="4" s="1"/>
  <c r="R14" i="4"/>
  <c r="O14" i="4"/>
  <c r="P14" i="4" s="1"/>
  <c r="AK13" i="4"/>
  <c r="AJ13" i="4"/>
  <c r="AE13" i="4"/>
  <c r="AC13" i="4"/>
  <c r="AB13" i="4"/>
  <c r="Z13" i="4"/>
  <c r="W13" i="4"/>
  <c r="X13" i="4" s="1"/>
  <c r="V13" i="4"/>
  <c r="S13" i="4"/>
  <c r="T13" i="4" s="1"/>
  <c r="R13" i="4"/>
  <c r="O13" i="4"/>
  <c r="P13" i="4" s="1"/>
  <c r="AK12" i="4"/>
  <c r="AJ12" i="4"/>
  <c r="AE12" i="4"/>
  <c r="AC12" i="4"/>
  <c r="AB12" i="4"/>
  <c r="Z12" i="4"/>
  <c r="W12" i="4"/>
  <c r="X12" i="4" s="1"/>
  <c r="V12" i="4"/>
  <c r="S12" i="4"/>
  <c r="T12" i="4" s="1"/>
  <c r="R12" i="4"/>
  <c r="O12" i="4"/>
  <c r="P12" i="4" s="1"/>
  <c r="AK11" i="4"/>
  <c r="AJ11" i="4"/>
  <c r="AE11" i="4"/>
  <c r="AC11" i="4"/>
  <c r="AB11" i="4"/>
  <c r="Z11" i="4"/>
  <c r="W11" i="4"/>
  <c r="X11" i="4" s="1"/>
  <c r="V11" i="4"/>
  <c r="S11" i="4"/>
  <c r="T11" i="4" s="1"/>
  <c r="R11" i="4"/>
  <c r="O11" i="4"/>
  <c r="P11" i="4" s="1"/>
  <c r="AK10" i="4"/>
  <c r="AJ10" i="4"/>
  <c r="AE10" i="4"/>
  <c r="AC10" i="4"/>
  <c r="AB10" i="4"/>
  <c r="Z10" i="4"/>
  <c r="W10" i="4"/>
  <c r="X10" i="4" s="1"/>
  <c r="V10" i="4"/>
  <c r="S10" i="4"/>
  <c r="T10" i="4" s="1"/>
  <c r="R10" i="4"/>
  <c r="O10" i="4"/>
  <c r="P10" i="4" s="1"/>
  <c r="AK9" i="4"/>
  <c r="AJ9" i="4"/>
  <c r="AE9" i="4"/>
  <c r="AC9" i="4"/>
  <c r="AB9" i="4"/>
  <c r="Z9" i="4"/>
  <c r="W9" i="4"/>
  <c r="X9" i="4" s="1"/>
  <c r="V9" i="4"/>
  <c r="S9" i="4"/>
  <c r="T9" i="4" s="1"/>
  <c r="R9" i="4"/>
  <c r="O9" i="4"/>
  <c r="P9" i="4" s="1"/>
  <c r="AK8" i="4"/>
  <c r="AJ8" i="4"/>
  <c r="AE8" i="4"/>
  <c r="AC8" i="4"/>
  <c r="AB8" i="4"/>
  <c r="Z8" i="4"/>
  <c r="W8" i="4"/>
  <c r="X8" i="4" s="1"/>
  <c r="V8" i="4"/>
  <c r="S8" i="4"/>
  <c r="T8" i="4" s="1"/>
  <c r="R8" i="4"/>
  <c r="O8" i="4"/>
  <c r="P8" i="4" s="1"/>
  <c r="AK7" i="4"/>
  <c r="AJ7" i="4"/>
  <c r="AE7" i="4"/>
  <c r="AC7" i="4"/>
  <c r="AB7" i="4"/>
  <c r="Z7" i="4"/>
  <c r="W7" i="4"/>
  <c r="X7" i="4" s="1"/>
  <c r="V7" i="4"/>
  <c r="S7" i="4"/>
  <c r="T7" i="4" s="1"/>
  <c r="R7" i="4"/>
  <c r="O7" i="4"/>
  <c r="P7" i="4" s="1"/>
  <c r="AK6" i="4"/>
  <c r="AJ6" i="4"/>
  <c r="AE6" i="4"/>
  <c r="AC6" i="4"/>
  <c r="AB6" i="4"/>
  <c r="Z6" i="4"/>
  <c r="W6" i="4"/>
  <c r="X6" i="4" s="1"/>
  <c r="V6" i="4"/>
  <c r="S6" i="4"/>
  <c r="T6" i="4" s="1"/>
  <c r="R6" i="4"/>
  <c r="O6" i="4"/>
  <c r="P6" i="4" s="1"/>
  <c r="AK5" i="4"/>
  <c r="AJ5" i="4"/>
  <c r="AE5" i="4"/>
  <c r="AC5" i="4"/>
  <c r="AB5" i="4"/>
  <c r="Z5" i="4"/>
  <c r="W5" i="4"/>
  <c r="X5" i="4" s="1"/>
  <c r="V5" i="4"/>
  <c r="S5" i="4"/>
  <c r="T5" i="4" s="1"/>
  <c r="R5" i="4"/>
  <c r="O5" i="4"/>
  <c r="P5" i="4" s="1"/>
  <c r="AK4" i="4"/>
  <c r="AJ4" i="4"/>
  <c r="AE4" i="4"/>
  <c r="AC4" i="4"/>
  <c r="AB4" i="4"/>
  <c r="Z4" i="4"/>
  <c r="W4" i="4"/>
  <c r="X4" i="4" s="1"/>
  <c r="V4" i="4"/>
  <c r="S4" i="4"/>
  <c r="T4" i="4" s="1"/>
  <c r="R4" i="4"/>
  <c r="O4" i="4"/>
  <c r="P4" i="4" s="1"/>
  <c r="AK3" i="4"/>
  <c r="AJ3" i="4"/>
  <c r="AE3" i="4"/>
  <c r="AC3" i="4"/>
  <c r="AB3" i="4"/>
  <c r="Z3" i="4"/>
  <c r="W3" i="4"/>
  <c r="X3" i="4" s="1"/>
  <c r="V3" i="4"/>
  <c r="S3" i="4"/>
  <c r="T3" i="4" s="1"/>
  <c r="R3" i="4"/>
  <c r="O3" i="4"/>
  <c r="P3" i="4" s="1"/>
  <c r="AK2" i="4"/>
  <c r="AJ2" i="4"/>
  <c r="AE2" i="4"/>
  <c r="AC2" i="4"/>
  <c r="AB2" i="4"/>
  <c r="Z2" i="4"/>
  <c r="W2" i="4"/>
  <c r="X2" i="4" s="1"/>
  <c r="V2" i="4"/>
  <c r="S2" i="4"/>
  <c r="T2" i="4" s="1"/>
  <c r="R2" i="4"/>
  <c r="O2" i="4"/>
  <c r="P2" i="4" s="1"/>
  <c r="AK518" i="1"/>
  <c r="AJ518" i="1"/>
  <c r="AE518" i="1"/>
  <c r="AB518" i="1"/>
  <c r="Z518" i="1"/>
  <c r="X518" i="1"/>
  <c r="V518" i="1"/>
  <c r="T518" i="1"/>
  <c r="R518" i="1"/>
  <c r="O518" i="1"/>
  <c r="P518" i="1" s="1"/>
  <c r="AK517" i="1"/>
  <c r="AJ517" i="1"/>
  <c r="AE517" i="1"/>
  <c r="AB517" i="1"/>
  <c r="Z517" i="1"/>
  <c r="X517" i="1"/>
  <c r="V517" i="1"/>
  <c r="T517" i="1"/>
  <c r="R517" i="1"/>
  <c r="O517" i="1"/>
  <c r="P517" i="1" s="1"/>
  <c r="AK516" i="1"/>
  <c r="AJ516" i="1"/>
  <c r="AE516" i="1"/>
  <c r="AB516" i="1"/>
  <c r="Z516" i="1"/>
  <c r="X516" i="1"/>
  <c r="V516" i="1"/>
  <c r="T516" i="1"/>
  <c r="R516" i="1"/>
  <c r="O516" i="1"/>
  <c r="P516" i="1" s="1"/>
  <c r="AK515" i="1"/>
  <c r="AJ515" i="1"/>
  <c r="AE515" i="1"/>
  <c r="AB515" i="1"/>
  <c r="Z515" i="1"/>
  <c r="X515" i="1"/>
  <c r="V515" i="1"/>
  <c r="T515" i="1"/>
  <c r="R515" i="1"/>
  <c r="O515" i="1"/>
  <c r="P515" i="1" s="1"/>
  <c r="AK514" i="1"/>
  <c r="AJ514" i="1"/>
  <c r="AE514" i="1"/>
  <c r="AB514" i="1"/>
  <c r="Z514" i="1"/>
  <c r="X514" i="1"/>
  <c r="V514" i="1"/>
  <c r="T514" i="1"/>
  <c r="R514" i="1"/>
  <c r="O514" i="1"/>
  <c r="P514" i="1" s="1"/>
  <c r="AK513" i="1"/>
  <c r="AJ513" i="1"/>
  <c r="AE513" i="1"/>
  <c r="AB513" i="1"/>
  <c r="Z513" i="1"/>
  <c r="X513" i="1"/>
  <c r="V513" i="1"/>
  <c r="T513" i="1"/>
  <c r="R513" i="1"/>
  <c r="O513" i="1"/>
  <c r="P513" i="1" s="1"/>
  <c r="AK512" i="1"/>
  <c r="AJ512" i="1"/>
  <c r="AE512" i="1"/>
  <c r="AB512" i="1"/>
  <c r="Z512" i="1"/>
  <c r="X512" i="1"/>
  <c r="V512" i="1"/>
  <c r="T512" i="1"/>
  <c r="R512" i="1"/>
  <c r="O512" i="1"/>
  <c r="P512" i="1" s="1"/>
  <c r="AK511" i="1"/>
  <c r="AJ511" i="1"/>
  <c r="AE511" i="1"/>
  <c r="AB511" i="1"/>
  <c r="Z511" i="1"/>
  <c r="X511" i="1"/>
  <c r="V511" i="1"/>
  <c r="T511" i="1"/>
  <c r="R511" i="1"/>
  <c r="O511" i="1"/>
  <c r="P511" i="1" s="1"/>
  <c r="AK510" i="1"/>
  <c r="AJ510" i="1"/>
  <c r="AE510" i="1"/>
  <c r="AB510" i="1"/>
  <c r="Z510" i="1"/>
  <c r="X510" i="1"/>
  <c r="V510" i="1"/>
  <c r="T510" i="1"/>
  <c r="R510" i="1"/>
  <c r="O510" i="1"/>
  <c r="P510" i="1" s="1"/>
  <c r="AK509" i="1"/>
  <c r="AJ509" i="1"/>
  <c r="AE509" i="1"/>
  <c r="AB509" i="1"/>
  <c r="Z509" i="1"/>
  <c r="X509" i="1"/>
  <c r="V509" i="1"/>
  <c r="T509" i="1"/>
  <c r="R509" i="1"/>
  <c r="O509" i="1"/>
  <c r="P509" i="1" s="1"/>
  <c r="AK508" i="1"/>
  <c r="AJ508" i="1"/>
  <c r="AE508" i="1"/>
  <c r="AB508" i="1"/>
  <c r="Z508" i="1"/>
  <c r="X508" i="1"/>
  <c r="V508" i="1"/>
  <c r="T508" i="1"/>
  <c r="R508" i="1"/>
  <c r="O508" i="1"/>
  <c r="P508" i="1" s="1"/>
  <c r="AK507" i="1"/>
  <c r="AJ507" i="1"/>
  <c r="AE507" i="1"/>
  <c r="AB507" i="1"/>
  <c r="Z507" i="1"/>
  <c r="X507" i="1"/>
  <c r="V507" i="1"/>
  <c r="T507" i="1"/>
  <c r="R507" i="1"/>
  <c r="O507" i="1"/>
  <c r="P507" i="1" s="1"/>
  <c r="AK506" i="1"/>
  <c r="AJ506" i="1"/>
  <c r="AE506" i="1"/>
  <c r="AB506" i="1"/>
  <c r="Z506" i="1"/>
  <c r="X506" i="1"/>
  <c r="V506" i="1"/>
  <c r="T506" i="1"/>
  <c r="R506" i="1"/>
  <c r="O506" i="1"/>
  <c r="P506" i="1" s="1"/>
  <c r="AK505" i="1"/>
  <c r="AJ505" i="1"/>
  <c r="AE505" i="1"/>
  <c r="AB505" i="1"/>
  <c r="Z505" i="1"/>
  <c r="X505" i="1"/>
  <c r="V505" i="1"/>
  <c r="T505" i="1"/>
  <c r="R505" i="1"/>
  <c r="O505" i="1"/>
  <c r="P505" i="1" s="1"/>
  <c r="AK504" i="1"/>
  <c r="AJ504" i="1"/>
  <c r="AE504" i="1"/>
  <c r="AB504" i="1"/>
  <c r="Z504" i="1"/>
  <c r="X504" i="1"/>
  <c r="V504" i="1"/>
  <c r="T504" i="1"/>
  <c r="R504" i="1"/>
  <c r="O504" i="1"/>
  <c r="P504" i="1" s="1"/>
  <c r="AK503" i="1"/>
  <c r="AJ503" i="1"/>
  <c r="AE503" i="1"/>
  <c r="AB503" i="1"/>
  <c r="Z503" i="1"/>
  <c r="X503" i="1"/>
  <c r="V503" i="1"/>
  <c r="T503" i="1"/>
  <c r="R503" i="1"/>
  <c r="O503" i="1"/>
  <c r="P503" i="1" s="1"/>
  <c r="AK502" i="1"/>
  <c r="AJ502" i="1"/>
  <c r="AE502" i="1"/>
  <c r="AB502" i="1"/>
  <c r="Z502" i="1"/>
  <c r="X502" i="1"/>
  <c r="V502" i="1"/>
  <c r="T502" i="1"/>
  <c r="R502" i="1"/>
  <c r="O502" i="1"/>
  <c r="P502" i="1" s="1"/>
  <c r="AK501" i="1"/>
  <c r="AJ501" i="1"/>
  <c r="AE501" i="1"/>
  <c r="AB501" i="1"/>
  <c r="Z501" i="1"/>
  <c r="X501" i="1"/>
  <c r="V501" i="1"/>
  <c r="T501" i="1"/>
  <c r="R501" i="1"/>
  <c r="O501" i="1"/>
  <c r="P501" i="1" s="1"/>
  <c r="AK500" i="1"/>
  <c r="AJ500" i="1"/>
  <c r="AE500" i="1"/>
  <c r="AB500" i="1"/>
  <c r="Z500" i="1"/>
  <c r="X500" i="1"/>
  <c r="V500" i="1"/>
  <c r="T500" i="1"/>
  <c r="R500" i="1"/>
  <c r="O500" i="1"/>
  <c r="P500" i="1" s="1"/>
  <c r="AK499" i="1"/>
  <c r="AJ499" i="1"/>
  <c r="AE499" i="1"/>
  <c r="AB499" i="1"/>
  <c r="Z499" i="1"/>
  <c r="X499" i="1"/>
  <c r="V499" i="1"/>
  <c r="T499" i="1"/>
  <c r="R499" i="1"/>
  <c r="O499" i="1"/>
  <c r="P499" i="1" s="1"/>
  <c r="AK498" i="1"/>
  <c r="AJ498" i="1"/>
  <c r="AE498" i="1"/>
  <c r="AB498" i="1"/>
  <c r="Z498" i="1"/>
  <c r="X498" i="1"/>
  <c r="V498" i="1"/>
  <c r="T498" i="1"/>
  <c r="R498" i="1"/>
  <c r="O498" i="1"/>
  <c r="P498" i="1" s="1"/>
  <c r="AK497" i="1"/>
  <c r="AJ497" i="1"/>
  <c r="AE497" i="1"/>
  <c r="AB497" i="1"/>
  <c r="Z497" i="1"/>
  <c r="X497" i="1"/>
  <c r="V497" i="1"/>
  <c r="T497" i="1"/>
  <c r="R497" i="1"/>
  <c r="O497" i="1"/>
  <c r="P497" i="1" s="1"/>
  <c r="AK496" i="1"/>
  <c r="AJ496" i="1"/>
  <c r="AE496" i="1"/>
  <c r="AB496" i="1"/>
  <c r="Z496" i="1"/>
  <c r="X496" i="1"/>
  <c r="V496" i="1"/>
  <c r="T496" i="1"/>
  <c r="R496" i="1"/>
  <c r="O496" i="1"/>
  <c r="P496" i="1" s="1"/>
  <c r="AK495" i="1"/>
  <c r="AJ495" i="1"/>
  <c r="AE495" i="1"/>
  <c r="AB495" i="1"/>
  <c r="Z495" i="1"/>
  <c r="X495" i="1"/>
  <c r="V495" i="1"/>
  <c r="T495" i="1"/>
  <c r="R495" i="1"/>
  <c r="O495" i="1"/>
  <c r="P495" i="1" s="1"/>
  <c r="AK494" i="1"/>
  <c r="AJ494" i="1"/>
  <c r="AE494" i="1"/>
  <c r="AB494" i="1"/>
  <c r="Z494" i="1"/>
  <c r="X494" i="1"/>
  <c r="V494" i="1"/>
  <c r="T494" i="1"/>
  <c r="R494" i="1"/>
  <c r="O494" i="1"/>
  <c r="P494" i="1" s="1"/>
  <c r="AK493" i="1"/>
  <c r="AJ493" i="1"/>
  <c r="AE493" i="1"/>
  <c r="AB493" i="1"/>
  <c r="Z493" i="1"/>
  <c r="X493" i="1"/>
  <c r="V493" i="1"/>
  <c r="T493" i="1"/>
  <c r="R493" i="1"/>
  <c r="O493" i="1"/>
  <c r="P493" i="1" s="1"/>
  <c r="AK492" i="1"/>
  <c r="AJ492" i="1"/>
  <c r="AE492" i="1"/>
  <c r="AB492" i="1"/>
  <c r="Z492" i="1"/>
  <c r="X492" i="1"/>
  <c r="V492" i="1"/>
  <c r="T492" i="1"/>
  <c r="R492" i="1"/>
  <c r="O492" i="1"/>
  <c r="P492" i="1" s="1"/>
  <c r="AK491" i="1"/>
  <c r="AJ491" i="1"/>
  <c r="AE491" i="1"/>
  <c r="AB491" i="1"/>
  <c r="Z491" i="1"/>
  <c r="X491" i="1"/>
  <c r="V491" i="1"/>
  <c r="T491" i="1"/>
  <c r="R491" i="1"/>
  <c r="O491" i="1"/>
  <c r="P491" i="1" s="1"/>
  <c r="AK490" i="1"/>
  <c r="AJ490" i="1"/>
  <c r="AE490" i="1"/>
  <c r="AB490" i="1"/>
  <c r="Z490" i="1"/>
  <c r="X490" i="1"/>
  <c r="V490" i="1"/>
  <c r="T490" i="1"/>
  <c r="R490" i="1"/>
  <c r="O490" i="1"/>
  <c r="P490" i="1" s="1"/>
  <c r="AK489" i="1"/>
  <c r="AJ489" i="1"/>
  <c r="AE489" i="1"/>
  <c r="AB489" i="1"/>
  <c r="Z489" i="1"/>
  <c r="X489" i="1"/>
  <c r="V489" i="1"/>
  <c r="T489" i="1"/>
  <c r="R489" i="1"/>
  <c r="O489" i="1"/>
  <c r="P489" i="1" s="1"/>
  <c r="AK488" i="1"/>
  <c r="AJ488" i="1"/>
  <c r="AE488" i="1"/>
  <c r="AB488" i="1"/>
  <c r="Z488" i="1"/>
  <c r="X488" i="1"/>
  <c r="V488" i="1"/>
  <c r="T488" i="1"/>
  <c r="R488" i="1"/>
  <c r="O488" i="1"/>
  <c r="P488" i="1" s="1"/>
  <c r="AK487" i="1"/>
  <c r="AJ487" i="1"/>
  <c r="AE487" i="1"/>
  <c r="AB487" i="1"/>
  <c r="Z487" i="1"/>
  <c r="X487" i="1"/>
  <c r="V487" i="1"/>
  <c r="T487" i="1"/>
  <c r="R487" i="1"/>
  <c r="O487" i="1"/>
  <c r="P487" i="1" s="1"/>
  <c r="AK486" i="1"/>
  <c r="AJ486" i="1"/>
  <c r="AE486" i="1"/>
  <c r="AB486" i="1"/>
  <c r="Z486" i="1"/>
  <c r="X486" i="1"/>
  <c r="V486" i="1"/>
  <c r="T486" i="1"/>
  <c r="R486" i="1"/>
  <c r="O486" i="1"/>
  <c r="P486" i="1" s="1"/>
  <c r="AK485" i="1"/>
  <c r="AJ485" i="1"/>
  <c r="AE485" i="1"/>
  <c r="AB485" i="1"/>
  <c r="Z485" i="1"/>
  <c r="X485" i="1"/>
  <c r="V485" i="1"/>
  <c r="T485" i="1"/>
  <c r="R485" i="1"/>
  <c r="O485" i="1"/>
  <c r="P485" i="1" s="1"/>
  <c r="AK484" i="1"/>
  <c r="AJ484" i="1"/>
  <c r="AE484" i="1"/>
  <c r="AB484" i="1"/>
  <c r="Z484" i="1"/>
  <c r="X484" i="1"/>
  <c r="V484" i="1"/>
  <c r="T484" i="1"/>
  <c r="R484" i="1"/>
  <c r="O484" i="1"/>
  <c r="P484" i="1" s="1"/>
  <c r="AK483" i="1"/>
  <c r="AJ483" i="1"/>
  <c r="AE483" i="1"/>
  <c r="AB483" i="1"/>
  <c r="Z483" i="1"/>
  <c r="X483" i="1"/>
  <c r="V483" i="1"/>
  <c r="T483" i="1"/>
  <c r="R483" i="1"/>
  <c r="O483" i="1"/>
  <c r="P483" i="1" s="1"/>
  <c r="AK482" i="1"/>
  <c r="AJ482" i="1"/>
  <c r="AE482" i="1"/>
  <c r="AB482" i="1"/>
  <c r="Z482" i="1"/>
  <c r="X482" i="1"/>
  <c r="V482" i="1"/>
  <c r="T482" i="1"/>
  <c r="R482" i="1"/>
  <c r="O482" i="1"/>
  <c r="P482" i="1" s="1"/>
  <c r="AK481" i="1"/>
  <c r="AJ481" i="1"/>
  <c r="AE481" i="1"/>
  <c r="AB481" i="1"/>
  <c r="Z481" i="1"/>
  <c r="X481" i="1"/>
  <c r="V481" i="1"/>
  <c r="T481" i="1"/>
  <c r="R481" i="1"/>
  <c r="O481" i="1"/>
  <c r="P481" i="1" s="1"/>
  <c r="AK480" i="1"/>
  <c r="AJ480" i="1"/>
  <c r="AE480" i="1"/>
  <c r="AB480" i="1"/>
  <c r="Z480" i="1"/>
  <c r="X480" i="1"/>
  <c r="V480" i="1"/>
  <c r="T480" i="1"/>
  <c r="R480" i="1"/>
  <c r="O480" i="1"/>
  <c r="P480" i="1" s="1"/>
  <c r="AK479" i="1"/>
  <c r="AJ479" i="1"/>
  <c r="AE479" i="1"/>
  <c r="AB479" i="1"/>
  <c r="Z479" i="1"/>
  <c r="X479" i="1"/>
  <c r="V479" i="1"/>
  <c r="T479" i="1"/>
  <c r="R479" i="1"/>
  <c r="O479" i="1"/>
  <c r="P479" i="1" s="1"/>
  <c r="AK478" i="1"/>
  <c r="AJ478" i="1"/>
  <c r="AE478" i="1"/>
  <c r="AB478" i="1"/>
  <c r="Z478" i="1"/>
  <c r="X478" i="1"/>
  <c r="V478" i="1"/>
  <c r="T478" i="1"/>
  <c r="R478" i="1"/>
  <c r="O478" i="1"/>
  <c r="P478" i="1" s="1"/>
  <c r="AK477" i="1"/>
  <c r="AJ477" i="1"/>
  <c r="AE477" i="1"/>
  <c r="AB477" i="1"/>
  <c r="Z477" i="1"/>
  <c r="X477" i="1"/>
  <c r="V477" i="1"/>
  <c r="T477" i="1"/>
  <c r="R477" i="1"/>
  <c r="O477" i="1"/>
  <c r="P477" i="1" s="1"/>
  <c r="AK476" i="1"/>
  <c r="AJ476" i="1"/>
  <c r="AE476" i="1"/>
  <c r="AB476" i="1"/>
  <c r="Z476" i="1"/>
  <c r="X476" i="1"/>
  <c r="V476" i="1"/>
  <c r="T476" i="1"/>
  <c r="R476" i="1"/>
  <c r="O476" i="1"/>
  <c r="P476" i="1" s="1"/>
  <c r="AK475" i="1"/>
  <c r="AJ475" i="1"/>
  <c r="AE475" i="1"/>
  <c r="AB475" i="1"/>
  <c r="Z475" i="1"/>
  <c r="X475" i="1"/>
  <c r="V475" i="1"/>
  <c r="T475" i="1"/>
  <c r="R475" i="1"/>
  <c r="O475" i="1"/>
  <c r="P475" i="1" s="1"/>
  <c r="AK474" i="1"/>
  <c r="AJ474" i="1"/>
  <c r="AE474" i="1"/>
  <c r="AB474" i="1"/>
  <c r="Z474" i="1"/>
  <c r="X474" i="1"/>
  <c r="V474" i="1"/>
  <c r="T474" i="1"/>
  <c r="R474" i="1"/>
  <c r="O474" i="1"/>
  <c r="P474" i="1" s="1"/>
  <c r="AK473" i="1"/>
  <c r="AJ473" i="1"/>
  <c r="AE473" i="1"/>
  <c r="AB473" i="1"/>
  <c r="Z473" i="1"/>
  <c r="X473" i="1"/>
  <c r="V473" i="1"/>
  <c r="T473" i="1"/>
  <c r="R473" i="1"/>
  <c r="O473" i="1"/>
  <c r="P473" i="1" s="1"/>
  <c r="AK472" i="1"/>
  <c r="AJ472" i="1"/>
  <c r="AE472" i="1"/>
  <c r="AB472" i="1"/>
  <c r="Z472" i="1"/>
  <c r="X472" i="1"/>
  <c r="V472" i="1"/>
  <c r="T472" i="1"/>
  <c r="R472" i="1"/>
  <c r="O472" i="1"/>
  <c r="P472" i="1" s="1"/>
  <c r="AK471" i="1"/>
  <c r="AJ471" i="1"/>
  <c r="AE471" i="1"/>
  <c r="AB471" i="1"/>
  <c r="Z471" i="1"/>
  <c r="X471" i="1"/>
  <c r="V471" i="1"/>
  <c r="T471" i="1"/>
  <c r="R471" i="1"/>
  <c r="O471" i="1"/>
  <c r="P471" i="1" s="1"/>
  <c r="AK470" i="1"/>
  <c r="AJ470" i="1"/>
  <c r="AE470" i="1"/>
  <c r="AB470" i="1"/>
  <c r="Z470" i="1"/>
  <c r="X470" i="1"/>
  <c r="V470" i="1"/>
  <c r="T470" i="1"/>
  <c r="R470" i="1"/>
  <c r="O470" i="1"/>
  <c r="P470" i="1" s="1"/>
  <c r="AK469" i="1"/>
  <c r="AJ469" i="1"/>
  <c r="AE469" i="1"/>
  <c r="AB469" i="1"/>
  <c r="Z469" i="1"/>
  <c r="X469" i="1"/>
  <c r="V469" i="1"/>
  <c r="T469" i="1"/>
  <c r="R469" i="1"/>
  <c r="O469" i="1"/>
  <c r="P469" i="1" s="1"/>
  <c r="AK468" i="1"/>
  <c r="AJ468" i="1"/>
  <c r="AE468" i="1"/>
  <c r="AB468" i="1"/>
  <c r="Z468" i="1"/>
  <c r="X468" i="1"/>
  <c r="V468" i="1"/>
  <c r="T468" i="1"/>
  <c r="R468" i="1"/>
  <c r="O468" i="1"/>
  <c r="P468" i="1" s="1"/>
  <c r="AK467" i="1"/>
  <c r="AJ467" i="1"/>
  <c r="AE467" i="1"/>
  <c r="AB467" i="1"/>
  <c r="Z467" i="1"/>
  <c r="X467" i="1"/>
  <c r="V467" i="1"/>
  <c r="T467" i="1"/>
  <c r="R467" i="1"/>
  <c r="O467" i="1"/>
  <c r="P467" i="1" s="1"/>
  <c r="AK466" i="1"/>
  <c r="AJ466" i="1"/>
  <c r="AE466" i="1"/>
  <c r="AB466" i="1"/>
  <c r="Z466" i="1"/>
  <c r="X466" i="1"/>
  <c r="V466" i="1"/>
  <c r="T466" i="1"/>
  <c r="R466" i="1"/>
  <c r="O466" i="1"/>
  <c r="P466" i="1" s="1"/>
  <c r="AK465" i="1"/>
  <c r="AJ465" i="1"/>
  <c r="AE465" i="1"/>
  <c r="AB465" i="1"/>
  <c r="Z465" i="1"/>
  <c r="X465" i="1"/>
  <c r="V465" i="1"/>
  <c r="T465" i="1"/>
  <c r="R465" i="1"/>
  <c r="O465" i="1"/>
  <c r="P465" i="1" s="1"/>
  <c r="AK464" i="1"/>
  <c r="AJ464" i="1"/>
  <c r="AE464" i="1"/>
  <c r="AB464" i="1"/>
  <c r="Z464" i="1"/>
  <c r="X464" i="1"/>
  <c r="V464" i="1"/>
  <c r="T464" i="1"/>
  <c r="R464" i="1"/>
  <c r="O464" i="1"/>
  <c r="P464" i="1" s="1"/>
  <c r="AK463" i="1"/>
  <c r="AJ463" i="1"/>
  <c r="AE463" i="1"/>
  <c r="AB463" i="1"/>
  <c r="Z463" i="1"/>
  <c r="X463" i="1"/>
  <c r="V463" i="1"/>
  <c r="T463" i="1"/>
  <c r="R463" i="1"/>
  <c r="O463" i="1"/>
  <c r="P463" i="1" s="1"/>
  <c r="AK462" i="1"/>
  <c r="AJ462" i="1"/>
  <c r="AE462" i="1"/>
  <c r="AB462" i="1"/>
  <c r="Z462" i="1"/>
  <c r="X462" i="1"/>
  <c r="V462" i="1"/>
  <c r="T462" i="1"/>
  <c r="R462" i="1"/>
  <c r="O462" i="1"/>
  <c r="P462" i="1" s="1"/>
  <c r="AK461" i="1"/>
  <c r="AJ461" i="1"/>
  <c r="AE461" i="1"/>
  <c r="AB461" i="1"/>
  <c r="Z461" i="1"/>
  <c r="X461" i="1"/>
  <c r="V461" i="1"/>
  <c r="T461" i="1"/>
  <c r="R461" i="1"/>
  <c r="O461" i="1"/>
  <c r="P461" i="1" s="1"/>
  <c r="AK460" i="1"/>
  <c r="AJ460" i="1"/>
  <c r="AE460" i="1"/>
  <c r="AB460" i="1"/>
  <c r="Z460" i="1"/>
  <c r="X460" i="1"/>
  <c r="V460" i="1"/>
  <c r="T460" i="1"/>
  <c r="R460" i="1"/>
  <c r="O460" i="1"/>
  <c r="P460" i="1" s="1"/>
  <c r="AK459" i="1"/>
  <c r="AJ459" i="1"/>
  <c r="AE459" i="1"/>
  <c r="AB459" i="1"/>
  <c r="Z459" i="1"/>
  <c r="X459" i="1"/>
  <c r="V459" i="1"/>
  <c r="T459" i="1"/>
  <c r="R459" i="1"/>
  <c r="O459" i="1"/>
  <c r="P459" i="1" s="1"/>
  <c r="AK458" i="1"/>
  <c r="AJ458" i="1"/>
  <c r="AE458" i="1"/>
  <c r="AB458" i="1"/>
  <c r="Z458" i="1"/>
  <c r="X458" i="1"/>
  <c r="V458" i="1"/>
  <c r="T458" i="1"/>
  <c r="R458" i="1"/>
  <c r="O458" i="1"/>
  <c r="P458" i="1" s="1"/>
  <c r="AK457" i="1"/>
  <c r="AJ457" i="1"/>
  <c r="AE457" i="1"/>
  <c r="AB457" i="1"/>
  <c r="Z457" i="1"/>
  <c r="X457" i="1"/>
  <c r="V457" i="1"/>
  <c r="T457" i="1"/>
  <c r="R457" i="1"/>
  <c r="O457" i="1"/>
  <c r="P457" i="1" s="1"/>
  <c r="AK456" i="1"/>
  <c r="AJ456" i="1"/>
  <c r="AE456" i="1"/>
  <c r="AB456" i="1"/>
  <c r="Z456" i="1"/>
  <c r="X456" i="1"/>
  <c r="V456" i="1"/>
  <c r="T456" i="1"/>
  <c r="R456" i="1"/>
  <c r="O456" i="1"/>
  <c r="P456" i="1" s="1"/>
  <c r="AK455" i="1"/>
  <c r="AJ455" i="1"/>
  <c r="AE455" i="1"/>
  <c r="AB455" i="1"/>
  <c r="Z455" i="1"/>
  <c r="X455" i="1"/>
  <c r="V455" i="1"/>
  <c r="T455" i="1"/>
  <c r="R455" i="1"/>
  <c r="O455" i="1"/>
  <c r="P455" i="1" s="1"/>
  <c r="AK454" i="1"/>
  <c r="AJ454" i="1"/>
  <c r="AE454" i="1"/>
  <c r="AB454" i="1"/>
  <c r="Z454" i="1"/>
  <c r="X454" i="1"/>
  <c r="V454" i="1"/>
  <c r="T454" i="1"/>
  <c r="R454" i="1"/>
  <c r="O454" i="1"/>
  <c r="P454" i="1" s="1"/>
  <c r="AK453" i="1"/>
  <c r="AJ453" i="1"/>
  <c r="AE453" i="1"/>
  <c r="AB453" i="1"/>
  <c r="Z453" i="1"/>
  <c r="X453" i="1"/>
  <c r="V453" i="1"/>
  <c r="T453" i="1"/>
  <c r="R453" i="1"/>
  <c r="O453" i="1"/>
  <c r="P453" i="1" s="1"/>
  <c r="AK452" i="1"/>
  <c r="AJ452" i="1"/>
  <c r="AE452" i="1"/>
  <c r="AB452" i="1"/>
  <c r="Z452" i="1"/>
  <c r="X452" i="1"/>
  <c r="V452" i="1"/>
  <c r="T452" i="1"/>
  <c r="R452" i="1"/>
  <c r="O452" i="1"/>
  <c r="P452" i="1" s="1"/>
  <c r="AK451" i="1"/>
  <c r="AJ451" i="1"/>
  <c r="AE451" i="1"/>
  <c r="AB451" i="1"/>
  <c r="Z451" i="1"/>
  <c r="X451" i="1"/>
  <c r="V451" i="1"/>
  <c r="T451" i="1"/>
  <c r="R451" i="1"/>
  <c r="O451" i="1"/>
  <c r="P451" i="1" s="1"/>
  <c r="AK450" i="1"/>
  <c r="AJ450" i="1"/>
  <c r="AE450" i="1"/>
  <c r="AB450" i="1"/>
  <c r="Z450" i="1"/>
  <c r="X450" i="1"/>
  <c r="V450" i="1"/>
  <c r="T450" i="1"/>
  <c r="R450" i="1"/>
  <c r="O450" i="1"/>
  <c r="P450" i="1" s="1"/>
  <c r="AK449" i="1"/>
  <c r="AJ449" i="1"/>
  <c r="AE449" i="1"/>
  <c r="AB449" i="1"/>
  <c r="Z449" i="1"/>
  <c r="X449" i="1"/>
  <c r="V449" i="1"/>
  <c r="T449" i="1"/>
  <c r="R449" i="1"/>
  <c r="O449" i="1"/>
  <c r="P449" i="1" s="1"/>
  <c r="AK448" i="1"/>
  <c r="AJ448" i="1"/>
  <c r="AE448" i="1"/>
  <c r="AB448" i="1"/>
  <c r="Z448" i="1"/>
  <c r="X448" i="1"/>
  <c r="V448" i="1"/>
  <c r="T448" i="1"/>
  <c r="R448" i="1"/>
  <c r="O448" i="1"/>
  <c r="P448" i="1" s="1"/>
  <c r="AK447" i="1"/>
  <c r="AJ447" i="1"/>
  <c r="AE447" i="1"/>
  <c r="AB447" i="1"/>
  <c r="Z447" i="1"/>
  <c r="X447" i="1"/>
  <c r="V447" i="1"/>
  <c r="T447" i="1"/>
  <c r="R447" i="1"/>
  <c r="O447" i="1"/>
  <c r="P447" i="1" s="1"/>
  <c r="AK446" i="1"/>
  <c r="AJ446" i="1"/>
  <c r="AE446" i="1"/>
  <c r="AB446" i="1"/>
  <c r="Z446" i="1"/>
  <c r="X446" i="1"/>
  <c r="V446" i="1"/>
  <c r="T446" i="1"/>
  <c r="R446" i="1"/>
  <c r="O446" i="1"/>
  <c r="P446" i="1" s="1"/>
  <c r="AK445" i="1"/>
  <c r="AJ445" i="1"/>
  <c r="AE445" i="1"/>
  <c r="AB445" i="1"/>
  <c r="Z445" i="1"/>
  <c r="X445" i="1"/>
  <c r="V445" i="1"/>
  <c r="T445" i="1"/>
  <c r="R445" i="1"/>
  <c r="O445" i="1"/>
  <c r="P445" i="1" s="1"/>
  <c r="AK444" i="1"/>
  <c r="AJ444" i="1"/>
  <c r="AE444" i="1"/>
  <c r="AB444" i="1"/>
  <c r="Z444" i="1"/>
  <c r="X444" i="1"/>
  <c r="V444" i="1"/>
  <c r="T444" i="1"/>
  <c r="R444" i="1"/>
  <c r="O444" i="1"/>
  <c r="P444" i="1" s="1"/>
  <c r="AK443" i="1"/>
  <c r="AJ443" i="1"/>
  <c r="AE443" i="1"/>
  <c r="AB443" i="1"/>
  <c r="Z443" i="1"/>
  <c r="X443" i="1"/>
  <c r="V443" i="1"/>
  <c r="T443" i="1"/>
  <c r="R443" i="1"/>
  <c r="O443" i="1"/>
  <c r="P443" i="1" s="1"/>
  <c r="AK442" i="1"/>
  <c r="AJ442" i="1"/>
  <c r="AE442" i="1"/>
  <c r="AB442" i="1"/>
  <c r="Z442" i="1"/>
  <c r="X442" i="1"/>
  <c r="V442" i="1"/>
  <c r="T442" i="1"/>
  <c r="R442" i="1"/>
  <c r="O442" i="1"/>
  <c r="P442" i="1" s="1"/>
  <c r="AK441" i="1"/>
  <c r="AJ441" i="1"/>
  <c r="AE441" i="1"/>
  <c r="AB441" i="1"/>
  <c r="Z441" i="1"/>
  <c r="X441" i="1"/>
  <c r="V441" i="1"/>
  <c r="T441" i="1"/>
  <c r="R441" i="1"/>
  <c r="O441" i="1"/>
  <c r="P441" i="1" s="1"/>
  <c r="AK440" i="1"/>
  <c r="AJ440" i="1"/>
  <c r="AE440" i="1"/>
  <c r="AB440" i="1"/>
  <c r="Z440" i="1"/>
  <c r="X440" i="1"/>
  <c r="V440" i="1"/>
  <c r="T440" i="1"/>
  <c r="R440" i="1"/>
  <c r="O440" i="1"/>
  <c r="P440" i="1" s="1"/>
  <c r="AK439" i="1"/>
  <c r="AJ439" i="1"/>
  <c r="AE439" i="1"/>
  <c r="AB439" i="1"/>
  <c r="Z439" i="1"/>
  <c r="X439" i="1"/>
  <c r="V439" i="1"/>
  <c r="T439" i="1"/>
  <c r="R439" i="1"/>
  <c r="O439" i="1"/>
  <c r="P439" i="1" s="1"/>
  <c r="AK438" i="1"/>
  <c r="AJ438" i="1"/>
  <c r="AE438" i="1"/>
  <c r="AB438" i="1"/>
  <c r="Z438" i="1"/>
  <c r="X438" i="1"/>
  <c r="V438" i="1"/>
  <c r="T438" i="1"/>
  <c r="R438" i="1"/>
  <c r="O438" i="1"/>
  <c r="P438" i="1" s="1"/>
  <c r="AK437" i="1"/>
  <c r="AJ437" i="1"/>
  <c r="AE437" i="1"/>
  <c r="AB437" i="1"/>
  <c r="Z437" i="1"/>
  <c r="X437" i="1"/>
  <c r="V437" i="1"/>
  <c r="T437" i="1"/>
  <c r="R437" i="1"/>
  <c r="O437" i="1"/>
  <c r="P437" i="1" s="1"/>
  <c r="AK436" i="1"/>
  <c r="AJ436" i="1"/>
  <c r="AE436" i="1"/>
  <c r="AB436" i="1"/>
  <c r="Z436" i="1"/>
  <c r="X436" i="1"/>
  <c r="V436" i="1"/>
  <c r="T436" i="1"/>
  <c r="R436" i="1"/>
  <c r="O436" i="1"/>
  <c r="P436" i="1" s="1"/>
  <c r="AK435" i="1"/>
  <c r="AJ435" i="1"/>
  <c r="AE435" i="1"/>
  <c r="AB435" i="1"/>
  <c r="Z435" i="1"/>
  <c r="X435" i="1"/>
  <c r="V435" i="1"/>
  <c r="T435" i="1"/>
  <c r="R435" i="1"/>
  <c r="O435" i="1"/>
  <c r="P435" i="1" s="1"/>
  <c r="AK434" i="1"/>
  <c r="AJ434" i="1"/>
  <c r="AE434" i="1"/>
  <c r="AB434" i="1"/>
  <c r="Z434" i="1"/>
  <c r="X434" i="1"/>
  <c r="V434" i="1"/>
  <c r="T434" i="1"/>
  <c r="R434" i="1"/>
  <c r="O434" i="1"/>
  <c r="P434" i="1" s="1"/>
  <c r="AK433" i="1"/>
  <c r="AJ433" i="1"/>
  <c r="AE433" i="1"/>
  <c r="AB433" i="1"/>
  <c r="Z433" i="1"/>
  <c r="X433" i="1"/>
  <c r="V433" i="1"/>
  <c r="T433" i="1"/>
  <c r="R433" i="1"/>
  <c r="O433" i="1"/>
  <c r="P433" i="1" s="1"/>
  <c r="AK432" i="1"/>
  <c r="AJ432" i="1"/>
  <c r="AE432" i="1"/>
  <c r="AB432" i="1"/>
  <c r="Z432" i="1"/>
  <c r="X432" i="1"/>
  <c r="V432" i="1"/>
  <c r="T432" i="1"/>
  <c r="R432" i="1"/>
  <c r="O432" i="1"/>
  <c r="P432" i="1" s="1"/>
  <c r="AK431" i="1"/>
  <c r="AJ431" i="1"/>
  <c r="AE431" i="1"/>
  <c r="AB431" i="1"/>
  <c r="Z431" i="1"/>
  <c r="X431" i="1"/>
  <c r="V431" i="1"/>
  <c r="T431" i="1"/>
  <c r="R431" i="1"/>
  <c r="O431" i="1"/>
  <c r="P431" i="1" s="1"/>
  <c r="AK430" i="1"/>
  <c r="AJ430" i="1"/>
  <c r="AE430" i="1"/>
  <c r="AB430" i="1"/>
  <c r="Z430" i="1"/>
  <c r="X430" i="1"/>
  <c r="V430" i="1"/>
  <c r="T430" i="1"/>
  <c r="R430" i="1"/>
  <c r="O430" i="1"/>
  <c r="P430" i="1" s="1"/>
  <c r="AK429" i="1"/>
  <c r="AJ429" i="1"/>
  <c r="AE429" i="1"/>
  <c r="AB429" i="1"/>
  <c r="Z429" i="1"/>
  <c r="X429" i="1"/>
  <c r="V429" i="1"/>
  <c r="T429" i="1"/>
  <c r="R429" i="1"/>
  <c r="O429" i="1"/>
  <c r="P429" i="1" s="1"/>
  <c r="AK428" i="1"/>
  <c r="AJ428" i="1"/>
  <c r="AE428" i="1"/>
  <c r="AB428" i="1"/>
  <c r="Z428" i="1"/>
  <c r="X428" i="1"/>
  <c r="V428" i="1"/>
  <c r="T428" i="1"/>
  <c r="R428" i="1"/>
  <c r="O428" i="1"/>
  <c r="P428" i="1" s="1"/>
  <c r="AK427" i="1"/>
  <c r="AJ427" i="1"/>
  <c r="AE427" i="1"/>
  <c r="AB427" i="1"/>
  <c r="Z427" i="1"/>
  <c r="X427" i="1"/>
  <c r="V427" i="1"/>
  <c r="T427" i="1"/>
  <c r="R427" i="1"/>
  <c r="O427" i="1"/>
  <c r="P427" i="1" s="1"/>
  <c r="AK426" i="1"/>
  <c r="AJ426" i="1"/>
  <c r="AE426" i="1"/>
  <c r="AB426" i="1"/>
  <c r="Z426" i="1"/>
  <c r="X426" i="1"/>
  <c r="V426" i="1"/>
  <c r="T426" i="1"/>
  <c r="R426" i="1"/>
  <c r="O426" i="1"/>
  <c r="P426" i="1" s="1"/>
  <c r="AK425" i="1"/>
  <c r="AJ425" i="1"/>
  <c r="AE425" i="1"/>
  <c r="AB425" i="1"/>
  <c r="Z425" i="1"/>
  <c r="X425" i="1"/>
  <c r="V425" i="1"/>
  <c r="T425" i="1"/>
  <c r="R425" i="1"/>
  <c r="O425" i="1"/>
  <c r="P425" i="1" s="1"/>
  <c r="AK424" i="1"/>
  <c r="AJ424" i="1"/>
  <c r="AE424" i="1"/>
  <c r="AB424" i="1"/>
  <c r="Z424" i="1"/>
  <c r="X424" i="1"/>
  <c r="V424" i="1"/>
  <c r="T424" i="1"/>
  <c r="R424" i="1"/>
  <c r="O424" i="1"/>
  <c r="P424" i="1" s="1"/>
  <c r="AK423" i="1"/>
  <c r="AJ423" i="1"/>
  <c r="AE423" i="1"/>
  <c r="AB423" i="1"/>
  <c r="Z423" i="1"/>
  <c r="X423" i="1"/>
  <c r="V423" i="1"/>
  <c r="T423" i="1"/>
  <c r="R423" i="1"/>
  <c r="O423" i="1"/>
  <c r="P423" i="1" s="1"/>
  <c r="AK422" i="1"/>
  <c r="AJ422" i="1"/>
  <c r="AE422" i="1"/>
  <c r="AB422" i="1"/>
  <c r="Z422" i="1"/>
  <c r="X422" i="1"/>
  <c r="V422" i="1"/>
  <c r="T422" i="1"/>
  <c r="R422" i="1"/>
  <c r="O422" i="1"/>
  <c r="P422" i="1" s="1"/>
  <c r="AK421" i="1"/>
  <c r="AJ421" i="1"/>
  <c r="AE421" i="1"/>
  <c r="AB421" i="1"/>
  <c r="Z421" i="1"/>
  <c r="X421" i="1"/>
  <c r="V421" i="1"/>
  <c r="T421" i="1"/>
  <c r="R421" i="1"/>
  <c r="O421" i="1"/>
  <c r="P421" i="1" s="1"/>
  <c r="AK420" i="1"/>
  <c r="AJ420" i="1"/>
  <c r="AE420" i="1"/>
  <c r="AB420" i="1"/>
  <c r="Z420" i="1"/>
  <c r="X420" i="1"/>
  <c r="V420" i="1"/>
  <c r="T420" i="1"/>
  <c r="R420" i="1"/>
  <c r="O420" i="1"/>
  <c r="P420" i="1" s="1"/>
  <c r="AK419" i="1"/>
  <c r="AJ419" i="1"/>
  <c r="AE419" i="1"/>
  <c r="AB419" i="1"/>
  <c r="Z419" i="1"/>
  <c r="X419" i="1"/>
  <c r="V419" i="1"/>
  <c r="T419" i="1"/>
  <c r="R419" i="1"/>
  <c r="O419" i="1"/>
  <c r="P419" i="1" s="1"/>
  <c r="AK418" i="1"/>
  <c r="AJ418" i="1"/>
  <c r="AE418" i="1"/>
  <c r="AB418" i="1"/>
  <c r="Z418" i="1"/>
  <c r="X418" i="1"/>
  <c r="V418" i="1"/>
  <c r="T418" i="1"/>
  <c r="R418" i="1"/>
  <c r="O418" i="1"/>
  <c r="P418" i="1" s="1"/>
  <c r="AK417" i="1"/>
  <c r="AJ417" i="1"/>
  <c r="AE417" i="1"/>
  <c r="AB417" i="1"/>
  <c r="Z417" i="1"/>
  <c r="X417" i="1"/>
  <c r="V417" i="1"/>
  <c r="T417" i="1"/>
  <c r="R417" i="1"/>
  <c r="O417" i="1"/>
  <c r="P417" i="1" s="1"/>
  <c r="AK416" i="1"/>
  <c r="AJ416" i="1"/>
  <c r="AE416" i="1"/>
  <c r="AB416" i="1"/>
  <c r="Z416" i="1"/>
  <c r="X416" i="1"/>
  <c r="V416" i="1"/>
  <c r="T416" i="1"/>
  <c r="R416" i="1"/>
  <c r="O416" i="1"/>
  <c r="P416" i="1" s="1"/>
  <c r="AK415" i="1"/>
  <c r="AJ415" i="1"/>
  <c r="AE415" i="1"/>
  <c r="AB415" i="1"/>
  <c r="Z415" i="1"/>
  <c r="X415" i="1"/>
  <c r="V415" i="1"/>
  <c r="T415" i="1"/>
  <c r="R415" i="1"/>
  <c r="O415" i="1"/>
  <c r="P415" i="1" s="1"/>
  <c r="AK414" i="1"/>
  <c r="AJ414" i="1"/>
  <c r="AE414" i="1"/>
  <c r="AB414" i="1"/>
  <c r="Z414" i="1"/>
  <c r="X414" i="1"/>
  <c r="V414" i="1"/>
  <c r="T414" i="1"/>
  <c r="R414" i="1"/>
  <c r="O414" i="1"/>
  <c r="P414" i="1" s="1"/>
  <c r="AK413" i="1"/>
  <c r="AJ413" i="1"/>
  <c r="AE413" i="1"/>
  <c r="AB413" i="1"/>
  <c r="Z413" i="1"/>
  <c r="X413" i="1"/>
  <c r="V413" i="1"/>
  <c r="T413" i="1"/>
  <c r="R413" i="1"/>
  <c r="O413" i="1"/>
  <c r="P413" i="1" s="1"/>
  <c r="AK412" i="1"/>
  <c r="AJ412" i="1"/>
  <c r="AE412" i="1"/>
  <c r="AB412" i="1"/>
  <c r="Z412" i="1"/>
  <c r="X412" i="1"/>
  <c r="V412" i="1"/>
  <c r="T412" i="1"/>
  <c r="R412" i="1"/>
  <c r="O412" i="1"/>
  <c r="P412" i="1" s="1"/>
  <c r="AK411" i="1"/>
  <c r="AJ411" i="1"/>
  <c r="AE411" i="1"/>
  <c r="AB411" i="1"/>
  <c r="Z411" i="1"/>
  <c r="X411" i="1"/>
  <c r="V411" i="1"/>
  <c r="T411" i="1"/>
  <c r="R411" i="1"/>
  <c r="O411" i="1"/>
  <c r="P411" i="1" s="1"/>
  <c r="AK410" i="1"/>
  <c r="AJ410" i="1"/>
  <c r="AE410" i="1"/>
  <c r="AB410" i="1"/>
  <c r="Z410" i="1"/>
  <c r="X410" i="1"/>
  <c r="V410" i="1"/>
  <c r="T410" i="1"/>
  <c r="R410" i="1"/>
  <c r="O410" i="1"/>
  <c r="P410" i="1" s="1"/>
  <c r="AK409" i="1"/>
  <c r="AJ409" i="1"/>
  <c r="AE409" i="1"/>
  <c r="AB409" i="1"/>
  <c r="Z409" i="1"/>
  <c r="X409" i="1"/>
  <c r="V409" i="1"/>
  <c r="T409" i="1"/>
  <c r="R409" i="1"/>
  <c r="O409" i="1"/>
  <c r="P409" i="1" s="1"/>
  <c r="AK408" i="1"/>
  <c r="AJ408" i="1"/>
  <c r="AE408" i="1"/>
  <c r="AB408" i="1"/>
  <c r="Z408" i="1"/>
  <c r="X408" i="1"/>
  <c r="V408" i="1"/>
  <c r="T408" i="1"/>
  <c r="R408" i="1"/>
  <c r="O408" i="1"/>
  <c r="P408" i="1" s="1"/>
  <c r="AK407" i="1"/>
  <c r="AJ407" i="1"/>
  <c r="AE407" i="1"/>
  <c r="AB407" i="1"/>
  <c r="Z407" i="1"/>
  <c r="X407" i="1"/>
  <c r="V407" i="1"/>
  <c r="T407" i="1"/>
  <c r="R407" i="1"/>
  <c r="O407" i="1"/>
  <c r="P407" i="1" s="1"/>
  <c r="AK406" i="1"/>
  <c r="AJ406" i="1"/>
  <c r="AE406" i="1"/>
  <c r="AB406" i="1"/>
  <c r="Z406" i="1"/>
  <c r="X406" i="1"/>
  <c r="V406" i="1"/>
  <c r="T406" i="1"/>
  <c r="R406" i="1"/>
  <c r="O406" i="1"/>
  <c r="P406" i="1" s="1"/>
  <c r="AK405" i="1"/>
  <c r="AJ405" i="1"/>
  <c r="AE405" i="1"/>
  <c r="AB405" i="1"/>
  <c r="Z405" i="1"/>
  <c r="X405" i="1"/>
  <c r="V405" i="1"/>
  <c r="T405" i="1"/>
  <c r="R405" i="1"/>
  <c r="O405" i="1"/>
  <c r="P405" i="1" s="1"/>
  <c r="AK404" i="1"/>
  <c r="AJ404" i="1"/>
  <c r="AE404" i="1"/>
  <c r="AB404" i="1"/>
  <c r="Z404" i="1"/>
  <c r="X404" i="1"/>
  <c r="V404" i="1"/>
  <c r="T404" i="1"/>
  <c r="R404" i="1"/>
  <c r="O404" i="1"/>
  <c r="P404" i="1" s="1"/>
  <c r="AK403" i="1"/>
  <c r="AJ403" i="1"/>
  <c r="AE403" i="1"/>
  <c r="AB403" i="1"/>
  <c r="Z403" i="1"/>
  <c r="X403" i="1"/>
  <c r="V403" i="1"/>
  <c r="T403" i="1"/>
  <c r="R403" i="1"/>
  <c r="O403" i="1"/>
  <c r="P403" i="1" s="1"/>
  <c r="AK402" i="1"/>
  <c r="AJ402" i="1"/>
  <c r="AE402" i="1"/>
  <c r="AB402" i="1"/>
  <c r="Z402" i="1"/>
  <c r="X402" i="1"/>
  <c r="V402" i="1"/>
  <c r="T402" i="1"/>
  <c r="R402" i="1"/>
  <c r="O402" i="1"/>
  <c r="P402" i="1" s="1"/>
  <c r="AK401" i="1"/>
  <c r="AJ401" i="1"/>
  <c r="AE401" i="1"/>
  <c r="AB401" i="1"/>
  <c r="Z401" i="1"/>
  <c r="X401" i="1"/>
  <c r="V401" i="1"/>
  <c r="T401" i="1"/>
  <c r="R401" i="1"/>
  <c r="O401" i="1"/>
  <c r="P401" i="1" s="1"/>
  <c r="AK400" i="1"/>
  <c r="AJ400" i="1"/>
  <c r="AE400" i="1"/>
  <c r="AB400" i="1"/>
  <c r="Z400" i="1"/>
  <c r="X400" i="1"/>
  <c r="V400" i="1"/>
  <c r="T400" i="1"/>
  <c r="R400" i="1"/>
  <c r="O400" i="1"/>
  <c r="P400" i="1" s="1"/>
  <c r="AK399" i="1"/>
  <c r="AJ399" i="1"/>
  <c r="AE399" i="1"/>
  <c r="AB399" i="1"/>
  <c r="Z399" i="1"/>
  <c r="X399" i="1"/>
  <c r="V399" i="1"/>
  <c r="T399" i="1"/>
  <c r="R399" i="1"/>
  <c r="O399" i="1"/>
  <c r="P399" i="1" s="1"/>
  <c r="AK398" i="1"/>
  <c r="AJ398" i="1"/>
  <c r="AE398" i="1"/>
  <c r="AB398" i="1"/>
  <c r="Z398" i="1"/>
  <c r="X398" i="1"/>
  <c r="V398" i="1"/>
  <c r="T398" i="1"/>
  <c r="R398" i="1"/>
  <c r="O398" i="1"/>
  <c r="P398" i="1" s="1"/>
  <c r="AK397" i="1"/>
  <c r="AJ397" i="1"/>
  <c r="AE397" i="1"/>
  <c r="AB397" i="1"/>
  <c r="Z397" i="1"/>
  <c r="X397" i="1"/>
  <c r="V397" i="1"/>
  <c r="T397" i="1"/>
  <c r="R397" i="1"/>
  <c r="O397" i="1"/>
  <c r="P397" i="1" s="1"/>
  <c r="AK396" i="1"/>
  <c r="AJ396" i="1"/>
  <c r="AE396" i="1"/>
  <c r="AB396" i="1"/>
  <c r="Z396" i="1"/>
  <c r="X396" i="1"/>
  <c r="V396" i="1"/>
  <c r="T396" i="1"/>
  <c r="R396" i="1"/>
  <c r="O396" i="1"/>
  <c r="P396" i="1" s="1"/>
  <c r="AK395" i="1"/>
  <c r="AJ395" i="1"/>
  <c r="AE395" i="1"/>
  <c r="AB395" i="1"/>
  <c r="Z395" i="1"/>
  <c r="X395" i="1"/>
  <c r="V395" i="1"/>
  <c r="T395" i="1"/>
  <c r="R395" i="1"/>
  <c r="O395" i="1"/>
  <c r="P395" i="1" s="1"/>
  <c r="AK394" i="1"/>
  <c r="AJ394" i="1"/>
  <c r="AE394" i="1"/>
  <c r="AB394" i="1"/>
  <c r="Z394" i="1"/>
  <c r="X394" i="1"/>
  <c r="V394" i="1"/>
  <c r="T394" i="1"/>
  <c r="R394" i="1"/>
  <c r="O394" i="1"/>
  <c r="P394" i="1" s="1"/>
  <c r="AK393" i="1"/>
  <c r="AJ393" i="1"/>
  <c r="AE393" i="1"/>
  <c r="AB393" i="1"/>
  <c r="Z393" i="1"/>
  <c r="X393" i="1"/>
  <c r="V393" i="1"/>
  <c r="T393" i="1"/>
  <c r="R393" i="1"/>
  <c r="O393" i="1"/>
  <c r="P393" i="1" s="1"/>
  <c r="AK392" i="1"/>
  <c r="AJ392" i="1"/>
  <c r="AE392" i="1"/>
  <c r="AB392" i="1"/>
  <c r="Z392" i="1"/>
  <c r="X392" i="1"/>
  <c r="V392" i="1"/>
  <c r="T392" i="1"/>
  <c r="R392" i="1"/>
  <c r="O392" i="1"/>
  <c r="P392" i="1" s="1"/>
  <c r="AK391" i="1"/>
  <c r="AJ391" i="1"/>
  <c r="AE391" i="1"/>
  <c r="AB391" i="1"/>
  <c r="Z391" i="1"/>
  <c r="X391" i="1"/>
  <c r="V391" i="1"/>
  <c r="T391" i="1"/>
  <c r="R391" i="1"/>
  <c r="O391" i="1"/>
  <c r="P391" i="1" s="1"/>
  <c r="AK390" i="1"/>
  <c r="AJ390" i="1"/>
  <c r="AE390" i="1"/>
  <c r="AB390" i="1"/>
  <c r="Z390" i="1"/>
  <c r="X390" i="1"/>
  <c r="V390" i="1"/>
  <c r="T390" i="1"/>
  <c r="R390" i="1"/>
  <c r="O390" i="1"/>
  <c r="P390" i="1" s="1"/>
  <c r="AK389" i="1"/>
  <c r="AJ389" i="1"/>
  <c r="AE389" i="1"/>
  <c r="AB389" i="1"/>
  <c r="Z389" i="1"/>
  <c r="X389" i="1"/>
  <c r="V389" i="1"/>
  <c r="T389" i="1"/>
  <c r="R389" i="1"/>
  <c r="O389" i="1"/>
  <c r="P389" i="1" s="1"/>
  <c r="AK388" i="1"/>
  <c r="AJ388" i="1"/>
  <c r="AE388" i="1"/>
  <c r="AB388" i="1"/>
  <c r="Z388" i="1"/>
  <c r="X388" i="1"/>
  <c r="V388" i="1"/>
  <c r="T388" i="1"/>
  <c r="R388" i="1"/>
  <c r="O388" i="1"/>
  <c r="P388" i="1" s="1"/>
  <c r="AK387" i="1"/>
  <c r="AJ387" i="1"/>
  <c r="AE387" i="1"/>
  <c r="AB387" i="1"/>
  <c r="Z387" i="1"/>
  <c r="X387" i="1"/>
  <c r="V387" i="1"/>
  <c r="T387" i="1"/>
  <c r="R387" i="1"/>
  <c r="O387" i="1"/>
  <c r="P387" i="1" s="1"/>
  <c r="AK386" i="1"/>
  <c r="AJ386" i="1"/>
  <c r="AE386" i="1"/>
  <c r="AB386" i="1"/>
  <c r="Z386" i="1"/>
  <c r="X386" i="1"/>
  <c r="V386" i="1"/>
  <c r="T386" i="1"/>
  <c r="R386" i="1"/>
  <c r="O386" i="1"/>
  <c r="P386" i="1" s="1"/>
  <c r="AK385" i="1"/>
  <c r="AJ385" i="1"/>
  <c r="AE385" i="1"/>
  <c r="AB385" i="1"/>
  <c r="Z385" i="1"/>
  <c r="X385" i="1"/>
  <c r="V385" i="1"/>
  <c r="T385" i="1"/>
  <c r="R385" i="1"/>
  <c r="O385" i="1"/>
  <c r="P385" i="1" s="1"/>
  <c r="AK384" i="1"/>
  <c r="AJ384" i="1"/>
  <c r="AE384" i="1"/>
  <c r="AB384" i="1"/>
  <c r="Z384" i="1"/>
  <c r="X384" i="1"/>
  <c r="V384" i="1"/>
  <c r="T384" i="1"/>
  <c r="R384" i="1"/>
  <c r="O384" i="1"/>
  <c r="P384" i="1" s="1"/>
  <c r="AK383" i="1"/>
  <c r="AJ383" i="1"/>
  <c r="AE383" i="1"/>
  <c r="AB383" i="1"/>
  <c r="Z383" i="1"/>
  <c r="X383" i="1"/>
  <c r="V383" i="1"/>
  <c r="T383" i="1"/>
  <c r="R383" i="1"/>
  <c r="O383" i="1"/>
  <c r="P383" i="1" s="1"/>
  <c r="AK382" i="1"/>
  <c r="AJ382" i="1"/>
  <c r="AE382" i="1"/>
  <c r="AB382" i="1"/>
  <c r="Z382" i="1"/>
  <c r="X382" i="1"/>
  <c r="V382" i="1"/>
  <c r="T382" i="1"/>
  <c r="R382" i="1"/>
  <c r="O382" i="1"/>
  <c r="P382" i="1" s="1"/>
  <c r="AK381" i="1"/>
  <c r="AJ381" i="1"/>
  <c r="AE381" i="1"/>
  <c r="AB381" i="1"/>
  <c r="Z381" i="1"/>
  <c r="X381" i="1"/>
  <c r="V381" i="1"/>
  <c r="T381" i="1"/>
  <c r="R381" i="1"/>
  <c r="O381" i="1"/>
  <c r="P381" i="1" s="1"/>
  <c r="AK380" i="1"/>
  <c r="AJ380" i="1"/>
  <c r="AE380" i="1"/>
  <c r="AB380" i="1"/>
  <c r="Z380" i="1"/>
  <c r="X380" i="1"/>
  <c r="V380" i="1"/>
  <c r="T380" i="1"/>
  <c r="R380" i="1"/>
  <c r="O380" i="1"/>
  <c r="P380" i="1" s="1"/>
  <c r="AK379" i="1"/>
  <c r="AJ379" i="1"/>
  <c r="AE379" i="1"/>
  <c r="AB379" i="1"/>
  <c r="Z379" i="1"/>
  <c r="X379" i="1"/>
  <c r="V379" i="1"/>
  <c r="T379" i="1"/>
  <c r="R379" i="1"/>
  <c r="O379" i="1"/>
  <c r="P379" i="1" s="1"/>
  <c r="AK378" i="1"/>
  <c r="AJ378" i="1"/>
  <c r="AE378" i="1"/>
  <c r="AB378" i="1"/>
  <c r="Z378" i="1"/>
  <c r="X378" i="1"/>
  <c r="V378" i="1"/>
  <c r="T378" i="1"/>
  <c r="R378" i="1"/>
  <c r="O378" i="1"/>
  <c r="P378" i="1" s="1"/>
  <c r="AK377" i="1"/>
  <c r="AJ377" i="1"/>
  <c r="AE377" i="1"/>
  <c r="AB377" i="1"/>
  <c r="Z377" i="1"/>
  <c r="X377" i="1"/>
  <c r="V377" i="1"/>
  <c r="T377" i="1"/>
  <c r="R377" i="1"/>
  <c r="O377" i="1"/>
  <c r="P377" i="1" s="1"/>
  <c r="AK376" i="1"/>
  <c r="AJ376" i="1"/>
  <c r="AE376" i="1"/>
  <c r="AB376" i="1"/>
  <c r="Z376" i="1"/>
  <c r="X376" i="1"/>
  <c r="V376" i="1"/>
  <c r="T376" i="1"/>
  <c r="R376" i="1"/>
  <c r="O376" i="1"/>
  <c r="P376" i="1" s="1"/>
  <c r="AK375" i="1"/>
  <c r="AJ375" i="1"/>
  <c r="AE375" i="1"/>
  <c r="AB375" i="1"/>
  <c r="Z375" i="1"/>
  <c r="X375" i="1"/>
  <c r="V375" i="1"/>
  <c r="T375" i="1"/>
  <c r="O375" i="1"/>
  <c r="P375" i="1" s="1"/>
  <c r="AK374" i="1"/>
  <c r="AJ374" i="1"/>
  <c r="AE374" i="1"/>
  <c r="AB374" i="1"/>
  <c r="Z374" i="1"/>
  <c r="X374" i="1"/>
  <c r="V374" i="1"/>
  <c r="T374" i="1"/>
  <c r="O374" i="1"/>
  <c r="P374" i="1" s="1"/>
  <c r="AK373" i="1"/>
  <c r="AJ373" i="1"/>
  <c r="AE373" i="1"/>
  <c r="AB373" i="1"/>
  <c r="Z373" i="1"/>
  <c r="X373" i="1"/>
  <c r="V373" i="1"/>
  <c r="T373" i="1"/>
  <c r="O373" i="1"/>
  <c r="P373" i="1" s="1"/>
  <c r="AK372" i="1"/>
  <c r="AJ372" i="1"/>
  <c r="AE372" i="1"/>
  <c r="AB372" i="1"/>
  <c r="Z372" i="1"/>
  <c r="X372" i="1"/>
  <c r="V372" i="1"/>
  <c r="T372" i="1"/>
  <c r="R372" i="1"/>
  <c r="O372" i="1"/>
  <c r="P372" i="1" s="1"/>
  <c r="AK371" i="1"/>
  <c r="AJ371" i="1"/>
  <c r="AE371" i="1"/>
  <c r="AB371" i="1"/>
  <c r="Z371" i="1"/>
  <c r="X371" i="1"/>
  <c r="V371" i="1"/>
  <c r="T371" i="1"/>
  <c r="R371" i="1"/>
  <c r="O371" i="1"/>
  <c r="P371" i="1" s="1"/>
  <c r="AK370" i="1"/>
  <c r="AJ370" i="1"/>
  <c r="AE370" i="1"/>
  <c r="AB370" i="1"/>
  <c r="Z370" i="1"/>
  <c r="X370" i="1"/>
  <c r="V370" i="1"/>
  <c r="T370" i="1"/>
  <c r="R370" i="1"/>
  <c r="O370" i="1"/>
  <c r="P370" i="1" s="1"/>
  <c r="AK369" i="1"/>
  <c r="AJ369" i="1"/>
  <c r="AE369" i="1"/>
  <c r="AB369" i="1"/>
  <c r="Z369" i="1"/>
  <c r="X369" i="1"/>
  <c r="V369" i="1"/>
  <c r="T369" i="1"/>
  <c r="R369" i="1"/>
  <c r="O369" i="1"/>
  <c r="P369" i="1" s="1"/>
  <c r="AK368" i="1"/>
  <c r="AJ368" i="1"/>
  <c r="AE368" i="1"/>
  <c r="AB368" i="1"/>
  <c r="Z368" i="1"/>
  <c r="X368" i="1"/>
  <c r="V368" i="1"/>
  <c r="T368" i="1"/>
  <c r="R368" i="1"/>
  <c r="O368" i="1"/>
  <c r="P368" i="1" s="1"/>
  <c r="AK367" i="1"/>
  <c r="AJ367" i="1"/>
  <c r="AE367" i="1"/>
  <c r="AB367" i="1"/>
  <c r="Z367" i="1"/>
  <c r="X367" i="1"/>
  <c r="V367" i="1"/>
  <c r="T367" i="1"/>
  <c r="R367" i="1"/>
  <c r="O367" i="1"/>
  <c r="P367" i="1" s="1"/>
  <c r="AK366" i="1"/>
  <c r="AJ366" i="1"/>
  <c r="AE366" i="1"/>
  <c r="AB366" i="1"/>
  <c r="Z366" i="1"/>
  <c r="X366" i="1"/>
  <c r="V366" i="1"/>
  <c r="T366" i="1"/>
  <c r="R366" i="1"/>
  <c r="O366" i="1"/>
  <c r="P366" i="1" s="1"/>
  <c r="AK365" i="1"/>
  <c r="AJ365" i="1"/>
  <c r="AE365" i="1"/>
  <c r="AB365" i="1"/>
  <c r="Z365" i="1"/>
  <c r="X365" i="1"/>
  <c r="V365" i="1"/>
  <c r="T365" i="1"/>
  <c r="R365" i="1"/>
  <c r="O365" i="1"/>
  <c r="P365" i="1" s="1"/>
  <c r="AK364" i="1"/>
  <c r="AJ364" i="1"/>
  <c r="AE364" i="1"/>
  <c r="AB364" i="1"/>
  <c r="Z364" i="1"/>
  <c r="X364" i="1"/>
  <c r="V364" i="1"/>
  <c r="T364" i="1"/>
  <c r="R364" i="1"/>
  <c r="O364" i="1"/>
  <c r="P364" i="1" s="1"/>
  <c r="AK363" i="1"/>
  <c r="AJ363" i="1"/>
  <c r="AE363" i="1"/>
  <c r="AB363" i="1"/>
  <c r="Z363" i="1"/>
  <c r="X363" i="1"/>
  <c r="V363" i="1"/>
  <c r="T363" i="1"/>
  <c r="R363" i="1"/>
  <c r="O363" i="1"/>
  <c r="P363" i="1" s="1"/>
  <c r="AK362" i="1"/>
  <c r="AJ362" i="1"/>
  <c r="AE362" i="1"/>
  <c r="AB362" i="1"/>
  <c r="Z362" i="1"/>
  <c r="X362" i="1"/>
  <c r="V362" i="1"/>
  <c r="T362" i="1"/>
  <c r="R362" i="1"/>
  <c r="O362" i="1"/>
  <c r="P362" i="1" s="1"/>
  <c r="AK361" i="1"/>
  <c r="AJ361" i="1"/>
  <c r="AE361" i="1"/>
  <c r="AB361" i="1"/>
  <c r="Z361" i="1"/>
  <c r="X361" i="1"/>
  <c r="V361" i="1"/>
  <c r="T361" i="1"/>
  <c r="R361" i="1"/>
  <c r="O361" i="1"/>
  <c r="P361" i="1" s="1"/>
  <c r="AK360" i="1"/>
  <c r="AJ360" i="1"/>
  <c r="AE360" i="1"/>
  <c r="AB360" i="1"/>
  <c r="Z360" i="1"/>
  <c r="X360" i="1"/>
  <c r="V360" i="1"/>
  <c r="T360" i="1"/>
  <c r="R360" i="1"/>
  <c r="O360" i="1"/>
  <c r="P360" i="1" s="1"/>
  <c r="AK359" i="1"/>
  <c r="AJ359" i="1"/>
  <c r="AE359" i="1"/>
  <c r="AB359" i="1"/>
  <c r="Z359" i="1"/>
  <c r="X359" i="1"/>
  <c r="V359" i="1"/>
  <c r="T359" i="1"/>
  <c r="R359" i="1"/>
  <c r="O359" i="1"/>
  <c r="P359" i="1" s="1"/>
  <c r="AK358" i="1"/>
  <c r="AJ358" i="1"/>
  <c r="AE358" i="1"/>
  <c r="AB358" i="1"/>
  <c r="Z358" i="1"/>
  <c r="X358" i="1"/>
  <c r="V358" i="1"/>
  <c r="T358" i="1"/>
  <c r="R358" i="1"/>
  <c r="O358" i="1"/>
  <c r="P358" i="1" s="1"/>
  <c r="AK357" i="1"/>
  <c r="AJ357" i="1"/>
  <c r="AF357" i="1"/>
  <c r="AE357" i="1"/>
  <c r="AB357" i="1"/>
  <c r="Z357" i="1"/>
  <c r="X357" i="1"/>
  <c r="V357" i="1"/>
  <c r="T357" i="1"/>
  <c r="R357" i="1"/>
  <c r="O357" i="1"/>
  <c r="P357" i="1" s="1"/>
  <c r="AK356" i="1"/>
  <c r="AJ356" i="1"/>
  <c r="AF356" i="1"/>
  <c r="AE356" i="1"/>
  <c r="AB356" i="1"/>
  <c r="Z356" i="1"/>
  <c r="X356" i="1"/>
  <c r="V356" i="1"/>
  <c r="T356" i="1"/>
  <c r="R356" i="1"/>
  <c r="O356" i="1"/>
  <c r="P356" i="1" s="1"/>
  <c r="AK355" i="1"/>
  <c r="AJ355" i="1"/>
  <c r="AF355" i="1"/>
  <c r="AE355" i="1"/>
  <c r="AB355" i="1"/>
  <c r="Z355" i="1"/>
  <c r="X355" i="1"/>
  <c r="V355" i="1"/>
  <c r="T355" i="1"/>
  <c r="R355" i="1"/>
  <c r="O355" i="1"/>
  <c r="P355" i="1" s="1"/>
  <c r="AK354" i="1"/>
  <c r="AJ354" i="1"/>
  <c r="AF354" i="1"/>
  <c r="AE354" i="1"/>
  <c r="AB354" i="1"/>
  <c r="Z354" i="1"/>
  <c r="X354" i="1"/>
  <c r="V354" i="1"/>
  <c r="T354" i="1"/>
  <c r="R354" i="1"/>
  <c r="O354" i="1"/>
  <c r="P354" i="1" s="1"/>
  <c r="AK353" i="1"/>
  <c r="AJ353" i="1"/>
  <c r="AF353" i="1"/>
  <c r="AE353" i="1"/>
  <c r="AB353" i="1"/>
  <c r="Z353" i="1"/>
  <c r="X353" i="1"/>
  <c r="V353" i="1"/>
  <c r="T353" i="1"/>
  <c r="R353" i="1"/>
  <c r="O353" i="1"/>
  <c r="P353" i="1" s="1"/>
  <c r="AK352" i="1"/>
  <c r="AJ352" i="1"/>
  <c r="AF352" i="1"/>
  <c r="AE352" i="1"/>
  <c r="AB352" i="1"/>
  <c r="Z352" i="1"/>
  <c r="X352" i="1"/>
  <c r="V352" i="1"/>
  <c r="T352" i="1"/>
  <c r="R352" i="1"/>
  <c r="O352" i="1"/>
  <c r="P352" i="1" s="1"/>
  <c r="AK351" i="1"/>
  <c r="AJ351" i="1"/>
  <c r="AF351" i="1"/>
  <c r="AE351" i="1"/>
  <c r="AB351" i="1"/>
  <c r="Z351" i="1"/>
  <c r="X351" i="1"/>
  <c r="V351" i="1"/>
  <c r="T351" i="1"/>
  <c r="R351" i="1"/>
  <c r="O351" i="1"/>
  <c r="P351" i="1" s="1"/>
  <c r="AK350" i="1"/>
  <c r="AJ350" i="1"/>
  <c r="AF350" i="1"/>
  <c r="AE350" i="1"/>
  <c r="AB350" i="1"/>
  <c r="Z350" i="1"/>
  <c r="X350" i="1"/>
  <c r="V350" i="1"/>
  <c r="T350" i="1"/>
  <c r="R350" i="1"/>
  <c r="O350" i="1"/>
  <c r="P350" i="1" s="1"/>
  <c r="AK349" i="1"/>
  <c r="AJ349" i="1"/>
  <c r="AF349" i="1"/>
  <c r="AE349" i="1"/>
  <c r="AB349" i="1"/>
  <c r="Z349" i="1"/>
  <c r="X349" i="1"/>
  <c r="V349" i="1"/>
  <c r="T349" i="1"/>
  <c r="R349" i="1"/>
  <c r="O349" i="1"/>
  <c r="P349" i="1" s="1"/>
  <c r="AK348" i="1"/>
  <c r="AJ348" i="1"/>
  <c r="AF348" i="1"/>
  <c r="AE348" i="1"/>
  <c r="AB348" i="1"/>
  <c r="Z348" i="1"/>
  <c r="X348" i="1"/>
  <c r="V348" i="1"/>
  <c r="T348" i="1"/>
  <c r="R348" i="1"/>
  <c r="O348" i="1"/>
  <c r="P348" i="1" s="1"/>
  <c r="AK347" i="1"/>
  <c r="AJ347" i="1"/>
  <c r="AF347" i="1"/>
  <c r="AE347" i="1"/>
  <c r="AB347" i="1"/>
  <c r="Z347" i="1"/>
  <c r="X347" i="1"/>
  <c r="V347" i="1"/>
  <c r="T347" i="1"/>
  <c r="R347" i="1"/>
  <c r="O347" i="1"/>
  <c r="P347" i="1" s="1"/>
  <c r="AK346" i="1"/>
  <c r="AJ346" i="1"/>
  <c r="AF346" i="1"/>
  <c r="AE346" i="1"/>
  <c r="AB346" i="1"/>
  <c r="Z346" i="1"/>
  <c r="X346" i="1"/>
  <c r="V346" i="1"/>
  <c r="T346" i="1"/>
  <c r="R346" i="1"/>
  <c r="O346" i="1"/>
  <c r="P346" i="1" s="1"/>
  <c r="AK345" i="1"/>
  <c r="AJ345" i="1"/>
  <c r="AF345" i="1"/>
  <c r="AE345" i="1"/>
  <c r="AB345" i="1"/>
  <c r="Z345" i="1"/>
  <c r="X345" i="1"/>
  <c r="V345" i="1"/>
  <c r="T345" i="1"/>
  <c r="R345" i="1"/>
  <c r="O345" i="1"/>
  <c r="P345" i="1" s="1"/>
  <c r="AK344" i="1"/>
  <c r="AJ344" i="1"/>
  <c r="AF344" i="1"/>
  <c r="AE344" i="1"/>
  <c r="AB344" i="1"/>
  <c r="Z344" i="1"/>
  <c r="X344" i="1"/>
  <c r="V344" i="1"/>
  <c r="T344" i="1"/>
  <c r="R344" i="1"/>
  <c r="O344" i="1"/>
  <c r="P344" i="1" s="1"/>
  <c r="AK343" i="1"/>
  <c r="AJ343" i="1"/>
  <c r="AF343" i="1"/>
  <c r="AE343" i="1"/>
  <c r="AB343" i="1"/>
  <c r="Z343" i="1"/>
  <c r="X343" i="1"/>
  <c r="V343" i="1"/>
  <c r="T343" i="1"/>
  <c r="R343" i="1"/>
  <c r="O343" i="1"/>
  <c r="P343" i="1" s="1"/>
  <c r="AK342" i="1"/>
  <c r="AJ342" i="1"/>
  <c r="AE342" i="1"/>
  <c r="AB342" i="1"/>
  <c r="Z342" i="1"/>
  <c r="X342" i="1"/>
  <c r="V342" i="1"/>
  <c r="T342" i="1"/>
  <c r="R342" i="1"/>
  <c r="O342" i="1"/>
  <c r="P342" i="1" s="1"/>
  <c r="AK341" i="1"/>
  <c r="AJ341" i="1"/>
  <c r="AE341" i="1"/>
  <c r="AB341" i="1"/>
  <c r="Z341" i="1"/>
  <c r="X341" i="1"/>
  <c r="V341" i="1"/>
  <c r="T341" i="1"/>
  <c r="R341" i="1"/>
  <c r="O341" i="1"/>
  <c r="P341" i="1" s="1"/>
  <c r="AK340" i="1"/>
  <c r="AJ340" i="1"/>
  <c r="AE340" i="1"/>
  <c r="AB340" i="1"/>
  <c r="Z340" i="1"/>
  <c r="X340" i="1"/>
  <c r="V340" i="1"/>
  <c r="T340" i="1"/>
  <c r="R340" i="1"/>
  <c r="O340" i="1"/>
  <c r="P340" i="1" s="1"/>
  <c r="AK339" i="1"/>
  <c r="AJ339" i="1"/>
  <c r="AE339" i="1"/>
  <c r="AB339" i="1"/>
  <c r="Z339" i="1"/>
  <c r="X339" i="1"/>
  <c r="V339" i="1"/>
  <c r="T339" i="1"/>
  <c r="R339" i="1"/>
  <c r="O339" i="1"/>
  <c r="P339" i="1" s="1"/>
  <c r="AK338" i="1"/>
  <c r="AJ338" i="1"/>
  <c r="AE338" i="1"/>
  <c r="AB338" i="1"/>
  <c r="Z338" i="1"/>
  <c r="X338" i="1"/>
  <c r="V338" i="1"/>
  <c r="T338" i="1"/>
  <c r="R338" i="1"/>
  <c r="O338" i="1"/>
  <c r="P338" i="1" s="1"/>
  <c r="AK337" i="1"/>
  <c r="AJ337" i="1"/>
  <c r="AE337" i="1"/>
  <c r="AB337" i="1"/>
  <c r="Z337" i="1"/>
  <c r="X337" i="1"/>
  <c r="V337" i="1"/>
  <c r="T337" i="1"/>
  <c r="R337" i="1"/>
  <c r="O337" i="1"/>
  <c r="P337" i="1" s="1"/>
  <c r="AK334" i="1"/>
  <c r="AJ334" i="1"/>
  <c r="AE334" i="1"/>
  <c r="AB334" i="1"/>
  <c r="Z334" i="1"/>
  <c r="X334" i="1"/>
  <c r="V334" i="1"/>
  <c r="T334" i="1"/>
  <c r="R334" i="1"/>
  <c r="O334" i="1"/>
  <c r="P334" i="1" s="1"/>
  <c r="AK332" i="1"/>
  <c r="AJ332" i="1"/>
  <c r="AE332" i="1"/>
  <c r="AB332" i="1"/>
  <c r="Z332" i="1"/>
  <c r="X332" i="1"/>
  <c r="V332" i="1"/>
  <c r="T332" i="1"/>
  <c r="R332" i="1"/>
  <c r="O332" i="1"/>
  <c r="P332" i="1" s="1"/>
  <c r="AK330" i="1"/>
  <c r="AJ330" i="1"/>
  <c r="AE330" i="1"/>
  <c r="AB330" i="1"/>
  <c r="Z330" i="1"/>
  <c r="X330" i="1"/>
  <c r="V330" i="1"/>
  <c r="T330" i="1"/>
  <c r="R330" i="1"/>
  <c r="O330" i="1"/>
  <c r="P330" i="1" s="1"/>
  <c r="AK329" i="1"/>
  <c r="AJ329" i="1"/>
  <c r="AE329" i="1"/>
  <c r="AB329" i="1"/>
  <c r="Z329" i="1"/>
  <c r="X329" i="1"/>
  <c r="V329" i="1"/>
  <c r="T329" i="1"/>
  <c r="R329" i="1"/>
  <c r="O329" i="1"/>
  <c r="P329" i="1" s="1"/>
  <c r="AK328" i="1"/>
  <c r="AJ328" i="1"/>
  <c r="AE328" i="1"/>
  <c r="AB328" i="1"/>
  <c r="Z328" i="1"/>
  <c r="X328" i="1"/>
  <c r="V328" i="1"/>
  <c r="T328" i="1"/>
  <c r="R328" i="1"/>
  <c r="O328" i="1"/>
  <c r="P328" i="1" s="1"/>
  <c r="AK324" i="1"/>
  <c r="AJ324" i="1"/>
  <c r="AE324" i="1"/>
  <c r="AB324" i="1"/>
  <c r="Z324" i="1"/>
  <c r="X324" i="1"/>
  <c r="V324" i="1"/>
  <c r="T324" i="1"/>
  <c r="R324" i="1"/>
  <c r="O324" i="1"/>
  <c r="P324" i="1" s="1"/>
  <c r="AK323" i="1"/>
  <c r="AJ323" i="1"/>
  <c r="AE323" i="1"/>
  <c r="AB323" i="1"/>
  <c r="Z323" i="1"/>
  <c r="X323" i="1"/>
  <c r="V323" i="1"/>
  <c r="T323" i="1"/>
  <c r="R323" i="1"/>
  <c r="O323" i="1"/>
  <c r="P323" i="1" s="1"/>
  <c r="AK322" i="1"/>
  <c r="AJ322" i="1"/>
  <c r="AE322" i="1"/>
  <c r="AB322" i="1"/>
  <c r="Z322" i="1"/>
  <c r="X322" i="1"/>
  <c r="V322" i="1"/>
  <c r="T322" i="1"/>
  <c r="R322" i="1"/>
  <c r="O322" i="1"/>
  <c r="P322" i="1" s="1"/>
  <c r="AK321" i="1"/>
  <c r="AJ321" i="1"/>
  <c r="AE321" i="1"/>
  <c r="AB321" i="1"/>
  <c r="Z321" i="1"/>
  <c r="X321" i="1"/>
  <c r="V321" i="1"/>
  <c r="T321" i="1"/>
  <c r="R321" i="1"/>
  <c r="O321" i="1"/>
  <c r="P321" i="1" s="1"/>
  <c r="AK320" i="1"/>
  <c r="AJ320" i="1"/>
  <c r="AE320" i="1"/>
  <c r="AB320" i="1"/>
  <c r="Z320" i="1"/>
  <c r="X320" i="1"/>
  <c r="V320" i="1"/>
  <c r="T320" i="1"/>
  <c r="R320" i="1"/>
  <c r="O320" i="1"/>
  <c r="P320" i="1" s="1"/>
  <c r="AK319" i="1"/>
  <c r="AJ319" i="1"/>
  <c r="AE319" i="1"/>
  <c r="AB319" i="1"/>
  <c r="Z319" i="1"/>
  <c r="X319" i="1"/>
  <c r="V319" i="1"/>
  <c r="T319" i="1"/>
  <c r="R319" i="1"/>
  <c r="O319" i="1"/>
  <c r="P319" i="1" s="1"/>
  <c r="AK318" i="1"/>
  <c r="AJ318" i="1"/>
  <c r="AE318" i="1"/>
  <c r="AB318" i="1"/>
  <c r="Z318" i="1"/>
  <c r="X318" i="1"/>
  <c r="V318" i="1"/>
  <c r="T318" i="1"/>
  <c r="R318" i="1"/>
  <c r="O318" i="1"/>
  <c r="P318" i="1" s="1"/>
  <c r="AK317" i="1"/>
  <c r="AJ317" i="1"/>
  <c r="AE317" i="1"/>
  <c r="AB317" i="1"/>
  <c r="Z317" i="1"/>
  <c r="X317" i="1"/>
  <c r="V317" i="1"/>
  <c r="T317" i="1"/>
  <c r="R317" i="1"/>
  <c r="O317" i="1"/>
  <c r="P317" i="1" s="1"/>
  <c r="AK316" i="1"/>
  <c r="AJ316" i="1"/>
  <c r="AE316" i="1"/>
  <c r="AB316" i="1"/>
  <c r="Z316" i="1"/>
  <c r="X316" i="1"/>
  <c r="V316" i="1"/>
  <c r="T316" i="1"/>
  <c r="R316" i="1"/>
  <c r="O316" i="1"/>
  <c r="P316" i="1" s="1"/>
  <c r="AK315" i="1"/>
  <c r="AJ315" i="1"/>
  <c r="AE315" i="1"/>
  <c r="AB315" i="1"/>
  <c r="Z315" i="1"/>
  <c r="X315" i="1"/>
  <c r="V315" i="1"/>
  <c r="T315" i="1"/>
  <c r="R315" i="1"/>
  <c r="O315" i="1"/>
  <c r="P315" i="1" s="1"/>
  <c r="AK314" i="1"/>
  <c r="AJ314" i="1"/>
  <c r="AE314" i="1"/>
  <c r="AB314" i="1"/>
  <c r="Z314" i="1"/>
  <c r="X314" i="1"/>
  <c r="V314" i="1"/>
  <c r="T314" i="1"/>
  <c r="R314" i="1"/>
  <c r="O314" i="1"/>
  <c r="P314" i="1" s="1"/>
  <c r="AK313" i="1"/>
  <c r="AJ313" i="1"/>
  <c r="AE313" i="1"/>
  <c r="AB313" i="1"/>
  <c r="Z313" i="1"/>
  <c r="X313" i="1"/>
  <c r="V313" i="1"/>
  <c r="T313" i="1"/>
  <c r="R313" i="1"/>
  <c r="O313" i="1"/>
  <c r="P313" i="1" s="1"/>
  <c r="AK312" i="1"/>
  <c r="AJ312" i="1"/>
  <c r="AE312" i="1"/>
  <c r="AB312" i="1"/>
  <c r="Z312" i="1"/>
  <c r="X312" i="1"/>
  <c r="V312" i="1"/>
  <c r="T312" i="1"/>
  <c r="R312" i="1"/>
  <c r="O312" i="1"/>
  <c r="P312" i="1" s="1"/>
  <c r="AK311" i="1"/>
  <c r="AJ311" i="1"/>
  <c r="AE311" i="1"/>
  <c r="AB311" i="1"/>
  <c r="Z311" i="1"/>
  <c r="X311" i="1"/>
  <c r="V311" i="1"/>
  <c r="T311" i="1"/>
  <c r="R311" i="1"/>
  <c r="O311" i="1"/>
  <c r="P311" i="1" s="1"/>
  <c r="AK310" i="1"/>
  <c r="AJ310" i="1"/>
  <c r="AE310" i="1"/>
  <c r="AB310" i="1"/>
  <c r="Z310" i="1"/>
  <c r="X310" i="1"/>
  <c r="V310" i="1"/>
  <c r="T310" i="1"/>
  <c r="R310" i="1"/>
  <c r="O310" i="1"/>
  <c r="P310" i="1" s="1"/>
  <c r="AK309" i="1"/>
  <c r="AJ309" i="1"/>
  <c r="AE309" i="1"/>
  <c r="AB309" i="1"/>
  <c r="Z309" i="1"/>
  <c r="X309" i="1"/>
  <c r="V309" i="1"/>
  <c r="T309" i="1"/>
  <c r="R309" i="1"/>
  <c r="O309" i="1"/>
  <c r="P309" i="1" s="1"/>
  <c r="AK308" i="1"/>
  <c r="AJ308" i="1"/>
  <c r="AE308" i="1"/>
  <c r="AB308" i="1"/>
  <c r="Z308" i="1"/>
  <c r="X308" i="1"/>
  <c r="V308" i="1"/>
  <c r="T308" i="1"/>
  <c r="R308" i="1"/>
  <c r="O308" i="1"/>
  <c r="P308" i="1" s="1"/>
  <c r="AK307" i="1"/>
  <c r="AJ307" i="1"/>
  <c r="AE307" i="1"/>
  <c r="AB307" i="1"/>
  <c r="Z307" i="1"/>
  <c r="X307" i="1"/>
  <c r="V307" i="1"/>
  <c r="T307" i="1"/>
  <c r="R307" i="1"/>
  <c r="O307" i="1"/>
  <c r="P307" i="1" s="1"/>
  <c r="AK306" i="1"/>
  <c r="AJ306" i="1"/>
  <c r="AE306" i="1"/>
  <c r="AB306" i="1"/>
  <c r="Z306" i="1"/>
  <c r="X306" i="1"/>
  <c r="V306" i="1"/>
  <c r="T306" i="1"/>
  <c r="R306" i="1"/>
  <c r="O306" i="1"/>
  <c r="P306" i="1" s="1"/>
  <c r="AK305" i="1"/>
  <c r="AJ305" i="1"/>
  <c r="AE305" i="1"/>
  <c r="AB305" i="1"/>
  <c r="Z305" i="1"/>
  <c r="X305" i="1"/>
  <c r="V305" i="1"/>
  <c r="T305" i="1"/>
  <c r="R305" i="1"/>
  <c r="O305" i="1"/>
  <c r="P305" i="1" s="1"/>
  <c r="AK304" i="1"/>
  <c r="AJ304" i="1"/>
  <c r="AE304" i="1"/>
  <c r="AB304" i="1"/>
  <c r="Z304" i="1"/>
  <c r="X304" i="1"/>
  <c r="V304" i="1"/>
  <c r="T304" i="1"/>
  <c r="R304" i="1"/>
  <c r="O304" i="1"/>
  <c r="P304" i="1" s="1"/>
  <c r="AK303" i="1"/>
  <c r="AJ303" i="1"/>
  <c r="AE303" i="1"/>
  <c r="AB303" i="1"/>
  <c r="Z303" i="1"/>
  <c r="X303" i="1"/>
  <c r="V303" i="1"/>
  <c r="T303" i="1"/>
  <c r="R303" i="1"/>
  <c r="O303" i="1"/>
  <c r="P303" i="1" s="1"/>
  <c r="AK302" i="1"/>
  <c r="AJ302" i="1"/>
  <c r="AE302" i="1"/>
  <c r="AB302" i="1"/>
  <c r="Z302" i="1"/>
  <c r="X302" i="1"/>
  <c r="V302" i="1"/>
  <c r="T302" i="1"/>
  <c r="R302" i="1"/>
  <c r="O302" i="1"/>
  <c r="P302" i="1" s="1"/>
  <c r="AK301" i="1"/>
  <c r="AJ301" i="1"/>
  <c r="AE301" i="1"/>
  <c r="AB301" i="1"/>
  <c r="Z301" i="1"/>
  <c r="X301" i="1"/>
  <c r="V301" i="1"/>
  <c r="T301" i="1"/>
  <c r="R301" i="1"/>
  <c r="O301" i="1"/>
  <c r="P301" i="1" s="1"/>
  <c r="AK300" i="1"/>
  <c r="AJ300" i="1"/>
  <c r="AE300" i="1"/>
  <c r="AB300" i="1"/>
  <c r="Z300" i="1"/>
  <c r="X300" i="1"/>
  <c r="V300" i="1"/>
  <c r="T300" i="1"/>
  <c r="R300" i="1"/>
  <c r="O300" i="1"/>
  <c r="P300" i="1" s="1"/>
  <c r="AK299" i="1"/>
  <c r="AJ299" i="1"/>
  <c r="AE299" i="1"/>
  <c r="AB299" i="1"/>
  <c r="Z299" i="1"/>
  <c r="X299" i="1"/>
  <c r="V299" i="1"/>
  <c r="T299" i="1"/>
  <c r="R299" i="1"/>
  <c r="O299" i="1"/>
  <c r="P299" i="1" s="1"/>
  <c r="AK298" i="1"/>
  <c r="AJ298" i="1"/>
  <c r="AE298" i="1"/>
  <c r="AB298" i="1"/>
  <c r="Z298" i="1"/>
  <c r="X298" i="1"/>
  <c r="V298" i="1"/>
  <c r="T298" i="1"/>
  <c r="R298" i="1"/>
  <c r="O298" i="1"/>
  <c r="P298" i="1" s="1"/>
  <c r="AK297" i="1"/>
  <c r="AJ297" i="1"/>
  <c r="AE297" i="1"/>
  <c r="AB297" i="1"/>
  <c r="Z297" i="1"/>
  <c r="X297" i="1"/>
  <c r="V297" i="1"/>
  <c r="T297" i="1"/>
  <c r="R297" i="1"/>
  <c r="O297" i="1"/>
  <c r="P297" i="1" s="1"/>
  <c r="AK296" i="1"/>
  <c r="AJ296" i="1"/>
  <c r="AE296" i="1"/>
  <c r="AB296" i="1"/>
  <c r="Z296" i="1"/>
  <c r="X296" i="1"/>
  <c r="V296" i="1"/>
  <c r="T296" i="1"/>
  <c r="R296" i="1"/>
  <c r="O296" i="1"/>
  <c r="P296" i="1" s="1"/>
  <c r="AK295" i="1"/>
  <c r="AJ295" i="1"/>
  <c r="AE295" i="1"/>
  <c r="AB295" i="1"/>
  <c r="Z295" i="1"/>
  <c r="X295" i="1"/>
  <c r="V295" i="1"/>
  <c r="T295" i="1"/>
  <c r="R295" i="1"/>
  <c r="O295" i="1"/>
  <c r="P295" i="1" s="1"/>
  <c r="AK294" i="1"/>
  <c r="AJ294" i="1"/>
  <c r="AE294" i="1"/>
  <c r="AB294" i="1"/>
  <c r="Z294" i="1"/>
  <c r="X294" i="1"/>
  <c r="V294" i="1"/>
  <c r="T294" i="1"/>
  <c r="R294" i="1"/>
  <c r="O294" i="1"/>
  <c r="P294" i="1" s="1"/>
  <c r="AK293" i="1"/>
  <c r="AJ293" i="1"/>
  <c r="AE293" i="1"/>
  <c r="AB293" i="1"/>
  <c r="Z293" i="1"/>
  <c r="X293" i="1"/>
  <c r="V293" i="1"/>
  <c r="T293" i="1"/>
  <c r="R293" i="1"/>
  <c r="O293" i="1"/>
  <c r="P293" i="1" s="1"/>
  <c r="AK292" i="1"/>
  <c r="AJ292" i="1"/>
  <c r="AE292" i="1"/>
  <c r="AB292" i="1"/>
  <c r="Z292" i="1"/>
  <c r="X292" i="1"/>
  <c r="V292" i="1"/>
  <c r="T292" i="1"/>
  <c r="R292" i="1"/>
  <c r="O292" i="1"/>
  <c r="P292" i="1" s="1"/>
  <c r="AK291" i="1"/>
  <c r="AJ291" i="1"/>
  <c r="AE291" i="1"/>
  <c r="AB291" i="1"/>
  <c r="Z291" i="1"/>
  <c r="X291" i="1"/>
  <c r="V291" i="1"/>
  <c r="T291" i="1"/>
  <c r="R291" i="1"/>
  <c r="O291" i="1"/>
  <c r="P291" i="1" s="1"/>
  <c r="AK290" i="1"/>
  <c r="AJ290" i="1"/>
  <c r="AE290" i="1"/>
  <c r="AB290" i="1"/>
  <c r="Z290" i="1"/>
  <c r="X290" i="1"/>
  <c r="V290" i="1"/>
  <c r="T290" i="1"/>
  <c r="R290" i="1"/>
  <c r="O290" i="1"/>
  <c r="P290" i="1" s="1"/>
  <c r="AK289" i="1"/>
  <c r="AJ289" i="1"/>
  <c r="AE289" i="1"/>
  <c r="AB289" i="1"/>
  <c r="Z289" i="1"/>
  <c r="X289" i="1"/>
  <c r="V289" i="1"/>
  <c r="T289" i="1"/>
  <c r="R289" i="1"/>
  <c r="O289" i="1"/>
  <c r="P289" i="1" s="1"/>
  <c r="AK288" i="1"/>
  <c r="AJ288" i="1"/>
  <c r="AE288" i="1"/>
  <c r="AB288" i="1"/>
  <c r="Z288" i="1"/>
  <c r="X288" i="1"/>
  <c r="V288" i="1"/>
  <c r="T288" i="1"/>
  <c r="R288" i="1"/>
  <c r="O288" i="1"/>
  <c r="P288" i="1" s="1"/>
  <c r="AK287" i="1"/>
  <c r="AJ287" i="1"/>
  <c r="AE287" i="1"/>
  <c r="AB287" i="1"/>
  <c r="Z287" i="1"/>
  <c r="X287" i="1"/>
  <c r="V287" i="1"/>
  <c r="T287" i="1"/>
  <c r="R287" i="1"/>
  <c r="O287" i="1"/>
  <c r="P287" i="1" s="1"/>
  <c r="AK286" i="1"/>
  <c r="AJ286" i="1"/>
  <c r="AE286" i="1"/>
  <c r="AB286" i="1"/>
  <c r="Z286" i="1"/>
  <c r="X286" i="1"/>
  <c r="V286" i="1"/>
  <c r="T286" i="1"/>
  <c r="R286" i="1"/>
  <c r="O286" i="1"/>
  <c r="P286" i="1" s="1"/>
  <c r="AK285" i="1"/>
  <c r="AJ285" i="1"/>
  <c r="AE285" i="1"/>
  <c r="AB285" i="1"/>
  <c r="Z285" i="1"/>
  <c r="X285" i="1"/>
  <c r="V285" i="1"/>
  <c r="T285" i="1"/>
  <c r="R285" i="1"/>
  <c r="O285" i="1"/>
  <c r="P285" i="1" s="1"/>
  <c r="AK284" i="1"/>
  <c r="AJ284" i="1"/>
  <c r="AE284" i="1"/>
  <c r="AB284" i="1"/>
  <c r="Z284" i="1"/>
  <c r="X284" i="1"/>
  <c r="V284" i="1"/>
  <c r="T284" i="1"/>
  <c r="R284" i="1"/>
  <c r="O284" i="1"/>
  <c r="P284" i="1" s="1"/>
  <c r="AK283" i="1"/>
  <c r="AJ283" i="1"/>
  <c r="AE283" i="1"/>
  <c r="AB283" i="1"/>
  <c r="Z283" i="1"/>
  <c r="X283" i="1"/>
  <c r="V283" i="1"/>
  <c r="T283" i="1"/>
  <c r="R283" i="1"/>
  <c r="O283" i="1"/>
  <c r="P283" i="1" s="1"/>
  <c r="AK282" i="1"/>
  <c r="AJ282" i="1"/>
  <c r="AE282" i="1"/>
  <c r="AB282" i="1"/>
  <c r="Z282" i="1"/>
  <c r="X282" i="1"/>
  <c r="V282" i="1"/>
  <c r="T282" i="1"/>
  <c r="R282" i="1"/>
  <c r="O282" i="1"/>
  <c r="P282" i="1" s="1"/>
  <c r="AK281" i="1"/>
  <c r="AJ281" i="1"/>
  <c r="AE281" i="1"/>
  <c r="AB281" i="1"/>
  <c r="Z281" i="1"/>
  <c r="X281" i="1"/>
  <c r="V281" i="1"/>
  <c r="T281" i="1"/>
  <c r="R281" i="1"/>
  <c r="O281" i="1"/>
  <c r="P281" i="1" s="1"/>
  <c r="AK280" i="1"/>
  <c r="AJ280" i="1"/>
  <c r="AE280" i="1"/>
  <c r="AB280" i="1"/>
  <c r="Z280" i="1"/>
  <c r="X280" i="1"/>
  <c r="V280" i="1"/>
  <c r="T280" i="1"/>
  <c r="R280" i="1"/>
  <c r="O280" i="1"/>
  <c r="P280" i="1" s="1"/>
  <c r="AK279" i="1"/>
  <c r="AJ279" i="1"/>
  <c r="AE279" i="1"/>
  <c r="AB279" i="1"/>
  <c r="Z279" i="1"/>
  <c r="X279" i="1"/>
  <c r="V279" i="1"/>
  <c r="T279" i="1"/>
  <c r="R279" i="1"/>
  <c r="O279" i="1"/>
  <c r="P279" i="1" s="1"/>
  <c r="AK278" i="1"/>
  <c r="AJ278" i="1"/>
  <c r="AE278" i="1"/>
  <c r="AB278" i="1"/>
  <c r="Z278" i="1"/>
  <c r="X278" i="1"/>
  <c r="V278" i="1"/>
  <c r="T278" i="1"/>
  <c r="R278" i="1"/>
  <c r="O278" i="1"/>
  <c r="P278" i="1" s="1"/>
  <c r="AK277" i="1"/>
  <c r="AJ277" i="1"/>
  <c r="AE277" i="1"/>
  <c r="AB277" i="1"/>
  <c r="Z277" i="1"/>
  <c r="X277" i="1"/>
  <c r="V277" i="1"/>
  <c r="T277" i="1"/>
  <c r="R277" i="1"/>
  <c r="O277" i="1"/>
  <c r="P277" i="1" s="1"/>
  <c r="AK276" i="1"/>
  <c r="AJ276" i="1"/>
  <c r="AE276" i="1"/>
  <c r="AB276" i="1"/>
  <c r="Z276" i="1"/>
  <c r="X276" i="1"/>
  <c r="V276" i="1"/>
  <c r="T276" i="1"/>
  <c r="R276" i="1"/>
  <c r="O276" i="1"/>
  <c r="P276" i="1" s="1"/>
  <c r="AK275" i="1"/>
  <c r="AJ275" i="1"/>
  <c r="AE275" i="1"/>
  <c r="AB275" i="1"/>
  <c r="Z275" i="1"/>
  <c r="X275" i="1"/>
  <c r="V275" i="1"/>
  <c r="T275" i="1"/>
  <c r="R275" i="1"/>
  <c r="O275" i="1"/>
  <c r="P275" i="1" s="1"/>
  <c r="AK272" i="1"/>
  <c r="AJ272" i="1"/>
  <c r="AE272" i="1"/>
  <c r="AB272" i="1"/>
  <c r="Z272" i="1"/>
  <c r="X272" i="1"/>
  <c r="V272" i="1"/>
  <c r="T272" i="1"/>
  <c r="R272" i="1"/>
  <c r="O272" i="1"/>
  <c r="P272" i="1" s="1"/>
  <c r="AK271" i="1"/>
  <c r="AJ271" i="1"/>
  <c r="AE271" i="1"/>
  <c r="AB271" i="1"/>
  <c r="Z271" i="1"/>
  <c r="X271" i="1"/>
  <c r="V271" i="1"/>
  <c r="T271" i="1"/>
  <c r="R271" i="1"/>
  <c r="O271" i="1"/>
  <c r="P271" i="1" s="1"/>
  <c r="AK270" i="1"/>
  <c r="AJ270" i="1"/>
  <c r="AE270" i="1"/>
  <c r="AB270" i="1"/>
  <c r="Z270" i="1"/>
  <c r="X270" i="1"/>
  <c r="V270" i="1"/>
  <c r="T270" i="1"/>
  <c r="R270" i="1"/>
  <c r="O270" i="1"/>
  <c r="P270" i="1" s="1"/>
  <c r="AK269" i="1"/>
  <c r="AJ269" i="1"/>
  <c r="AE269" i="1"/>
  <c r="AB269" i="1"/>
  <c r="Z269" i="1"/>
  <c r="X269" i="1"/>
  <c r="V269" i="1"/>
  <c r="T269" i="1"/>
  <c r="R269" i="1"/>
  <c r="O269" i="1"/>
  <c r="P269" i="1" s="1"/>
  <c r="AK268" i="1"/>
  <c r="AJ268" i="1"/>
  <c r="AE268" i="1"/>
  <c r="AB268" i="1"/>
  <c r="Z268" i="1"/>
  <c r="X268" i="1"/>
  <c r="V268" i="1"/>
  <c r="T268" i="1"/>
  <c r="R268" i="1"/>
  <c r="O268" i="1"/>
  <c r="P268" i="1" s="1"/>
  <c r="AK267" i="1"/>
  <c r="AJ267" i="1"/>
  <c r="AE267" i="1"/>
  <c r="AB267" i="1"/>
  <c r="Z267" i="1"/>
  <c r="X267" i="1"/>
  <c r="V267" i="1"/>
  <c r="T267" i="1"/>
  <c r="R267" i="1"/>
  <c r="O267" i="1"/>
  <c r="P267" i="1" s="1"/>
  <c r="AK257" i="1"/>
  <c r="AJ257" i="1"/>
  <c r="AE257" i="1"/>
  <c r="AB257" i="1"/>
  <c r="Z257" i="1"/>
  <c r="X257" i="1"/>
  <c r="V257" i="1"/>
  <c r="T257" i="1"/>
  <c r="R257" i="1"/>
  <c r="O257" i="1"/>
  <c r="P257" i="1" s="1"/>
  <c r="AK256" i="1"/>
  <c r="AJ256" i="1"/>
  <c r="AE256" i="1"/>
  <c r="AB256" i="1"/>
  <c r="Z256" i="1"/>
  <c r="X256" i="1"/>
  <c r="V256" i="1"/>
  <c r="T256" i="1"/>
  <c r="R256" i="1"/>
  <c r="O256" i="1"/>
  <c r="P256" i="1" s="1"/>
  <c r="AK255" i="1"/>
  <c r="AJ255" i="1"/>
  <c r="AE255" i="1"/>
  <c r="AB255" i="1"/>
  <c r="Z255" i="1"/>
  <c r="X255" i="1"/>
  <c r="V255" i="1"/>
  <c r="T255" i="1"/>
  <c r="R255" i="1"/>
  <c r="O255" i="1"/>
  <c r="P255" i="1" s="1"/>
  <c r="AK254" i="1"/>
  <c r="AJ254" i="1"/>
  <c r="AE254" i="1"/>
  <c r="AB254" i="1"/>
  <c r="Z254" i="1"/>
  <c r="X254" i="1"/>
  <c r="V254" i="1"/>
  <c r="T254" i="1"/>
  <c r="R254" i="1"/>
  <c r="O254" i="1"/>
  <c r="P254" i="1" s="1"/>
  <c r="AK253" i="1"/>
  <c r="AJ253" i="1"/>
  <c r="AE253" i="1"/>
  <c r="AB253" i="1"/>
  <c r="Z253" i="1"/>
  <c r="X253" i="1"/>
  <c r="V253" i="1"/>
  <c r="T253" i="1"/>
  <c r="R253" i="1"/>
  <c r="O253" i="1"/>
  <c r="P253" i="1" s="1"/>
  <c r="AK252" i="1"/>
  <c r="AJ252" i="1"/>
  <c r="AE252" i="1"/>
  <c r="AB252" i="1"/>
  <c r="Z252" i="1"/>
  <c r="X252" i="1"/>
  <c r="V252" i="1"/>
  <c r="T252" i="1"/>
  <c r="R252" i="1"/>
  <c r="O252" i="1"/>
  <c r="P252" i="1" s="1"/>
  <c r="AK251" i="1"/>
  <c r="AJ251" i="1"/>
  <c r="AE251" i="1"/>
  <c r="AB251" i="1"/>
  <c r="Z251" i="1"/>
  <c r="X251" i="1"/>
  <c r="V251" i="1"/>
  <c r="T251" i="1"/>
  <c r="R251" i="1"/>
  <c r="O251" i="1"/>
  <c r="P251" i="1" s="1"/>
  <c r="AK250" i="1"/>
  <c r="AJ250" i="1"/>
  <c r="AE250" i="1"/>
  <c r="AB250" i="1"/>
  <c r="Z250" i="1"/>
  <c r="X250" i="1"/>
  <c r="V250" i="1"/>
  <c r="T250" i="1"/>
  <c r="R250" i="1"/>
  <c r="O250" i="1"/>
  <c r="P250" i="1" s="1"/>
  <c r="AK249" i="1"/>
  <c r="AJ249" i="1"/>
  <c r="AE249" i="1"/>
  <c r="AB249" i="1"/>
  <c r="Z249" i="1"/>
  <c r="X249" i="1"/>
  <c r="V249" i="1"/>
  <c r="T249" i="1"/>
  <c r="R249" i="1"/>
  <c r="O249" i="1"/>
  <c r="P249" i="1" s="1"/>
  <c r="AK248" i="1"/>
  <c r="AJ248" i="1"/>
  <c r="AE248" i="1"/>
  <c r="AB248" i="1"/>
  <c r="Z248" i="1"/>
  <c r="X248" i="1"/>
  <c r="V248" i="1"/>
  <c r="T248" i="1"/>
  <c r="R248" i="1"/>
  <c r="O248" i="1"/>
  <c r="P248" i="1" s="1"/>
  <c r="AK247" i="1"/>
  <c r="AJ247" i="1"/>
  <c r="AE247" i="1"/>
  <c r="AB247" i="1"/>
  <c r="Z247" i="1"/>
  <c r="X247" i="1"/>
  <c r="V247" i="1"/>
  <c r="T247" i="1"/>
  <c r="R247" i="1"/>
  <c r="O247" i="1"/>
  <c r="P247" i="1" s="1"/>
  <c r="AK246" i="1"/>
  <c r="AJ246" i="1"/>
  <c r="AE246" i="1"/>
  <c r="AB246" i="1"/>
  <c r="Z246" i="1"/>
  <c r="X246" i="1"/>
  <c r="V246" i="1"/>
  <c r="T246" i="1"/>
  <c r="R246" i="1"/>
  <c r="O246" i="1"/>
  <c r="P246" i="1" s="1"/>
  <c r="AK245" i="1"/>
  <c r="AJ245" i="1"/>
  <c r="AE245" i="1"/>
  <c r="AB245" i="1"/>
  <c r="Z245" i="1"/>
  <c r="X245" i="1"/>
  <c r="V245" i="1"/>
  <c r="T245" i="1"/>
  <c r="R245" i="1"/>
  <c r="O245" i="1"/>
  <c r="P245" i="1" s="1"/>
  <c r="AK244" i="1"/>
  <c r="AJ244" i="1"/>
  <c r="AE244" i="1"/>
  <c r="AB244" i="1"/>
  <c r="Z244" i="1"/>
  <c r="X244" i="1"/>
  <c r="V244" i="1"/>
  <c r="T244" i="1"/>
  <c r="R244" i="1"/>
  <c r="O244" i="1"/>
  <c r="P244" i="1" s="1"/>
  <c r="AK243" i="1"/>
  <c r="AJ243" i="1"/>
  <c r="AE243" i="1"/>
  <c r="AB243" i="1"/>
  <c r="Z243" i="1"/>
  <c r="X243" i="1"/>
  <c r="V243" i="1"/>
  <c r="T243" i="1"/>
  <c r="R243" i="1"/>
  <c r="O243" i="1"/>
  <c r="P243" i="1" s="1"/>
  <c r="AK242" i="1"/>
  <c r="AJ242" i="1"/>
  <c r="AE242" i="1"/>
  <c r="AB242" i="1"/>
  <c r="Z242" i="1"/>
  <c r="X242" i="1"/>
  <c r="V242" i="1"/>
  <c r="T242" i="1"/>
  <c r="R242" i="1"/>
  <c r="O242" i="1"/>
  <c r="P242" i="1" s="1"/>
  <c r="AK241" i="1"/>
  <c r="AJ241" i="1"/>
  <c r="AE241" i="1"/>
  <c r="AB241" i="1"/>
  <c r="Z241" i="1"/>
  <c r="X241" i="1"/>
  <c r="V241" i="1"/>
  <c r="T241" i="1"/>
  <c r="R241" i="1"/>
  <c r="O241" i="1"/>
  <c r="P241" i="1" s="1"/>
  <c r="AK240" i="1"/>
  <c r="AJ240" i="1"/>
  <c r="AE240" i="1"/>
  <c r="AB240" i="1"/>
  <c r="Z240" i="1"/>
  <c r="X240" i="1"/>
  <c r="V240" i="1"/>
  <c r="T240" i="1"/>
  <c r="R240" i="1"/>
  <c r="O240" i="1"/>
  <c r="P240" i="1" s="1"/>
  <c r="AK239" i="1"/>
  <c r="AJ239" i="1"/>
  <c r="AE239" i="1"/>
  <c r="AB239" i="1"/>
  <c r="Z239" i="1"/>
  <c r="X239" i="1"/>
  <c r="V239" i="1"/>
  <c r="T239" i="1"/>
  <c r="R239" i="1"/>
  <c r="O239" i="1"/>
  <c r="P239" i="1" s="1"/>
  <c r="AK238" i="1"/>
  <c r="AJ238" i="1"/>
  <c r="AE238" i="1"/>
  <c r="AB238" i="1"/>
  <c r="Z238" i="1"/>
  <c r="X238" i="1"/>
  <c r="V238" i="1"/>
  <c r="T238" i="1"/>
  <c r="R238" i="1"/>
  <c r="O238" i="1"/>
  <c r="P238" i="1" s="1"/>
  <c r="AK237" i="1"/>
  <c r="AJ237" i="1"/>
  <c r="AE237" i="1"/>
  <c r="AB237" i="1"/>
  <c r="Z237" i="1"/>
  <c r="X237" i="1"/>
  <c r="V237" i="1"/>
  <c r="T237" i="1"/>
  <c r="R237" i="1"/>
  <c r="O237" i="1"/>
  <c r="P237" i="1" s="1"/>
  <c r="AK236" i="1"/>
  <c r="AJ236" i="1"/>
  <c r="AE236" i="1"/>
  <c r="AB236" i="1"/>
  <c r="Z236" i="1"/>
  <c r="X236" i="1"/>
  <c r="V236" i="1"/>
  <c r="T236" i="1"/>
  <c r="R236" i="1"/>
  <c r="O236" i="1"/>
  <c r="P236" i="1" s="1"/>
  <c r="AK235" i="1"/>
  <c r="AJ235" i="1"/>
  <c r="AE235" i="1"/>
  <c r="AB235" i="1"/>
  <c r="Z235" i="1"/>
  <c r="X235" i="1"/>
  <c r="V235" i="1"/>
  <c r="T235" i="1"/>
  <c r="R235" i="1"/>
  <c r="O235" i="1"/>
  <c r="P235" i="1" s="1"/>
  <c r="AK234" i="1"/>
  <c r="AJ234" i="1"/>
  <c r="AE234" i="1"/>
  <c r="AB234" i="1"/>
  <c r="Z234" i="1"/>
  <c r="X234" i="1"/>
  <c r="V234" i="1"/>
  <c r="T234" i="1"/>
  <c r="R234" i="1"/>
  <c r="O234" i="1"/>
  <c r="P234" i="1" s="1"/>
  <c r="AK233" i="1"/>
  <c r="AJ233" i="1"/>
  <c r="AE233" i="1"/>
  <c r="AB233" i="1"/>
  <c r="Z233" i="1"/>
  <c r="X233" i="1"/>
  <c r="V233" i="1"/>
  <c r="T233" i="1"/>
  <c r="R233" i="1"/>
  <c r="O233" i="1"/>
  <c r="P233" i="1" s="1"/>
  <c r="AK232" i="1"/>
  <c r="AJ232" i="1"/>
  <c r="AE232" i="1"/>
  <c r="AB232" i="1"/>
  <c r="Z232" i="1"/>
  <c r="X232" i="1"/>
  <c r="V232" i="1"/>
  <c r="T232" i="1"/>
  <c r="R232" i="1"/>
  <c r="O232" i="1"/>
  <c r="P232" i="1" s="1"/>
  <c r="AK231" i="1"/>
  <c r="AJ231" i="1"/>
  <c r="AE231" i="1"/>
  <c r="AB231" i="1"/>
  <c r="Z231" i="1"/>
  <c r="X231" i="1"/>
  <c r="V231" i="1"/>
  <c r="T231" i="1"/>
  <c r="R231" i="1"/>
  <c r="O231" i="1"/>
  <c r="P231" i="1" s="1"/>
  <c r="AK230" i="1"/>
  <c r="AJ230" i="1"/>
  <c r="AE230" i="1"/>
  <c r="AB230" i="1"/>
  <c r="Z230" i="1"/>
  <c r="X230" i="1"/>
  <c r="V230" i="1"/>
  <c r="T230" i="1"/>
  <c r="R230" i="1"/>
  <c r="O230" i="1"/>
  <c r="P230" i="1" s="1"/>
  <c r="AK229" i="1"/>
  <c r="AJ229" i="1"/>
  <c r="AE229" i="1"/>
  <c r="AB229" i="1"/>
  <c r="Z229" i="1"/>
  <c r="X229" i="1"/>
  <c r="V229" i="1"/>
  <c r="T229" i="1"/>
  <c r="R229" i="1"/>
  <c r="O229" i="1"/>
  <c r="P229" i="1" s="1"/>
  <c r="AK228" i="1"/>
  <c r="AJ228" i="1"/>
  <c r="AE228" i="1"/>
  <c r="AB228" i="1"/>
  <c r="Z228" i="1"/>
  <c r="X228" i="1"/>
  <c r="V228" i="1"/>
  <c r="T228" i="1"/>
  <c r="R228" i="1"/>
  <c r="O228" i="1"/>
  <c r="P228" i="1" s="1"/>
  <c r="AK227" i="1"/>
  <c r="AJ227" i="1"/>
  <c r="AE227" i="1"/>
  <c r="AB227" i="1"/>
  <c r="Z227" i="1"/>
  <c r="X227" i="1"/>
  <c r="V227" i="1"/>
  <c r="T227" i="1"/>
  <c r="R227" i="1"/>
  <c r="O227" i="1"/>
  <c r="P227" i="1" s="1"/>
  <c r="AK226" i="1"/>
  <c r="AJ226" i="1"/>
  <c r="AE226" i="1"/>
  <c r="AB226" i="1"/>
  <c r="Z226" i="1"/>
  <c r="X226" i="1"/>
  <c r="V226" i="1"/>
  <c r="T226" i="1"/>
  <c r="O226" i="1"/>
  <c r="P226" i="1" s="1"/>
  <c r="AK225" i="1"/>
  <c r="AJ225" i="1"/>
  <c r="AE225" i="1"/>
  <c r="AB225" i="1"/>
  <c r="Z225" i="1"/>
  <c r="X225" i="1"/>
  <c r="V225" i="1"/>
  <c r="T225" i="1"/>
  <c r="O225" i="1"/>
  <c r="P225" i="1" s="1"/>
  <c r="AK224" i="1"/>
  <c r="AJ224" i="1"/>
  <c r="AE224" i="1"/>
  <c r="AB224" i="1"/>
  <c r="Z224" i="1"/>
  <c r="X224" i="1"/>
  <c r="V224" i="1"/>
  <c r="T224" i="1"/>
  <c r="R224" i="1"/>
  <c r="O224" i="1"/>
  <c r="P224" i="1" s="1"/>
  <c r="AK223" i="1"/>
  <c r="AJ223" i="1"/>
  <c r="AE223" i="1"/>
  <c r="AB223" i="1"/>
  <c r="Z223" i="1"/>
  <c r="X223" i="1"/>
  <c r="V223" i="1"/>
  <c r="T223" i="1"/>
  <c r="R223" i="1"/>
  <c r="O223" i="1"/>
  <c r="P223" i="1" s="1"/>
  <c r="AK222" i="1"/>
  <c r="AJ222" i="1"/>
  <c r="AE222" i="1"/>
  <c r="AB222" i="1"/>
  <c r="Z222" i="1"/>
  <c r="X222" i="1"/>
  <c r="V222" i="1"/>
  <c r="T222" i="1"/>
  <c r="R222" i="1"/>
  <c r="O222" i="1"/>
  <c r="P222" i="1" s="1"/>
  <c r="AK221" i="1"/>
  <c r="AJ221" i="1"/>
  <c r="AE221" i="1"/>
  <c r="AB221" i="1"/>
  <c r="Z221" i="1"/>
  <c r="X221" i="1"/>
  <c r="V221" i="1"/>
  <c r="T221" i="1"/>
  <c r="R221" i="1"/>
  <c r="O221" i="1"/>
  <c r="P221" i="1" s="1"/>
  <c r="AK220" i="1"/>
  <c r="AJ220" i="1"/>
  <c r="AE220" i="1"/>
  <c r="AB220" i="1"/>
  <c r="Z220" i="1"/>
  <c r="X220" i="1"/>
  <c r="V220" i="1"/>
  <c r="T220" i="1"/>
  <c r="R220" i="1"/>
  <c r="O220" i="1"/>
  <c r="P220" i="1" s="1"/>
  <c r="AK219" i="1"/>
  <c r="AJ219" i="1"/>
  <c r="AE219" i="1"/>
  <c r="AB219" i="1"/>
  <c r="Z219" i="1"/>
  <c r="X219" i="1"/>
  <c r="V219" i="1"/>
  <c r="T219" i="1"/>
  <c r="R219" i="1"/>
  <c r="O219" i="1"/>
  <c r="P219" i="1" s="1"/>
  <c r="AK218" i="1"/>
  <c r="AJ218" i="1"/>
  <c r="AE218" i="1"/>
  <c r="AB218" i="1"/>
  <c r="Z218" i="1"/>
  <c r="X218" i="1"/>
  <c r="V218" i="1"/>
  <c r="T218" i="1"/>
  <c r="R218" i="1"/>
  <c r="O218" i="1"/>
  <c r="P218" i="1" s="1"/>
  <c r="AK217" i="1"/>
  <c r="AJ217" i="1"/>
  <c r="AE217" i="1"/>
  <c r="AB217" i="1"/>
  <c r="Z217" i="1"/>
  <c r="X217" i="1"/>
  <c r="V217" i="1"/>
  <c r="T217" i="1"/>
  <c r="R217" i="1"/>
  <c r="O217" i="1"/>
  <c r="P217" i="1" s="1"/>
  <c r="AK216" i="1"/>
  <c r="AJ216" i="1"/>
  <c r="AE216" i="1"/>
  <c r="AB216" i="1"/>
  <c r="Z216" i="1"/>
  <c r="X216" i="1"/>
  <c r="V216" i="1"/>
  <c r="T216" i="1"/>
  <c r="R216" i="1"/>
  <c r="O216" i="1"/>
  <c r="P216" i="1" s="1"/>
  <c r="AK215" i="1"/>
  <c r="AJ215" i="1"/>
  <c r="AE215" i="1"/>
  <c r="AB215" i="1"/>
  <c r="Z215" i="1"/>
  <c r="X215" i="1"/>
  <c r="V215" i="1"/>
  <c r="T215" i="1"/>
  <c r="R215" i="1"/>
  <c r="O215" i="1"/>
  <c r="P215" i="1" s="1"/>
  <c r="AK214" i="1"/>
  <c r="AJ214" i="1"/>
  <c r="AE214" i="1"/>
  <c r="AB214" i="1"/>
  <c r="Z214" i="1"/>
  <c r="X214" i="1"/>
  <c r="V214" i="1"/>
  <c r="T214" i="1"/>
  <c r="R214" i="1"/>
  <c r="O214" i="1"/>
  <c r="P214" i="1" s="1"/>
  <c r="AK213" i="1"/>
  <c r="AJ213" i="1"/>
  <c r="AE213" i="1"/>
  <c r="AB213" i="1"/>
  <c r="Z213" i="1"/>
  <c r="X213" i="1"/>
  <c r="V213" i="1"/>
  <c r="T213" i="1"/>
  <c r="R213" i="1"/>
  <c r="O213" i="1"/>
  <c r="P213" i="1" s="1"/>
  <c r="AK212" i="1"/>
  <c r="AJ212" i="1"/>
  <c r="AE212" i="1"/>
  <c r="AB212" i="1"/>
  <c r="Z212" i="1"/>
  <c r="X212" i="1"/>
  <c r="V212" i="1"/>
  <c r="T212" i="1"/>
  <c r="R212" i="1"/>
  <c r="O212" i="1"/>
  <c r="P212" i="1" s="1"/>
  <c r="AK211" i="1"/>
  <c r="AJ211" i="1"/>
  <c r="AE211" i="1"/>
  <c r="AB211" i="1"/>
  <c r="Z211" i="1"/>
  <c r="X211" i="1"/>
  <c r="V211" i="1"/>
  <c r="T211" i="1"/>
  <c r="R211" i="1"/>
  <c r="O211" i="1"/>
  <c r="P211" i="1" s="1"/>
  <c r="AK210" i="1"/>
  <c r="AJ210" i="1"/>
  <c r="AE210" i="1"/>
  <c r="AB210" i="1"/>
  <c r="Z210" i="1"/>
  <c r="X210" i="1"/>
  <c r="V210" i="1"/>
  <c r="T210" i="1"/>
  <c r="R210" i="1"/>
  <c r="O210" i="1"/>
  <c r="P210" i="1" s="1"/>
  <c r="AK209" i="1"/>
  <c r="AJ209" i="1"/>
  <c r="AE209" i="1"/>
  <c r="AB209" i="1"/>
  <c r="Z209" i="1"/>
  <c r="X209" i="1"/>
  <c r="V209" i="1"/>
  <c r="T209" i="1"/>
  <c r="R209" i="1"/>
  <c r="O209" i="1"/>
  <c r="P209" i="1" s="1"/>
  <c r="AK208" i="1"/>
  <c r="AJ208" i="1"/>
  <c r="AE208" i="1"/>
  <c r="AB208" i="1"/>
  <c r="Z208" i="1"/>
  <c r="X208" i="1"/>
  <c r="V208" i="1"/>
  <c r="T208" i="1"/>
  <c r="R208" i="1"/>
  <c r="O208" i="1"/>
  <c r="P208" i="1" s="1"/>
  <c r="AK207" i="1"/>
  <c r="AJ207" i="1"/>
  <c r="AF207" i="1"/>
  <c r="AE207" i="1"/>
  <c r="AB207" i="1"/>
  <c r="Z207" i="1"/>
  <c r="X207" i="1"/>
  <c r="V207" i="1"/>
  <c r="T207" i="1"/>
  <c r="R207" i="1"/>
  <c r="O207" i="1"/>
  <c r="P207" i="1" s="1"/>
  <c r="AK206" i="1"/>
  <c r="AJ206" i="1"/>
  <c r="AE206" i="1"/>
  <c r="AB206" i="1"/>
  <c r="Z206" i="1"/>
  <c r="X206" i="1"/>
  <c r="V206" i="1"/>
  <c r="T206" i="1"/>
  <c r="R206" i="1"/>
  <c r="O206" i="1"/>
  <c r="P206" i="1" s="1"/>
  <c r="AK205" i="1"/>
  <c r="AJ205" i="1"/>
  <c r="AE205" i="1"/>
  <c r="AB205" i="1"/>
  <c r="Z205" i="1"/>
  <c r="X205" i="1"/>
  <c r="V205" i="1"/>
  <c r="T205" i="1"/>
  <c r="R205" i="1"/>
  <c r="O205" i="1"/>
  <c r="P205" i="1" s="1"/>
  <c r="AK204" i="1"/>
  <c r="AJ204" i="1"/>
  <c r="AE204" i="1"/>
  <c r="AB204" i="1"/>
  <c r="Z204" i="1"/>
  <c r="X204" i="1"/>
  <c r="V204" i="1"/>
  <c r="T204" i="1"/>
  <c r="R204" i="1"/>
  <c r="O204" i="1"/>
  <c r="P204" i="1" s="1"/>
  <c r="AK203" i="1"/>
  <c r="AJ203" i="1"/>
  <c r="AE203" i="1"/>
  <c r="AB203" i="1"/>
  <c r="Z203" i="1"/>
  <c r="X203" i="1"/>
  <c r="V203" i="1"/>
  <c r="T203" i="1"/>
  <c r="R203" i="1"/>
  <c r="O203" i="1"/>
  <c r="P203" i="1" s="1"/>
  <c r="AK202" i="1"/>
  <c r="AJ202" i="1"/>
  <c r="AE202" i="1"/>
  <c r="AB202" i="1"/>
  <c r="Z202" i="1"/>
  <c r="X202" i="1"/>
  <c r="V202" i="1"/>
  <c r="T202" i="1"/>
  <c r="R202" i="1"/>
  <c r="O202" i="1"/>
  <c r="P202" i="1" s="1"/>
  <c r="AK201" i="1"/>
  <c r="AJ201" i="1"/>
  <c r="AE201" i="1"/>
  <c r="AB201" i="1"/>
  <c r="Z201" i="1"/>
  <c r="X201" i="1"/>
  <c r="V201" i="1"/>
  <c r="T201" i="1"/>
  <c r="R201" i="1"/>
  <c r="O201" i="1"/>
  <c r="P201" i="1" s="1"/>
  <c r="AK200" i="1"/>
  <c r="AJ200" i="1"/>
  <c r="AE200" i="1"/>
  <c r="AB200" i="1"/>
  <c r="Z200" i="1"/>
  <c r="X200" i="1"/>
  <c r="V200" i="1"/>
  <c r="T200" i="1"/>
  <c r="R200" i="1"/>
  <c r="O200" i="1"/>
  <c r="P200" i="1" s="1"/>
  <c r="AK199" i="1"/>
  <c r="AJ199" i="1"/>
  <c r="AE199" i="1"/>
  <c r="AB199" i="1"/>
  <c r="Z199" i="1"/>
  <c r="X199" i="1"/>
  <c r="V199" i="1"/>
  <c r="T199" i="1"/>
  <c r="R199" i="1"/>
  <c r="O199" i="1"/>
  <c r="P199" i="1" s="1"/>
  <c r="AK198" i="1"/>
  <c r="AJ198" i="1"/>
  <c r="AE198" i="1"/>
  <c r="AB198" i="1"/>
  <c r="Z198" i="1"/>
  <c r="X198" i="1"/>
  <c r="V198" i="1"/>
  <c r="T198" i="1"/>
  <c r="R198" i="1"/>
  <c r="O198" i="1"/>
  <c r="P198" i="1" s="1"/>
  <c r="AK197" i="1"/>
  <c r="AJ197" i="1"/>
  <c r="AE197" i="1"/>
  <c r="AB197" i="1"/>
  <c r="Z197" i="1"/>
  <c r="X197" i="1"/>
  <c r="V197" i="1"/>
  <c r="T197" i="1"/>
  <c r="R197" i="1"/>
  <c r="O197" i="1"/>
  <c r="P197" i="1" s="1"/>
  <c r="AK196" i="1"/>
  <c r="AJ196" i="1"/>
  <c r="AE196" i="1"/>
  <c r="AB196" i="1"/>
  <c r="Z196" i="1"/>
  <c r="X196" i="1"/>
  <c r="V196" i="1"/>
  <c r="T196" i="1"/>
  <c r="R196" i="1"/>
  <c r="O196" i="1"/>
  <c r="P196" i="1" s="1"/>
  <c r="AK195" i="1"/>
  <c r="AJ195" i="1"/>
  <c r="AE195" i="1"/>
  <c r="AB195" i="1"/>
  <c r="Z195" i="1"/>
  <c r="X195" i="1"/>
  <c r="V195" i="1"/>
  <c r="T195" i="1"/>
  <c r="R195" i="1"/>
  <c r="O195" i="1"/>
  <c r="P195" i="1" s="1"/>
  <c r="AK194" i="1"/>
  <c r="AJ194" i="1"/>
  <c r="AE194" i="1"/>
  <c r="AB194" i="1"/>
  <c r="Z194" i="1"/>
  <c r="X194" i="1"/>
  <c r="V194" i="1"/>
  <c r="T194" i="1"/>
  <c r="R194" i="1"/>
  <c r="O194" i="1"/>
  <c r="P194" i="1" s="1"/>
  <c r="AK193" i="1"/>
  <c r="AJ193" i="1"/>
  <c r="AE193" i="1"/>
  <c r="AB193" i="1"/>
  <c r="Z193" i="1"/>
  <c r="X193" i="1"/>
  <c r="V193" i="1"/>
  <c r="T193" i="1"/>
  <c r="R193" i="1"/>
  <c r="O193" i="1"/>
  <c r="P193" i="1" s="1"/>
  <c r="AK192" i="1"/>
  <c r="AJ192" i="1"/>
  <c r="AE192" i="1"/>
  <c r="AB192" i="1"/>
  <c r="Z192" i="1"/>
  <c r="X192" i="1"/>
  <c r="V192" i="1"/>
  <c r="T192" i="1"/>
  <c r="R192" i="1"/>
  <c r="O192" i="1"/>
  <c r="P192" i="1" s="1"/>
  <c r="AK191" i="1"/>
  <c r="AJ191" i="1"/>
  <c r="AE191" i="1"/>
  <c r="AB191" i="1"/>
  <c r="Z191" i="1"/>
  <c r="X191" i="1"/>
  <c r="V191" i="1"/>
  <c r="T191" i="1"/>
  <c r="R191" i="1"/>
  <c r="O191" i="1"/>
  <c r="P191" i="1" s="1"/>
  <c r="AK190" i="1"/>
  <c r="AJ190" i="1"/>
  <c r="AE190" i="1"/>
  <c r="AB190" i="1"/>
  <c r="Z190" i="1"/>
  <c r="X190" i="1"/>
  <c r="V190" i="1"/>
  <c r="T190" i="1"/>
  <c r="R190" i="1"/>
  <c r="O190" i="1"/>
  <c r="P190" i="1" s="1"/>
  <c r="AK189" i="1"/>
  <c r="AJ189" i="1"/>
  <c r="AE189" i="1"/>
  <c r="AB189" i="1"/>
  <c r="Z189" i="1"/>
  <c r="X189" i="1"/>
  <c r="V189" i="1"/>
  <c r="T189" i="1"/>
  <c r="R189" i="1"/>
  <c r="O189" i="1"/>
  <c r="P189" i="1" s="1"/>
  <c r="AK188" i="1"/>
  <c r="AJ188" i="1"/>
  <c r="AE188" i="1"/>
  <c r="AB188" i="1"/>
  <c r="Z188" i="1"/>
  <c r="X188" i="1"/>
  <c r="V188" i="1"/>
  <c r="T188" i="1"/>
  <c r="R188" i="1"/>
  <c r="O188" i="1"/>
  <c r="P188" i="1" s="1"/>
  <c r="AK187" i="1"/>
  <c r="AJ187" i="1"/>
  <c r="AE187" i="1"/>
  <c r="AB187" i="1"/>
  <c r="Z187" i="1"/>
  <c r="X187" i="1"/>
  <c r="V187" i="1"/>
  <c r="T187" i="1"/>
  <c r="R187" i="1"/>
  <c r="O187" i="1"/>
  <c r="P187" i="1" s="1"/>
  <c r="AK186" i="1"/>
  <c r="AJ186" i="1"/>
  <c r="AE186" i="1"/>
  <c r="AB186" i="1"/>
  <c r="Z186" i="1"/>
  <c r="X186" i="1"/>
  <c r="V186" i="1"/>
  <c r="T186" i="1"/>
  <c r="R186" i="1"/>
  <c r="O186" i="1"/>
  <c r="P186" i="1" s="1"/>
  <c r="AK185" i="1"/>
  <c r="AJ185" i="1"/>
  <c r="AE185" i="1"/>
  <c r="AB185" i="1"/>
  <c r="Z185" i="1"/>
  <c r="X185" i="1"/>
  <c r="V185" i="1"/>
  <c r="T185" i="1"/>
  <c r="R185" i="1"/>
  <c r="O185" i="1"/>
  <c r="P185" i="1" s="1"/>
  <c r="AK184" i="1"/>
  <c r="AJ184" i="1"/>
  <c r="AE184" i="1"/>
  <c r="AB184" i="1"/>
  <c r="Z184" i="1"/>
  <c r="X184" i="1"/>
  <c r="V184" i="1"/>
  <c r="T184" i="1"/>
  <c r="R184" i="1"/>
  <c r="O184" i="1"/>
  <c r="P184" i="1" s="1"/>
  <c r="AK183" i="1"/>
  <c r="AJ183" i="1"/>
  <c r="AE183" i="1"/>
  <c r="AB183" i="1"/>
  <c r="Z183" i="1"/>
  <c r="X183" i="1"/>
  <c r="V183" i="1"/>
  <c r="T183" i="1"/>
  <c r="R183" i="1"/>
  <c r="O183" i="1"/>
  <c r="P183" i="1" s="1"/>
  <c r="AK182" i="1"/>
  <c r="AJ182" i="1"/>
  <c r="AE182" i="1"/>
  <c r="AB182" i="1"/>
  <c r="Z182" i="1"/>
  <c r="X182" i="1"/>
  <c r="V182" i="1"/>
  <c r="T182" i="1"/>
  <c r="R182" i="1"/>
  <c r="O182" i="1"/>
  <c r="P182" i="1" s="1"/>
  <c r="AK181" i="1"/>
  <c r="AJ181" i="1"/>
  <c r="AE181" i="1"/>
  <c r="AB181" i="1"/>
  <c r="Z181" i="1"/>
  <c r="X181" i="1"/>
  <c r="V181" i="1"/>
  <c r="T181" i="1"/>
  <c r="R181" i="1"/>
  <c r="O181" i="1"/>
  <c r="P181" i="1" s="1"/>
  <c r="AK180" i="1"/>
  <c r="AJ180" i="1"/>
  <c r="AE180" i="1"/>
  <c r="AB180" i="1"/>
  <c r="Z180" i="1"/>
  <c r="X180" i="1"/>
  <c r="V180" i="1"/>
  <c r="T180" i="1"/>
  <c r="R180" i="1"/>
  <c r="O180" i="1"/>
  <c r="P180" i="1" s="1"/>
  <c r="AK179" i="1"/>
  <c r="AJ179" i="1"/>
  <c r="AE179" i="1"/>
  <c r="AB179" i="1"/>
  <c r="Z179" i="1"/>
  <c r="X179" i="1"/>
  <c r="V179" i="1"/>
  <c r="T179" i="1"/>
  <c r="R179" i="1"/>
  <c r="O179" i="1"/>
  <c r="P179" i="1" s="1"/>
  <c r="AK178" i="1"/>
  <c r="AJ178" i="1"/>
  <c r="AE178" i="1"/>
  <c r="AB178" i="1"/>
  <c r="Z178" i="1"/>
  <c r="X178" i="1"/>
  <c r="V178" i="1"/>
  <c r="T178" i="1"/>
  <c r="R178" i="1"/>
  <c r="O178" i="1"/>
  <c r="P178" i="1" s="1"/>
  <c r="AK177" i="1"/>
  <c r="AJ177" i="1"/>
  <c r="AE177" i="1"/>
  <c r="AB177" i="1"/>
  <c r="Z177" i="1"/>
  <c r="X177" i="1"/>
  <c r="V177" i="1"/>
  <c r="T177" i="1"/>
  <c r="R177" i="1"/>
  <c r="O177" i="1"/>
  <c r="P177" i="1" s="1"/>
  <c r="AK176" i="1"/>
  <c r="AJ176" i="1"/>
  <c r="AE176" i="1"/>
  <c r="AB176" i="1"/>
  <c r="Z176" i="1"/>
  <c r="X176" i="1"/>
  <c r="V176" i="1"/>
  <c r="T176" i="1"/>
  <c r="R176" i="1"/>
  <c r="O176" i="1"/>
  <c r="P176" i="1" s="1"/>
  <c r="AK175" i="1"/>
  <c r="AJ175" i="1"/>
  <c r="AE175" i="1"/>
  <c r="AB175" i="1"/>
  <c r="Z175" i="1"/>
  <c r="X175" i="1"/>
  <c r="V175" i="1"/>
  <c r="T175" i="1"/>
  <c r="R175" i="1"/>
  <c r="O175" i="1"/>
  <c r="P175" i="1" s="1"/>
  <c r="AK174" i="1"/>
  <c r="AJ174" i="1"/>
  <c r="AE174" i="1"/>
  <c r="AB174" i="1"/>
  <c r="Z174" i="1"/>
  <c r="X174" i="1"/>
  <c r="V174" i="1"/>
  <c r="T174" i="1"/>
  <c r="R174" i="1"/>
  <c r="O174" i="1"/>
  <c r="P174" i="1" s="1"/>
  <c r="AK173" i="1"/>
  <c r="AJ173" i="1"/>
  <c r="AE173" i="1"/>
  <c r="AB173" i="1"/>
  <c r="Z173" i="1"/>
  <c r="X173" i="1"/>
  <c r="V173" i="1"/>
  <c r="T173" i="1"/>
  <c r="R173" i="1"/>
  <c r="O173" i="1"/>
  <c r="P173" i="1" s="1"/>
  <c r="AK172" i="1"/>
  <c r="AJ172" i="1"/>
  <c r="AE172" i="1"/>
  <c r="AB172" i="1"/>
  <c r="Z172" i="1"/>
  <c r="X172" i="1"/>
  <c r="V172" i="1"/>
  <c r="T172" i="1"/>
  <c r="R172" i="1"/>
  <c r="O172" i="1"/>
  <c r="P172" i="1" s="1"/>
  <c r="AK171" i="1"/>
  <c r="AJ171" i="1"/>
  <c r="AE171" i="1"/>
  <c r="AB171" i="1"/>
  <c r="Z171" i="1"/>
  <c r="X171" i="1"/>
  <c r="V171" i="1"/>
  <c r="T171" i="1"/>
  <c r="R171" i="1"/>
  <c r="O171" i="1"/>
  <c r="P171" i="1" s="1"/>
  <c r="AK170" i="1"/>
  <c r="AJ170" i="1"/>
  <c r="AE170" i="1"/>
  <c r="AB170" i="1"/>
  <c r="Z170" i="1"/>
  <c r="X170" i="1"/>
  <c r="V170" i="1"/>
  <c r="T170" i="1"/>
  <c r="R170" i="1"/>
  <c r="O170" i="1"/>
  <c r="P170" i="1" s="1"/>
  <c r="AK169" i="1"/>
  <c r="AJ169" i="1"/>
  <c r="AE169" i="1"/>
  <c r="AB169" i="1"/>
  <c r="Z169" i="1"/>
  <c r="X169" i="1"/>
  <c r="V169" i="1"/>
  <c r="T169" i="1"/>
  <c r="R169" i="1"/>
  <c r="O169" i="1"/>
  <c r="P169" i="1" s="1"/>
  <c r="AK168" i="1"/>
  <c r="AJ168" i="1"/>
  <c r="AE168" i="1"/>
  <c r="AB168" i="1"/>
  <c r="Z168" i="1"/>
  <c r="X168" i="1"/>
  <c r="V168" i="1"/>
  <c r="T168" i="1"/>
  <c r="R168" i="1"/>
  <c r="O168" i="1"/>
  <c r="P168" i="1" s="1"/>
  <c r="AK167" i="1"/>
  <c r="AJ167" i="1"/>
  <c r="AE167" i="1"/>
  <c r="AB167" i="1"/>
  <c r="Z167" i="1"/>
  <c r="X167" i="1"/>
  <c r="V167" i="1"/>
  <c r="T167" i="1"/>
  <c r="R167" i="1"/>
  <c r="O167" i="1"/>
  <c r="P167" i="1" s="1"/>
  <c r="AK166" i="1"/>
  <c r="AJ166" i="1"/>
  <c r="AE166" i="1"/>
  <c r="AB166" i="1"/>
  <c r="Z166" i="1"/>
  <c r="X166" i="1"/>
  <c r="V166" i="1"/>
  <c r="T166" i="1"/>
  <c r="R166" i="1"/>
  <c r="O166" i="1"/>
  <c r="P166" i="1" s="1"/>
  <c r="AK165" i="1"/>
  <c r="AJ165" i="1"/>
  <c r="AE165" i="1"/>
  <c r="AB165" i="1"/>
  <c r="Z165" i="1"/>
  <c r="X165" i="1"/>
  <c r="V165" i="1"/>
  <c r="T165" i="1"/>
  <c r="R165" i="1"/>
  <c r="O165" i="1"/>
  <c r="P165" i="1" s="1"/>
  <c r="AK164" i="1"/>
  <c r="AJ164" i="1"/>
  <c r="AE164" i="1"/>
  <c r="AB164" i="1"/>
  <c r="Z164" i="1"/>
  <c r="X164" i="1"/>
  <c r="V164" i="1"/>
  <c r="T164" i="1"/>
  <c r="R164" i="1"/>
  <c r="O164" i="1"/>
  <c r="P164" i="1" s="1"/>
  <c r="AK163" i="1"/>
  <c r="AJ163" i="1"/>
  <c r="AE163" i="1"/>
  <c r="AB163" i="1"/>
  <c r="Z163" i="1"/>
  <c r="X163" i="1"/>
  <c r="V163" i="1"/>
  <c r="T163" i="1"/>
  <c r="R163" i="1"/>
  <c r="O163" i="1"/>
  <c r="P163" i="1" s="1"/>
  <c r="AK162" i="1"/>
  <c r="AJ162" i="1"/>
  <c r="AE162" i="1"/>
  <c r="AB162" i="1"/>
  <c r="Z162" i="1"/>
  <c r="X162" i="1"/>
  <c r="V162" i="1"/>
  <c r="T162" i="1"/>
  <c r="R162" i="1"/>
  <c r="O162" i="1"/>
  <c r="P162" i="1" s="1"/>
  <c r="AK161" i="1"/>
  <c r="AJ161" i="1"/>
  <c r="AE161" i="1"/>
  <c r="AB161" i="1"/>
  <c r="Z161" i="1"/>
  <c r="X161" i="1"/>
  <c r="V161" i="1"/>
  <c r="T161" i="1"/>
  <c r="R161" i="1"/>
  <c r="O161" i="1"/>
  <c r="P161" i="1" s="1"/>
  <c r="AK160" i="1"/>
  <c r="AJ160" i="1"/>
  <c r="AE160" i="1"/>
  <c r="AB160" i="1"/>
  <c r="Z160" i="1"/>
  <c r="X160" i="1"/>
  <c r="V160" i="1"/>
  <c r="T160" i="1"/>
  <c r="R160" i="1"/>
  <c r="O160" i="1"/>
  <c r="P160" i="1" s="1"/>
  <c r="AK159" i="1"/>
  <c r="AJ159" i="1"/>
  <c r="AE159" i="1"/>
  <c r="AB159" i="1"/>
  <c r="Z159" i="1"/>
  <c r="X159" i="1"/>
  <c r="V159" i="1"/>
  <c r="T159" i="1"/>
  <c r="R159" i="1"/>
  <c r="O159" i="1"/>
  <c r="P159" i="1" s="1"/>
  <c r="AK158" i="1"/>
  <c r="AJ158" i="1"/>
  <c r="AE158" i="1"/>
  <c r="AB158" i="1"/>
  <c r="Z158" i="1"/>
  <c r="X158" i="1"/>
  <c r="V158" i="1"/>
  <c r="T158" i="1"/>
  <c r="R158" i="1"/>
  <c r="O158" i="1"/>
  <c r="P158" i="1" s="1"/>
  <c r="AK145" i="1"/>
  <c r="AJ145" i="1"/>
  <c r="AE145" i="1"/>
  <c r="AB145" i="1"/>
  <c r="Z145" i="1"/>
  <c r="X145" i="1"/>
  <c r="V145" i="1"/>
  <c r="T145" i="1"/>
  <c r="R145" i="1"/>
  <c r="O145" i="1"/>
  <c r="P145" i="1" s="1"/>
  <c r="AK144" i="1"/>
  <c r="AJ144" i="1"/>
  <c r="AE144" i="1"/>
  <c r="AB144" i="1"/>
  <c r="Z144" i="1"/>
  <c r="X144" i="1"/>
  <c r="V144" i="1"/>
  <c r="T144" i="1"/>
  <c r="R144" i="1"/>
  <c r="O144" i="1"/>
  <c r="P144" i="1" s="1"/>
  <c r="AK143" i="1"/>
  <c r="AJ143" i="1"/>
  <c r="AE143" i="1"/>
  <c r="AB143" i="1"/>
  <c r="Z143" i="1"/>
  <c r="X143" i="1"/>
  <c r="V143" i="1"/>
  <c r="T143" i="1"/>
  <c r="R143" i="1"/>
  <c r="O143" i="1"/>
  <c r="P143" i="1" s="1"/>
  <c r="AK142" i="1"/>
  <c r="AJ142" i="1"/>
  <c r="AE142" i="1"/>
  <c r="AB142" i="1"/>
  <c r="Z142" i="1"/>
  <c r="X142" i="1"/>
  <c r="V142" i="1"/>
  <c r="T142" i="1"/>
  <c r="R142" i="1"/>
  <c r="O142" i="1"/>
  <c r="P142" i="1" s="1"/>
  <c r="AK141" i="1"/>
  <c r="AJ141" i="1"/>
  <c r="AE141" i="1"/>
  <c r="AB141" i="1"/>
  <c r="Z141" i="1"/>
  <c r="X141" i="1"/>
  <c r="V141" i="1"/>
  <c r="T141" i="1"/>
  <c r="R141" i="1"/>
  <c r="O141" i="1"/>
  <c r="P141" i="1" s="1"/>
  <c r="AK140" i="1"/>
  <c r="AJ140" i="1"/>
  <c r="AE140" i="1"/>
  <c r="AB140" i="1"/>
  <c r="Z140" i="1"/>
  <c r="X140" i="1"/>
  <c r="V140" i="1"/>
  <c r="T140" i="1"/>
  <c r="R140" i="1"/>
  <c r="O140" i="1"/>
  <c r="P140" i="1" s="1"/>
  <c r="AK139" i="1"/>
  <c r="AJ139" i="1"/>
  <c r="AE139" i="1"/>
  <c r="AB139" i="1"/>
  <c r="Z139" i="1"/>
  <c r="X139" i="1"/>
  <c r="V139" i="1"/>
  <c r="T139" i="1"/>
  <c r="R139" i="1"/>
  <c r="O139" i="1"/>
  <c r="P139" i="1" s="1"/>
  <c r="AK138" i="1"/>
  <c r="AJ138" i="1"/>
  <c r="AE138" i="1"/>
  <c r="AB138" i="1"/>
  <c r="Z138" i="1"/>
  <c r="X138" i="1"/>
  <c r="V138" i="1"/>
  <c r="T138" i="1"/>
  <c r="R138" i="1"/>
  <c r="O138" i="1"/>
  <c r="P138" i="1" s="1"/>
  <c r="AK137" i="1"/>
  <c r="AJ137" i="1"/>
  <c r="AE137" i="1"/>
  <c r="AB137" i="1"/>
  <c r="Z137" i="1"/>
  <c r="X137" i="1"/>
  <c r="V137" i="1"/>
  <c r="T137" i="1"/>
  <c r="R137" i="1"/>
  <c r="O137" i="1"/>
  <c r="P137" i="1" s="1"/>
  <c r="AK136" i="1"/>
  <c r="AJ136" i="1"/>
  <c r="AE136" i="1"/>
  <c r="AB136" i="1"/>
  <c r="Z136" i="1"/>
  <c r="X136" i="1"/>
  <c r="V136" i="1"/>
  <c r="T136" i="1"/>
  <c r="R136" i="1"/>
  <c r="O136" i="1"/>
  <c r="P136" i="1" s="1"/>
  <c r="AK135" i="1"/>
  <c r="AJ135" i="1"/>
  <c r="AE135" i="1"/>
  <c r="AB135" i="1"/>
  <c r="Z135" i="1"/>
  <c r="X135" i="1"/>
  <c r="V135" i="1"/>
  <c r="T135" i="1"/>
  <c r="R135" i="1"/>
  <c r="O135" i="1"/>
  <c r="P135" i="1" s="1"/>
  <c r="AK134" i="1"/>
  <c r="AJ134" i="1"/>
  <c r="AE134" i="1"/>
  <c r="AB134" i="1"/>
  <c r="Z134" i="1"/>
  <c r="X134" i="1"/>
  <c r="V134" i="1"/>
  <c r="T134" i="1"/>
  <c r="R134" i="1"/>
  <c r="O134" i="1"/>
  <c r="P134" i="1" s="1"/>
  <c r="AK133" i="1"/>
  <c r="AJ133" i="1"/>
  <c r="AE133" i="1"/>
  <c r="AB133" i="1"/>
  <c r="Z133" i="1"/>
  <c r="X133" i="1"/>
  <c r="V133" i="1"/>
  <c r="T133" i="1"/>
  <c r="R133" i="1"/>
  <c r="O133" i="1"/>
  <c r="P133" i="1" s="1"/>
  <c r="AK132" i="1"/>
  <c r="AJ132" i="1"/>
  <c r="AE132" i="1"/>
  <c r="AB132" i="1"/>
  <c r="Z132" i="1"/>
  <c r="X132" i="1"/>
  <c r="V132" i="1"/>
  <c r="T132" i="1"/>
  <c r="R132" i="1"/>
  <c r="O132" i="1"/>
  <c r="P132" i="1" s="1"/>
  <c r="AK131" i="1"/>
  <c r="AJ131" i="1"/>
  <c r="AE131" i="1"/>
  <c r="AB131" i="1"/>
  <c r="Z131" i="1"/>
  <c r="X131" i="1"/>
  <c r="V131" i="1"/>
  <c r="T131" i="1"/>
  <c r="R131" i="1"/>
  <c r="O131" i="1"/>
  <c r="P131" i="1" s="1"/>
  <c r="AK130" i="1"/>
  <c r="AJ130" i="1"/>
  <c r="AE130" i="1"/>
  <c r="AB130" i="1"/>
  <c r="Z130" i="1"/>
  <c r="X130" i="1"/>
  <c r="V130" i="1"/>
  <c r="T130" i="1"/>
  <c r="R130" i="1"/>
  <c r="O130" i="1"/>
  <c r="P130" i="1" s="1"/>
  <c r="AK129" i="1"/>
  <c r="AJ129" i="1"/>
  <c r="AE129" i="1"/>
  <c r="AB129" i="1"/>
  <c r="Z129" i="1"/>
  <c r="X129" i="1"/>
  <c r="V129" i="1"/>
  <c r="T129" i="1"/>
  <c r="R129" i="1"/>
  <c r="O129" i="1"/>
  <c r="P129" i="1" s="1"/>
  <c r="AK128" i="1"/>
  <c r="AJ128" i="1"/>
  <c r="AE128" i="1"/>
  <c r="AB128" i="1"/>
  <c r="Z128" i="1"/>
  <c r="X128" i="1"/>
  <c r="V128" i="1"/>
  <c r="T128" i="1"/>
  <c r="R128" i="1"/>
  <c r="O128" i="1"/>
  <c r="P128" i="1" s="1"/>
  <c r="AK127" i="1"/>
  <c r="AJ127" i="1"/>
  <c r="AE127" i="1"/>
  <c r="AB127" i="1"/>
  <c r="Z127" i="1"/>
  <c r="X127" i="1"/>
  <c r="V127" i="1"/>
  <c r="T127" i="1"/>
  <c r="R127" i="1"/>
  <c r="O127" i="1"/>
  <c r="P127" i="1" s="1"/>
  <c r="AK126" i="1"/>
  <c r="AJ126" i="1"/>
  <c r="AE126" i="1"/>
  <c r="AB126" i="1"/>
  <c r="Z126" i="1"/>
  <c r="X126" i="1"/>
  <c r="V126" i="1"/>
  <c r="T126" i="1"/>
  <c r="R126" i="1"/>
  <c r="O126" i="1"/>
  <c r="P126" i="1" s="1"/>
  <c r="AK125" i="1"/>
  <c r="AJ125" i="1"/>
  <c r="AE125" i="1"/>
  <c r="AB125" i="1"/>
  <c r="Z125" i="1"/>
  <c r="X125" i="1"/>
  <c r="V125" i="1"/>
  <c r="T125" i="1"/>
  <c r="R125" i="1"/>
  <c r="O125" i="1"/>
  <c r="P125" i="1" s="1"/>
  <c r="AK124" i="1"/>
  <c r="AJ124" i="1"/>
  <c r="AE124" i="1"/>
  <c r="AB124" i="1"/>
  <c r="Z124" i="1"/>
  <c r="X124" i="1"/>
  <c r="V124" i="1"/>
  <c r="T124" i="1"/>
  <c r="R124" i="1"/>
  <c r="O124" i="1"/>
  <c r="P124" i="1" s="1"/>
  <c r="AK123" i="1"/>
  <c r="AJ123" i="1"/>
  <c r="AE123" i="1"/>
  <c r="AB123" i="1"/>
  <c r="Z123" i="1"/>
  <c r="X123" i="1"/>
  <c r="V123" i="1"/>
  <c r="T123" i="1"/>
  <c r="R123" i="1"/>
  <c r="O123" i="1"/>
  <c r="P123" i="1" s="1"/>
  <c r="AK122" i="1"/>
  <c r="AJ122" i="1"/>
  <c r="AE122" i="1"/>
  <c r="AB122" i="1"/>
  <c r="Z122" i="1"/>
  <c r="X122" i="1"/>
  <c r="V122" i="1"/>
  <c r="T122" i="1"/>
  <c r="R122" i="1"/>
  <c r="O122" i="1"/>
  <c r="P122" i="1" s="1"/>
  <c r="AK121" i="1"/>
  <c r="AJ121" i="1"/>
  <c r="AE121" i="1"/>
  <c r="AB121" i="1"/>
  <c r="Z121" i="1"/>
  <c r="X121" i="1"/>
  <c r="V121" i="1"/>
  <c r="T121" i="1"/>
  <c r="R121" i="1"/>
  <c r="O121" i="1"/>
  <c r="P121" i="1" s="1"/>
  <c r="AK120" i="1"/>
  <c r="AJ120" i="1"/>
  <c r="AE120" i="1"/>
  <c r="AB120" i="1"/>
  <c r="Z120" i="1"/>
  <c r="X120" i="1"/>
  <c r="V120" i="1"/>
  <c r="T120" i="1"/>
  <c r="R120" i="1"/>
  <c r="O120" i="1"/>
  <c r="P120" i="1" s="1"/>
  <c r="AK119" i="1"/>
  <c r="AJ119" i="1"/>
  <c r="AE119" i="1"/>
  <c r="AB119" i="1"/>
  <c r="Z119" i="1"/>
  <c r="X119" i="1"/>
  <c r="V119" i="1"/>
  <c r="T119" i="1"/>
  <c r="R119" i="1"/>
  <c r="O119" i="1"/>
  <c r="P119" i="1" s="1"/>
  <c r="AK118" i="1"/>
  <c r="AJ118" i="1"/>
  <c r="AE118" i="1"/>
  <c r="AB118" i="1"/>
  <c r="Z118" i="1"/>
  <c r="X118" i="1"/>
  <c r="V118" i="1"/>
  <c r="T118" i="1"/>
  <c r="R118" i="1"/>
  <c r="O118" i="1"/>
  <c r="P118" i="1" s="1"/>
  <c r="AK117" i="1"/>
  <c r="AJ117" i="1"/>
  <c r="AE117" i="1"/>
  <c r="AB117" i="1"/>
  <c r="Z117" i="1"/>
  <c r="X117" i="1"/>
  <c r="V117" i="1"/>
  <c r="T117" i="1"/>
  <c r="R117" i="1"/>
  <c r="O117" i="1"/>
  <c r="P117" i="1" s="1"/>
  <c r="AK116" i="1"/>
  <c r="AJ116" i="1"/>
  <c r="AE116" i="1"/>
  <c r="AB116" i="1"/>
  <c r="Z116" i="1"/>
  <c r="X116" i="1"/>
  <c r="V116" i="1"/>
  <c r="T116" i="1"/>
  <c r="R116" i="1"/>
  <c r="O116" i="1"/>
  <c r="P116" i="1" s="1"/>
  <c r="AK111" i="1"/>
  <c r="AJ111" i="1"/>
  <c r="AE111" i="1"/>
  <c r="AB111" i="1"/>
  <c r="Z111" i="1"/>
  <c r="X111" i="1"/>
  <c r="V111" i="1"/>
  <c r="T111" i="1"/>
  <c r="R111" i="1"/>
  <c r="O111" i="1"/>
  <c r="P111" i="1" s="1"/>
  <c r="AK110" i="1"/>
  <c r="AJ110" i="1"/>
  <c r="AE110" i="1"/>
  <c r="AB110" i="1"/>
  <c r="Z110" i="1"/>
  <c r="X110" i="1"/>
  <c r="V110" i="1"/>
  <c r="T110" i="1"/>
  <c r="R110" i="1"/>
  <c r="O110" i="1"/>
  <c r="P110" i="1" s="1"/>
  <c r="AK109" i="1"/>
  <c r="AJ109" i="1"/>
  <c r="AE109" i="1"/>
  <c r="AB109" i="1"/>
  <c r="Z109" i="1"/>
  <c r="X109" i="1"/>
  <c r="V109" i="1"/>
  <c r="T109" i="1"/>
  <c r="R109" i="1"/>
  <c r="O109" i="1"/>
  <c r="P109" i="1" s="1"/>
  <c r="AK108" i="1"/>
  <c r="AJ108" i="1"/>
  <c r="AE108" i="1"/>
  <c r="AB108" i="1"/>
  <c r="Z108" i="1"/>
  <c r="X108" i="1"/>
  <c r="V108" i="1"/>
  <c r="T108" i="1"/>
  <c r="R108" i="1"/>
  <c r="O108" i="1"/>
  <c r="P108" i="1" s="1"/>
  <c r="AK107" i="1"/>
  <c r="AJ107" i="1"/>
  <c r="AE107" i="1"/>
  <c r="AB107" i="1"/>
  <c r="Z107" i="1"/>
  <c r="X107" i="1"/>
  <c r="V107" i="1"/>
  <c r="T107" i="1"/>
  <c r="R107" i="1"/>
  <c r="O107" i="1"/>
  <c r="P107" i="1" s="1"/>
  <c r="AK106" i="1"/>
  <c r="AJ106" i="1"/>
  <c r="AE106" i="1"/>
  <c r="AB106" i="1"/>
  <c r="Z106" i="1"/>
  <c r="X106" i="1"/>
  <c r="V106" i="1"/>
  <c r="T106" i="1"/>
  <c r="R106" i="1"/>
  <c r="O106" i="1"/>
  <c r="P106" i="1" s="1"/>
  <c r="AK105" i="1"/>
  <c r="AJ105" i="1"/>
  <c r="AE105" i="1"/>
  <c r="AB105" i="1"/>
  <c r="Z105" i="1"/>
  <c r="X105" i="1"/>
  <c r="V105" i="1"/>
  <c r="T105" i="1"/>
  <c r="R105" i="1"/>
  <c r="O105" i="1"/>
  <c r="P105" i="1" s="1"/>
  <c r="AK104" i="1"/>
  <c r="AJ104" i="1"/>
  <c r="AE104" i="1"/>
  <c r="AB104" i="1"/>
  <c r="Z104" i="1"/>
  <c r="X104" i="1"/>
  <c r="V104" i="1"/>
  <c r="T104" i="1"/>
  <c r="R104" i="1"/>
  <c r="O104" i="1"/>
  <c r="P104" i="1" s="1"/>
  <c r="AK103" i="1"/>
  <c r="AJ103" i="1"/>
  <c r="AE103" i="1"/>
  <c r="AB103" i="1"/>
  <c r="Z103" i="1"/>
  <c r="X103" i="1"/>
  <c r="V103" i="1"/>
  <c r="T103" i="1"/>
  <c r="R103" i="1"/>
  <c r="O103" i="1"/>
  <c r="P103" i="1" s="1"/>
  <c r="AK102" i="1"/>
  <c r="AJ102" i="1"/>
  <c r="AE102" i="1"/>
  <c r="AB102" i="1"/>
  <c r="Z102" i="1"/>
  <c r="X102" i="1"/>
  <c r="V102" i="1"/>
  <c r="T102" i="1"/>
  <c r="R102" i="1"/>
  <c r="O102" i="1"/>
  <c r="P102" i="1" s="1"/>
  <c r="AK99" i="1"/>
  <c r="AJ99" i="1"/>
  <c r="AE99" i="1"/>
  <c r="AB99" i="1"/>
  <c r="Z99" i="1"/>
  <c r="X99" i="1"/>
  <c r="V99" i="1"/>
  <c r="T99" i="1"/>
  <c r="R99" i="1"/>
  <c r="O99" i="1"/>
  <c r="P99" i="1" s="1"/>
  <c r="AK97" i="1"/>
  <c r="AJ97" i="1"/>
  <c r="AE97" i="1"/>
  <c r="AB97" i="1"/>
  <c r="Z97" i="1"/>
  <c r="X97" i="1"/>
  <c r="V97" i="1"/>
  <c r="T97" i="1"/>
  <c r="R97" i="1"/>
  <c r="O97" i="1"/>
  <c r="P97" i="1" s="1"/>
  <c r="AK96" i="1"/>
  <c r="AJ96" i="1"/>
  <c r="AE96" i="1"/>
  <c r="AB96" i="1"/>
  <c r="Z96" i="1"/>
  <c r="X96" i="1"/>
  <c r="V96" i="1"/>
  <c r="T96" i="1"/>
  <c r="R96" i="1"/>
  <c r="O96" i="1"/>
  <c r="P96" i="1" s="1"/>
  <c r="AK95" i="1"/>
  <c r="AJ95" i="1"/>
  <c r="AE95" i="1"/>
  <c r="AB95" i="1"/>
  <c r="Z95" i="1"/>
  <c r="X95" i="1"/>
  <c r="V95" i="1"/>
  <c r="T95" i="1"/>
  <c r="R95" i="1"/>
  <c r="O95" i="1"/>
  <c r="P95" i="1" s="1"/>
  <c r="AK94" i="1"/>
  <c r="AJ94" i="1"/>
  <c r="AE94" i="1"/>
  <c r="AB94" i="1"/>
  <c r="Z94" i="1"/>
  <c r="X94" i="1"/>
  <c r="V94" i="1"/>
  <c r="T94" i="1"/>
  <c r="R94" i="1"/>
  <c r="O94" i="1"/>
  <c r="P94" i="1" s="1"/>
  <c r="AK93" i="1"/>
  <c r="AJ93" i="1"/>
  <c r="AE93" i="1"/>
  <c r="AB93" i="1"/>
  <c r="Z93" i="1"/>
  <c r="X93" i="1"/>
  <c r="V93" i="1"/>
  <c r="T93" i="1"/>
  <c r="R93" i="1"/>
  <c r="O93" i="1"/>
  <c r="P93" i="1" s="1"/>
  <c r="AK92" i="1"/>
  <c r="AJ92" i="1"/>
  <c r="AE92" i="1"/>
  <c r="AB92" i="1"/>
  <c r="Z92" i="1"/>
  <c r="X92" i="1"/>
  <c r="V92" i="1"/>
  <c r="T92" i="1"/>
  <c r="R92" i="1"/>
  <c r="O92" i="1"/>
  <c r="P92" i="1" s="1"/>
  <c r="AK91" i="1"/>
  <c r="AJ91" i="1"/>
  <c r="AE91" i="1"/>
  <c r="AB91" i="1"/>
  <c r="Z91" i="1"/>
  <c r="X91" i="1"/>
  <c r="V91" i="1"/>
  <c r="T91" i="1"/>
  <c r="R91" i="1"/>
  <c r="O91" i="1"/>
  <c r="P91" i="1" s="1"/>
  <c r="AK90" i="1"/>
  <c r="AJ90" i="1"/>
  <c r="AE90" i="1"/>
  <c r="AB90" i="1"/>
  <c r="Z90" i="1"/>
  <c r="X90" i="1"/>
  <c r="V90" i="1"/>
  <c r="T90" i="1"/>
  <c r="R90" i="1"/>
  <c r="O90" i="1"/>
  <c r="P90" i="1" s="1"/>
  <c r="AK89" i="1"/>
  <c r="AJ89" i="1"/>
  <c r="AE89" i="1"/>
  <c r="AB89" i="1"/>
  <c r="Z89" i="1"/>
  <c r="X89" i="1"/>
  <c r="V89" i="1"/>
  <c r="T89" i="1"/>
  <c r="R89" i="1"/>
  <c r="O89" i="1"/>
  <c r="P89" i="1" s="1"/>
  <c r="AK88" i="1"/>
  <c r="AJ88" i="1"/>
  <c r="AE88" i="1"/>
  <c r="AB88" i="1"/>
  <c r="Z88" i="1"/>
  <c r="X88" i="1"/>
  <c r="V88" i="1"/>
  <c r="T88" i="1"/>
  <c r="R88" i="1"/>
  <c r="O88" i="1"/>
  <c r="P88" i="1" s="1"/>
  <c r="AK87" i="1"/>
  <c r="AJ87" i="1"/>
  <c r="AE87" i="1"/>
  <c r="AB87" i="1"/>
  <c r="Z87" i="1"/>
  <c r="X87" i="1"/>
  <c r="V87" i="1"/>
  <c r="T87" i="1"/>
  <c r="R87" i="1"/>
  <c r="O87" i="1"/>
  <c r="P87" i="1" s="1"/>
  <c r="AK86" i="1"/>
  <c r="AJ86" i="1"/>
  <c r="AE86" i="1"/>
  <c r="AB86" i="1"/>
  <c r="Z86" i="1"/>
  <c r="X86" i="1"/>
  <c r="V86" i="1"/>
  <c r="T86" i="1"/>
  <c r="R86" i="1"/>
  <c r="O86" i="1"/>
  <c r="P86" i="1" s="1"/>
  <c r="AK85" i="1"/>
  <c r="AJ85" i="1"/>
  <c r="AE85" i="1"/>
  <c r="AC85" i="1"/>
  <c r="AB85" i="1"/>
  <c r="Z85" i="1"/>
  <c r="X85" i="1"/>
  <c r="V85" i="1"/>
  <c r="T85" i="1"/>
  <c r="R85" i="1"/>
  <c r="O85" i="1"/>
  <c r="P85" i="1" s="1"/>
  <c r="AK84" i="1"/>
  <c r="AJ84" i="1"/>
  <c r="AE84" i="1"/>
  <c r="AC84" i="1"/>
  <c r="AB84" i="1"/>
  <c r="Z84" i="1"/>
  <c r="X84" i="1"/>
  <c r="V84" i="1"/>
  <c r="T84" i="1"/>
  <c r="R84" i="1"/>
  <c r="O84" i="1"/>
  <c r="P84" i="1" s="1"/>
  <c r="AK83" i="1"/>
  <c r="AJ83" i="1"/>
  <c r="AE83" i="1"/>
  <c r="AC83" i="1"/>
  <c r="AB83" i="1"/>
  <c r="Z83" i="1"/>
  <c r="X83" i="1"/>
  <c r="V83" i="1"/>
  <c r="T83" i="1"/>
  <c r="R83" i="1"/>
  <c r="O83" i="1"/>
  <c r="P83" i="1" s="1"/>
  <c r="AK82" i="1"/>
  <c r="AJ82" i="1"/>
  <c r="AE82" i="1"/>
  <c r="AC82" i="1"/>
  <c r="AB82" i="1"/>
  <c r="Z82" i="1"/>
  <c r="X82" i="1"/>
  <c r="V82" i="1"/>
  <c r="T82" i="1"/>
  <c r="R82" i="1"/>
  <c r="O82" i="1"/>
  <c r="P82" i="1" s="1"/>
  <c r="AK81" i="1"/>
  <c r="AJ81" i="1"/>
  <c r="AE81" i="1"/>
  <c r="AC81" i="1"/>
  <c r="AB81" i="1"/>
  <c r="Z81" i="1"/>
  <c r="X81" i="1"/>
  <c r="V81" i="1"/>
  <c r="T81" i="1"/>
  <c r="R81" i="1"/>
  <c r="O81" i="1"/>
  <c r="P81" i="1" s="1"/>
  <c r="AK80" i="1"/>
  <c r="AJ80" i="1"/>
  <c r="AE80" i="1"/>
  <c r="AC80" i="1"/>
  <c r="AB80" i="1"/>
  <c r="Z80" i="1"/>
  <c r="X80" i="1"/>
  <c r="V80" i="1"/>
  <c r="T80" i="1"/>
  <c r="R80" i="1"/>
  <c r="O80" i="1"/>
  <c r="P80" i="1" s="1"/>
  <c r="AK79" i="1"/>
  <c r="AJ79" i="1"/>
  <c r="AE79" i="1"/>
  <c r="AC79" i="1"/>
  <c r="AB79" i="1"/>
  <c r="Z79" i="1"/>
  <c r="X79" i="1"/>
  <c r="V79" i="1"/>
  <c r="T79" i="1"/>
  <c r="R79" i="1"/>
  <c r="O79" i="1"/>
  <c r="P79" i="1" s="1"/>
  <c r="AK78" i="1"/>
  <c r="AJ78" i="1"/>
  <c r="AE78" i="1"/>
  <c r="AC78" i="1"/>
  <c r="AB78" i="1"/>
  <c r="Z78" i="1"/>
  <c r="X78" i="1"/>
  <c r="V78" i="1"/>
  <c r="T78" i="1"/>
  <c r="R78" i="1"/>
  <c r="O78" i="1"/>
  <c r="P78" i="1" s="1"/>
  <c r="AK77" i="1"/>
  <c r="AJ77" i="1"/>
  <c r="AE77" i="1"/>
  <c r="AC77" i="1"/>
  <c r="AB77" i="1"/>
  <c r="Z77" i="1"/>
  <c r="X77" i="1"/>
  <c r="V77" i="1"/>
  <c r="T77" i="1"/>
  <c r="R77" i="1"/>
  <c r="O77" i="1"/>
  <c r="P77" i="1" s="1"/>
  <c r="AK76" i="1"/>
  <c r="AJ76" i="1"/>
  <c r="AE76" i="1"/>
  <c r="AC76" i="1"/>
  <c r="AB76" i="1"/>
  <c r="Z76" i="1"/>
  <c r="X76" i="1"/>
  <c r="V76" i="1"/>
  <c r="T76" i="1"/>
  <c r="R76" i="1"/>
  <c r="O76" i="1"/>
  <c r="P76" i="1" s="1"/>
  <c r="AK75" i="1"/>
  <c r="AJ75" i="1"/>
  <c r="AE75" i="1"/>
  <c r="AC75" i="1"/>
  <c r="AB75" i="1"/>
  <c r="Z75" i="1"/>
  <c r="X75" i="1"/>
  <c r="V75" i="1"/>
  <c r="T75" i="1"/>
  <c r="R75" i="1"/>
  <c r="O75" i="1"/>
  <c r="P75" i="1" s="1"/>
  <c r="AK74" i="1"/>
  <c r="AJ74" i="1"/>
  <c r="AE74" i="1"/>
  <c r="AC74" i="1"/>
  <c r="AB74" i="1"/>
  <c r="Z74" i="1"/>
  <c r="X74" i="1"/>
  <c r="V74" i="1"/>
  <c r="T74" i="1"/>
  <c r="R74" i="1"/>
  <c r="O74" i="1"/>
  <c r="P74" i="1" s="1"/>
  <c r="AK73" i="1"/>
  <c r="AJ73" i="1"/>
  <c r="AE73" i="1"/>
  <c r="AC73" i="1"/>
  <c r="AB73" i="1"/>
  <c r="Z73" i="1"/>
  <c r="X73" i="1"/>
  <c r="V73" i="1"/>
  <c r="T73" i="1"/>
  <c r="R73" i="1"/>
  <c r="O73" i="1"/>
  <c r="P73" i="1" s="1"/>
  <c r="AK72" i="1"/>
  <c r="AJ72" i="1"/>
  <c r="AE72" i="1"/>
  <c r="AC72" i="1"/>
  <c r="AB72" i="1"/>
  <c r="Z72" i="1"/>
  <c r="X72" i="1"/>
  <c r="V72" i="1"/>
  <c r="T72" i="1"/>
  <c r="R72" i="1"/>
  <c r="O72" i="1"/>
  <c r="P72" i="1" s="1"/>
  <c r="AK71" i="1"/>
  <c r="AJ71" i="1"/>
  <c r="AE71" i="1"/>
  <c r="AC71" i="1"/>
  <c r="AB71" i="1"/>
  <c r="Z71" i="1"/>
  <c r="X71" i="1"/>
  <c r="V71" i="1"/>
  <c r="T71" i="1"/>
  <c r="R71" i="1"/>
  <c r="O71" i="1"/>
  <c r="P71" i="1" s="1"/>
  <c r="AK70" i="1"/>
  <c r="AJ70" i="1"/>
  <c r="AE70" i="1"/>
  <c r="AC70" i="1"/>
  <c r="AB70" i="1"/>
  <c r="Z70" i="1"/>
  <c r="X70" i="1"/>
  <c r="V70" i="1"/>
  <c r="T70" i="1"/>
  <c r="R70" i="1"/>
  <c r="O70" i="1"/>
  <c r="P70" i="1" s="1"/>
  <c r="AK69" i="1"/>
  <c r="AJ69" i="1"/>
  <c r="AE69" i="1"/>
  <c r="AC69" i="1"/>
  <c r="AB69" i="1"/>
  <c r="Z69" i="1"/>
  <c r="X69" i="1"/>
  <c r="V69" i="1"/>
  <c r="T69" i="1"/>
  <c r="R69" i="1"/>
  <c r="O69" i="1"/>
  <c r="P69" i="1" s="1"/>
  <c r="AK68" i="1"/>
  <c r="AJ68" i="1"/>
  <c r="AE68" i="1"/>
  <c r="AC68" i="1"/>
  <c r="AB68" i="1"/>
  <c r="Z68" i="1"/>
  <c r="X68" i="1"/>
  <c r="V68" i="1"/>
  <c r="T68" i="1"/>
  <c r="R68" i="1"/>
  <c r="O68" i="1"/>
  <c r="P68" i="1" s="1"/>
  <c r="AK67" i="1"/>
  <c r="AJ67" i="1"/>
  <c r="AE67" i="1"/>
  <c r="AC67" i="1"/>
  <c r="AB67" i="1"/>
  <c r="Z67" i="1"/>
  <c r="X67" i="1"/>
  <c r="V67" i="1"/>
  <c r="T67" i="1"/>
  <c r="R67" i="1"/>
  <c r="O67" i="1"/>
  <c r="P67" i="1" s="1"/>
  <c r="AK66" i="1"/>
  <c r="AJ66" i="1"/>
  <c r="AE66" i="1"/>
  <c r="AC66" i="1"/>
  <c r="AB66" i="1"/>
  <c r="Z66" i="1"/>
  <c r="X66" i="1"/>
  <c r="V66" i="1"/>
  <c r="T66" i="1"/>
  <c r="R66" i="1"/>
  <c r="O66" i="1"/>
  <c r="P66" i="1" s="1"/>
  <c r="AK65" i="1"/>
  <c r="AJ65" i="1"/>
  <c r="AE65" i="1"/>
  <c r="AC65" i="1"/>
  <c r="AB65" i="1"/>
  <c r="Z65" i="1"/>
  <c r="X65" i="1"/>
  <c r="V65" i="1"/>
  <c r="T65" i="1"/>
  <c r="R65" i="1"/>
  <c r="O65" i="1"/>
  <c r="P65" i="1" s="1"/>
  <c r="AK64" i="1"/>
  <c r="AJ64" i="1"/>
  <c r="AE64" i="1"/>
  <c r="AC64" i="1"/>
  <c r="AB64" i="1"/>
  <c r="Z64" i="1"/>
  <c r="X64" i="1"/>
  <c r="V64" i="1"/>
  <c r="T64" i="1"/>
  <c r="R64" i="1"/>
  <c r="O64" i="1"/>
  <c r="P64" i="1" s="1"/>
  <c r="AK63" i="1"/>
  <c r="AJ63" i="1"/>
  <c r="AE63" i="1"/>
  <c r="AC63" i="1"/>
  <c r="AB63" i="1"/>
  <c r="Z63" i="1"/>
  <c r="X63" i="1"/>
  <c r="V63" i="1"/>
  <c r="T63" i="1"/>
  <c r="R63" i="1"/>
  <c r="O63" i="1"/>
  <c r="P63" i="1" s="1"/>
  <c r="AK62" i="1"/>
  <c r="AJ62" i="1"/>
  <c r="AE62" i="1"/>
  <c r="AC62" i="1"/>
  <c r="AB62" i="1"/>
  <c r="Z62" i="1"/>
  <c r="X62" i="1"/>
  <c r="V62" i="1"/>
  <c r="T62" i="1"/>
  <c r="R62" i="1"/>
  <c r="O62" i="1"/>
  <c r="P62" i="1" s="1"/>
  <c r="AK61" i="1"/>
  <c r="AJ61" i="1"/>
  <c r="AE61" i="1"/>
  <c r="AC61" i="1"/>
  <c r="AB61" i="1"/>
  <c r="Z61" i="1"/>
  <c r="W61" i="1"/>
  <c r="X61" i="1" s="1"/>
  <c r="V61" i="1"/>
  <c r="T61" i="1"/>
  <c r="R61" i="1"/>
  <c r="O61" i="1"/>
  <c r="P61" i="1" s="1"/>
  <c r="AK60" i="1"/>
  <c r="AJ60" i="1"/>
  <c r="AE60" i="1"/>
  <c r="AC60" i="1"/>
  <c r="AB60" i="1"/>
  <c r="Z60" i="1"/>
  <c r="W60" i="1"/>
  <c r="X60" i="1" s="1"/>
  <c r="V60" i="1"/>
  <c r="T60" i="1"/>
  <c r="R60" i="1"/>
  <c r="O60" i="1"/>
  <c r="P60" i="1" s="1"/>
  <c r="AK59" i="1"/>
  <c r="AJ59" i="1"/>
  <c r="AE59" i="1"/>
  <c r="AC59" i="1"/>
  <c r="AB59" i="1"/>
  <c r="Z59" i="1"/>
  <c r="W59" i="1"/>
  <c r="X59" i="1" s="1"/>
  <c r="V59" i="1"/>
  <c r="T59" i="1"/>
  <c r="R59" i="1"/>
  <c r="O59" i="1"/>
  <c r="P59" i="1" s="1"/>
  <c r="AK58" i="1"/>
  <c r="AJ58" i="1"/>
  <c r="AE58" i="1"/>
  <c r="AC58" i="1"/>
  <c r="AB58" i="1"/>
  <c r="Z58" i="1"/>
  <c r="W58" i="1"/>
  <c r="X58" i="1" s="1"/>
  <c r="V58" i="1"/>
  <c r="T58" i="1"/>
  <c r="R58" i="1"/>
  <c r="O58" i="1"/>
  <c r="P58" i="1" s="1"/>
  <c r="AK57" i="1"/>
  <c r="AJ57" i="1"/>
  <c r="AE57" i="1"/>
  <c r="AC57" i="1"/>
  <c r="AB57" i="1"/>
  <c r="Z57" i="1"/>
  <c r="W57" i="1"/>
  <c r="X57" i="1" s="1"/>
  <c r="V57" i="1"/>
  <c r="T57" i="1"/>
  <c r="R57" i="1"/>
  <c r="O57" i="1"/>
  <c r="P57" i="1" s="1"/>
  <c r="AK56" i="1"/>
  <c r="AJ56" i="1"/>
  <c r="AE56" i="1"/>
  <c r="AC56" i="1"/>
  <c r="AB56" i="1"/>
  <c r="Z56" i="1"/>
  <c r="W56" i="1"/>
  <c r="X56" i="1" s="1"/>
  <c r="V56" i="1"/>
  <c r="T56" i="1"/>
  <c r="R56" i="1"/>
  <c r="O56" i="1"/>
  <c r="P56" i="1" s="1"/>
  <c r="AK55" i="1"/>
  <c r="AJ55" i="1"/>
  <c r="AE55" i="1"/>
  <c r="AC55" i="1"/>
  <c r="AB55" i="1"/>
  <c r="Z55" i="1"/>
  <c r="W55" i="1"/>
  <c r="X55" i="1" s="1"/>
  <c r="V55" i="1"/>
  <c r="T55" i="1"/>
  <c r="R55" i="1"/>
  <c r="O55" i="1"/>
  <c r="P55" i="1" s="1"/>
  <c r="AK54" i="1"/>
  <c r="AJ54" i="1"/>
  <c r="AE54" i="1"/>
  <c r="AC54" i="1"/>
  <c r="AB54" i="1"/>
  <c r="Z54" i="1"/>
  <c r="W54" i="1"/>
  <c r="X54" i="1" s="1"/>
  <c r="V54" i="1"/>
  <c r="T54" i="1"/>
  <c r="R54" i="1"/>
  <c r="O54" i="1"/>
  <c r="P54" i="1" s="1"/>
  <c r="AK53" i="1"/>
  <c r="AJ53" i="1"/>
  <c r="AE53" i="1"/>
  <c r="AC53" i="1"/>
  <c r="AB53" i="1"/>
  <c r="Z53" i="1"/>
  <c r="X53" i="1"/>
  <c r="V53" i="1"/>
  <c r="T53" i="1"/>
  <c r="R53" i="1"/>
  <c r="O53" i="1"/>
  <c r="P53" i="1" s="1"/>
  <c r="AK52" i="1"/>
  <c r="AJ52" i="1"/>
  <c r="AE52" i="1"/>
  <c r="AC52" i="1"/>
  <c r="AB52" i="1"/>
  <c r="Z52" i="1"/>
  <c r="W52" i="1"/>
  <c r="X52" i="1" s="1"/>
  <c r="V52" i="1"/>
  <c r="T52" i="1"/>
  <c r="R52" i="1"/>
  <c r="O52" i="1"/>
  <c r="P52" i="1" s="1"/>
  <c r="AK51" i="1"/>
  <c r="AJ51" i="1"/>
  <c r="AE51" i="1"/>
  <c r="AC51" i="1"/>
  <c r="AB51" i="1"/>
  <c r="Z51" i="1"/>
  <c r="W51" i="1"/>
  <c r="X51" i="1" s="1"/>
  <c r="V51" i="1"/>
  <c r="T51" i="1"/>
  <c r="R51" i="1"/>
  <c r="O51" i="1"/>
  <c r="P51" i="1" s="1"/>
  <c r="AK50" i="1"/>
  <c r="AJ50" i="1"/>
  <c r="AE50" i="1"/>
  <c r="AC50" i="1"/>
  <c r="AB50" i="1"/>
  <c r="Z50" i="1"/>
  <c r="X50" i="1"/>
  <c r="V50" i="1"/>
  <c r="T50" i="1"/>
  <c r="R50" i="1"/>
  <c r="O50" i="1"/>
  <c r="P50" i="1" s="1"/>
  <c r="AK49" i="1"/>
  <c r="AJ49" i="1"/>
  <c r="AE49" i="1"/>
  <c r="AC49" i="1"/>
  <c r="AB49" i="1"/>
  <c r="Z49" i="1"/>
  <c r="W49" i="1"/>
  <c r="X49" i="1" s="1"/>
  <c r="V49" i="1"/>
  <c r="T49" i="1"/>
  <c r="R49" i="1"/>
  <c r="O49" i="1"/>
  <c r="P49" i="1" s="1"/>
  <c r="AK48" i="1"/>
  <c r="AJ48" i="1"/>
  <c r="AE48" i="1"/>
  <c r="AC48" i="1"/>
  <c r="AB48" i="1"/>
  <c r="Z48" i="1"/>
  <c r="W48" i="1"/>
  <c r="X48" i="1" s="1"/>
  <c r="V48" i="1"/>
  <c r="T48" i="1"/>
  <c r="R48" i="1"/>
  <c r="O48" i="1"/>
  <c r="P48" i="1" s="1"/>
  <c r="AK47" i="1"/>
  <c r="AJ47" i="1"/>
  <c r="AE47" i="1"/>
  <c r="AC47" i="1"/>
  <c r="AB47" i="1"/>
  <c r="Z47" i="1"/>
  <c r="W47" i="1"/>
  <c r="X47" i="1" s="1"/>
  <c r="V47" i="1"/>
  <c r="T47" i="1"/>
  <c r="R47" i="1"/>
  <c r="O47" i="1"/>
  <c r="P47" i="1" s="1"/>
  <c r="AK46" i="1"/>
  <c r="AJ46" i="1"/>
  <c r="AE46" i="1"/>
  <c r="AC46" i="1"/>
  <c r="AB46" i="1"/>
  <c r="Z46" i="1"/>
  <c r="X46" i="1"/>
  <c r="V46" i="1"/>
  <c r="T46" i="1"/>
  <c r="R46" i="1"/>
  <c r="O46" i="1"/>
  <c r="P46" i="1" s="1"/>
  <c r="AK45" i="1"/>
  <c r="AJ45" i="1"/>
  <c r="AE45" i="1"/>
  <c r="AC45" i="1"/>
  <c r="AB45" i="1"/>
  <c r="Z45" i="1"/>
  <c r="X45" i="1"/>
  <c r="V45" i="1"/>
  <c r="T45" i="1"/>
  <c r="R45" i="1"/>
  <c r="O45" i="1"/>
  <c r="P45" i="1" s="1"/>
  <c r="AK44" i="1"/>
  <c r="AJ44" i="1"/>
  <c r="AE44" i="1"/>
  <c r="AC44" i="1"/>
  <c r="AB44" i="1"/>
  <c r="Z44" i="1"/>
  <c r="X44" i="1"/>
  <c r="V44" i="1"/>
  <c r="T44" i="1"/>
  <c r="R44" i="1"/>
  <c r="O44" i="1"/>
  <c r="P44" i="1" s="1"/>
  <c r="AK43" i="1"/>
  <c r="AJ43" i="1"/>
  <c r="AE43" i="1"/>
  <c r="AC43" i="1"/>
  <c r="AB43" i="1"/>
  <c r="Z43" i="1"/>
  <c r="X43" i="1"/>
  <c r="V43" i="1"/>
  <c r="T43" i="1"/>
  <c r="R43" i="1"/>
  <c r="O43" i="1"/>
  <c r="P43" i="1" s="1"/>
  <c r="AK42" i="1"/>
  <c r="AJ42" i="1"/>
  <c r="AE42" i="1"/>
  <c r="AC42" i="1"/>
  <c r="AB42" i="1"/>
  <c r="Z42" i="1"/>
  <c r="X42" i="1"/>
  <c r="V42" i="1"/>
  <c r="T42" i="1"/>
  <c r="R42" i="1"/>
  <c r="O42" i="1"/>
  <c r="P42" i="1" s="1"/>
  <c r="AK41" i="1"/>
  <c r="AJ41" i="1"/>
  <c r="AE41" i="1"/>
  <c r="AC41" i="1"/>
  <c r="AB41" i="1"/>
  <c r="Z41" i="1"/>
  <c r="X41" i="1"/>
  <c r="V41" i="1"/>
  <c r="T41" i="1"/>
  <c r="R41" i="1"/>
  <c r="O41" i="1"/>
  <c r="P41" i="1" s="1"/>
  <c r="AK40" i="1"/>
  <c r="AJ40" i="1"/>
  <c r="AE40" i="1"/>
  <c r="AC40" i="1"/>
  <c r="AB40" i="1"/>
  <c r="Z40" i="1"/>
  <c r="X40" i="1"/>
  <c r="V40" i="1"/>
  <c r="T40" i="1"/>
  <c r="R40" i="1"/>
  <c r="O40" i="1"/>
  <c r="P40" i="1" s="1"/>
  <c r="AK39" i="1"/>
  <c r="AJ39" i="1"/>
  <c r="AE39" i="1"/>
  <c r="AC39" i="1"/>
  <c r="AB39" i="1"/>
  <c r="Z39" i="1"/>
  <c r="X39" i="1"/>
  <c r="V39" i="1"/>
  <c r="T39" i="1"/>
  <c r="R39" i="1"/>
  <c r="O39" i="1"/>
  <c r="P39" i="1" s="1"/>
  <c r="AK38" i="1"/>
  <c r="AJ38" i="1"/>
  <c r="AE38" i="1"/>
  <c r="AC38" i="1"/>
  <c r="AB38" i="1"/>
  <c r="Z38" i="1"/>
  <c r="X38" i="1"/>
  <c r="V38" i="1"/>
  <c r="T38" i="1"/>
  <c r="R38" i="1"/>
  <c r="O38" i="1"/>
  <c r="P38" i="1" s="1"/>
  <c r="AK37" i="1"/>
  <c r="AJ37" i="1"/>
  <c r="AE37" i="1"/>
  <c r="AC37" i="1"/>
  <c r="AB37" i="1"/>
  <c r="Z37" i="1"/>
  <c r="X37" i="1"/>
  <c r="V37" i="1"/>
  <c r="T37" i="1"/>
  <c r="R37" i="1"/>
  <c r="O37" i="1"/>
  <c r="P37" i="1" s="1"/>
  <c r="AK36" i="1"/>
  <c r="AJ36" i="1"/>
  <c r="AE36" i="1"/>
  <c r="AC36" i="1"/>
  <c r="AB36" i="1"/>
  <c r="Z36" i="1"/>
  <c r="X36" i="1"/>
  <c r="V36" i="1"/>
  <c r="T36" i="1"/>
  <c r="R36" i="1"/>
  <c r="O36" i="1"/>
  <c r="P36" i="1" s="1"/>
  <c r="AK35" i="1"/>
  <c r="AJ35" i="1"/>
  <c r="AE35" i="1"/>
  <c r="AC35" i="1"/>
  <c r="AB35" i="1"/>
  <c r="Z35" i="1"/>
  <c r="X35" i="1"/>
  <c r="V35" i="1"/>
  <c r="T35" i="1"/>
  <c r="R35" i="1"/>
  <c r="O35" i="1"/>
  <c r="P35" i="1" s="1"/>
  <c r="AK34" i="1"/>
  <c r="AJ34" i="1"/>
  <c r="AE34" i="1"/>
  <c r="AC34" i="1"/>
  <c r="AB34" i="1"/>
  <c r="Z34" i="1"/>
  <c r="X34" i="1"/>
  <c r="V34" i="1"/>
  <c r="T34" i="1"/>
  <c r="R34" i="1"/>
  <c r="O34" i="1"/>
  <c r="P34" i="1" s="1"/>
  <c r="AK33" i="1"/>
  <c r="AJ33" i="1"/>
  <c r="AE33" i="1"/>
  <c r="AC33" i="1"/>
  <c r="AB33" i="1"/>
  <c r="Z33" i="1"/>
  <c r="X33" i="1"/>
  <c r="V33" i="1"/>
  <c r="T33" i="1"/>
  <c r="R33" i="1"/>
  <c r="O33" i="1"/>
  <c r="P33" i="1" s="1"/>
  <c r="AK32" i="1"/>
  <c r="AJ32" i="1"/>
  <c r="AE32" i="1"/>
  <c r="AC32" i="1"/>
  <c r="AB32" i="1"/>
  <c r="Z32" i="1"/>
  <c r="X32" i="1"/>
  <c r="V32" i="1"/>
  <c r="T32" i="1"/>
  <c r="R32" i="1"/>
  <c r="O32" i="1"/>
  <c r="P32" i="1" s="1"/>
  <c r="AK31" i="1"/>
  <c r="AJ31" i="1"/>
  <c r="AE31" i="1"/>
  <c r="AC31" i="1"/>
  <c r="AB31" i="1"/>
  <c r="Z31" i="1"/>
  <c r="X31" i="1"/>
  <c r="V31" i="1"/>
  <c r="T31" i="1"/>
  <c r="R31" i="1"/>
  <c r="O31" i="1"/>
  <c r="P31" i="1" s="1"/>
  <c r="AK30" i="1"/>
  <c r="AJ30" i="1"/>
  <c r="AE30" i="1"/>
  <c r="AC30" i="1"/>
  <c r="AB30" i="1"/>
  <c r="Z30" i="1"/>
  <c r="X30" i="1"/>
  <c r="V30" i="1"/>
  <c r="T30" i="1"/>
  <c r="R30" i="1"/>
  <c r="O30" i="1"/>
  <c r="P30" i="1" s="1"/>
  <c r="AK29" i="1"/>
  <c r="AJ29" i="1"/>
  <c r="AE29" i="1"/>
  <c r="AC29" i="1"/>
  <c r="AB29" i="1"/>
  <c r="Z29" i="1"/>
  <c r="X29" i="1"/>
  <c r="V29" i="1"/>
  <c r="T29" i="1"/>
  <c r="R29" i="1"/>
  <c r="O29" i="1"/>
  <c r="P29" i="1" s="1"/>
  <c r="AK28" i="1"/>
  <c r="AJ28" i="1"/>
  <c r="AE28" i="1"/>
  <c r="AC28" i="1"/>
  <c r="AB28" i="1"/>
  <c r="Z28" i="1"/>
  <c r="X28" i="1"/>
  <c r="V28" i="1"/>
  <c r="T28" i="1"/>
  <c r="R28" i="1"/>
  <c r="O28" i="1"/>
  <c r="P28" i="1" s="1"/>
  <c r="AK27" i="1"/>
  <c r="AJ27" i="1"/>
  <c r="AE27" i="1"/>
  <c r="AC27" i="1"/>
  <c r="AB27" i="1"/>
  <c r="Z27" i="1"/>
  <c r="X27" i="1"/>
  <c r="V27" i="1"/>
  <c r="T27" i="1"/>
  <c r="R27" i="1"/>
  <c r="O27" i="1"/>
  <c r="P27" i="1" s="1"/>
  <c r="AK26" i="1"/>
  <c r="AJ26" i="1"/>
  <c r="AE26" i="1"/>
  <c r="AC26" i="1"/>
  <c r="AB26" i="1"/>
  <c r="Z26" i="1"/>
  <c r="X26" i="1"/>
  <c r="V26" i="1"/>
  <c r="T26" i="1"/>
  <c r="R26" i="1"/>
  <c r="O26" i="1"/>
  <c r="P26" i="1" s="1"/>
  <c r="AK25" i="1"/>
  <c r="AJ25" i="1"/>
  <c r="AE25" i="1"/>
  <c r="AC25" i="1"/>
  <c r="AB25" i="1"/>
  <c r="Z25" i="1"/>
  <c r="X25" i="1"/>
  <c r="V25" i="1"/>
  <c r="T25" i="1"/>
  <c r="R25" i="1"/>
  <c r="O25" i="1"/>
  <c r="P25" i="1" s="1"/>
  <c r="AK24" i="1"/>
  <c r="AJ24" i="1"/>
  <c r="AE24" i="1"/>
  <c r="AC24" i="1"/>
  <c r="AB24" i="1"/>
  <c r="Z24" i="1"/>
  <c r="X24" i="1"/>
  <c r="V24" i="1"/>
  <c r="T24" i="1"/>
  <c r="R24" i="1"/>
  <c r="O24" i="1"/>
  <c r="P24" i="1" s="1"/>
  <c r="AK23" i="1"/>
  <c r="AJ23" i="1"/>
  <c r="AE23" i="1"/>
  <c r="AC23" i="1"/>
  <c r="AB23" i="1"/>
  <c r="Z23" i="1"/>
  <c r="X23" i="1"/>
  <c r="V23" i="1"/>
  <c r="T23" i="1"/>
  <c r="R23" i="1"/>
  <c r="O23" i="1"/>
  <c r="P23" i="1" s="1"/>
  <c r="AK22" i="1"/>
  <c r="AJ22" i="1"/>
  <c r="AE22" i="1"/>
  <c r="AC22" i="1"/>
  <c r="AB22" i="1"/>
  <c r="Z22" i="1"/>
  <c r="X22" i="1"/>
  <c r="V22" i="1"/>
  <c r="T22" i="1"/>
  <c r="R22" i="1"/>
  <c r="O22" i="1"/>
  <c r="P22" i="1" s="1"/>
  <c r="AK21" i="1"/>
  <c r="AJ21" i="1"/>
  <c r="AE21" i="1"/>
  <c r="AC21" i="1"/>
  <c r="AB21" i="1"/>
  <c r="Z21" i="1"/>
  <c r="X21" i="1"/>
  <c r="V21" i="1"/>
  <c r="T21" i="1"/>
  <c r="R21" i="1"/>
  <c r="O21" i="1"/>
  <c r="P21" i="1" s="1"/>
  <c r="AK20" i="1"/>
  <c r="AJ20" i="1"/>
  <c r="AE20" i="1"/>
  <c r="AC20" i="1"/>
  <c r="AB20" i="1"/>
  <c r="Z20" i="1"/>
  <c r="X20" i="1"/>
  <c r="V20" i="1"/>
  <c r="T20" i="1"/>
  <c r="R20" i="1"/>
  <c r="O20" i="1"/>
  <c r="P20" i="1" s="1"/>
  <c r="AK19" i="1"/>
  <c r="AJ19" i="1"/>
  <c r="AE19" i="1"/>
  <c r="AC19" i="1"/>
  <c r="AB19" i="1"/>
  <c r="Z19" i="1"/>
  <c r="X19" i="1"/>
  <c r="V19" i="1"/>
  <c r="T19" i="1"/>
  <c r="R19" i="1"/>
  <c r="O19" i="1"/>
  <c r="P19" i="1" s="1"/>
  <c r="AK18" i="1"/>
  <c r="AJ18" i="1"/>
  <c r="AE18" i="1"/>
  <c r="AC18" i="1"/>
  <c r="AB18" i="1"/>
  <c r="Z18" i="1"/>
  <c r="X18" i="1"/>
  <c r="V18" i="1"/>
  <c r="T18" i="1"/>
  <c r="R18" i="1"/>
  <c r="O18" i="1"/>
  <c r="P18" i="1" s="1"/>
  <c r="AK17" i="1"/>
  <c r="AJ17" i="1"/>
  <c r="AE17" i="1"/>
  <c r="AC17" i="1"/>
  <c r="AB17" i="1"/>
  <c r="Z17" i="1"/>
  <c r="X17" i="1"/>
  <c r="V17" i="1"/>
  <c r="T17" i="1"/>
  <c r="R17" i="1"/>
  <c r="O17" i="1"/>
  <c r="P17" i="1" s="1"/>
  <c r="AK16" i="1"/>
  <c r="AJ16" i="1"/>
  <c r="AE16" i="1"/>
  <c r="AC16" i="1"/>
  <c r="AB16" i="1"/>
  <c r="Z16" i="1"/>
  <c r="W16" i="1"/>
  <c r="X16" i="1" s="1"/>
  <c r="V16" i="1"/>
  <c r="T16" i="1"/>
  <c r="R16" i="1"/>
  <c r="O16" i="1"/>
  <c r="P16" i="1" s="1"/>
  <c r="AK15" i="1"/>
  <c r="AJ15" i="1"/>
  <c r="AE15" i="1"/>
  <c r="AC15" i="1"/>
  <c r="AB15" i="1"/>
  <c r="Z15" i="1"/>
  <c r="W15" i="1"/>
  <c r="X15" i="1" s="1"/>
  <c r="V15" i="1"/>
  <c r="T15" i="1"/>
  <c r="R15" i="1"/>
  <c r="O15" i="1"/>
  <c r="P15" i="1" s="1"/>
  <c r="AK14" i="1"/>
  <c r="AJ14" i="1"/>
  <c r="AE14" i="1"/>
  <c r="AC14" i="1"/>
  <c r="AB14" i="1"/>
  <c r="Z14" i="1"/>
  <c r="W14" i="1"/>
  <c r="X14" i="1" s="1"/>
  <c r="V14" i="1"/>
  <c r="T14" i="1"/>
  <c r="R14" i="1"/>
  <c r="O14" i="1"/>
  <c r="P14" i="1" s="1"/>
  <c r="AK13" i="1"/>
  <c r="AJ13" i="1"/>
  <c r="AE13" i="1"/>
  <c r="AC13" i="1"/>
  <c r="AB13" i="1"/>
  <c r="Z13" i="1"/>
  <c r="W13" i="1"/>
  <c r="X13" i="1" s="1"/>
  <c r="V13" i="1"/>
  <c r="T13" i="1"/>
  <c r="R13" i="1"/>
  <c r="O13" i="1"/>
  <c r="P13" i="1" s="1"/>
  <c r="AK12" i="1"/>
  <c r="AJ12" i="1"/>
  <c r="AE12" i="1"/>
  <c r="AC12" i="1"/>
  <c r="AB12" i="1"/>
  <c r="Z12" i="1"/>
  <c r="W12" i="1"/>
  <c r="X12" i="1" s="1"/>
  <c r="V12" i="1"/>
  <c r="T12" i="1"/>
  <c r="R12" i="1"/>
  <c r="O12" i="1"/>
  <c r="P12" i="1" s="1"/>
  <c r="AK11" i="1"/>
  <c r="AJ11" i="1"/>
  <c r="AE11" i="1"/>
  <c r="AC11" i="1"/>
  <c r="AB11" i="1"/>
  <c r="Z11" i="1"/>
  <c r="W11" i="1"/>
  <c r="X11" i="1" s="1"/>
  <c r="V11" i="1"/>
  <c r="T11" i="1"/>
  <c r="R11" i="1"/>
  <c r="O11" i="1"/>
  <c r="P11" i="1" s="1"/>
  <c r="AK10" i="1"/>
  <c r="AJ10" i="1"/>
  <c r="AE10" i="1"/>
  <c r="AC10" i="1"/>
  <c r="AB10" i="1"/>
  <c r="Z10" i="1"/>
  <c r="W10" i="1"/>
  <c r="X10" i="1" s="1"/>
  <c r="V10" i="1"/>
  <c r="T10" i="1"/>
  <c r="R10" i="1"/>
  <c r="O10" i="1"/>
  <c r="P10" i="1" s="1"/>
  <c r="AK9" i="1"/>
  <c r="AJ9" i="1"/>
  <c r="AE9" i="1"/>
  <c r="AC9" i="1"/>
  <c r="AB9" i="1"/>
  <c r="Z9" i="1"/>
  <c r="W9" i="1"/>
  <c r="X9" i="1" s="1"/>
  <c r="V9" i="1"/>
  <c r="T9" i="1"/>
  <c r="R9" i="1"/>
  <c r="O9" i="1"/>
  <c r="P9" i="1" s="1"/>
  <c r="AK8" i="1"/>
  <c r="AJ8" i="1"/>
  <c r="AE8" i="1"/>
  <c r="AC8" i="1"/>
  <c r="AB8" i="1"/>
  <c r="Z8" i="1"/>
  <c r="W8" i="1"/>
  <c r="X8" i="1" s="1"/>
  <c r="V8" i="1"/>
  <c r="T8" i="1"/>
  <c r="R8" i="1"/>
  <c r="O8" i="1"/>
  <c r="P8" i="1" s="1"/>
  <c r="AK7" i="1"/>
  <c r="AJ7" i="1"/>
  <c r="AE7" i="1"/>
  <c r="AC7" i="1"/>
  <c r="AB7" i="1"/>
  <c r="Z7" i="1"/>
  <c r="W7" i="1"/>
  <c r="X7" i="1" s="1"/>
  <c r="V7" i="1"/>
  <c r="T7" i="1"/>
  <c r="R7" i="1"/>
  <c r="O7" i="1"/>
  <c r="P7" i="1" s="1"/>
  <c r="AK6" i="1"/>
  <c r="AJ6" i="1"/>
  <c r="AE6" i="1"/>
  <c r="AC6" i="1"/>
  <c r="AB6" i="1"/>
  <c r="Z6" i="1"/>
  <c r="W6" i="1"/>
  <c r="X6" i="1" s="1"/>
  <c r="V6" i="1"/>
  <c r="T6" i="1"/>
  <c r="R6" i="1"/>
  <c r="O6" i="1"/>
  <c r="P6" i="1" s="1"/>
  <c r="AK5" i="1"/>
  <c r="AJ5" i="1"/>
  <c r="AE5" i="1"/>
  <c r="AC5" i="1"/>
  <c r="AB5" i="1"/>
  <c r="Z5" i="1"/>
  <c r="W5" i="1"/>
  <c r="X5" i="1" s="1"/>
  <c r="V5" i="1"/>
  <c r="T5" i="1"/>
  <c r="R5" i="1"/>
  <c r="O5" i="1"/>
  <c r="P5" i="1" s="1"/>
  <c r="AK4" i="1"/>
  <c r="AJ4" i="1"/>
  <c r="AE4" i="1"/>
  <c r="AC4" i="1"/>
  <c r="AB4" i="1"/>
  <c r="Z4" i="1"/>
  <c r="W4" i="1"/>
  <c r="X4" i="1" s="1"/>
  <c r="V4" i="1"/>
  <c r="T4" i="1"/>
  <c r="R4" i="1"/>
  <c r="O4" i="1"/>
  <c r="P4" i="1" s="1"/>
  <c r="AK3" i="1"/>
  <c r="AJ3" i="1"/>
  <c r="AE3" i="1"/>
  <c r="AC3" i="1"/>
  <c r="AB3" i="1"/>
  <c r="Z3" i="1"/>
  <c r="W3" i="1"/>
  <c r="X3" i="1" s="1"/>
  <c r="V3" i="1"/>
  <c r="T3" i="1"/>
  <c r="R3" i="1"/>
  <c r="O3" i="1"/>
  <c r="P3" i="1" s="1"/>
  <c r="AK2" i="1"/>
  <c r="AJ2" i="1"/>
  <c r="AE2" i="1"/>
  <c r="AC2" i="1"/>
  <c r="AB2" i="1"/>
  <c r="Z2" i="1"/>
  <c r="W2" i="1"/>
  <c r="X2" i="1" s="1"/>
  <c r="V2" i="1"/>
  <c r="T2" i="1"/>
  <c r="R2" i="1"/>
  <c r="O2" i="1"/>
  <c r="P2" i="1" s="1"/>
  <c r="G5" i="4" l="1"/>
  <c r="H5" i="4" s="1"/>
  <c r="I5" i="4" s="1"/>
  <c r="G50" i="4"/>
  <c r="H50" i="4" s="1"/>
  <c r="I50" i="4" s="1"/>
  <c r="G13" i="4"/>
  <c r="H13" i="4" s="1"/>
  <c r="I13" i="4" s="1"/>
  <c r="G17" i="4"/>
  <c r="H17" i="4" s="1"/>
  <c r="I17" i="4" s="1"/>
  <c r="G21" i="4"/>
  <c r="H21" i="4" s="1"/>
  <c r="I21" i="4" s="1"/>
  <c r="G25" i="4"/>
  <c r="H25" i="4" s="1"/>
  <c r="I25" i="4" s="1"/>
  <c r="G29" i="4"/>
  <c r="H29" i="4" s="1"/>
  <c r="I29" i="4" s="1"/>
  <c r="G34" i="4"/>
  <c r="H34" i="4" s="1"/>
  <c r="I34" i="4" s="1"/>
  <c r="G2" i="4"/>
  <c r="H2" i="4" s="1"/>
  <c r="I2" i="4" s="1"/>
  <c r="G24" i="4"/>
  <c r="H24" i="4" s="1"/>
  <c r="I24" i="4" s="1"/>
  <c r="G45" i="4"/>
  <c r="H45" i="4" s="1"/>
  <c r="I45" i="4" s="1"/>
  <c r="G8" i="4"/>
  <c r="H8" i="4" s="1"/>
  <c r="I8" i="4" s="1"/>
  <c r="G35" i="4"/>
  <c r="H35" i="4" s="1"/>
  <c r="I35" i="4" s="1"/>
  <c r="G51" i="4"/>
  <c r="H51" i="4" s="1"/>
  <c r="I51" i="4" s="1"/>
  <c r="G9" i="4"/>
  <c r="H9" i="4" s="1"/>
  <c r="I9" i="4" s="1"/>
  <c r="G20" i="4"/>
  <c r="H20" i="4" s="1"/>
  <c r="I20" i="4" s="1"/>
  <c r="G22" i="4"/>
  <c r="H22" i="4" s="1"/>
  <c r="I22" i="4" s="1"/>
  <c r="G23" i="4"/>
  <c r="H23" i="4" s="1"/>
  <c r="I23" i="4" s="1"/>
  <c r="G30" i="4"/>
  <c r="H30" i="4" s="1"/>
  <c r="I30" i="4" s="1"/>
  <c r="G41" i="4"/>
  <c r="H41" i="4" s="1"/>
  <c r="I41" i="4" s="1"/>
  <c r="G46" i="4"/>
  <c r="H46" i="4" s="1"/>
  <c r="I46" i="4" s="1"/>
  <c r="G47" i="4"/>
  <c r="H47" i="4" s="1"/>
  <c r="I47" i="4" s="1"/>
  <c r="G57" i="4"/>
  <c r="H57" i="4" s="1"/>
  <c r="I57" i="4" s="1"/>
  <c r="G64" i="4"/>
  <c r="H64" i="4" s="1"/>
  <c r="I64" i="4" s="1"/>
  <c r="G11" i="4"/>
  <c r="H11" i="4" s="1"/>
  <c r="I11" i="4" s="1"/>
  <c r="G16" i="4"/>
  <c r="H16" i="4" s="1"/>
  <c r="I16" i="4" s="1"/>
  <c r="G18" i="4"/>
  <c r="H18" i="4" s="1"/>
  <c r="I18" i="4" s="1"/>
  <c r="G19" i="4"/>
  <c r="H19" i="4" s="1"/>
  <c r="I19" i="4" s="1"/>
  <c r="G26" i="4"/>
  <c r="H26" i="4" s="1"/>
  <c r="I26" i="4" s="1"/>
  <c r="G37" i="4"/>
  <c r="H37" i="4" s="1"/>
  <c r="I37" i="4" s="1"/>
  <c r="G42" i="4"/>
  <c r="H42" i="4" s="1"/>
  <c r="I42" i="4" s="1"/>
  <c r="G43" i="4"/>
  <c r="H43" i="4" s="1"/>
  <c r="I43" i="4" s="1"/>
  <c r="G53" i="4"/>
  <c r="H53" i="4" s="1"/>
  <c r="I53" i="4" s="1"/>
  <c r="G58" i="4"/>
  <c r="H58" i="4" s="1"/>
  <c r="I58" i="4" s="1"/>
  <c r="G59" i="4"/>
  <c r="H59" i="4" s="1"/>
  <c r="I59" i="4" s="1"/>
  <c r="G61" i="4"/>
  <c r="H61" i="4" s="1"/>
  <c r="I61" i="4" s="1"/>
  <c r="G33" i="4"/>
  <c r="H33" i="4" s="1"/>
  <c r="I33" i="4" s="1"/>
  <c r="G38" i="4"/>
  <c r="H38" i="4" s="1"/>
  <c r="I38" i="4" s="1"/>
  <c r="G39" i="4"/>
  <c r="H39" i="4" s="1"/>
  <c r="I39" i="4" s="1"/>
  <c r="G49" i="4"/>
  <c r="H49" i="4" s="1"/>
  <c r="I49" i="4" s="1"/>
  <c r="G54" i="4"/>
  <c r="H54" i="4" s="1"/>
  <c r="I54" i="4" s="1"/>
  <c r="G55" i="4"/>
  <c r="H55" i="4" s="1"/>
  <c r="I55" i="4" s="1"/>
  <c r="G63" i="4"/>
  <c r="H63" i="4" s="1"/>
  <c r="I63" i="4" s="1"/>
  <c r="G4" i="4"/>
  <c r="H4" i="4" s="1"/>
  <c r="I4" i="4" s="1"/>
  <c r="G28" i="4"/>
  <c r="H28" i="4" s="1"/>
  <c r="I28" i="4" s="1"/>
  <c r="G66" i="4"/>
  <c r="H66" i="4" s="1"/>
  <c r="I66" i="4" s="1"/>
  <c r="G7" i="4"/>
  <c r="H7" i="4" s="1"/>
  <c r="I7" i="4" s="1"/>
  <c r="G12" i="4"/>
  <c r="H12" i="4" s="1"/>
  <c r="I12" i="4" s="1"/>
  <c r="G14" i="4"/>
  <c r="H14" i="4" s="1"/>
  <c r="I14" i="4" s="1"/>
  <c r="G27" i="4"/>
  <c r="H27" i="4" s="1"/>
  <c r="I27" i="4" s="1"/>
  <c r="G32" i="4"/>
  <c r="H32" i="4" s="1"/>
  <c r="I32" i="4" s="1"/>
  <c r="G36" i="4"/>
  <c r="H36" i="4" s="1"/>
  <c r="I36" i="4" s="1"/>
  <c r="G40" i="4"/>
  <c r="H40" i="4" s="1"/>
  <c r="I40" i="4" s="1"/>
  <c r="G44" i="4"/>
  <c r="H44" i="4" s="1"/>
  <c r="I44" i="4" s="1"/>
  <c r="G48" i="4"/>
  <c r="H48" i="4" s="1"/>
  <c r="I48" i="4" s="1"/>
  <c r="G52" i="4"/>
  <c r="H52" i="4" s="1"/>
  <c r="I52" i="4" s="1"/>
  <c r="G56" i="4"/>
  <c r="H56" i="4" s="1"/>
  <c r="I56" i="4" s="1"/>
  <c r="G60" i="4"/>
  <c r="H60" i="4" s="1"/>
  <c r="I60" i="4" s="1"/>
  <c r="G3" i="4"/>
  <c r="H3" i="4" s="1"/>
  <c r="I3" i="4" s="1"/>
  <c r="G6" i="4"/>
  <c r="H6" i="4" s="1"/>
  <c r="I6" i="4" s="1"/>
  <c r="G10" i="4"/>
  <c r="H10" i="4" s="1"/>
  <c r="I10" i="4" s="1"/>
  <c r="G15" i="4"/>
  <c r="H15" i="4" s="1"/>
  <c r="I15" i="4" s="1"/>
  <c r="G31" i="4"/>
  <c r="H31" i="4" s="1"/>
  <c r="I31" i="4" s="1"/>
  <c r="G62" i="4"/>
  <c r="H62" i="4" s="1"/>
  <c r="I62" i="4" s="1"/>
  <c r="G65" i="4"/>
  <c r="H65" i="4" s="1"/>
  <c r="I65" i="4" s="1"/>
  <c r="G360" i="1"/>
  <c r="H360" i="1" s="1"/>
  <c r="I360" i="1" s="1"/>
  <c r="G383" i="1"/>
  <c r="H383" i="1" s="1"/>
  <c r="I383" i="1" s="1"/>
  <c r="G362" i="1"/>
  <c r="H362" i="1" s="1"/>
  <c r="I362" i="1" s="1"/>
  <c r="G364" i="1"/>
  <c r="H364" i="1" s="1"/>
  <c r="I364" i="1" s="1"/>
  <c r="G368" i="1"/>
  <c r="H368" i="1" s="1"/>
  <c r="I368" i="1" s="1"/>
  <c r="G385" i="1"/>
  <c r="H385" i="1" s="1"/>
  <c r="I385" i="1" s="1"/>
  <c r="G399" i="1"/>
  <c r="H399" i="1" s="1"/>
  <c r="I399" i="1" s="1"/>
  <c r="G401" i="1"/>
  <c r="H401" i="1" s="1"/>
  <c r="I401" i="1" s="1"/>
  <c r="G30" i="1"/>
  <c r="H30" i="1" s="1"/>
  <c r="I30" i="1" s="1"/>
  <c r="G211" i="1"/>
  <c r="H211" i="1" s="1"/>
  <c r="I211" i="1" s="1"/>
  <c r="G232" i="1"/>
  <c r="H232" i="1" s="1"/>
  <c r="I232" i="1" s="1"/>
  <c r="G457" i="1"/>
  <c r="H457" i="1" s="1"/>
  <c r="I457" i="1" s="1"/>
  <c r="G200" i="1"/>
  <c r="H200" i="1" s="1"/>
  <c r="I200" i="1" s="1"/>
  <c r="G243" i="1"/>
  <c r="H243" i="1" s="1"/>
  <c r="I243" i="1" s="1"/>
  <c r="G234" i="1"/>
  <c r="H234" i="1" s="1"/>
  <c r="I234" i="1" s="1"/>
  <c r="G238" i="1"/>
  <c r="H238" i="1" s="1"/>
  <c r="I238" i="1" s="1"/>
  <c r="G310" i="1"/>
  <c r="H310" i="1" s="1"/>
  <c r="I310" i="1" s="1"/>
  <c r="G312" i="1"/>
  <c r="H312" i="1" s="1"/>
  <c r="I312" i="1" s="1"/>
  <c r="G314" i="1"/>
  <c r="H314" i="1" s="1"/>
  <c r="I314" i="1" s="1"/>
  <c r="G329" i="1"/>
  <c r="H329" i="1" s="1"/>
  <c r="I329" i="1" s="1"/>
  <c r="G337" i="1"/>
  <c r="H337" i="1" s="1"/>
  <c r="I337" i="1" s="1"/>
  <c r="G491" i="1"/>
  <c r="H491" i="1" s="1"/>
  <c r="I491" i="1" s="1"/>
  <c r="G503" i="1"/>
  <c r="H503" i="1" s="1"/>
  <c r="I503" i="1" s="1"/>
  <c r="G511" i="1"/>
  <c r="H511" i="1" s="1"/>
  <c r="I511" i="1" s="1"/>
  <c r="G196" i="1"/>
  <c r="H196" i="1" s="1"/>
  <c r="I196" i="1" s="1"/>
  <c r="G31" i="1"/>
  <c r="H31" i="1" s="1"/>
  <c r="I31" i="1" s="1"/>
  <c r="G43" i="1"/>
  <c r="H43" i="1" s="1"/>
  <c r="I43" i="1" s="1"/>
  <c r="G103" i="1"/>
  <c r="H103" i="1" s="1"/>
  <c r="I103" i="1" s="1"/>
  <c r="G136" i="1"/>
  <c r="H136" i="1" s="1"/>
  <c r="I136" i="1" s="1"/>
  <c r="G140" i="1"/>
  <c r="H140" i="1" s="1"/>
  <c r="I140" i="1" s="1"/>
  <c r="G227" i="1"/>
  <c r="H227" i="1" s="1"/>
  <c r="I227" i="1" s="1"/>
  <c r="G451" i="1"/>
  <c r="H451" i="1" s="1"/>
  <c r="I451" i="1" s="1"/>
  <c r="G12" i="1"/>
  <c r="H12" i="1" s="1"/>
  <c r="I12" i="1" s="1"/>
  <c r="G29" i="1"/>
  <c r="H29" i="1" s="1"/>
  <c r="I29" i="1" s="1"/>
  <c r="G94" i="1"/>
  <c r="H94" i="1" s="1"/>
  <c r="I94" i="1" s="1"/>
  <c r="G164" i="1"/>
  <c r="H164" i="1" s="1"/>
  <c r="I164" i="1" s="1"/>
  <c r="G172" i="1"/>
  <c r="H172" i="1" s="1"/>
  <c r="I172" i="1" s="1"/>
  <c r="G176" i="1"/>
  <c r="H176" i="1" s="1"/>
  <c r="I176" i="1" s="1"/>
  <c r="G206" i="1"/>
  <c r="H206" i="1" s="1"/>
  <c r="I206" i="1" s="1"/>
  <c r="G213" i="1"/>
  <c r="H213" i="1" s="1"/>
  <c r="I213" i="1" s="1"/>
  <c r="G217" i="1"/>
  <c r="H217" i="1" s="1"/>
  <c r="I217" i="1" s="1"/>
  <c r="G229" i="1"/>
  <c r="H229" i="1" s="1"/>
  <c r="I229" i="1" s="1"/>
  <c r="G240" i="1"/>
  <c r="H240" i="1" s="1"/>
  <c r="I240" i="1" s="1"/>
  <c r="G245" i="1"/>
  <c r="H245" i="1" s="1"/>
  <c r="I245" i="1" s="1"/>
  <c r="G339" i="1"/>
  <c r="H339" i="1" s="1"/>
  <c r="I339" i="1" s="1"/>
  <c r="G421" i="1"/>
  <c r="H421" i="1" s="1"/>
  <c r="I421" i="1" s="1"/>
  <c r="G425" i="1"/>
  <c r="H425" i="1" s="1"/>
  <c r="I425" i="1" s="1"/>
  <c r="G485" i="1"/>
  <c r="H485" i="1" s="1"/>
  <c r="I485" i="1" s="1"/>
  <c r="G180" i="1"/>
  <c r="H180" i="1" s="1"/>
  <c r="I180" i="1" s="1"/>
  <c r="G253" i="1"/>
  <c r="H253" i="1" s="1"/>
  <c r="I253" i="1" s="1"/>
  <c r="G276" i="1"/>
  <c r="H276" i="1" s="1"/>
  <c r="I276" i="1" s="1"/>
  <c r="G278" i="1"/>
  <c r="H278" i="1" s="1"/>
  <c r="I278" i="1" s="1"/>
  <c r="G284" i="1"/>
  <c r="H284" i="1" s="1"/>
  <c r="I284" i="1" s="1"/>
  <c r="G290" i="1"/>
  <c r="H290" i="1" s="1"/>
  <c r="I290" i="1" s="1"/>
  <c r="G351" i="1"/>
  <c r="H351" i="1" s="1"/>
  <c r="I351" i="1" s="1"/>
  <c r="G373" i="1"/>
  <c r="H373" i="1" s="1"/>
  <c r="I373" i="1" s="1"/>
  <c r="G392" i="1"/>
  <c r="H392" i="1" s="1"/>
  <c r="I392" i="1" s="1"/>
  <c r="G394" i="1"/>
  <c r="H394" i="1" s="1"/>
  <c r="I394" i="1" s="1"/>
  <c r="G396" i="1"/>
  <c r="H396" i="1" s="1"/>
  <c r="I396" i="1" s="1"/>
  <c r="G441" i="1"/>
  <c r="H441" i="1" s="1"/>
  <c r="I441" i="1" s="1"/>
  <c r="G469" i="1"/>
  <c r="H469" i="1" s="1"/>
  <c r="I469" i="1" s="1"/>
  <c r="G475" i="1"/>
  <c r="H475" i="1" s="1"/>
  <c r="I475" i="1" s="1"/>
  <c r="G49" i="1"/>
  <c r="H49" i="1" s="1"/>
  <c r="I49" i="1" s="1"/>
  <c r="G67" i="1"/>
  <c r="H67" i="1" s="1"/>
  <c r="I67" i="1" s="1"/>
  <c r="G75" i="1"/>
  <c r="H75" i="1" s="1"/>
  <c r="I75" i="1" s="1"/>
  <c r="G83" i="1"/>
  <c r="H83" i="1" s="1"/>
  <c r="I83" i="1" s="1"/>
  <c r="G132" i="1"/>
  <c r="H132" i="1" s="1"/>
  <c r="I132" i="1" s="1"/>
  <c r="G248" i="1"/>
  <c r="H248" i="1" s="1"/>
  <c r="I248" i="1" s="1"/>
  <c r="G250" i="1"/>
  <c r="H250" i="1" s="1"/>
  <c r="I250" i="1" s="1"/>
  <c r="G294" i="1"/>
  <c r="H294" i="1" s="1"/>
  <c r="I294" i="1" s="1"/>
  <c r="G296" i="1"/>
  <c r="H296" i="1" s="1"/>
  <c r="I296" i="1" s="1"/>
  <c r="G298" i="1"/>
  <c r="H298" i="1" s="1"/>
  <c r="I298" i="1" s="1"/>
  <c r="G306" i="1"/>
  <c r="H306" i="1" s="1"/>
  <c r="I306" i="1" s="1"/>
  <c r="G377" i="1"/>
  <c r="H377" i="1" s="1"/>
  <c r="I377" i="1" s="1"/>
  <c r="G416" i="1"/>
  <c r="H416" i="1" s="1"/>
  <c r="I416" i="1" s="1"/>
  <c r="G144" i="1"/>
  <c r="H144" i="1" s="1"/>
  <c r="I144" i="1" s="1"/>
  <c r="G204" i="1"/>
  <c r="H204" i="1" s="1"/>
  <c r="I204" i="1" s="1"/>
  <c r="G222" i="1"/>
  <c r="H222" i="1" s="1"/>
  <c r="I222" i="1" s="1"/>
  <c r="G256" i="1"/>
  <c r="H256" i="1" s="1"/>
  <c r="I256" i="1" s="1"/>
  <c r="G269" i="1"/>
  <c r="H269" i="1" s="1"/>
  <c r="I269" i="1" s="1"/>
  <c r="G280" i="1"/>
  <c r="H280" i="1" s="1"/>
  <c r="I280" i="1" s="1"/>
  <c r="G282" i="1"/>
  <c r="H282" i="1" s="1"/>
  <c r="I282" i="1" s="1"/>
  <c r="G292" i="1"/>
  <c r="H292" i="1" s="1"/>
  <c r="I292" i="1" s="1"/>
  <c r="G308" i="1"/>
  <c r="H308" i="1" s="1"/>
  <c r="I308" i="1" s="1"/>
  <c r="G355" i="1"/>
  <c r="H355" i="1" s="1"/>
  <c r="I355" i="1" s="1"/>
  <c r="G374" i="1"/>
  <c r="H374" i="1" s="1"/>
  <c r="I374" i="1" s="1"/>
  <c r="G411" i="1"/>
  <c r="H411" i="1" s="1"/>
  <c r="I411" i="1" s="1"/>
  <c r="G423" i="1"/>
  <c r="H423" i="1" s="1"/>
  <c r="I423" i="1" s="1"/>
  <c r="G439" i="1"/>
  <c r="H439" i="1" s="1"/>
  <c r="I439" i="1" s="1"/>
  <c r="G455" i="1"/>
  <c r="H455" i="1" s="1"/>
  <c r="I455" i="1" s="1"/>
  <c r="G473" i="1"/>
  <c r="H473" i="1" s="1"/>
  <c r="I473" i="1" s="1"/>
  <c r="G489" i="1"/>
  <c r="H489" i="1" s="1"/>
  <c r="I489" i="1" s="1"/>
  <c r="G39" i="1"/>
  <c r="H39" i="1" s="1"/>
  <c r="I39" i="1" s="1"/>
  <c r="G120" i="1"/>
  <c r="H120" i="1" s="1"/>
  <c r="I120" i="1" s="1"/>
  <c r="G142" i="1"/>
  <c r="H142" i="1" s="1"/>
  <c r="I142" i="1" s="1"/>
  <c r="G184" i="1"/>
  <c r="H184" i="1" s="1"/>
  <c r="I184" i="1" s="1"/>
  <c r="G210" i="1"/>
  <c r="H210" i="1" s="1"/>
  <c r="I210" i="1" s="1"/>
  <c r="G224" i="1"/>
  <c r="H224" i="1" s="1"/>
  <c r="I224" i="1" s="1"/>
  <c r="G27" i="1"/>
  <c r="H27" i="1" s="1"/>
  <c r="I27" i="1" s="1"/>
  <c r="G57" i="1"/>
  <c r="H57" i="1" s="1"/>
  <c r="I57" i="1" s="1"/>
  <c r="G61" i="1"/>
  <c r="H61" i="1" s="1"/>
  <c r="I61" i="1" s="1"/>
  <c r="G88" i="1"/>
  <c r="H88" i="1" s="1"/>
  <c r="I88" i="1" s="1"/>
  <c r="G111" i="1"/>
  <c r="H111" i="1" s="1"/>
  <c r="I111" i="1" s="1"/>
  <c r="G124" i="1"/>
  <c r="H124" i="1" s="1"/>
  <c r="I124" i="1" s="1"/>
  <c r="G158" i="1"/>
  <c r="H158" i="1" s="1"/>
  <c r="I158" i="1" s="1"/>
  <c r="G186" i="1"/>
  <c r="H186" i="1" s="1"/>
  <c r="I186" i="1" s="1"/>
  <c r="G188" i="1"/>
  <c r="H188" i="1" s="1"/>
  <c r="I188" i="1" s="1"/>
  <c r="G235" i="1"/>
  <c r="H235" i="1" s="1"/>
  <c r="I235" i="1" s="1"/>
  <c r="G237" i="1"/>
  <c r="H237" i="1" s="1"/>
  <c r="I237" i="1" s="1"/>
  <c r="G242" i="1"/>
  <c r="H242" i="1" s="1"/>
  <c r="I242" i="1" s="1"/>
  <c r="G286" i="1"/>
  <c r="H286" i="1" s="1"/>
  <c r="I286" i="1" s="1"/>
  <c r="G288" i="1"/>
  <c r="H288" i="1" s="1"/>
  <c r="I288" i="1" s="1"/>
  <c r="G302" i="1"/>
  <c r="H302" i="1" s="1"/>
  <c r="I302" i="1" s="1"/>
  <c r="G304" i="1"/>
  <c r="H304" i="1" s="1"/>
  <c r="I304" i="1" s="1"/>
  <c r="G318" i="1"/>
  <c r="H318" i="1" s="1"/>
  <c r="I318" i="1" s="1"/>
  <c r="G320" i="1"/>
  <c r="H320" i="1" s="1"/>
  <c r="I320" i="1" s="1"/>
  <c r="G324" i="1"/>
  <c r="H324" i="1" s="1"/>
  <c r="I324" i="1" s="1"/>
  <c r="G365" i="1"/>
  <c r="H365" i="1" s="1"/>
  <c r="I365" i="1" s="1"/>
  <c r="G387" i="1"/>
  <c r="H387" i="1" s="1"/>
  <c r="I387" i="1" s="1"/>
  <c r="G395" i="1"/>
  <c r="H395" i="1" s="1"/>
  <c r="I395" i="1" s="1"/>
  <c r="G419" i="1"/>
  <c r="H419" i="1" s="1"/>
  <c r="I419" i="1" s="1"/>
  <c r="G427" i="1"/>
  <c r="H427" i="1" s="1"/>
  <c r="I427" i="1" s="1"/>
  <c r="G433" i="1"/>
  <c r="H433" i="1" s="1"/>
  <c r="I433" i="1" s="1"/>
  <c r="G443" i="1"/>
  <c r="H443" i="1" s="1"/>
  <c r="I443" i="1" s="1"/>
  <c r="G449" i="1"/>
  <c r="H449" i="1" s="1"/>
  <c r="I449" i="1" s="1"/>
  <c r="G459" i="1"/>
  <c r="H459" i="1" s="1"/>
  <c r="I459" i="1" s="1"/>
  <c r="G467" i="1"/>
  <c r="H467" i="1" s="1"/>
  <c r="I467" i="1" s="1"/>
  <c r="G477" i="1"/>
  <c r="H477" i="1" s="1"/>
  <c r="I477" i="1" s="1"/>
  <c r="G483" i="1"/>
  <c r="H483" i="1" s="1"/>
  <c r="I483" i="1" s="1"/>
  <c r="G493" i="1"/>
  <c r="H493" i="1" s="1"/>
  <c r="I493" i="1" s="1"/>
  <c r="G499" i="1"/>
  <c r="H499" i="1" s="1"/>
  <c r="I499" i="1" s="1"/>
  <c r="G515" i="1"/>
  <c r="H515" i="1" s="1"/>
  <c r="I515" i="1" s="1"/>
  <c r="G37" i="1"/>
  <c r="H37" i="1" s="1"/>
  <c r="I37" i="1" s="1"/>
  <c r="G48" i="1"/>
  <c r="H48" i="1" s="1"/>
  <c r="I48" i="1" s="1"/>
  <c r="G435" i="1"/>
  <c r="H435" i="1" s="1"/>
  <c r="I435" i="1" s="1"/>
  <c r="G82" i="1"/>
  <c r="H82" i="1" s="1"/>
  <c r="I82" i="1" s="1"/>
  <c r="G107" i="1"/>
  <c r="H107" i="1" s="1"/>
  <c r="I107" i="1" s="1"/>
  <c r="G26" i="1"/>
  <c r="H26" i="1" s="1"/>
  <c r="I26" i="1" s="1"/>
  <c r="G35" i="1"/>
  <c r="H35" i="1" s="1"/>
  <c r="I35" i="1" s="1"/>
  <c r="G50" i="1"/>
  <c r="H50" i="1" s="1"/>
  <c r="I50" i="1" s="1"/>
  <c r="G64" i="1"/>
  <c r="H64" i="1" s="1"/>
  <c r="I64" i="1" s="1"/>
  <c r="G68" i="1"/>
  <c r="H68" i="1" s="1"/>
  <c r="I68" i="1" s="1"/>
  <c r="G72" i="1"/>
  <c r="H72" i="1" s="1"/>
  <c r="I72" i="1" s="1"/>
  <c r="G76" i="1"/>
  <c r="H76" i="1" s="1"/>
  <c r="I76" i="1" s="1"/>
  <c r="G80" i="1"/>
  <c r="H80" i="1" s="1"/>
  <c r="I80" i="1" s="1"/>
  <c r="G90" i="1"/>
  <c r="H90" i="1" s="1"/>
  <c r="I90" i="1" s="1"/>
  <c r="G92" i="1"/>
  <c r="H92" i="1" s="1"/>
  <c r="I92" i="1" s="1"/>
  <c r="G128" i="1"/>
  <c r="H128" i="1" s="1"/>
  <c r="I128" i="1" s="1"/>
  <c r="G168" i="1"/>
  <c r="H168" i="1" s="1"/>
  <c r="I168" i="1" s="1"/>
  <c r="G190" i="1"/>
  <c r="H190" i="1" s="1"/>
  <c r="I190" i="1" s="1"/>
  <c r="G221" i="1"/>
  <c r="H221" i="1" s="1"/>
  <c r="I221" i="1" s="1"/>
  <c r="G249" i="1"/>
  <c r="H249" i="1" s="1"/>
  <c r="I249" i="1" s="1"/>
  <c r="G300" i="1"/>
  <c r="H300" i="1" s="1"/>
  <c r="I300" i="1" s="1"/>
  <c r="G316" i="1"/>
  <c r="H316" i="1" s="1"/>
  <c r="I316" i="1" s="1"/>
  <c r="G347" i="1"/>
  <c r="H347" i="1" s="1"/>
  <c r="I347" i="1" s="1"/>
  <c r="G379" i="1"/>
  <c r="H379" i="1" s="1"/>
  <c r="I379" i="1" s="1"/>
  <c r="G381" i="1"/>
  <c r="H381" i="1" s="1"/>
  <c r="I381" i="1" s="1"/>
  <c r="G398" i="1"/>
  <c r="H398" i="1" s="1"/>
  <c r="I398" i="1" s="1"/>
  <c r="G431" i="1"/>
  <c r="H431" i="1" s="1"/>
  <c r="I431" i="1" s="1"/>
  <c r="G447" i="1"/>
  <c r="H447" i="1" s="1"/>
  <c r="I447" i="1" s="1"/>
  <c r="G453" i="1"/>
  <c r="H453" i="1" s="1"/>
  <c r="I453" i="1" s="1"/>
  <c r="G465" i="1"/>
  <c r="H465" i="1" s="1"/>
  <c r="I465" i="1" s="1"/>
  <c r="G471" i="1"/>
  <c r="H471" i="1" s="1"/>
  <c r="I471" i="1" s="1"/>
  <c r="G487" i="1"/>
  <c r="H487" i="1" s="1"/>
  <c r="I487" i="1" s="1"/>
  <c r="G497" i="1"/>
  <c r="H497" i="1" s="1"/>
  <c r="I497" i="1" s="1"/>
  <c r="G513" i="1"/>
  <c r="H513" i="1" s="1"/>
  <c r="I513" i="1" s="1"/>
  <c r="G241" i="1"/>
  <c r="H241" i="1" s="1"/>
  <c r="I241" i="1" s="1"/>
  <c r="G10" i="1"/>
  <c r="H10" i="1" s="1"/>
  <c r="I10" i="1" s="1"/>
  <c r="G133" i="1"/>
  <c r="H133" i="1" s="1"/>
  <c r="I133" i="1" s="1"/>
  <c r="G137" i="1"/>
  <c r="H137" i="1" s="1"/>
  <c r="I137" i="1" s="1"/>
  <c r="G177" i="1"/>
  <c r="H177" i="1" s="1"/>
  <c r="I177" i="1" s="1"/>
  <c r="G207" i="1"/>
  <c r="H207" i="1" s="1"/>
  <c r="I207" i="1" s="1"/>
  <c r="G6" i="1"/>
  <c r="H6" i="1" s="1"/>
  <c r="I6" i="1" s="1"/>
  <c r="G14" i="1"/>
  <c r="H14" i="1" s="1"/>
  <c r="I14" i="1" s="1"/>
  <c r="G16" i="1"/>
  <c r="H16" i="1" s="1"/>
  <c r="I16" i="1" s="1"/>
  <c r="G25" i="1"/>
  <c r="H25" i="1" s="1"/>
  <c r="I25" i="1" s="1"/>
  <c r="G32" i="1"/>
  <c r="H32" i="1" s="1"/>
  <c r="I32" i="1" s="1"/>
  <c r="G42" i="1"/>
  <c r="H42" i="1" s="1"/>
  <c r="I42" i="1" s="1"/>
  <c r="G44" i="1"/>
  <c r="H44" i="1" s="1"/>
  <c r="I44" i="1" s="1"/>
  <c r="G46" i="1"/>
  <c r="H46" i="1" s="1"/>
  <c r="I46" i="1" s="1"/>
  <c r="G56" i="1"/>
  <c r="H56" i="1" s="1"/>
  <c r="I56" i="1" s="1"/>
  <c r="G60" i="1"/>
  <c r="H60" i="1" s="1"/>
  <c r="I60" i="1" s="1"/>
  <c r="G66" i="1"/>
  <c r="H66" i="1" s="1"/>
  <c r="I66" i="1" s="1"/>
  <c r="G74" i="1"/>
  <c r="H74" i="1" s="1"/>
  <c r="I74" i="1" s="1"/>
  <c r="G86" i="1"/>
  <c r="H86" i="1" s="1"/>
  <c r="I86" i="1" s="1"/>
  <c r="G108" i="1"/>
  <c r="H108" i="1" s="1"/>
  <c r="I108" i="1" s="1"/>
  <c r="G121" i="1"/>
  <c r="H121" i="1" s="1"/>
  <c r="I121" i="1" s="1"/>
  <c r="G125" i="1"/>
  <c r="H125" i="1" s="1"/>
  <c r="I125" i="1" s="1"/>
  <c r="G129" i="1"/>
  <c r="H129" i="1" s="1"/>
  <c r="I129" i="1" s="1"/>
  <c r="G134" i="1"/>
  <c r="H134" i="1" s="1"/>
  <c r="I134" i="1" s="1"/>
  <c r="G138" i="1"/>
  <c r="H138" i="1" s="1"/>
  <c r="I138" i="1" s="1"/>
  <c r="G169" i="1"/>
  <c r="H169" i="1" s="1"/>
  <c r="I169" i="1" s="1"/>
  <c r="G173" i="1"/>
  <c r="H173" i="1" s="1"/>
  <c r="I173" i="1" s="1"/>
  <c r="G178" i="1"/>
  <c r="H178" i="1" s="1"/>
  <c r="I178" i="1" s="1"/>
  <c r="G182" i="1"/>
  <c r="H182" i="1" s="1"/>
  <c r="I182" i="1" s="1"/>
  <c r="G201" i="1"/>
  <c r="H201" i="1" s="1"/>
  <c r="I201" i="1" s="1"/>
  <c r="G205" i="1"/>
  <c r="H205" i="1" s="1"/>
  <c r="I205" i="1" s="1"/>
  <c r="G236" i="1"/>
  <c r="H236" i="1" s="1"/>
  <c r="I236" i="1" s="1"/>
  <c r="G239" i="1"/>
  <c r="H239" i="1" s="1"/>
  <c r="I239" i="1" s="1"/>
  <c r="G246" i="1"/>
  <c r="H246" i="1" s="1"/>
  <c r="I246" i="1" s="1"/>
  <c r="G257" i="1"/>
  <c r="H257" i="1" s="1"/>
  <c r="I257" i="1" s="1"/>
  <c r="G341" i="1"/>
  <c r="H341" i="1" s="1"/>
  <c r="I341" i="1" s="1"/>
  <c r="G343" i="1"/>
  <c r="H343" i="1" s="1"/>
  <c r="I343" i="1" s="1"/>
  <c r="G370" i="1"/>
  <c r="H370" i="1" s="1"/>
  <c r="I370" i="1" s="1"/>
  <c r="G372" i="1"/>
  <c r="H372" i="1" s="1"/>
  <c r="I372" i="1" s="1"/>
  <c r="G375" i="1"/>
  <c r="H375" i="1" s="1"/>
  <c r="I375" i="1" s="1"/>
  <c r="G407" i="1"/>
  <c r="H407" i="1" s="1"/>
  <c r="I407" i="1" s="1"/>
  <c r="G429" i="1"/>
  <c r="H429" i="1" s="1"/>
  <c r="I429" i="1" s="1"/>
  <c r="G445" i="1"/>
  <c r="H445" i="1" s="1"/>
  <c r="I445" i="1" s="1"/>
  <c r="G461" i="1"/>
  <c r="H461" i="1" s="1"/>
  <c r="I461" i="1" s="1"/>
  <c r="G479" i="1"/>
  <c r="H479" i="1" s="1"/>
  <c r="I479" i="1" s="1"/>
  <c r="G495" i="1"/>
  <c r="H495" i="1" s="1"/>
  <c r="I495" i="1" s="1"/>
  <c r="G11" i="1"/>
  <c r="H11" i="1" s="1"/>
  <c r="I11" i="1" s="1"/>
  <c r="G40" i="1"/>
  <c r="H40" i="1" s="1"/>
  <c r="I40" i="1" s="1"/>
  <c r="G181" i="1"/>
  <c r="H181" i="1" s="1"/>
  <c r="I181" i="1" s="1"/>
  <c r="G4" i="1"/>
  <c r="H4" i="1" s="1"/>
  <c r="I4" i="1" s="1"/>
  <c r="G17" i="1"/>
  <c r="H17" i="1" s="1"/>
  <c r="I17" i="1" s="1"/>
  <c r="G18" i="1"/>
  <c r="H18" i="1" s="1"/>
  <c r="I18" i="1" s="1"/>
  <c r="G19" i="1"/>
  <c r="H19" i="1" s="1"/>
  <c r="I19" i="1" s="1"/>
  <c r="G21" i="1"/>
  <c r="H21" i="1" s="1"/>
  <c r="I21" i="1" s="1"/>
  <c r="G23" i="1"/>
  <c r="H23" i="1" s="1"/>
  <c r="I23" i="1" s="1"/>
  <c r="G28" i="1"/>
  <c r="H28" i="1" s="1"/>
  <c r="I28" i="1" s="1"/>
  <c r="G33" i="1"/>
  <c r="H33" i="1" s="1"/>
  <c r="I33" i="1" s="1"/>
  <c r="G36" i="1"/>
  <c r="H36" i="1" s="1"/>
  <c r="I36" i="1" s="1"/>
  <c r="G41" i="1"/>
  <c r="H41" i="1" s="1"/>
  <c r="I41" i="1" s="1"/>
  <c r="G45" i="1"/>
  <c r="H45" i="1" s="1"/>
  <c r="I45" i="1" s="1"/>
  <c r="G55" i="1"/>
  <c r="H55" i="1" s="1"/>
  <c r="I55" i="1" s="1"/>
  <c r="G59" i="1"/>
  <c r="H59" i="1" s="1"/>
  <c r="I59" i="1" s="1"/>
  <c r="G63" i="1"/>
  <c r="H63" i="1" s="1"/>
  <c r="I63" i="1" s="1"/>
  <c r="G71" i="1"/>
  <c r="H71" i="1" s="1"/>
  <c r="I71" i="1" s="1"/>
  <c r="G79" i="1"/>
  <c r="H79" i="1" s="1"/>
  <c r="I79" i="1" s="1"/>
  <c r="G96" i="1"/>
  <c r="H96" i="1" s="1"/>
  <c r="I96" i="1" s="1"/>
  <c r="G97" i="1"/>
  <c r="H97" i="1" s="1"/>
  <c r="I97" i="1" s="1"/>
  <c r="G104" i="1"/>
  <c r="H104" i="1" s="1"/>
  <c r="I104" i="1" s="1"/>
  <c r="G109" i="1"/>
  <c r="H109" i="1" s="1"/>
  <c r="I109" i="1" s="1"/>
  <c r="G117" i="1"/>
  <c r="H117" i="1" s="1"/>
  <c r="I117" i="1" s="1"/>
  <c r="G118" i="1"/>
  <c r="H118" i="1" s="1"/>
  <c r="I118" i="1" s="1"/>
  <c r="G126" i="1"/>
  <c r="H126" i="1" s="1"/>
  <c r="I126" i="1" s="1"/>
  <c r="G130" i="1"/>
  <c r="H130" i="1" s="1"/>
  <c r="I130" i="1" s="1"/>
  <c r="G160" i="1"/>
  <c r="H160" i="1" s="1"/>
  <c r="I160" i="1" s="1"/>
  <c r="G161" i="1"/>
  <c r="H161" i="1" s="1"/>
  <c r="I161" i="1" s="1"/>
  <c r="G165" i="1"/>
  <c r="H165" i="1" s="1"/>
  <c r="I165" i="1" s="1"/>
  <c r="G170" i="1"/>
  <c r="H170" i="1" s="1"/>
  <c r="I170" i="1" s="1"/>
  <c r="G174" i="1"/>
  <c r="H174" i="1" s="1"/>
  <c r="I174" i="1" s="1"/>
  <c r="G192" i="1"/>
  <c r="H192" i="1" s="1"/>
  <c r="I192" i="1" s="1"/>
  <c r="G193" i="1"/>
  <c r="H193" i="1" s="1"/>
  <c r="I193" i="1" s="1"/>
  <c r="G197" i="1"/>
  <c r="H197" i="1" s="1"/>
  <c r="I197" i="1" s="1"/>
  <c r="G202" i="1"/>
  <c r="H202" i="1" s="1"/>
  <c r="I202" i="1" s="1"/>
  <c r="G209" i="1"/>
  <c r="H209" i="1" s="1"/>
  <c r="I209" i="1" s="1"/>
  <c r="G215" i="1"/>
  <c r="H215" i="1" s="1"/>
  <c r="I215" i="1" s="1"/>
  <c r="G218" i="1"/>
  <c r="H218" i="1" s="1"/>
  <c r="I218" i="1" s="1"/>
  <c r="G219" i="1"/>
  <c r="H219" i="1" s="1"/>
  <c r="I219" i="1" s="1"/>
  <c r="G225" i="1"/>
  <c r="H225" i="1" s="1"/>
  <c r="I225" i="1" s="1"/>
  <c r="G230" i="1"/>
  <c r="H230" i="1" s="1"/>
  <c r="I230" i="1" s="1"/>
  <c r="G247" i="1"/>
  <c r="H247" i="1" s="1"/>
  <c r="I247" i="1" s="1"/>
  <c r="G251" i="1"/>
  <c r="H251" i="1" s="1"/>
  <c r="I251" i="1" s="1"/>
  <c r="G267" i="1"/>
  <c r="H267" i="1" s="1"/>
  <c r="I267" i="1" s="1"/>
  <c r="G268" i="1"/>
  <c r="H268" i="1" s="1"/>
  <c r="I268" i="1" s="1"/>
  <c r="G271" i="1"/>
  <c r="H271" i="1" s="1"/>
  <c r="I271" i="1" s="1"/>
  <c r="G275" i="1"/>
  <c r="H275" i="1" s="1"/>
  <c r="I275" i="1" s="1"/>
  <c r="G481" i="1"/>
  <c r="H481" i="1" s="1"/>
  <c r="I481" i="1" s="1"/>
  <c r="G20" i="1"/>
  <c r="H20" i="1" s="1"/>
  <c r="I20" i="1" s="1"/>
  <c r="G47" i="1"/>
  <c r="H47" i="1" s="1"/>
  <c r="I47" i="1" s="1"/>
  <c r="G3" i="1"/>
  <c r="H3" i="1" s="1"/>
  <c r="I3" i="1" s="1"/>
  <c r="G24" i="1"/>
  <c r="H24" i="1" s="1"/>
  <c r="I24" i="1" s="1"/>
  <c r="G54" i="1"/>
  <c r="H54" i="1" s="1"/>
  <c r="I54" i="1" s="1"/>
  <c r="G58" i="1"/>
  <c r="H58" i="1" s="1"/>
  <c r="I58" i="1" s="1"/>
  <c r="G62" i="1"/>
  <c r="H62" i="1" s="1"/>
  <c r="I62" i="1" s="1"/>
  <c r="G70" i="1"/>
  <c r="H70" i="1" s="1"/>
  <c r="I70" i="1" s="1"/>
  <c r="G78" i="1"/>
  <c r="H78" i="1" s="1"/>
  <c r="I78" i="1" s="1"/>
  <c r="G89" i="1"/>
  <c r="H89" i="1" s="1"/>
  <c r="I89" i="1" s="1"/>
  <c r="G93" i="1"/>
  <c r="H93" i="1" s="1"/>
  <c r="I93" i="1" s="1"/>
  <c r="G99" i="1"/>
  <c r="H99" i="1" s="1"/>
  <c r="I99" i="1" s="1"/>
  <c r="G105" i="1"/>
  <c r="H105" i="1" s="1"/>
  <c r="I105" i="1" s="1"/>
  <c r="G119" i="1"/>
  <c r="H119" i="1" s="1"/>
  <c r="I119" i="1" s="1"/>
  <c r="G141" i="1"/>
  <c r="H141" i="1" s="1"/>
  <c r="I141" i="1" s="1"/>
  <c r="G145" i="1"/>
  <c r="H145" i="1" s="1"/>
  <c r="I145" i="1" s="1"/>
  <c r="G162" i="1"/>
  <c r="H162" i="1" s="1"/>
  <c r="I162" i="1" s="1"/>
  <c r="G166" i="1"/>
  <c r="H166" i="1" s="1"/>
  <c r="I166" i="1" s="1"/>
  <c r="G185" i="1"/>
  <c r="H185" i="1" s="1"/>
  <c r="I185" i="1" s="1"/>
  <c r="G189" i="1"/>
  <c r="H189" i="1" s="1"/>
  <c r="I189" i="1" s="1"/>
  <c r="G194" i="1"/>
  <c r="H194" i="1" s="1"/>
  <c r="I194" i="1" s="1"/>
  <c r="G198" i="1"/>
  <c r="H198" i="1" s="1"/>
  <c r="I198" i="1" s="1"/>
  <c r="G214" i="1"/>
  <c r="H214" i="1" s="1"/>
  <c r="I214" i="1" s="1"/>
  <c r="G254" i="1"/>
  <c r="H254" i="1" s="1"/>
  <c r="I254" i="1" s="1"/>
  <c r="G255" i="1"/>
  <c r="H255" i="1" s="1"/>
  <c r="I255" i="1" s="1"/>
  <c r="G389" i="1"/>
  <c r="H389" i="1" s="1"/>
  <c r="I389" i="1" s="1"/>
  <c r="G437" i="1"/>
  <c r="H437" i="1" s="1"/>
  <c r="I437" i="1" s="1"/>
  <c r="G507" i="1"/>
  <c r="H507" i="1" s="1"/>
  <c r="I507" i="1" s="1"/>
  <c r="G413" i="1"/>
  <c r="H413" i="1" s="1"/>
  <c r="I413" i="1" s="1"/>
  <c r="G414" i="1"/>
  <c r="H414" i="1" s="1"/>
  <c r="I414" i="1" s="1"/>
  <c r="G509" i="1"/>
  <c r="H509" i="1" s="1"/>
  <c r="I509" i="1" s="1"/>
  <c r="G322" i="1"/>
  <c r="H322" i="1" s="1"/>
  <c r="I322" i="1" s="1"/>
  <c r="G332" i="1"/>
  <c r="H332" i="1" s="1"/>
  <c r="I332" i="1" s="1"/>
  <c r="G361" i="1"/>
  <c r="H361" i="1" s="1"/>
  <c r="I361" i="1" s="1"/>
  <c r="G369" i="1"/>
  <c r="H369" i="1" s="1"/>
  <c r="I369" i="1" s="1"/>
  <c r="G403" i="1"/>
  <c r="H403" i="1" s="1"/>
  <c r="I403" i="1" s="1"/>
  <c r="G404" i="1"/>
  <c r="H404" i="1" s="1"/>
  <c r="I404" i="1" s="1"/>
  <c r="G408" i="1"/>
  <c r="H408" i="1" s="1"/>
  <c r="I408" i="1" s="1"/>
  <c r="G463" i="1"/>
  <c r="H463" i="1" s="1"/>
  <c r="I463" i="1" s="1"/>
  <c r="G505" i="1"/>
  <c r="H505" i="1" s="1"/>
  <c r="I505" i="1" s="1"/>
  <c r="G346" i="1"/>
  <c r="H346" i="1" s="1"/>
  <c r="I346" i="1" s="1"/>
  <c r="G350" i="1"/>
  <c r="H350" i="1" s="1"/>
  <c r="I350" i="1" s="1"/>
  <c r="G354" i="1"/>
  <c r="H354" i="1" s="1"/>
  <c r="I354" i="1" s="1"/>
  <c r="G358" i="1"/>
  <c r="H358" i="1" s="1"/>
  <c r="I358" i="1" s="1"/>
  <c r="G363" i="1"/>
  <c r="H363" i="1" s="1"/>
  <c r="I363" i="1" s="1"/>
  <c r="G366" i="1"/>
  <c r="H366" i="1" s="1"/>
  <c r="I366" i="1" s="1"/>
  <c r="G371" i="1"/>
  <c r="H371" i="1" s="1"/>
  <c r="I371" i="1" s="1"/>
  <c r="G390" i="1"/>
  <c r="H390" i="1" s="1"/>
  <c r="I390" i="1" s="1"/>
  <c r="G393" i="1"/>
  <c r="H393" i="1" s="1"/>
  <c r="I393" i="1" s="1"/>
  <c r="G400" i="1"/>
  <c r="H400" i="1" s="1"/>
  <c r="I400" i="1" s="1"/>
  <c r="G405" i="1"/>
  <c r="H405" i="1" s="1"/>
  <c r="I405" i="1" s="1"/>
  <c r="G406" i="1"/>
  <c r="H406" i="1" s="1"/>
  <c r="I406" i="1" s="1"/>
  <c r="G415" i="1"/>
  <c r="H415" i="1" s="1"/>
  <c r="I415" i="1" s="1"/>
  <c r="G501" i="1"/>
  <c r="H501" i="1" s="1"/>
  <c r="I501" i="1" s="1"/>
  <c r="G517" i="1"/>
  <c r="H517" i="1" s="1"/>
  <c r="I517" i="1" s="1"/>
  <c r="G7" i="1"/>
  <c r="H7" i="1" s="1"/>
  <c r="I7" i="1" s="1"/>
  <c r="G8" i="1"/>
  <c r="H8" i="1" s="1"/>
  <c r="I8" i="1" s="1"/>
  <c r="G2" i="1"/>
  <c r="H2" i="1" s="1"/>
  <c r="I2" i="1" s="1"/>
  <c r="G9" i="1"/>
  <c r="H9" i="1" s="1"/>
  <c r="I9" i="1" s="1"/>
  <c r="G22" i="1"/>
  <c r="H22" i="1" s="1"/>
  <c r="I22" i="1" s="1"/>
  <c r="G38" i="1"/>
  <c r="H38" i="1" s="1"/>
  <c r="I38" i="1" s="1"/>
  <c r="G15" i="1"/>
  <c r="H15" i="1" s="1"/>
  <c r="I15" i="1" s="1"/>
  <c r="G34" i="1"/>
  <c r="H34" i="1" s="1"/>
  <c r="I34" i="1" s="1"/>
  <c r="G51" i="1"/>
  <c r="H51" i="1" s="1"/>
  <c r="I51" i="1" s="1"/>
  <c r="G53" i="1"/>
  <c r="H53" i="1" s="1"/>
  <c r="I53" i="1" s="1"/>
  <c r="G65" i="1"/>
  <c r="H65" i="1" s="1"/>
  <c r="I65" i="1" s="1"/>
  <c r="G69" i="1"/>
  <c r="H69" i="1" s="1"/>
  <c r="I69" i="1" s="1"/>
  <c r="G73" i="1"/>
  <c r="H73" i="1" s="1"/>
  <c r="I73" i="1" s="1"/>
  <c r="G77" i="1"/>
  <c r="H77" i="1" s="1"/>
  <c r="I77" i="1" s="1"/>
  <c r="G81" i="1"/>
  <c r="H81" i="1" s="1"/>
  <c r="I81" i="1" s="1"/>
  <c r="G87" i="1"/>
  <c r="H87" i="1" s="1"/>
  <c r="I87" i="1" s="1"/>
  <c r="G95" i="1"/>
  <c r="H95" i="1" s="1"/>
  <c r="I95" i="1" s="1"/>
  <c r="G106" i="1"/>
  <c r="H106" i="1" s="1"/>
  <c r="I106" i="1" s="1"/>
  <c r="G123" i="1"/>
  <c r="H123" i="1" s="1"/>
  <c r="I123" i="1" s="1"/>
  <c r="G131" i="1"/>
  <c r="H131" i="1" s="1"/>
  <c r="I131" i="1" s="1"/>
  <c r="G139" i="1"/>
  <c r="H139" i="1" s="1"/>
  <c r="I139" i="1" s="1"/>
  <c r="G159" i="1"/>
  <c r="H159" i="1" s="1"/>
  <c r="I159" i="1" s="1"/>
  <c r="G167" i="1"/>
  <c r="H167" i="1" s="1"/>
  <c r="I167" i="1" s="1"/>
  <c r="G175" i="1"/>
  <c r="H175" i="1" s="1"/>
  <c r="I175" i="1" s="1"/>
  <c r="G183" i="1"/>
  <c r="H183" i="1" s="1"/>
  <c r="I183" i="1" s="1"/>
  <c r="G191" i="1"/>
  <c r="H191" i="1" s="1"/>
  <c r="I191" i="1" s="1"/>
  <c r="G199" i="1"/>
  <c r="H199" i="1" s="1"/>
  <c r="I199" i="1" s="1"/>
  <c r="G212" i="1"/>
  <c r="H212" i="1" s="1"/>
  <c r="I212" i="1" s="1"/>
  <c r="G228" i="1"/>
  <c r="H228" i="1" s="1"/>
  <c r="I228" i="1" s="1"/>
  <c r="G277" i="1"/>
  <c r="H277" i="1" s="1"/>
  <c r="I277" i="1" s="1"/>
  <c r="G279" i="1"/>
  <c r="H279" i="1" s="1"/>
  <c r="I279" i="1" s="1"/>
  <c r="G409" i="1"/>
  <c r="H409" i="1" s="1"/>
  <c r="I409" i="1" s="1"/>
  <c r="G5" i="1"/>
  <c r="H5" i="1" s="1"/>
  <c r="I5" i="1" s="1"/>
  <c r="G13" i="1"/>
  <c r="H13" i="1" s="1"/>
  <c r="I13" i="1" s="1"/>
  <c r="G85" i="1"/>
  <c r="H85" i="1" s="1"/>
  <c r="I85" i="1" s="1"/>
  <c r="G116" i="1"/>
  <c r="H116" i="1" s="1"/>
  <c r="I116" i="1" s="1"/>
  <c r="G252" i="1"/>
  <c r="H252" i="1" s="1"/>
  <c r="I252" i="1" s="1"/>
  <c r="G223" i="1"/>
  <c r="H223" i="1" s="1"/>
  <c r="I223" i="1" s="1"/>
  <c r="G52" i="1"/>
  <c r="H52" i="1" s="1"/>
  <c r="I52" i="1" s="1"/>
  <c r="G84" i="1"/>
  <c r="H84" i="1" s="1"/>
  <c r="I84" i="1" s="1"/>
  <c r="G91" i="1"/>
  <c r="H91" i="1" s="1"/>
  <c r="I91" i="1" s="1"/>
  <c r="G102" i="1"/>
  <c r="H102" i="1" s="1"/>
  <c r="I102" i="1" s="1"/>
  <c r="G110" i="1"/>
  <c r="H110" i="1" s="1"/>
  <c r="I110" i="1" s="1"/>
  <c r="G127" i="1"/>
  <c r="H127" i="1" s="1"/>
  <c r="I127" i="1" s="1"/>
  <c r="G135" i="1"/>
  <c r="H135" i="1" s="1"/>
  <c r="I135" i="1" s="1"/>
  <c r="G143" i="1"/>
  <c r="H143" i="1" s="1"/>
  <c r="I143" i="1" s="1"/>
  <c r="G163" i="1"/>
  <c r="H163" i="1" s="1"/>
  <c r="I163" i="1" s="1"/>
  <c r="G171" i="1"/>
  <c r="H171" i="1" s="1"/>
  <c r="I171" i="1" s="1"/>
  <c r="G179" i="1"/>
  <c r="H179" i="1" s="1"/>
  <c r="I179" i="1" s="1"/>
  <c r="G187" i="1"/>
  <c r="H187" i="1" s="1"/>
  <c r="I187" i="1" s="1"/>
  <c r="G195" i="1"/>
  <c r="H195" i="1" s="1"/>
  <c r="I195" i="1" s="1"/>
  <c r="G203" i="1"/>
  <c r="H203" i="1" s="1"/>
  <c r="I203" i="1" s="1"/>
  <c r="G208" i="1"/>
  <c r="H208" i="1" s="1"/>
  <c r="I208" i="1" s="1"/>
  <c r="G216" i="1"/>
  <c r="H216" i="1" s="1"/>
  <c r="I216" i="1" s="1"/>
  <c r="G397" i="1"/>
  <c r="H397" i="1" s="1"/>
  <c r="I397" i="1" s="1"/>
  <c r="G281" i="1"/>
  <c r="H281" i="1" s="1"/>
  <c r="I281" i="1" s="1"/>
  <c r="G283" i="1"/>
  <c r="H283" i="1" s="1"/>
  <c r="I283" i="1" s="1"/>
  <c r="G285" i="1"/>
  <c r="H285" i="1" s="1"/>
  <c r="I285" i="1" s="1"/>
  <c r="G287" i="1"/>
  <c r="H287" i="1" s="1"/>
  <c r="I287" i="1" s="1"/>
  <c r="G289" i="1"/>
  <c r="H289" i="1" s="1"/>
  <c r="I289" i="1" s="1"/>
  <c r="G291" i="1"/>
  <c r="H291" i="1" s="1"/>
  <c r="I291" i="1" s="1"/>
  <c r="G293" i="1"/>
  <c r="H293" i="1" s="1"/>
  <c r="I293" i="1" s="1"/>
  <c r="G295" i="1"/>
  <c r="H295" i="1" s="1"/>
  <c r="I295" i="1" s="1"/>
  <c r="G297" i="1"/>
  <c r="H297" i="1" s="1"/>
  <c r="I297" i="1" s="1"/>
  <c r="G299" i="1"/>
  <c r="H299" i="1" s="1"/>
  <c r="I299" i="1" s="1"/>
  <c r="G301" i="1"/>
  <c r="H301" i="1" s="1"/>
  <c r="I301" i="1" s="1"/>
  <c r="G303" i="1"/>
  <c r="H303" i="1" s="1"/>
  <c r="I303" i="1" s="1"/>
  <c r="G305" i="1"/>
  <c r="H305" i="1" s="1"/>
  <c r="I305" i="1" s="1"/>
  <c r="G307" i="1"/>
  <c r="H307" i="1" s="1"/>
  <c r="I307" i="1" s="1"/>
  <c r="G309" i="1"/>
  <c r="H309" i="1" s="1"/>
  <c r="I309" i="1" s="1"/>
  <c r="G311" i="1"/>
  <c r="H311" i="1" s="1"/>
  <c r="I311" i="1" s="1"/>
  <c r="G313" i="1"/>
  <c r="H313" i="1" s="1"/>
  <c r="I313" i="1" s="1"/>
  <c r="G315" i="1"/>
  <c r="H315" i="1" s="1"/>
  <c r="I315" i="1" s="1"/>
  <c r="G317" i="1"/>
  <c r="H317" i="1" s="1"/>
  <c r="I317" i="1" s="1"/>
  <c r="G319" i="1"/>
  <c r="H319" i="1" s="1"/>
  <c r="I319" i="1" s="1"/>
  <c r="G321" i="1"/>
  <c r="H321" i="1" s="1"/>
  <c r="I321" i="1" s="1"/>
  <c r="G323" i="1"/>
  <c r="H323" i="1" s="1"/>
  <c r="I323" i="1" s="1"/>
  <c r="G328" i="1"/>
  <c r="H328" i="1" s="1"/>
  <c r="I328" i="1" s="1"/>
  <c r="G330" i="1"/>
  <c r="H330" i="1" s="1"/>
  <c r="I330" i="1" s="1"/>
  <c r="G334" i="1"/>
  <c r="H334" i="1" s="1"/>
  <c r="I334" i="1" s="1"/>
  <c r="G338" i="1"/>
  <c r="H338" i="1" s="1"/>
  <c r="I338" i="1" s="1"/>
  <c r="G340" i="1"/>
  <c r="H340" i="1" s="1"/>
  <c r="I340" i="1" s="1"/>
  <c r="G342" i="1"/>
  <c r="H342" i="1" s="1"/>
  <c r="I342" i="1" s="1"/>
  <c r="G376" i="1"/>
  <c r="H376" i="1" s="1"/>
  <c r="I376" i="1" s="1"/>
  <c r="G378" i="1"/>
  <c r="H378" i="1" s="1"/>
  <c r="I378" i="1" s="1"/>
  <c r="G380" i="1"/>
  <c r="H380" i="1" s="1"/>
  <c r="I380" i="1" s="1"/>
  <c r="G382" i="1"/>
  <c r="H382" i="1" s="1"/>
  <c r="I382" i="1" s="1"/>
  <c r="G384" i="1"/>
  <c r="H384" i="1" s="1"/>
  <c r="I384" i="1" s="1"/>
  <c r="G386" i="1"/>
  <c r="H386" i="1" s="1"/>
  <c r="I386" i="1" s="1"/>
  <c r="G388" i="1"/>
  <c r="H388" i="1" s="1"/>
  <c r="I388" i="1" s="1"/>
  <c r="G220" i="1"/>
  <c r="H220" i="1" s="1"/>
  <c r="I220" i="1" s="1"/>
  <c r="G226" i="1"/>
  <c r="H226" i="1" s="1"/>
  <c r="I226" i="1" s="1"/>
  <c r="G231" i="1"/>
  <c r="H231" i="1" s="1"/>
  <c r="I231" i="1" s="1"/>
  <c r="G233" i="1"/>
  <c r="H233" i="1" s="1"/>
  <c r="I233" i="1" s="1"/>
  <c r="G244" i="1"/>
  <c r="H244" i="1" s="1"/>
  <c r="I244" i="1" s="1"/>
  <c r="G270" i="1"/>
  <c r="H270" i="1" s="1"/>
  <c r="I270" i="1" s="1"/>
  <c r="G272" i="1"/>
  <c r="H272" i="1" s="1"/>
  <c r="I272" i="1" s="1"/>
  <c r="G359" i="1"/>
  <c r="H359" i="1" s="1"/>
  <c r="I359" i="1" s="1"/>
  <c r="G367" i="1"/>
  <c r="H367" i="1" s="1"/>
  <c r="I367" i="1" s="1"/>
  <c r="G417" i="1"/>
  <c r="H417" i="1" s="1"/>
  <c r="I417" i="1" s="1"/>
  <c r="G122" i="1"/>
  <c r="H122" i="1" s="1"/>
  <c r="I122" i="1" s="1"/>
  <c r="G412" i="1"/>
  <c r="H412" i="1" s="1"/>
  <c r="I412" i="1" s="1"/>
  <c r="G344" i="1"/>
  <c r="H344" i="1" s="1"/>
  <c r="I344" i="1" s="1"/>
  <c r="G345" i="1"/>
  <c r="H345" i="1" s="1"/>
  <c r="I345" i="1" s="1"/>
  <c r="G348" i="1"/>
  <c r="H348" i="1" s="1"/>
  <c r="I348" i="1" s="1"/>
  <c r="G349" i="1"/>
  <c r="H349" i="1" s="1"/>
  <c r="I349" i="1" s="1"/>
  <c r="G352" i="1"/>
  <c r="H352" i="1" s="1"/>
  <c r="I352" i="1" s="1"/>
  <c r="G353" i="1"/>
  <c r="H353" i="1" s="1"/>
  <c r="I353" i="1" s="1"/>
  <c r="G356" i="1"/>
  <c r="H356" i="1" s="1"/>
  <c r="I356" i="1" s="1"/>
  <c r="G357" i="1"/>
  <c r="H357" i="1" s="1"/>
  <c r="I357" i="1" s="1"/>
  <c r="G391" i="1"/>
  <c r="H391" i="1" s="1"/>
  <c r="I391" i="1" s="1"/>
  <c r="G420" i="1"/>
  <c r="H420" i="1" s="1"/>
  <c r="I420" i="1" s="1"/>
  <c r="G402" i="1"/>
  <c r="H402" i="1" s="1"/>
  <c r="I402" i="1" s="1"/>
  <c r="G410" i="1"/>
  <c r="H410" i="1" s="1"/>
  <c r="I410" i="1" s="1"/>
  <c r="G418" i="1"/>
  <c r="H418" i="1" s="1"/>
  <c r="I418" i="1" s="1"/>
  <c r="G422" i="1"/>
  <c r="H422" i="1" s="1"/>
  <c r="I422" i="1" s="1"/>
  <c r="G424" i="1"/>
  <c r="H424" i="1" s="1"/>
  <c r="I424" i="1" s="1"/>
  <c r="G426" i="1"/>
  <c r="H426" i="1" s="1"/>
  <c r="I426" i="1" s="1"/>
  <c r="G428" i="1"/>
  <c r="H428" i="1" s="1"/>
  <c r="I428" i="1" s="1"/>
  <c r="G430" i="1"/>
  <c r="H430" i="1" s="1"/>
  <c r="I430" i="1" s="1"/>
  <c r="G432" i="1"/>
  <c r="H432" i="1" s="1"/>
  <c r="I432" i="1" s="1"/>
  <c r="G434" i="1"/>
  <c r="H434" i="1" s="1"/>
  <c r="I434" i="1" s="1"/>
  <c r="G436" i="1"/>
  <c r="H436" i="1" s="1"/>
  <c r="I436" i="1" s="1"/>
  <c r="G438" i="1"/>
  <c r="H438" i="1" s="1"/>
  <c r="I438" i="1" s="1"/>
  <c r="G440" i="1"/>
  <c r="H440" i="1" s="1"/>
  <c r="I440" i="1" s="1"/>
  <c r="G442" i="1"/>
  <c r="H442" i="1" s="1"/>
  <c r="I442" i="1" s="1"/>
  <c r="G444" i="1"/>
  <c r="H444" i="1" s="1"/>
  <c r="I444" i="1" s="1"/>
  <c r="G446" i="1"/>
  <c r="H446" i="1" s="1"/>
  <c r="I446" i="1" s="1"/>
  <c r="G448" i="1"/>
  <c r="H448" i="1" s="1"/>
  <c r="I448" i="1" s="1"/>
  <c r="G450" i="1"/>
  <c r="H450" i="1" s="1"/>
  <c r="I450" i="1" s="1"/>
  <c r="G452" i="1"/>
  <c r="H452" i="1" s="1"/>
  <c r="I452" i="1" s="1"/>
  <c r="G454" i="1"/>
  <c r="H454" i="1" s="1"/>
  <c r="I454" i="1" s="1"/>
  <c r="G456" i="1"/>
  <c r="H456" i="1" s="1"/>
  <c r="I456" i="1" s="1"/>
  <c r="G458" i="1"/>
  <c r="H458" i="1" s="1"/>
  <c r="I458" i="1" s="1"/>
  <c r="G460" i="1"/>
  <c r="H460" i="1" s="1"/>
  <c r="I460" i="1" s="1"/>
  <c r="G462" i="1"/>
  <c r="H462" i="1" s="1"/>
  <c r="I462" i="1" s="1"/>
  <c r="G464" i="1"/>
  <c r="H464" i="1" s="1"/>
  <c r="I464" i="1" s="1"/>
  <c r="G466" i="1"/>
  <c r="H466" i="1" s="1"/>
  <c r="I466" i="1" s="1"/>
  <c r="G468" i="1"/>
  <c r="H468" i="1" s="1"/>
  <c r="I468" i="1" s="1"/>
  <c r="G470" i="1"/>
  <c r="H470" i="1" s="1"/>
  <c r="I470" i="1" s="1"/>
  <c r="G472" i="1"/>
  <c r="H472" i="1" s="1"/>
  <c r="I472" i="1" s="1"/>
  <c r="G474" i="1"/>
  <c r="H474" i="1" s="1"/>
  <c r="I474" i="1" s="1"/>
  <c r="G476" i="1"/>
  <c r="H476" i="1" s="1"/>
  <c r="I476" i="1" s="1"/>
  <c r="G478" i="1"/>
  <c r="H478" i="1" s="1"/>
  <c r="I478" i="1" s="1"/>
  <c r="G480" i="1"/>
  <c r="H480" i="1" s="1"/>
  <c r="I480" i="1" s="1"/>
  <c r="G482" i="1"/>
  <c r="H482" i="1" s="1"/>
  <c r="I482" i="1" s="1"/>
  <c r="G484" i="1"/>
  <c r="H484" i="1" s="1"/>
  <c r="I484" i="1" s="1"/>
  <c r="G486" i="1"/>
  <c r="H486" i="1" s="1"/>
  <c r="I486" i="1" s="1"/>
  <c r="G488" i="1"/>
  <c r="H488" i="1" s="1"/>
  <c r="I488" i="1" s="1"/>
  <c r="G490" i="1"/>
  <c r="H490" i="1" s="1"/>
  <c r="I490" i="1" s="1"/>
  <c r="G492" i="1"/>
  <c r="H492" i="1" s="1"/>
  <c r="I492" i="1" s="1"/>
  <c r="G494" i="1"/>
  <c r="H494" i="1" s="1"/>
  <c r="I494" i="1" s="1"/>
  <c r="G496" i="1"/>
  <c r="H496" i="1" s="1"/>
  <c r="I496" i="1" s="1"/>
  <c r="G498" i="1"/>
  <c r="H498" i="1" s="1"/>
  <c r="I498" i="1" s="1"/>
  <c r="G500" i="1"/>
  <c r="H500" i="1" s="1"/>
  <c r="I500" i="1" s="1"/>
  <c r="G502" i="1"/>
  <c r="H502" i="1" s="1"/>
  <c r="I502" i="1" s="1"/>
  <c r="G504" i="1"/>
  <c r="H504" i="1" s="1"/>
  <c r="I504" i="1" s="1"/>
  <c r="G506" i="1"/>
  <c r="H506" i="1" s="1"/>
  <c r="I506" i="1" s="1"/>
  <c r="G508" i="1"/>
  <c r="H508" i="1" s="1"/>
  <c r="I508" i="1" s="1"/>
  <c r="G510" i="1"/>
  <c r="H510" i="1" s="1"/>
  <c r="I510" i="1" s="1"/>
  <c r="G512" i="1"/>
  <c r="H512" i="1" s="1"/>
  <c r="I512" i="1" s="1"/>
  <c r="G514" i="1"/>
  <c r="H514" i="1" s="1"/>
  <c r="I514" i="1" s="1"/>
  <c r="G516" i="1"/>
  <c r="H516" i="1" s="1"/>
  <c r="I516" i="1" s="1"/>
  <c r="G518" i="1"/>
  <c r="H518" i="1" s="1"/>
  <c r="I518" i="1" s="1"/>
  <c r="L188" i="3"/>
  <c r="M188" i="3" s="1"/>
  <c r="E188" i="3" s="1"/>
  <c r="F188" i="3" s="1"/>
  <c r="G188" i="3" s="1"/>
  <c r="L194" i="3"/>
  <c r="M194" i="3" s="1"/>
  <c r="E194" i="3" s="1"/>
  <c r="F194" i="3" s="1"/>
  <c r="G194" i="3" s="1"/>
  <c r="L192" i="3"/>
  <c r="M192" i="3" s="1"/>
  <c r="E192" i="3" s="1"/>
  <c r="F192" i="3" s="1"/>
  <c r="G192" i="3" s="1"/>
  <c r="L190" i="3"/>
  <c r="M190" i="3" s="1"/>
  <c r="E190" i="3" s="1"/>
  <c r="F190" i="3" s="1"/>
  <c r="G190" i="3" s="1"/>
  <c r="L191" i="3"/>
  <c r="M191" i="3" s="1"/>
  <c r="E191" i="3" s="1"/>
  <c r="F191" i="3" s="1"/>
  <c r="G191" i="3" s="1"/>
  <c r="L193" i="3"/>
  <c r="M193" i="3" s="1"/>
  <c r="E193" i="3" s="1"/>
  <c r="F193" i="3" s="1"/>
  <c r="G193" i="3" s="1"/>
  <c r="L189" i="3"/>
  <c r="M189" i="3" s="1"/>
  <c r="E189" i="3" s="1"/>
  <c r="F189" i="3" s="1"/>
  <c r="G18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Tolga Kacmaz</author>
    <author>Ozgur Akkaya</author>
    <author>tolga.kacmaz</author>
  </authors>
  <commentList>
    <comment ref="U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62"/>
          </rPr>
          <t>Tolga Kacmaz:
KİLİSE:17 €
MYRA: 13 €</t>
        </r>
      </text>
    </comment>
    <comment ref="U35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</text>
    </comment>
    <comment ref="U85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HIERAPOLIS: 24
HAVUZ: ???</t>
        </r>
      </text>
    </comment>
    <comment ref="Q120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1KAHVALTI 250
2 ÖĞLEYEMEĞİ 500
1 AKŞAM YEMEĞİ 250</t>
        </r>
      </text>
    </comment>
    <comment ref="U120" authorId="1" shapeId="0" xr:uid="{00000000-0006-0000-0000-000005000000}">
      <text>
        <r>
          <rPr>
            <b/>
            <sz val="9"/>
            <color indexed="81"/>
            <rFont val="Tahoma"/>
            <family val="2"/>
            <charset val="162"/>
          </rPr>
          <t>Tolga:</t>
        </r>
        <r>
          <rPr>
            <sz val="9"/>
            <color indexed="81"/>
            <rFont val="Tahoma"/>
            <family val="2"/>
            <charset val="162"/>
          </rPr>
          <t xml:space="preserve">
AZİZ MERKÜRİ (SARATLI YERALTI) 105 TL
</t>
        </r>
      </text>
    </comment>
    <comment ref="AE120" authorId="1" shapeId="0" xr:uid="{00000000-0006-0000-0000-000006000000}">
      <text>
        <r>
          <rPr>
            <b/>
            <sz val="9"/>
            <color indexed="81"/>
            <rFont val="Tahoma"/>
            <family val="2"/>
            <charset val="162"/>
          </rPr>
          <t>Tolga Kaçmaz</t>
        </r>
        <r>
          <rPr>
            <sz val="9"/>
            <color indexed="81"/>
            <rFont val="Tahoma"/>
            <family val="2"/>
            <charset val="162"/>
          </rPr>
          <t xml:space="preserve">
DOUBLE 60 USD OTEL</t>
        </r>
      </text>
    </comment>
    <comment ref="U135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Antalya Müze: 12</t>
        </r>
      </text>
    </comment>
    <comment ref="AA135" authorId="1" shapeId="0" xr:uid="{00000000-0006-0000-0000-000008000000}">
      <text>
        <r>
          <rPr>
            <sz val="9"/>
            <color indexed="81"/>
            <rFont val="Tahoma"/>
            <family val="2"/>
            <charset val="162"/>
          </rPr>
          <t>Tolga:
CUMH. MEYDANI 400 TL
DUDEN 100/120/150 TL
PERGE 50 / 70TL</t>
        </r>
      </text>
    </comment>
    <comment ref="AA144" authorId="1" shapeId="0" xr:uid="{00000000-0006-0000-0000-000009000000}">
      <text>
        <r>
          <rPr>
            <b/>
            <sz val="9"/>
            <color indexed="81"/>
            <rFont val="Tahoma"/>
            <family val="2"/>
            <charset val="162"/>
          </rPr>
          <t xml:space="preserve">Tolga:
CUMH. MEYDANI 250 TL
DUDEN 100/120/150 TL
</t>
        </r>
      </text>
    </comment>
    <comment ref="U153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Side Müzesi &amp; Örenyeri 17€</t>
        </r>
      </text>
    </comment>
    <comment ref="U159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Side Müzesi &amp; Örenyeri 17€</t>
        </r>
      </text>
    </comment>
    <comment ref="U165" authorId="2" shapeId="0" xr:uid="{00000000-0006-0000-0000-00000C000000}">
      <text>
        <r>
          <rPr>
            <b/>
            <sz val="9"/>
            <color indexed="81"/>
            <rFont val="Tahoma"/>
            <family val="2"/>
            <charset val="162"/>
          </rPr>
          <t>tolga.kacmaz:</t>
        </r>
        <r>
          <rPr>
            <sz val="9"/>
            <color indexed="81"/>
            <rFont val="Tahoma"/>
            <family val="2"/>
            <charset val="162"/>
          </rPr>
          <t xml:space="preserve">
TELEFERIK 190 TL
DAMLATAS 50 TL
</t>
        </r>
      </text>
    </comment>
    <comment ref="AA165" authorId="1" shapeId="0" xr:uid="{00000000-0006-0000-0000-00000D000000}">
      <text>
        <r>
          <rPr>
            <b/>
            <sz val="9"/>
            <color indexed="81"/>
            <rFont val="Tahoma"/>
            <family val="2"/>
            <charset val="162"/>
          </rPr>
          <t>Ozgur Akkaya:</t>
        </r>
        <r>
          <rPr>
            <sz val="9"/>
            <color indexed="81"/>
            <rFont val="Tahoma"/>
            <family val="2"/>
            <charset val="162"/>
          </rPr>
          <t xml:space="preserve">
DAMLATAS - 100 TL
</t>
        </r>
      </text>
    </comment>
    <comment ref="Q171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ŞELALE REST</t>
        </r>
      </text>
    </comment>
    <comment ref="S171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2 SAAT KEMER TEKNE TURU</t>
        </r>
      </text>
    </comment>
    <comment ref="U171" authorId="0" shapeId="0" xr:uid="{00000000-0006-0000-0000-000010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Phaselis 9</t>
        </r>
      </text>
    </comment>
    <comment ref="S180" authorId="0" shapeId="0" xr:uid="{00000000-0006-0000-0000-000011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2 SAAT KEMER TEKNE TURU</t>
        </r>
      </text>
    </comment>
    <comment ref="AF180" authorId="0" shapeId="0" xr:uid="{00000000-0006-0000-0000-000012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TELEFERİK 24
YEMEK 7</t>
        </r>
      </text>
    </comment>
    <comment ref="AF184" authorId="0" shapeId="0" xr:uid="{00000000-0006-0000-0000-000013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OLYMPOS TELEFERİK 29
SUNSET EXCLUSIVE 60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Tolga Kacmaz</author>
  </authors>
  <commentList>
    <comment ref="AG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Tolga Kacmaz:</t>
        </r>
        <r>
          <rPr>
            <sz val="9"/>
            <color indexed="81"/>
            <rFont val="Tahoma"/>
            <charset val="1"/>
          </rPr>
          <t xml:space="preserve">
CHILD 16 €</t>
        </r>
      </text>
    </comment>
    <comment ref="AG2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Tolga Kacmaz:</t>
        </r>
        <r>
          <rPr>
            <sz val="9"/>
            <color indexed="81"/>
            <rFont val="Tahoma"/>
            <charset val="1"/>
          </rPr>
          <t xml:space="preserve">
CHILD 24 €</t>
        </r>
      </text>
    </comment>
    <comment ref="AG37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Tolga Kacmaz:</t>
        </r>
        <r>
          <rPr>
            <sz val="9"/>
            <color indexed="81"/>
            <rFont val="Tahoma"/>
            <charset val="1"/>
          </rPr>
          <t xml:space="preserve">
CHILD 32 €</t>
        </r>
      </text>
    </comment>
    <comment ref="AG53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Tolga Kacmaz:</t>
        </r>
        <r>
          <rPr>
            <sz val="9"/>
            <color indexed="81"/>
            <rFont val="Tahoma"/>
            <charset val="1"/>
          </rPr>
          <t xml:space="preserve">
CHILD 48 €</t>
        </r>
      </text>
    </comment>
    <comment ref="AG6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Tolga Kacmaz:</t>
        </r>
        <r>
          <rPr>
            <sz val="9"/>
            <color indexed="81"/>
            <rFont val="Tahoma"/>
            <charset val="1"/>
          </rPr>
          <t xml:space="preserve">
CHILD 52 €</t>
        </r>
      </text>
    </comment>
    <comment ref="AG85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Tolga Kacmaz:</t>
        </r>
        <r>
          <rPr>
            <sz val="9"/>
            <color indexed="81"/>
            <rFont val="Tahoma"/>
            <charset val="1"/>
          </rPr>
          <t xml:space="preserve">
CHILD 36 €</t>
        </r>
      </text>
    </comment>
    <comment ref="AG10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CHILD 28 €</t>
        </r>
      </text>
    </comment>
    <comment ref="AG117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CHILD 24 €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suleyman.keles</author>
    <author>TUIRussia</author>
  </authors>
  <commentList>
    <comment ref="AF7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suleyman.keles:</t>
        </r>
        <r>
          <rPr>
            <sz val="9"/>
            <color indexed="81"/>
            <rFont val="Tahoma"/>
            <family val="2"/>
            <charset val="162"/>
          </rPr>
          <t xml:space="preserve">
REHBER BONUS OLARAK YAZILDI
</t>
        </r>
      </text>
    </comment>
    <comment ref="AF224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162"/>
          </rPr>
          <t>TUIRussia:</t>
        </r>
        <r>
          <rPr>
            <sz val="9"/>
            <color indexed="81"/>
            <rFont val="Tahoma"/>
            <family val="2"/>
            <charset val="162"/>
          </rPr>
          <t xml:space="preserve">
trf dahil</t>
        </r>
      </text>
    </comment>
    <comment ref="A385" authorId="1" shapeId="0" xr:uid="{00000000-0006-0000-0200-000003000000}">
      <text>
        <r>
          <rPr>
            <b/>
            <sz val="9"/>
            <color indexed="81"/>
            <rFont val="Tahoma"/>
            <family val="2"/>
            <charset val="162"/>
          </rPr>
          <t>TUIRussia Teleferik Phaselis Ulupınar trf fiyatları baz alındı</t>
        </r>
      </text>
    </comment>
    <comment ref="A388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162"/>
          </rPr>
          <t>TUIRussia Teleferik Phaselis Ulupınar trf fiyatları baz alındı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Tolga Kacmaz</author>
    <author>Hakki Kurtgil</author>
    <author>Ozgur Akkaya</author>
  </authors>
  <commentList>
    <comment ref="AF17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Tolga Kacmaz:</t>
        </r>
        <r>
          <rPr>
            <sz val="9"/>
            <color indexed="81"/>
            <rFont val="Tahoma"/>
            <charset val="1"/>
          </rPr>
          <t xml:space="preserve">
10 USD TRF</t>
        </r>
      </text>
    </comment>
    <comment ref="AF37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LION SAFARI 14 USD
AKVARYUM 25.40</t>
        </r>
      </text>
    </comment>
    <comment ref="M85" authorId="1" shapeId="0" xr:uid="{00000000-0006-0000-0300-000003000000}">
      <text>
        <r>
          <rPr>
            <b/>
            <sz val="9"/>
            <color indexed="81"/>
            <rFont val="Tahoma"/>
            <charset val="1"/>
          </rPr>
          <t>Hakki Kurtgil:</t>
        </r>
        <r>
          <rPr>
            <sz val="9"/>
            <color indexed="81"/>
            <rFont val="Tahoma"/>
            <charset val="1"/>
          </rPr>
          <t xml:space="preserve">
2024 SENESINDEN EMSAL ALINARAK KEMER BOT TURU FIYATI GIRILMISTIR
</t>
        </r>
      </text>
    </comment>
    <comment ref="AF88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SHOW ADL 15 USD
7-12 11 USD
0 - 6,99 FREE
</t>
        </r>
      </text>
    </comment>
    <comment ref="AF94" authorId="2" shapeId="0" xr:uid="{00000000-0006-0000-0300-000005000000}">
      <text>
        <r>
          <rPr>
            <b/>
            <sz val="9"/>
            <color indexed="81"/>
            <rFont val="Tahoma"/>
            <family val="2"/>
            <charset val="162"/>
          </rPr>
          <t>Tolga Kaçmaz:</t>
        </r>
        <r>
          <rPr>
            <sz val="9"/>
            <color indexed="81"/>
            <rFont val="Tahoma"/>
            <family val="2"/>
            <charset val="162"/>
          </rPr>
          <t xml:space="preserve">
YETISKIN 39
COCUK 32
INFANT FREE</t>
        </r>
      </text>
    </comment>
    <comment ref="AF103" authorId="2" shapeId="0" xr:uid="{00000000-0006-0000-0300-000006000000}">
      <text>
        <r>
          <rPr>
            <b/>
            <sz val="9"/>
            <color indexed="81"/>
            <rFont val="Tahoma"/>
            <family val="2"/>
            <charset val="162"/>
          </rPr>
          <t>Tolga Kaçmaz:</t>
        </r>
        <r>
          <rPr>
            <sz val="9"/>
            <color indexed="81"/>
            <rFont val="Tahoma"/>
            <family val="2"/>
            <charset val="162"/>
          </rPr>
          <t xml:space="preserve">
YETISKIN 50
COCUK 40
INFANT FREE</t>
        </r>
      </text>
    </comment>
    <comment ref="AF129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TELEFERİK 29
TRANSFER 8</t>
        </r>
      </text>
    </comment>
    <comment ref="AF130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TELEFERİK: 25
TRANSFER: 14</t>
        </r>
      </text>
    </comment>
    <comment ref="AF146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TELEFERİK: 29
YEMEK :16</t>
        </r>
      </text>
    </comment>
    <comment ref="AF301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GİRİŞ 21 USD
TRANSFER 8 USD</t>
        </r>
      </text>
    </comment>
    <comment ref="AF302" authorId="0" shapeId="0" xr:uid="{00000000-0006-0000-0300-00000B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GİRİŞ 21 USD
TRANSFER 10 USD</t>
        </r>
      </text>
    </comment>
    <comment ref="M304" authorId="1" shapeId="0" xr:uid="{00000000-0006-0000-0300-00000C000000}">
      <text>
        <r>
          <rPr>
            <b/>
            <sz val="9"/>
            <color indexed="81"/>
            <rFont val="Tahoma"/>
            <family val="2"/>
            <charset val="162"/>
          </rPr>
          <t>Hakki Kurtgil:</t>
        </r>
        <r>
          <rPr>
            <sz val="9"/>
            <color indexed="81"/>
            <rFont val="Tahoma"/>
            <family val="2"/>
            <charset val="162"/>
          </rPr>
          <t xml:space="preserve">
EMSAL İÇİN KEMER BOT TURU FIYATI EKLENMISTIR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Tolga Kacmaz</author>
  </authors>
  <commentList>
    <comment ref="AF20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FULL PAKET 3IN 1 TRF DAHİL</t>
        </r>
      </text>
    </comment>
    <comment ref="AF51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SHOW:12 USD
TRANSFER: 8 USD</t>
        </r>
      </text>
    </comment>
    <comment ref="AF5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SHOW:21 USD
TRANSFER: 8 USD</t>
        </r>
      </text>
    </comment>
    <comment ref="AF5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YUNUSLA YÜZME :100USD
TRANSFER: 8 USD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Tolga Kacmaz</author>
    <author>Ozgur Akkaya</author>
    <author>hasan.tasdelen</author>
    <author>tolga.kacmaz</author>
    <author>Hakki Kurtgil</author>
  </authors>
  <commentList>
    <comment ref="AX1" authorId="0" shapeId="0" xr:uid="{00000000-0006-0000-0500-000001000000}">
      <text>
        <r>
          <rPr>
            <b/>
            <sz val="8"/>
            <color indexed="81"/>
            <rFont val="Tahoma"/>
            <family val="2"/>
            <charset val="162"/>
          </rPr>
          <t>Tur Operasyon:
(Demre: Myra,St.Nıcholas)
(Pam.:Hierapolis)
(Efes Pam.: Hierapolis+ Efes+Meryem Ana)
(Perge&amp;Aspendos:15+15)
(Anadolu Ateşi : 23€)
(Şelaler: 
Düden 2,50 TL
Kurşunlu 2,50 TL
Manavgat 2,50 TL)</t>
        </r>
      </text>
    </comment>
    <comment ref="AX2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162"/>
          </rPr>
          <t>Tolga Kacmaz:
KİLİSE:200
MYRA: 144</t>
        </r>
      </text>
    </comment>
    <comment ref="R62" authorId="1" shapeId="0" xr:uid="{00000000-0006-0000-0500-000003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PAM 24
HAVUZ 6</t>
        </r>
      </text>
    </comment>
    <comment ref="V122" authorId="2" shapeId="0" xr:uid="{00000000-0006-0000-0500-000004000000}">
      <text>
        <r>
          <rPr>
            <b/>
            <sz val="9"/>
            <color indexed="81"/>
            <rFont val="Tahoma"/>
            <family val="2"/>
            <charset val="162"/>
          </rPr>
          <t>Ozgur Akkaya:</t>
        </r>
        <r>
          <rPr>
            <sz val="9"/>
            <color indexed="81"/>
            <rFont val="Tahoma"/>
            <family val="2"/>
            <charset val="162"/>
          </rPr>
          <t xml:space="preserve">
YEDEK KAPTAN 1500 TL 2 GUN
135 TL OTOPARK</t>
        </r>
      </text>
    </comment>
    <comment ref="BG122" authorId="3" shapeId="0" xr:uid="{00000000-0006-0000-0500-000005000000}">
      <text>
        <r>
          <rPr>
            <b/>
            <sz val="9"/>
            <color indexed="81"/>
            <rFont val="Tahoma"/>
            <family val="2"/>
            <charset val="162"/>
          </rPr>
          <t>hasan.tasdelen:</t>
        </r>
        <r>
          <rPr>
            <sz val="9"/>
            <color indexed="81"/>
            <rFont val="Tahoma"/>
            <family val="2"/>
            <charset val="162"/>
          </rPr>
          <t xml:space="preserve">
75 KOKARTLI-30 KONAKLAMA</t>
        </r>
      </text>
    </comment>
    <comment ref="V152" authorId="2" shapeId="0" xr:uid="{00000000-0006-0000-0500-000006000000}">
      <text>
        <r>
          <rPr>
            <b/>
            <sz val="9"/>
            <color indexed="81"/>
            <rFont val="Tahoma"/>
            <family val="2"/>
            <charset val="162"/>
          </rPr>
          <t>Ozgur Akkaya:</t>
        </r>
        <r>
          <rPr>
            <sz val="9"/>
            <color indexed="81"/>
            <rFont val="Tahoma"/>
            <family val="2"/>
            <charset val="162"/>
          </rPr>
          <t xml:space="preserve">
YEDEK KAPTAN 1500 TL 2 GUN
135 TL OTOPARK</t>
        </r>
      </text>
    </comment>
    <comment ref="AX152" authorId="1" shapeId="0" xr:uid="{00000000-0006-0000-0500-000007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Göreme: 240
Kaymaklı: 200
Zelve: 120</t>
        </r>
      </text>
    </comment>
    <comment ref="AX182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Antalya Müze: 160</t>
        </r>
      </text>
    </comment>
    <comment ref="AX230" authorId="4" shapeId="0" xr:uid="{00000000-0006-0000-0500-000009000000}">
      <text>
        <r>
          <rPr>
            <b/>
            <sz val="9"/>
            <color indexed="81"/>
            <rFont val="Tahoma"/>
            <family val="2"/>
            <charset val="162"/>
          </rPr>
          <t>tolga.kacmaz:</t>
        </r>
        <r>
          <rPr>
            <sz val="9"/>
            <color indexed="81"/>
            <rFont val="Tahoma"/>
            <family val="2"/>
            <charset val="162"/>
          </rPr>
          <t xml:space="preserve">
TELEFERIK 100
DAMLATAS 30
</t>
        </r>
      </text>
    </comment>
    <comment ref="AX236" authorId="4" shapeId="0" xr:uid="{00000000-0006-0000-0500-00000A000000}">
      <text>
        <r>
          <rPr>
            <b/>
            <sz val="9"/>
            <color indexed="81"/>
            <rFont val="Tahoma"/>
            <family val="2"/>
            <charset val="162"/>
          </rPr>
          <t>tolga.kacmaz:</t>
        </r>
        <r>
          <rPr>
            <sz val="9"/>
            <color indexed="81"/>
            <rFont val="Tahoma"/>
            <family val="2"/>
            <charset val="162"/>
          </rPr>
          <t xml:space="preserve">
TELEFERIK 100
DAMLATAS 30
</t>
        </r>
      </text>
    </comment>
    <comment ref="AX242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162"/>
          </rPr>
          <t>Tolga Kacmaz:</t>
        </r>
        <r>
          <rPr>
            <sz val="9"/>
            <color indexed="81"/>
            <rFont val="Tahoma"/>
            <family val="2"/>
            <charset val="162"/>
          </rPr>
          <t xml:space="preserve">
Side Müzesi: 80
Şelale: 15</t>
        </r>
      </text>
    </comment>
    <comment ref="K302" authorId="5" shapeId="0" xr:uid="{00000000-0006-0000-0500-00000C000000}">
      <text>
        <r>
          <rPr>
            <b/>
            <sz val="9"/>
            <color indexed="81"/>
            <rFont val="Tahoma"/>
            <charset val="1"/>
          </rPr>
          <t>Hakki Kurtgil:</t>
        </r>
        <r>
          <rPr>
            <sz val="9"/>
            <color indexed="81"/>
            <rFont val="Tahoma"/>
            <charset val="1"/>
          </rPr>
          <t xml:space="preserve">
2024 SENESINDEN EMSAL ALINARAK KEMER BOT TURU FIYATI GIRILMISTIR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TUIRussia</author>
  </authors>
  <commentList>
    <comment ref="R16" authorId="0" shapeId="0" xr:uid="{00000000-0006-0000-0700-000001000000}">
      <text>
        <r>
          <rPr>
            <b/>
            <sz val="8"/>
            <color indexed="81"/>
            <rFont val="Tahoma"/>
            <family val="2"/>
            <charset val="162"/>
          </rPr>
          <t>Tur Operasyon:
(Demre: Myra,St.Nıcholas)
(Pam.:Hierapolis)
(Efes Pam.: Hierapolis+ Efes+Meryem Ana)
(Perge&amp;Aspendos:15+15)
(Anadolu Ateşi : 23€)
(Şelaler: 
Düden 2,50 TL
Kurşunlu 2,50 TL
Manavgat 2,50 TL)</t>
        </r>
      </text>
    </comment>
    <comment ref="K24" authorId="1" shapeId="0" xr:uid="{00000000-0006-0000-0700-000002000000}">
      <text>
        <r>
          <rPr>
            <b/>
            <sz val="9"/>
            <color indexed="81"/>
            <rFont val="Tahoma"/>
            <family val="2"/>
            <charset val="162"/>
          </rPr>
          <t>TUIRussia:</t>
        </r>
        <r>
          <rPr>
            <sz val="9"/>
            <color indexed="81"/>
            <rFont val="Tahoma"/>
            <family val="2"/>
            <charset val="162"/>
          </rPr>
          <t xml:space="preserve">
tüm bölgelerin ortalama trf fiyatı baz alındı.</t>
        </r>
      </text>
    </comment>
  </commentList>
</comments>
</file>

<file path=xl/sharedStrings.xml><?xml version="1.0" encoding="utf-8"?>
<sst xmlns="http://schemas.openxmlformats.org/spreadsheetml/2006/main" count="6333" uniqueCount="455">
  <si>
    <t>DEMRE</t>
  </si>
  <si>
    <t>Mini</t>
  </si>
  <si>
    <t>Midi</t>
  </si>
  <si>
    <t>Bus</t>
  </si>
  <si>
    <t>Tur</t>
  </si>
  <si>
    <t>Araç</t>
  </si>
  <si>
    <t>Bölge</t>
  </si>
  <si>
    <t>Kemer</t>
  </si>
  <si>
    <t>Antalya</t>
  </si>
  <si>
    <t>Belek</t>
  </si>
  <si>
    <t>Side</t>
  </si>
  <si>
    <t>Alanya</t>
  </si>
  <si>
    <t>Pax</t>
  </si>
  <si>
    <t>Satış</t>
  </si>
  <si>
    <t>Maliyet</t>
  </si>
  <si>
    <t>PP Kar</t>
  </si>
  <si>
    <t>Kar %</t>
  </si>
  <si>
    <t>Otop TL</t>
  </si>
  <si>
    <t>Sig USD</t>
  </si>
  <si>
    <t>PAM1</t>
  </si>
  <si>
    <t>ANTALYA SEHIR TURU</t>
  </si>
  <si>
    <t>SIDE SEHIR TURU</t>
  </si>
  <si>
    <t>FİRMA</t>
  </si>
  <si>
    <t>Hepsi</t>
  </si>
  <si>
    <t>Tip TL</t>
  </si>
  <si>
    <t>Tip USD</t>
  </si>
  <si>
    <t>USD
kur</t>
  </si>
  <si>
    <t>EUR
USD</t>
  </si>
  <si>
    <t>Araç
TL</t>
  </si>
  <si>
    <t>Araç
USD</t>
  </si>
  <si>
    <t>Araç
USD PP</t>
  </si>
  <si>
    <t>Bot
USD</t>
  </si>
  <si>
    <t>Yemek
TL
PP</t>
  </si>
  <si>
    <t>Yemek
USD
PP</t>
  </si>
  <si>
    <t>Tip
TL</t>
  </si>
  <si>
    <t>Tip
USD
PP</t>
  </si>
  <si>
    <t>Yedek
Şoför
TL</t>
  </si>
  <si>
    <t>Yedek
Şoför
USD PP</t>
  </si>
  <si>
    <t>Otop.
TL</t>
  </si>
  <si>
    <t>Otop.
USD PP</t>
  </si>
  <si>
    <t>Kok.
PP</t>
  </si>
  <si>
    <t>Sig
TL
PP</t>
  </si>
  <si>
    <t>Sig
USD
PP</t>
  </si>
  <si>
    <t>Firma
USD
PP</t>
  </si>
  <si>
    <t>Rep
Bon</t>
  </si>
  <si>
    <t>Rep
Com</t>
  </si>
  <si>
    <t>BM
Com</t>
  </si>
  <si>
    <t>Rep
Com
PP</t>
  </si>
  <si>
    <t>BM
Com
PP</t>
  </si>
  <si>
    <t>BUGGY CROSS</t>
  </si>
  <si>
    <t>HAMAM KATRE-UZAKDOGU</t>
  </si>
  <si>
    <t>HAMAM KATRE-OSMANLI</t>
  </si>
  <si>
    <t>ALL</t>
  </si>
  <si>
    <t>PAMUKKALE DEMRE 2 GÜNLÜK</t>
  </si>
  <si>
    <t>AYT-KMR</t>
  </si>
  <si>
    <t>DIVING</t>
  </si>
  <si>
    <t>ANADOLU ATEŞİ</t>
  </si>
  <si>
    <t>TAHTALI TELEFERİK</t>
  </si>
  <si>
    <t>ESCAPE PARAGLIDING</t>
  </si>
  <si>
    <t>SEAALANYA DOLPHINPARK</t>
  </si>
  <si>
    <t>SEAALANYA SEAPARK DOLPHINPARK</t>
  </si>
  <si>
    <t>SEAPARK YUNUSLA YÜZME</t>
  </si>
  <si>
    <t>Alanya Side</t>
  </si>
  <si>
    <t>WATERPLANET ALANYA</t>
  </si>
  <si>
    <t>HAMAM PELOID CAMUR VIP</t>
  </si>
  <si>
    <t>Cost</t>
  </si>
  <si>
    <t>ISTANBUL (TOURIST FLY)</t>
  </si>
  <si>
    <t>HAREM DİSKO</t>
  </si>
  <si>
    <t>DINOPARK</t>
  </si>
  <si>
    <t>JEEP SAFARI-GÜNDÜZ-KAIZER</t>
  </si>
  <si>
    <t>HAMAM BABEL-TURKISH DELIGHT</t>
  </si>
  <si>
    <t>HAMAM BABEL-BALI EXOTIC</t>
  </si>
  <si>
    <t>HAMAM BABEL-BABEL MYSTIC</t>
  </si>
  <si>
    <t>Örenyeri
USD</t>
  </si>
  <si>
    <t>Bot
TL</t>
  </si>
  <si>
    <t>Yemek
USD</t>
  </si>
  <si>
    <t>Yemek
TL</t>
  </si>
  <si>
    <t>EUR-
USD</t>
  </si>
  <si>
    <t>Örenyeri
TL</t>
  </si>
  <si>
    <t>Otop
USD</t>
  </si>
  <si>
    <t>Otel
USD</t>
  </si>
  <si>
    <t>Sig
TL</t>
  </si>
  <si>
    <t>Firma
USD</t>
  </si>
  <si>
    <t>Kar</t>
  </si>
  <si>
    <t>TAHTALI TELEFERİK SUNSET</t>
  </si>
  <si>
    <t>ANTALYA AQUALAND DOLPHINLAND</t>
  </si>
  <si>
    <t>ANTALYA DOLPHIN SHOW</t>
  </si>
  <si>
    <t>TUR
Araç
TL</t>
  </si>
  <si>
    <t>TOPL.
Araç
TL</t>
  </si>
  <si>
    <t>Demre
Bot
TL
PP</t>
  </si>
  <si>
    <t>Bot
USD
PP</t>
  </si>
  <si>
    <t>Örenyeri
Giriş
TL
PP</t>
  </si>
  <si>
    <t>Örenyeri
Giriş
USD
PP</t>
  </si>
  <si>
    <t>AKVARYUM FULL PAKET (YEMEKSİZ)</t>
  </si>
  <si>
    <t>HAMAM BABEL-HAREM</t>
  </si>
  <si>
    <t>HAMAM KATRE-SIGNATURE</t>
  </si>
  <si>
    <t>HAMAM KATRE-STANDART</t>
  </si>
  <si>
    <t>HAMAM PELOID SPA RELAX PROGRAM</t>
  </si>
  <si>
    <t>HAMAM PELOID KLASIK PROGRAM</t>
  </si>
  <si>
    <t>HAMAM PELOID THAI &amp; BALI PROGRAMI</t>
  </si>
  <si>
    <t>HAMAM-HANZADE-POSEIDON</t>
  </si>
  <si>
    <t>HAMAM-HANZADE-FLORIA</t>
  </si>
  <si>
    <t>HAMAM-HANZADE-SPECIAL</t>
  </si>
  <si>
    <t>JEEP SAFARI-GECE-KAIZER</t>
  </si>
  <si>
    <t>JEEP SAFARI-SHERLOCK SAPADERE</t>
  </si>
  <si>
    <t>JEEP SAFARI-SHERLOCK NIGHT SAFARI</t>
  </si>
  <si>
    <t>PORSCHE CAYENNE TURU</t>
  </si>
  <si>
    <t>HAREM HAMAM STANDART</t>
  </si>
  <si>
    <t>HAREM HAMAM VIP</t>
  </si>
  <si>
    <t>KEYF HAMAM - KLASİK</t>
  </si>
  <si>
    <t>KEYF HAMAM - ALOE VERA FISH</t>
  </si>
  <si>
    <t>KEYF HAMAM - DETOX</t>
  </si>
  <si>
    <t>TÜRK GECESİ - OTTOMAN</t>
  </si>
  <si>
    <t>PIKNIK - GREEN CANYON</t>
  </si>
  <si>
    <t xml:space="preserve">Mini </t>
  </si>
  <si>
    <t>JEEP SAFARI - HAPPY OUTDOOR</t>
  </si>
  <si>
    <t>ESD - QUAD SAFARI</t>
  </si>
  <si>
    <t>ESD - BUGGY SAFARI</t>
  </si>
  <si>
    <t>KAPADOKYA (TOURIST FLY) NİSAN</t>
  </si>
  <si>
    <t>KAPADOKYA (TOURIST FLY) MAYIS</t>
  </si>
  <si>
    <t>KAPADOKYA (TOURIST FLY) HAZ-TEM-AGU</t>
  </si>
  <si>
    <t>KAPADOKYA (TOURIST FLY) EYL-EKİ</t>
  </si>
  <si>
    <t>KAFILE - QUAD SAFARI</t>
  </si>
  <si>
    <t>SİDE - QUAD SAFARI</t>
  </si>
  <si>
    <t>SEALANYA SEAPARK</t>
  </si>
  <si>
    <t>Boğazkent</t>
  </si>
  <si>
    <t>THE LAND OF LEGENDS THEME PARK</t>
  </si>
  <si>
    <t>DALYAN</t>
  </si>
  <si>
    <t>ALANYA CITY TOUR</t>
  </si>
  <si>
    <t>SIDE CITY TOUR</t>
  </si>
  <si>
    <t>ANTALYA CITY TOUR</t>
  </si>
  <si>
    <t>HAMAM-ORIENT SPA VIP</t>
  </si>
  <si>
    <t>ALANYA SEHIR TURU</t>
  </si>
  <si>
    <t>ISRAIL 16.04 - 31.05 / 01.10 - 31.10</t>
  </si>
  <si>
    <t>ISRAIL 01.06 - 30.09</t>
  </si>
  <si>
    <t>PIKNIK ALARAHAN ALANYA</t>
  </si>
  <si>
    <t>SEAPARK FOKLA YÜZME</t>
  </si>
  <si>
    <t>YET
SATIŞ</t>
  </si>
  <si>
    <t>ÇOC
SATIŞ</t>
  </si>
  <si>
    <t>INF
SATIŞ</t>
  </si>
  <si>
    <t>*</t>
  </si>
  <si>
    <t>PARK ORMAN</t>
  </si>
  <si>
    <t>RAFTING-DALLAS</t>
  </si>
  <si>
    <t>ANTALYA DOLPHIN-YUNUSLA YÜZME</t>
  </si>
  <si>
    <t>JEEP SAFARI-RACE TOUR</t>
  </si>
  <si>
    <t>AKSU DOLPHIN-YUNUSLA YÜZME</t>
  </si>
  <si>
    <t>PATERA UTV SAFARI</t>
  </si>
  <si>
    <t>ESCAPE 3 in 1</t>
  </si>
  <si>
    <t>SWIM WITH DOLPHIN - TLOL</t>
  </si>
  <si>
    <t>SİDE - BUGGY SAFARI</t>
  </si>
  <si>
    <t>SEAALANYA DOLPHINPARK TRANSFERSIZ</t>
  </si>
  <si>
    <t>Yakın</t>
  </si>
  <si>
    <t>TÜM</t>
  </si>
  <si>
    <t>HAMAM - FUN&amp;SUN SAPHIRE</t>
  </si>
  <si>
    <t>HAMAM - PEGASOS</t>
  </si>
  <si>
    <t>TUNA MARIN - GRUP OLTA BALIKÇILIĞI</t>
  </si>
  <si>
    <t>TUNA MARIN - GRUP VIP YAT TURU</t>
  </si>
  <si>
    <t>AKSU DOLPHIN</t>
  </si>
  <si>
    <t>NEMO DENIZALTI (TOURIST FLY)</t>
  </si>
  <si>
    <t>TAHTALI TELEFERİK - PHASELIS - ULUPINAR</t>
  </si>
  <si>
    <t>DENİZALTI ALANYA</t>
  </si>
  <si>
    <t>BARBOSSA KORSAN-SİDE</t>
  </si>
  <si>
    <t>ANADOLU ATESI-VIP GİRİŞ-YEMEKSİZ</t>
  </si>
  <si>
    <t>HOBBY PIKNIK</t>
  </si>
  <si>
    <t>BARBOSSA KORSAN-ÇELEBİ</t>
  </si>
  <si>
    <t>BARBOSSA KORSAN-ÇELEBİ-DISKO</t>
  </si>
  <si>
    <t>ISRAIL</t>
  </si>
  <si>
    <t>CHAPITO-ADRENALINA</t>
  </si>
  <si>
    <t>AKVARYUM GECE + TÜNEKTEPE TELEFERİK</t>
  </si>
  <si>
    <t>AKVARYUM GÜNDÜZ (YEMEKSİZ)</t>
  </si>
  <si>
    <t>AKVARYUM GÜNDÜZ + TÜNEKTEPE TELEFERİK</t>
  </si>
  <si>
    <t>PIKNIK ULUPINAR BOTANIK</t>
  </si>
  <si>
    <t>KIBRIS-NOTA TOUR (MAYIS-HAZIRAN-EKIM)</t>
  </si>
  <si>
    <t>KIBRIS-NOTA TOUR (TEMMUZ-AGUSTOS-EYLUL)</t>
  </si>
  <si>
    <t>THE LAND OF LEGENDS 01.05-09.06/11.09-31.12</t>
  </si>
  <si>
    <t>THE LAND OF LEGENDS 10.06-10.09</t>
  </si>
  <si>
    <t>PIKNIK ULUPINAR BOTANIK TRANSFERLI</t>
  </si>
  <si>
    <t>HOBBY PIKNIK-TRANSFERLI</t>
  </si>
  <si>
    <t>SEAPARK FOKLA YÜZME VE ENCOUNTER</t>
  </si>
  <si>
    <t>SEALANYA SEAPARK TRANSFERSIZ</t>
  </si>
  <si>
    <t>SEAALANYA SEAPARK DOLPHIN. TRANSFERSIZ</t>
  </si>
  <si>
    <t>Blk-Ayt</t>
  </si>
  <si>
    <t>ESD - JEEP BOT TURU</t>
  </si>
  <si>
    <t>JEEP SAFARI-SHERLOCK</t>
  </si>
  <si>
    <t>SUPER COMBO TUR 01.04-15.06</t>
  </si>
  <si>
    <t>SUPER COMBO TUR 15.06-31.10</t>
  </si>
  <si>
    <t>KEYF HAMAM - BRONZLAŞMA</t>
  </si>
  <si>
    <t>Alanya-Side</t>
  </si>
  <si>
    <t>PIKNIK ALARAHAN ALANYA-TRANSFERLI</t>
  </si>
  <si>
    <t>HAREM GÜNDÜZ (NISAN-MAYIS-EKIM)</t>
  </si>
  <si>
    <t>HAREM GÜNDÜZ (HAZ.-TEM.-AGUS.-EYL)</t>
  </si>
  <si>
    <t>MACELLAN KORSAN TURU-(MAYIS-HAZIRAN)</t>
  </si>
  <si>
    <t>MACELLAN KORSAN TURU-(TEMMUZ SONRASI)</t>
  </si>
  <si>
    <t>TAHTALI TELEFERİK-TRANSFERLI</t>
  </si>
  <si>
    <t>TELEFERIK-YANARTAŞ-ULUPINAR YEMEK</t>
  </si>
  <si>
    <t>DINOPARK - TRANSFERLI</t>
  </si>
  <si>
    <t>Aly-Blk-Ayt</t>
  </si>
  <si>
    <t>TEMATIC PARK AFTERNOON (TRANSFERLI)</t>
  </si>
  <si>
    <t>TEMATIC PARK MORNING (TRANSFERLI)</t>
  </si>
  <si>
    <t>TEMATIC PARK MORNING</t>
  </si>
  <si>
    <t>TEMATIC PARK AFTERNOON</t>
  </si>
  <si>
    <t>Kmr-Blk-Ayt</t>
  </si>
  <si>
    <t>HAMAM JASMINE SPA-ML.W.WORLD</t>
  </si>
  <si>
    <t>HAMAM JASMINE SPA-ML.IMPERIAL</t>
  </si>
  <si>
    <t>HAMAM JASMINE SPA-ALVA DONNA</t>
  </si>
  <si>
    <t>BIG KRAL KORSAN TURU</t>
  </si>
  <si>
    <t>BIG KRAL SUNSET TURU</t>
  </si>
  <si>
    <t>VIKING BOT-SİDE</t>
  </si>
  <si>
    <t>CARIBBEAN SUNSET(YETİŞKİN TURU)-SİDE</t>
  </si>
  <si>
    <t>BARBOSSA KORSAN-ALANYA</t>
  </si>
  <si>
    <t>VIKING BOT-ALANYA</t>
  </si>
  <si>
    <t>CARIBBEAN SUNSET(YETİŞKİN TURU)-ALANYA</t>
  </si>
  <si>
    <t>EKONOMIK KORSAN TURU - ALANYA</t>
  </si>
  <si>
    <t>DISCO BOT ALANYA</t>
  </si>
  <si>
    <t>ANTALYA AGORA &amp; TERRACITY 3 SAAT</t>
  </si>
  <si>
    <t>ALANYA CITY - KALE+DIM TURU-MAGAZASIZ</t>
  </si>
  <si>
    <t>KAFILE - QUAD SAFARI HYDROS OTEL ÖZEL</t>
  </si>
  <si>
    <t xml:space="preserve">JEEP SAFARI-GECE KAFILE </t>
  </si>
  <si>
    <t>JEEP SAFARI-GECE-KAFILE HYDROS</t>
  </si>
  <si>
    <t>HAMAM SUNRISE STARLIGHT PAKET-1</t>
  </si>
  <si>
    <t>HAMAM SUNRISE STARLIGHT PAKET-2</t>
  </si>
  <si>
    <t>HAMAM SUNRISE STARLIGHT PAKET-3</t>
  </si>
  <si>
    <t>AT TURU - KEMER</t>
  </si>
  <si>
    <t>AT TURU - BELEK</t>
  </si>
  <si>
    <t>DEMRE - BOTSUZ</t>
  </si>
  <si>
    <t xml:space="preserve">FAST DIRECT </t>
  </si>
  <si>
    <t xml:space="preserve">ALL </t>
  </si>
  <si>
    <t xml:space="preserve">CIP SERVİS - COCUK ( 2-5,99 ) </t>
  </si>
  <si>
    <t xml:space="preserve">CIP SERVİS ( +6 ) </t>
  </si>
  <si>
    <t xml:space="preserve">HAMAM MYSEA INCEKUM HAMAM </t>
  </si>
  <si>
    <t>HAMAM - HYDROS OTEL</t>
  </si>
  <si>
    <t xml:space="preserve">HAMAM - DAY&amp; NIGHT BELEK </t>
  </si>
  <si>
    <t>BELEK</t>
  </si>
  <si>
    <t>SUPER COMBO TUR 01.04-15.07</t>
  </si>
  <si>
    <t>AKVARYUM GÜNDÜZ + TÜNEKTEPE TELEFERİK 25.04 - 24.05 AKSIYON</t>
  </si>
  <si>
    <t>DOLUSU AQUAPARK</t>
  </si>
  <si>
    <t>KEMER DOLPHIN</t>
  </si>
  <si>
    <t>KEMER DOLPHIN - YUNUSLA YUZME</t>
  </si>
  <si>
    <t>HAMAM AHMET CAKIR NOX INN HAMAM</t>
  </si>
  <si>
    <t>HAMAM AHMET CAKIR CLUB SUN HEAVEN</t>
  </si>
  <si>
    <t>HAMAM AHMET CAKIR HOTEL ANJELIQ</t>
  </si>
  <si>
    <t>YETİŞKİN</t>
  </si>
  <si>
    <t>ÇOÇUK</t>
  </si>
  <si>
    <t>ISTANBUL (TURISTALYA)</t>
  </si>
  <si>
    <t>İSTANBUL+KAPADOKYA ESCO TOUR</t>
  </si>
  <si>
    <t>ISTANBUL (ESCO TOUR)</t>
  </si>
  <si>
    <t>DEMRE &amp; MYRA</t>
  </si>
  <si>
    <t>PAMUKKALE 1 GUN</t>
  </si>
  <si>
    <t>DEMRE EKONOMIK ( MYRA YOK )</t>
  </si>
  <si>
    <t>KAPADOKYA 2 GUN</t>
  </si>
  <si>
    <t>PAMUKKALE ELITE TURU</t>
  </si>
  <si>
    <t>DEMRE ELITE TURU</t>
  </si>
  <si>
    <t>ANTALYA CITY TOUR + AKVARYUM</t>
  </si>
  <si>
    <t>BERKE RANCH AT TURU 1 SAAT - KEMER</t>
  </si>
  <si>
    <t>BERKE RANCH AT TURU 2 SAAT- KEMER</t>
  </si>
  <si>
    <t>KIBRIS TURU</t>
  </si>
  <si>
    <t>DEMRE PAMUKKALE 2 GÜN</t>
  </si>
  <si>
    <t>VIP UCAKLI TUR FIYATLARI</t>
  </si>
  <si>
    <t>ISTANBUL VIP-TOURISTALIA</t>
  </si>
  <si>
    <t>KAPADOKYA 2 GUN- ESCO TUR</t>
  </si>
  <si>
    <t>VIP BOT - MOONLIGHT DELA GUNDUZ</t>
  </si>
  <si>
    <t>VIP BOT - MOONLIGHT DELA SUNSET</t>
  </si>
  <si>
    <t>BARAGADI GRUP TURU ANTALYA</t>
  </si>
  <si>
    <t>BERKE RANCH AT TURU SUNRISE - KEMER</t>
  </si>
  <si>
    <t xml:space="preserve">SUPER BUGGY </t>
  </si>
  <si>
    <t>SUPER BUGGY</t>
  </si>
  <si>
    <t>VIP BOT - ELEGANCE GUNDUZ</t>
  </si>
  <si>
    <t>VIP BOT - ELEGANCE SUNSET</t>
  </si>
  <si>
    <t>VIP BOT - DELA MARE GUNDUZ</t>
  </si>
  <si>
    <t>VIP BOT - DELA MARE SUNSET</t>
  </si>
  <si>
    <t>VIP BOT - YILDIRIM GÜNDÜZ TURU</t>
  </si>
  <si>
    <t>VIP BOT - YILDIRIM SUNSET TURU</t>
  </si>
  <si>
    <t>VIP BOT - HAREM VIP GUNDUZ TURU</t>
  </si>
  <si>
    <t>VIP BOT - HAREM VIP SUNSET TURU</t>
  </si>
  <si>
    <t>VIP BOT - REGNUM GUNDUZ TURU</t>
  </si>
  <si>
    <t>VIP BOT - REGNUM SUNSET TURU</t>
  </si>
  <si>
    <t>VIP BOT - CULLINAN GUNDUZ TURU</t>
  </si>
  <si>
    <t>VIP BOT - CULLINAN SUNSET TURU</t>
  </si>
  <si>
    <t>VIP BOT - SEARENA GUNDUZ TURU</t>
  </si>
  <si>
    <t>VIP BOT - SEARENA SUNSET TURU</t>
  </si>
  <si>
    <t>VIP BOT - ELIZA 1, 2, 3, 4 GUNDUZ TURU</t>
  </si>
  <si>
    <t>VIP BOT - ELIZA 1, 2, 3, 4 SUNSET TURU</t>
  </si>
  <si>
    <t>VIP BOT - CHAYKA GUNDUZ TURU</t>
  </si>
  <si>
    <t>VIP BOT - CHAYKA SUNSET TURU</t>
  </si>
  <si>
    <t>VIP BOT - LUSCA GUNDUZ TURU</t>
  </si>
  <si>
    <t>VIP BOT - LUSCA SUNSET TURU</t>
  </si>
  <si>
    <t>VIP BOT - DESTINY GUNDUZ TURU</t>
  </si>
  <si>
    <t>VIP BOT - DESTINY SUNSET TURU</t>
  </si>
  <si>
    <t>VIP BOT - OBSIDIAN GUNDUZ TURU</t>
  </si>
  <si>
    <t>VIP BOT - OBSIDIAN SUNSET TURU</t>
  </si>
  <si>
    <t>Demre</t>
  </si>
  <si>
    <t>KINGDOM OF SEA</t>
  </si>
  <si>
    <t>KEMER EXCLUSIVE</t>
  </si>
  <si>
    <t>KEMER NATURE</t>
  </si>
  <si>
    <t>VIP BOT - PASIFIC GUNDUZ TURU</t>
  </si>
  <si>
    <t>VIP BOT - PASIFIC SUNSET TURU</t>
  </si>
  <si>
    <t>VIP BOT - MELITA GUNDUZ TURU</t>
  </si>
  <si>
    <t>VIP BOT - MELITA SUNSET TURU</t>
  </si>
  <si>
    <t>VIP BOT - CINO QUATRO GUNDUZ TURU</t>
  </si>
  <si>
    <t>VIP BOT - CINO QUATRO SUNSET TURU</t>
  </si>
  <si>
    <t>PIKNIK - ALARAHAN - PAKET 1</t>
  </si>
  <si>
    <t>PIKNIK ALARAHAN ALANYA PAKET 1 - TRANSFERLI</t>
  </si>
  <si>
    <t>PIKNIK ALARAHAN ALANYA PAKET 2 - TRANSFERLI</t>
  </si>
  <si>
    <t>PIKNIK - ALARAHAN - PAKET 2</t>
  </si>
  <si>
    <t>Uzak bölge</t>
  </si>
  <si>
    <t>Yakın bölge</t>
  </si>
  <si>
    <t>ANADOLU ATEŞİ TRANSFERLI (ALANYA - KEMER) (YEMEKLI)</t>
  </si>
  <si>
    <t>ANADOLU ATEŞİ (BELEK - SİDE) (YEMEKSIZ)</t>
  </si>
  <si>
    <t>DINOPARK ONLY TICKET</t>
  </si>
  <si>
    <t>KINGDOM OF SEA - TRANSFERLI</t>
  </si>
  <si>
    <t>WATERHILL STADION - DOLPHINPARK</t>
  </si>
  <si>
    <t>WATERHILL STADION - AQUAPARK + DOLPHINPARK</t>
  </si>
  <si>
    <t>WATERHILL STADION DOLPHIN SWIM</t>
  </si>
  <si>
    <t>KEMER - DOLPHINPARK</t>
  </si>
  <si>
    <t>KEMER - DOLPHIN SWIM</t>
  </si>
  <si>
    <t>KEMER DOLPHIN SWIM + DOLPINPARK</t>
  </si>
  <si>
    <t>BOAT PORTO CENEVIZ</t>
  </si>
  <si>
    <t>VIP ALARAHAN PIKNIK</t>
  </si>
  <si>
    <t>AKVARYUM GUNDUZ (YEMEKSİZ) (TRANSFERLI)</t>
  </si>
  <si>
    <t>KAPADOKYA 2 DAYS</t>
  </si>
  <si>
    <t>PAMUKKALE SALDA 1 GUN</t>
  </si>
  <si>
    <t xml:space="preserve">HAVALIMANI TRANSFER </t>
  </si>
  <si>
    <t>LAND OF LEGENDS OZEL TRANSFER</t>
  </si>
  <si>
    <t>AKVARYUM OZEL TRANSFER</t>
  </si>
  <si>
    <t>VIP BOT - GULBAHCE GUNDUZ TURU</t>
  </si>
  <si>
    <t>VIP BOT - GULBAHCE SUNSET TURU</t>
  </si>
  <si>
    <t>VIP BOT - GULBAHCE LUXURY GUNDUZ TURU</t>
  </si>
  <si>
    <t>VIP BOT - GULBAHCE LUXURY SUNSET TURU</t>
  </si>
  <si>
    <t>VIP BOT - LEGENDS GUNDUZ TURU (BALIKCI)</t>
  </si>
  <si>
    <t>VIP BOT - LEGENDS SUNSET TURU (BALIKCI)</t>
  </si>
  <si>
    <t>BUGGY CROSS SNGL</t>
  </si>
  <si>
    <t>BUGGY CROSS DBL</t>
  </si>
  <si>
    <t>VIP BOT - MIAMI GUNDUZ TURU</t>
  </si>
  <si>
    <t>VIP BOT - MIAMI SUNSET TURU</t>
  </si>
  <si>
    <t>HAMAM ANGEL - PAKET 1</t>
  </si>
  <si>
    <t>HAMAM ANGEL - PAKET 2</t>
  </si>
  <si>
    <t>HAMAM ANGEL - PAKET 3</t>
  </si>
  <si>
    <t>HAMAM ANGEL - VIP</t>
  </si>
  <si>
    <t>HAMAM KATRE OSMANLI P2</t>
  </si>
  <si>
    <t>HAMAM KATRE STANDART P1</t>
  </si>
  <si>
    <t>HAMAM PELOID VIP</t>
  </si>
  <si>
    <t>HAMAM HANZADE IRISH P3</t>
  </si>
  <si>
    <t>HAMAM HANZADE FLORIA P2</t>
  </si>
  <si>
    <t>HAMAM HANZADE POSEIDON P1</t>
  </si>
  <si>
    <t>HAMAM SULTAN P1</t>
  </si>
  <si>
    <t>HAMAM SULTAN P2</t>
  </si>
  <si>
    <t>PAMUKKALE 2 GÜN</t>
  </si>
  <si>
    <t>TAHTALI TELEFERİK AFTERNOON TRANSFERLI</t>
  </si>
  <si>
    <t>TAHTALI TELEFERİK SUNSET TRANSFERLI</t>
  </si>
  <si>
    <t>ESCAPE PARAGLIDING 16.07 İTİBARİYLE</t>
  </si>
  <si>
    <t>ESCAPE PARAGLIDING T.OVA</t>
  </si>
  <si>
    <t>ESCAPE PARAGLIDING 16.07 İTİBARİYLE T.OVA</t>
  </si>
  <si>
    <t>SD JEEP BOAT</t>
  </si>
  <si>
    <t>KEMER</t>
  </si>
  <si>
    <t>ANTALYA</t>
  </si>
  <si>
    <t>SİDE</t>
  </si>
  <si>
    <t>TAHTALI TELEFERİK AFTERNOON 31.07 KADAR</t>
  </si>
  <si>
    <t>ALANYA KING PARAGLIDING</t>
  </si>
  <si>
    <t>ADRASAN PARAGLIDING</t>
  </si>
  <si>
    <t>SAPHIR</t>
  </si>
  <si>
    <t>KEMER NATURE VIP 10  - 12</t>
  </si>
  <si>
    <t>HAREM MALDIV TURU SUNSET - (CEKEK)-SIDE</t>
  </si>
  <si>
    <t>LYKIA VOYAGE</t>
  </si>
  <si>
    <t>BOAT SULUADA /SUNSET</t>
  </si>
  <si>
    <t xml:space="preserve">DALLAS RAFTING </t>
  </si>
  <si>
    <t>DALLAS TAZI CANYON</t>
  </si>
  <si>
    <t xml:space="preserve">SUN GLOBAL RAFTING </t>
  </si>
  <si>
    <t>SUN GLOBAL TAZI CANYON</t>
  </si>
  <si>
    <t>Esnaf</t>
  </si>
  <si>
    <t>PAMUKKALE PANORAMA</t>
  </si>
  <si>
    <t>EXCLUSIVE GRUP YAT ANTALYA SUNSET</t>
  </si>
  <si>
    <t>EXCLUSIVE GRUP YAT ANTALYA GÜNDÜZ</t>
  </si>
  <si>
    <t>EXCLUSIVE GRUP YAT ALANYA GÜLBAHÇE</t>
  </si>
  <si>
    <t>**</t>
  </si>
  <si>
    <t>Firma
EUR
PP</t>
  </si>
  <si>
    <t>Örenyeri
Giriş
EUR
PP</t>
  </si>
  <si>
    <t>TOURISTALIA - ISTANBUL WALKING 1 GUN</t>
  </si>
  <si>
    <t>ANTALYA CITY TOUR &amp; PERGE</t>
  </si>
  <si>
    <t>AKVARYUM GUNDUZ (YEMEKSİZ)</t>
  </si>
  <si>
    <t>VIP BOT - NAUTICA GUNDUZ TURU</t>
  </si>
  <si>
    <t>VIP BOT - NAUTICA SUNSET TURU</t>
  </si>
  <si>
    <t>DEMRE &amp; MYRA (ECO PAKET)</t>
  </si>
  <si>
    <t>PAMUKKALE (ECO PAKET)</t>
  </si>
  <si>
    <t>SIDE CITY TOUR (ECO PAKET)</t>
  </si>
  <si>
    <t>TRIPLE TRIP</t>
  </si>
  <si>
    <t>LAND OF LIONS</t>
  </si>
  <si>
    <t xml:space="preserve">SEALANYA SEAPARK </t>
  </si>
  <si>
    <t xml:space="preserve">CARIBBEAN YAT TURU (BARBOSA)-ALANYA </t>
  </si>
  <si>
    <t>VIP BOT - CARMEN 07 GUNDUZ TURU</t>
  </si>
  <si>
    <t>VIP BOT - CARMEN 07 SUNSET TURU</t>
  </si>
  <si>
    <t>VIP BOT - CARMEN 007 GUNDUZ TURU</t>
  </si>
  <si>
    <t>VIP BOT - CARMEN 007 SUNSET TURU</t>
  </si>
  <si>
    <t>AKVARYUM - LION SAFARI AFTERNOON (YEMEKSİZ)</t>
  </si>
  <si>
    <t xml:space="preserve">SEAALANYA SEAPARK DOLPHINPARK </t>
  </si>
  <si>
    <t xml:space="preserve">HAREM MALDİV-ÇELEBİ SUNSET </t>
  </si>
  <si>
    <t>HAREM MALDIV TURU - (CEKEK)-SIDE  1 -31 MAYIS</t>
  </si>
  <si>
    <t>HAREM MALDİV-ÇELEBİ (01.06 - 30.09)</t>
  </si>
  <si>
    <t>BARBOSSA -ÇELEBİ  (01.06 - 30.09)</t>
  </si>
  <si>
    <t>HAREM MALDIV TURU - (CEKEK)-SIDE (01.06 - 30.09)</t>
  </si>
  <si>
    <t>HAREM MALDİV-ÇELEBİ  (1 -31.05)</t>
  </si>
  <si>
    <t>BARBOSSA -ÇELEBİ   (1 -31.05)</t>
  </si>
  <si>
    <t>BARBOSA YAT TURU (CEKEK)-SIDE   (1 -31.05)</t>
  </si>
  <si>
    <t>BARBOSA YAT TURU (CEKEK)-SIDE  (01.06 - 30.09)</t>
  </si>
  <si>
    <t>MONSTER JET BOT 5X COMBO (1 -31 MAYIS)</t>
  </si>
  <si>
    <t>MONSTER JET BOT 5X COMBO (1.06 - 30.08)</t>
  </si>
  <si>
    <t>PIKNIK ULUPINAR ŞELALE TRANSFERLI</t>
  </si>
  <si>
    <t>PIKNIK ULUPINAR ŞELALE</t>
  </si>
  <si>
    <t>VIP ULUPINAR ŞELALE PIKNIK</t>
  </si>
  <si>
    <t>VIP BOT - ANDIAMO GUNDUZ TURU (KEMER DALIŞ)</t>
  </si>
  <si>
    <t>VIP BOT - ANDIAMO SUNSET TURU (KEMER DALIŞ)</t>
  </si>
  <si>
    <t xml:space="preserve">VIP GREEN CANYON TAM GÜN </t>
  </si>
  <si>
    <t xml:space="preserve">VIP GREEN CANYON YARIM GÜN </t>
  </si>
  <si>
    <t>PIKNIK - GREEN CANYON SUNSET</t>
  </si>
  <si>
    <t>KEYF HAMAM KLASİK P1</t>
  </si>
  <si>
    <t>KEYF HAMAM EXOTIC P2</t>
  </si>
  <si>
    <t>KEYF HAMAM DETOX P3</t>
  </si>
  <si>
    <t>HAMAM KATRE UZAKDOĞU P3</t>
  </si>
  <si>
    <t>HAMAM KATRE SIGNATURE P4</t>
  </si>
  <si>
    <t>HAMAM BABEL - AFRICAN FIRE P2</t>
  </si>
  <si>
    <t>HAMAM BABEL - BALI MYSTIC P1</t>
  </si>
  <si>
    <t>HAMAM BABEL - CHINESECLASSIC P3</t>
  </si>
  <si>
    <t>HAMAM BABEL - BABYLON VIP SPA</t>
  </si>
  <si>
    <t>HAMAM PELOID KLASİK P1</t>
  </si>
  <si>
    <t>HAMAM PELOID THAI &amp; BALI P2</t>
  </si>
  <si>
    <t>HAMAM HAREM VIP P1</t>
  </si>
  <si>
    <t>HAMAM HAREM VIP P2</t>
  </si>
  <si>
    <t>NOMA SPA VIP 1 P2</t>
  </si>
  <si>
    <t>NOMA SPA VIP 2 P3</t>
  </si>
  <si>
    <t>TOURISTALIA  DISCOVERY KAPADOKYA 2 GUN</t>
  </si>
  <si>
    <t xml:space="preserve">TOURISTALIA  KAPADOKYA 2 GUN VALENTINE </t>
  </si>
  <si>
    <t>TOURISTFLY - KAPADOKYA OVERNIGHT 2 GÜN</t>
  </si>
  <si>
    <t>ESCO TUR - PLANETA KAPADOKYA 2 GUN</t>
  </si>
  <si>
    <t>ESCO TUR - PLANETA KAPADOKYA 2 GUN ROMANCE</t>
  </si>
  <si>
    <t xml:space="preserve">ESCO TUR - KAPADOKYA 2 GUN ECONOMIC </t>
  </si>
  <si>
    <t>NOMA SPA STANDART P1</t>
  </si>
  <si>
    <t>LION SAFARI 3 IN 1 (YEMEKLİ)</t>
  </si>
  <si>
    <t>TOURISTFLY - ISTANBUL 1 GUN</t>
  </si>
  <si>
    <t>THE LAND OF LEGENDS - DEMRE</t>
  </si>
  <si>
    <t>THE LAND OF LEGENDS - OCAK - ŞUBAT - MART</t>
  </si>
  <si>
    <t>ONLY TICKET OCAK - ŞUBAT - MART</t>
  </si>
  <si>
    <t>THE LAND OF LEGENDS NİSAN</t>
  </si>
  <si>
    <t>ONLY TICKET NİSAN</t>
  </si>
  <si>
    <t>THE LAND OF LEGENDS MAYIS</t>
  </si>
  <si>
    <t>ONLY TICKET MAYIS</t>
  </si>
  <si>
    <t>THE LAND OF LEGENDS HAZİRAN</t>
  </si>
  <si>
    <t>ONLY TICKET HAZİRAN</t>
  </si>
  <si>
    <t>THE LAND OF LEGENDS TEMMUZ - AĞUSTOS</t>
  </si>
  <si>
    <t>ONLY TICKET TEMMUZ - AĞUSTOS</t>
  </si>
  <si>
    <t>THE LAND OF LEGENDS EYLÜL</t>
  </si>
  <si>
    <t>ONLY TICKET EYLÜL</t>
  </si>
  <si>
    <t>THE LAND OF LEGENDS EKİM</t>
  </si>
  <si>
    <t>THE LAND OF LEGENDS KASIM - ARALIK</t>
  </si>
  <si>
    <t>ONLY TICKET KASIM - ARALIK</t>
  </si>
  <si>
    <t>FİRMA EUR CHILD</t>
  </si>
  <si>
    <t>Cost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</si>
</sst>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₺&quot;* #,##0.00_-;\-&quot;₺&quot;* #,##0.00_-;_-&quot;₺&quot;* &quot;-&quot;??_-;_-@_-"/>
    <numFmt numFmtId="164" formatCode="[$$-409]#,##0.00"/>
    <numFmt numFmtId="165" formatCode="#,##0.00\ &quot;TL&quot;"/>
    <numFmt numFmtId="166" formatCode="#,##0\ &quot;TL&quot;"/>
    <numFmt numFmtId="167" formatCode="#,##0.0\ &quot;TL&quot;"/>
    <numFmt numFmtId="168" formatCode="#,##0\ [$€-407]"/>
    <numFmt numFmtId="169" formatCode="[$$-409]#,##0"/>
    <numFmt numFmtId="170" formatCode="&quot;₺&quot;#,##0.00"/>
    <numFmt numFmtId="171" formatCode="&quot;₺&quot;#,##0"/>
    <numFmt numFmtId="172" formatCode="_-[$€-2]\ * #,##0.00_-;\-[$€-2]\ * #,##0.00_-;_-[$€-2]\ * &quot;-&quot;??_-;_-@_-"/>
    <numFmt numFmtId="173" formatCode="_-[$₺-41F]* #,##0_-;\-[$₺-41F]* #,##0_-;_-[$₺-41F]* &quot;-&quot;??_-;_-@_-"/>
    <numFmt numFmtId="174" formatCode="_-[$₺-41F]* #,##0.00_-;\-[$₺-41F]* #,##0.00_-;_-[$₺-41F]* &quot;-&quot;??_-;_-@_-"/>
  </numFmts>
  <fonts count="27" x14ac:knownFonts="1">
    <font>
      <sz val="10"/>
      <name val="Arial Tur"/>
      <charset val="162"/>
    </font>
    <font>
      <sz val="8"/>
      <name val="Arial Tur"/>
      <charset val="162"/>
    </font>
    <font>
      <b/>
      <sz val="8"/>
      <color indexed="81"/>
      <name val="Tahoma"/>
      <family val="2"/>
      <charset val="162"/>
    </font>
    <font>
      <sz val="8"/>
      <name val="Arial Narrow"/>
      <family val="2"/>
      <charset val="162"/>
    </font>
    <font>
      <b/>
      <sz val="8"/>
      <name val="Arial Narrow"/>
      <family val="2"/>
      <charset val="162"/>
    </font>
    <font>
      <sz val="8"/>
      <name val="Arial"/>
      <family val="2"/>
      <charset val="162"/>
    </font>
    <font>
      <sz val="8"/>
      <color indexed="10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0"/>
      <name val="Arial"/>
      <family val="2"/>
      <charset val="162"/>
    </font>
    <font>
      <sz val="8"/>
      <color rgb="FFFF0000"/>
      <name val="Arial Narrow"/>
      <family val="2"/>
      <charset val="162"/>
    </font>
    <font>
      <sz val="8"/>
      <color theme="0"/>
      <name val="Arial Narrow"/>
      <family val="2"/>
      <charset val="162"/>
    </font>
    <font>
      <b/>
      <sz val="8"/>
      <color rgb="FFFF0000"/>
      <name val="Arial Narrow"/>
      <family val="2"/>
      <charset val="162"/>
    </font>
    <font>
      <sz val="8"/>
      <color theme="1"/>
      <name val="Arial"/>
      <family val="2"/>
      <charset val="162"/>
    </font>
    <font>
      <sz val="8"/>
      <color rgb="FFFF0000"/>
      <name val="Arial"/>
      <family val="2"/>
      <charset val="162"/>
    </font>
    <font>
      <b/>
      <sz val="10"/>
      <color rgb="FF0000FF"/>
      <name val="Arial"/>
      <family val="2"/>
      <charset val="162"/>
    </font>
    <font>
      <b/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sz val="18"/>
      <name val="Arial"/>
      <family val="2"/>
      <charset val="162"/>
    </font>
    <font>
      <sz val="12"/>
      <name val="Arial"/>
      <family val="2"/>
      <charset val="162"/>
    </font>
    <font>
      <sz val="8"/>
      <name val="Calibri"/>
      <family val="2"/>
      <charset val="162"/>
    </font>
    <font>
      <b/>
      <sz val="8"/>
      <color theme="1"/>
      <name val="Arial Narrow"/>
      <family val="2"/>
      <charset val="162"/>
    </font>
    <font>
      <b/>
      <sz val="10"/>
      <color theme="1"/>
      <name val="Arial"/>
      <family val="2"/>
      <charset val="162"/>
    </font>
    <font>
      <sz val="11"/>
      <color theme="1"/>
      <name val="Calibri"/>
      <family val="2"/>
      <scheme val="minor"/>
    </font>
    <font>
      <sz val="10"/>
      <name val="Arial Tur"/>
      <charset val="16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99"/>
        <bgColor indexed="64"/>
      </patternFill>
    </fill>
  </fills>
  <borders count="9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medium">
        <color rgb="FF000000"/>
      </bottom>
      <diagonal/>
    </border>
    <border>
      <left/>
      <right/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9" fillId="0" borderId="0"/>
    <xf numFmtId="0" fontId="23" fillId="0" borderId="0"/>
    <xf numFmtId="44" fontId="24" fillId="0" borderId="0" applyFont="0" applyFill="0" applyBorder="0" applyAlignment="0" applyProtection="0"/>
  </cellStyleXfs>
  <cellXfs count="921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164" fontId="13" fillId="0" borderId="24" xfId="0" applyNumberFormat="1" applyFont="1" applyBorder="1" applyAlignment="1">
      <alignment horizontal="center" vertical="center"/>
    </xf>
    <xf numFmtId="10" fontId="14" fillId="0" borderId="24" xfId="0" applyNumberFormat="1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4" fontId="5" fillId="0" borderId="25" xfId="0" applyNumberFormat="1" applyFont="1" applyBorder="1" applyAlignment="1">
      <alignment horizontal="center" vertical="center" wrapText="1"/>
    </xf>
    <xf numFmtId="166" fontId="5" fillId="0" borderId="24" xfId="0" applyNumberFormat="1" applyFont="1" applyBorder="1" applyAlignment="1">
      <alignment horizontal="center" vertical="center" wrapText="1"/>
    </xf>
    <xf numFmtId="164" fontId="5" fillId="0" borderId="24" xfId="0" applyNumberFormat="1" applyFont="1" applyBorder="1" applyAlignment="1">
      <alignment horizontal="center" vertical="center" wrapText="1"/>
    </xf>
    <xf numFmtId="164" fontId="14" fillId="0" borderId="24" xfId="0" applyNumberFormat="1" applyFont="1" applyBorder="1" applyAlignment="1">
      <alignment horizontal="center" vertical="center" wrapText="1"/>
    </xf>
    <xf numFmtId="165" fontId="5" fillId="0" borderId="24" xfId="0" applyNumberFormat="1" applyFont="1" applyBorder="1" applyAlignment="1">
      <alignment horizontal="center" vertical="center" wrapText="1"/>
    </xf>
    <xf numFmtId="164" fontId="6" fillId="0" borderId="24" xfId="0" applyNumberFormat="1" applyFont="1" applyBorder="1" applyAlignment="1">
      <alignment horizontal="center" vertical="center" wrapText="1"/>
    </xf>
    <xf numFmtId="10" fontId="5" fillId="0" borderId="24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7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10" fontId="14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" fontId="13" fillId="0" borderId="3" xfId="0" applyNumberFormat="1" applyFont="1" applyBorder="1" applyAlignment="1">
      <alignment horizontal="center" vertical="center"/>
    </xf>
    <xf numFmtId="4" fontId="5" fillId="0" borderId="3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0" fontId="5" fillId="0" borderId="3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0" fontId="14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4" fontId="13" fillId="0" borderId="5" xfId="0" applyNumberFormat="1" applyFont="1" applyBorder="1" applyAlignment="1">
      <alignment horizontal="center" vertical="center"/>
    </xf>
    <xf numFmtId="4" fontId="5" fillId="0" borderId="5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0" fontId="14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14" fillId="0" borderId="7" xfId="0" applyNumberFormat="1" applyFont="1" applyBorder="1" applyAlignment="1">
      <alignment horizontal="center" vertical="center"/>
    </xf>
    <xf numFmtId="167" fontId="5" fillId="0" borderId="7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10" fontId="5" fillId="0" borderId="7" xfId="0" applyNumberFormat="1" applyFont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167" fontId="5" fillId="0" borderId="3" xfId="0" applyNumberFormat="1" applyFont="1" applyBorder="1" applyAlignment="1">
      <alignment horizontal="center" vertical="center"/>
    </xf>
    <xf numFmtId="167" fontId="5" fillId="0" borderId="5" xfId="0" applyNumberFormat="1" applyFont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 vertical="center"/>
    </xf>
    <xf numFmtId="10" fontId="13" fillId="0" borderId="3" xfId="0" applyNumberFormat="1" applyFont="1" applyBorder="1" applyAlignment="1">
      <alignment horizontal="center" vertical="center"/>
    </xf>
    <xf numFmtId="10" fontId="13" fillId="0" borderId="5" xfId="0" applyNumberFormat="1" applyFont="1" applyBorder="1" applyAlignment="1">
      <alignment horizontal="center" vertical="center"/>
    </xf>
    <xf numFmtId="164" fontId="14" fillId="0" borderId="9" xfId="0" applyNumberFormat="1" applyFont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10" fontId="13" fillId="0" borderId="7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164" fontId="14" fillId="0" borderId="27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13" fillId="0" borderId="10" xfId="0" applyNumberFormat="1" applyFont="1" applyBorder="1" applyAlignment="1">
      <alignment horizontal="center" vertical="center"/>
    </xf>
    <xf numFmtId="10" fontId="14" fillId="0" borderId="10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14" fillId="0" borderId="10" xfId="0" applyNumberFormat="1" applyFont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4" fontId="13" fillId="0" borderId="10" xfId="0" applyNumberFormat="1" applyFont="1" applyBorder="1" applyAlignment="1">
      <alignment horizontal="center" vertical="center"/>
    </xf>
    <xf numFmtId="4" fontId="5" fillId="0" borderId="10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4" fontId="13" fillId="0" borderId="25" xfId="0" applyNumberFormat="1" applyFont="1" applyBorder="1" applyAlignment="1">
      <alignment horizontal="center" vertical="center" wrapText="1"/>
    </xf>
    <xf numFmtId="10" fontId="13" fillId="0" borderId="10" xfId="0" applyNumberFormat="1" applyFont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169" fontId="15" fillId="0" borderId="24" xfId="0" applyNumberFormat="1" applyFont="1" applyBorder="1" applyAlignment="1">
      <alignment horizontal="center" vertical="center" wrapText="1"/>
    </xf>
    <xf numFmtId="169" fontId="15" fillId="0" borderId="3" xfId="0" applyNumberFormat="1" applyFont="1" applyBorder="1" applyAlignment="1">
      <alignment horizontal="center" vertical="center"/>
    </xf>
    <xf numFmtId="169" fontId="15" fillId="0" borderId="5" xfId="0" applyNumberFormat="1" applyFont="1" applyBorder="1" applyAlignment="1">
      <alignment horizontal="center" vertical="center"/>
    </xf>
    <xf numFmtId="169" fontId="15" fillId="0" borderId="7" xfId="0" applyNumberFormat="1" applyFont="1" applyBorder="1" applyAlignment="1">
      <alignment horizontal="center" vertical="center"/>
    </xf>
    <xf numFmtId="169" fontId="15" fillId="0" borderId="27" xfId="0" applyNumberFormat="1" applyFont="1" applyBorder="1" applyAlignment="1">
      <alignment horizontal="center" vertical="center"/>
    </xf>
    <xf numFmtId="169" fontId="15" fillId="0" borderId="0" xfId="0" applyNumberFormat="1" applyFont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166" fontId="5" fillId="6" borderId="1" xfId="0" applyNumberFormat="1" applyFont="1" applyFill="1" applyBorder="1" applyAlignment="1">
      <alignment horizontal="center" vertical="center"/>
    </xf>
    <xf numFmtId="166" fontId="5" fillId="6" borderId="3" xfId="0" applyNumberFormat="1" applyFont="1" applyFill="1" applyBorder="1" applyAlignment="1">
      <alignment horizontal="center" vertical="center"/>
    </xf>
    <xf numFmtId="166" fontId="5" fillId="6" borderId="5" xfId="0" applyNumberFormat="1" applyFont="1" applyFill="1" applyBorder="1" applyAlignment="1">
      <alignment horizontal="center" vertical="center"/>
    </xf>
    <xf numFmtId="169" fontId="15" fillId="6" borderId="1" xfId="0" applyNumberFormat="1" applyFont="1" applyFill="1" applyBorder="1" applyAlignment="1">
      <alignment horizontal="center" vertical="center"/>
    </xf>
    <xf numFmtId="169" fontId="15" fillId="6" borderId="3" xfId="0" applyNumberFormat="1" applyFont="1" applyFill="1" applyBorder="1" applyAlignment="1">
      <alignment horizontal="center" vertical="center"/>
    </xf>
    <xf numFmtId="169" fontId="15" fillId="6" borderId="5" xfId="0" applyNumberFormat="1" applyFont="1" applyFill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9" fontId="15" fillId="6" borderId="7" xfId="0" applyNumberFormat="1" applyFont="1" applyFill="1" applyBorder="1" applyAlignment="1">
      <alignment horizontal="center" vertical="center"/>
    </xf>
    <xf numFmtId="169" fontId="15" fillId="6" borderId="10" xfId="0" applyNumberFormat="1" applyFont="1" applyFill="1" applyBorder="1" applyAlignment="1">
      <alignment horizontal="center" vertical="center"/>
    </xf>
    <xf numFmtId="169" fontId="15" fillId="6" borderId="27" xfId="0" applyNumberFormat="1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166" fontId="5" fillId="5" borderId="3" xfId="0" applyNumberFormat="1" applyFont="1" applyFill="1" applyBorder="1" applyAlignment="1">
      <alignment horizontal="center" vertical="center"/>
    </xf>
    <xf numFmtId="166" fontId="5" fillId="5" borderId="5" xfId="0" applyNumberFormat="1" applyFont="1" applyFill="1" applyBorder="1" applyAlignment="1">
      <alignment horizontal="center" vertical="center"/>
    </xf>
    <xf numFmtId="166" fontId="5" fillId="5" borderId="7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5" fillId="5" borderId="3" xfId="0" applyNumberFormat="1" applyFont="1" applyFill="1" applyBorder="1" applyAlignment="1">
      <alignment horizontal="center" vertical="center"/>
    </xf>
    <xf numFmtId="165" fontId="5" fillId="5" borderId="5" xfId="0" applyNumberFormat="1" applyFont="1" applyFill="1" applyBorder="1" applyAlignment="1">
      <alignment horizontal="center" vertical="center"/>
    </xf>
    <xf numFmtId="165" fontId="5" fillId="5" borderId="7" xfId="0" applyNumberFormat="1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4" fontId="13" fillId="5" borderId="7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center"/>
    </xf>
    <xf numFmtId="4" fontId="13" fillId="5" borderId="3" xfId="0" applyNumberFormat="1" applyFont="1" applyFill="1" applyBorder="1" applyAlignment="1">
      <alignment horizontal="center" vertical="center"/>
    </xf>
    <xf numFmtId="4" fontId="5" fillId="5" borderId="3" xfId="0" applyNumberFormat="1" applyFont="1" applyFill="1" applyBorder="1" applyAlignment="1">
      <alignment horizontal="center" vertical="center"/>
    </xf>
    <xf numFmtId="4" fontId="13" fillId="5" borderId="5" xfId="0" applyNumberFormat="1" applyFont="1" applyFill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4" fontId="13" fillId="5" borderId="1" xfId="0" applyNumberFormat="1" applyFont="1" applyFill="1" applyBorder="1" applyAlignment="1">
      <alignment horizontal="center" vertical="center"/>
    </xf>
    <xf numFmtId="4" fontId="13" fillId="5" borderId="27" xfId="0" applyNumberFormat="1" applyFont="1" applyFill="1" applyBorder="1" applyAlignment="1">
      <alignment horizontal="center" vertical="center"/>
    </xf>
    <xf numFmtId="4" fontId="5" fillId="5" borderId="27" xfId="0" applyNumberFormat="1" applyFont="1" applyFill="1" applyBorder="1" applyAlignment="1">
      <alignment horizontal="center" vertical="center"/>
    </xf>
    <xf numFmtId="4" fontId="5" fillId="5" borderId="7" xfId="0" applyNumberFormat="1" applyFont="1" applyFill="1" applyBorder="1" applyAlignment="1">
      <alignment horizontal="center" vertical="center"/>
    </xf>
    <xf numFmtId="4" fontId="13" fillId="5" borderId="9" xfId="0" applyNumberFormat="1" applyFont="1" applyFill="1" applyBorder="1" applyAlignment="1">
      <alignment horizontal="center" vertical="center"/>
    </xf>
    <xf numFmtId="4" fontId="5" fillId="5" borderId="9" xfId="0" applyNumberFormat="1" applyFont="1" applyFill="1" applyBorder="1" applyAlignment="1">
      <alignment horizontal="center" vertical="center"/>
    </xf>
    <xf numFmtId="4" fontId="13" fillId="5" borderId="10" xfId="0" applyNumberFormat="1" applyFont="1" applyFill="1" applyBorder="1" applyAlignment="1">
      <alignment horizontal="center" vertical="center"/>
    </xf>
    <xf numFmtId="4" fontId="5" fillId="5" borderId="10" xfId="0" applyNumberFormat="1" applyFont="1" applyFill="1" applyBorder="1" applyAlignment="1">
      <alignment horizontal="center" vertical="center"/>
    </xf>
    <xf numFmtId="164" fontId="14" fillId="5" borderId="1" xfId="0" applyNumberFormat="1" applyFont="1" applyFill="1" applyBorder="1" applyAlignment="1">
      <alignment horizontal="center" vertical="center"/>
    </xf>
    <xf numFmtId="164" fontId="14" fillId="5" borderId="3" xfId="0" applyNumberFormat="1" applyFont="1" applyFill="1" applyBorder="1" applyAlignment="1">
      <alignment horizontal="center" vertical="center"/>
    </xf>
    <xf numFmtId="164" fontId="14" fillId="5" borderId="5" xfId="0" applyNumberFormat="1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6" fontId="5" fillId="5" borderId="10" xfId="0" applyNumberFormat="1" applyFont="1" applyFill="1" applyBorder="1" applyAlignment="1">
      <alignment horizontal="center" vertical="center"/>
    </xf>
    <xf numFmtId="165" fontId="5" fillId="5" borderId="10" xfId="0" applyNumberFormat="1" applyFont="1" applyFill="1" applyBorder="1" applyAlignment="1">
      <alignment horizontal="center" vertical="center"/>
    </xf>
    <xf numFmtId="164" fontId="14" fillId="5" borderId="10" xfId="0" applyNumberFormat="1" applyFont="1" applyFill="1" applyBorder="1" applyAlignment="1">
      <alignment horizontal="center" vertical="center"/>
    </xf>
    <xf numFmtId="164" fontId="14" fillId="5" borderId="7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5" borderId="3" xfId="0" applyNumberFormat="1" applyFont="1" applyFill="1" applyBorder="1" applyAlignment="1">
      <alignment horizontal="center" vertical="center"/>
    </xf>
    <xf numFmtId="164" fontId="5" fillId="5" borderId="10" xfId="0" applyNumberFormat="1" applyFont="1" applyFill="1" applyBorder="1" applyAlignment="1">
      <alignment horizontal="center" vertical="center"/>
    </xf>
    <xf numFmtId="164" fontId="5" fillId="5" borderId="5" xfId="0" applyNumberFormat="1" applyFont="1" applyFill="1" applyBorder="1" applyAlignment="1">
      <alignment horizontal="center" vertical="center"/>
    </xf>
    <xf numFmtId="164" fontId="5" fillId="5" borderId="7" xfId="0" applyNumberFormat="1" applyFont="1" applyFill="1" applyBorder="1" applyAlignment="1">
      <alignment horizontal="center" vertical="center"/>
    </xf>
    <xf numFmtId="169" fontId="15" fillId="5" borderId="3" xfId="0" applyNumberFormat="1" applyFont="1" applyFill="1" applyBorder="1" applyAlignment="1">
      <alignment horizontal="center" vertical="center"/>
    </xf>
    <xf numFmtId="164" fontId="13" fillId="5" borderId="3" xfId="0" applyNumberFormat="1" applyFont="1" applyFill="1" applyBorder="1" applyAlignment="1">
      <alignment horizontal="center" vertical="center"/>
    </xf>
    <xf numFmtId="10" fontId="14" fillId="5" borderId="3" xfId="0" applyNumberFormat="1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10" fontId="5" fillId="5" borderId="3" xfId="0" applyNumberFormat="1" applyFont="1" applyFill="1" applyBorder="1" applyAlignment="1">
      <alignment horizontal="center" vertical="center"/>
    </xf>
    <xf numFmtId="164" fontId="14" fillId="5" borderId="4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164" fontId="13" fillId="5" borderId="5" xfId="0" applyNumberFormat="1" applyFont="1" applyFill="1" applyBorder="1" applyAlignment="1">
      <alignment horizontal="center" vertical="center"/>
    </xf>
    <xf numFmtId="10" fontId="14" fillId="5" borderId="5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64" fontId="14" fillId="5" borderId="6" xfId="0" applyNumberFormat="1" applyFont="1" applyFill="1" applyBorder="1" applyAlignment="1">
      <alignment horizontal="center" vertical="center"/>
    </xf>
    <xf numFmtId="166" fontId="5" fillId="5" borderId="27" xfId="0" applyNumberFormat="1" applyFont="1" applyFill="1" applyBorder="1" applyAlignment="1">
      <alignment horizontal="center" vertical="center"/>
    </xf>
    <xf numFmtId="164" fontId="5" fillId="5" borderId="27" xfId="0" applyNumberFormat="1" applyFont="1" applyFill="1" applyBorder="1" applyAlignment="1">
      <alignment horizontal="center" vertical="center"/>
    </xf>
    <xf numFmtId="164" fontId="14" fillId="5" borderId="27" xfId="0" applyNumberFormat="1" applyFont="1" applyFill="1" applyBorder="1" applyAlignment="1">
      <alignment horizontal="center" vertical="center"/>
    </xf>
    <xf numFmtId="164" fontId="14" fillId="5" borderId="9" xfId="0" applyNumberFormat="1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9" fontId="15" fillId="5" borderId="1" xfId="0" applyNumberFormat="1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10" fontId="14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0" fontId="13" fillId="5" borderId="1" xfId="0" applyNumberFormat="1" applyFont="1" applyFill="1" applyBorder="1" applyAlignment="1">
      <alignment horizontal="center" vertical="center"/>
    </xf>
    <xf numFmtId="164" fontId="14" fillId="5" borderId="2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10" fontId="13" fillId="5" borderId="3" xfId="0" applyNumberFormat="1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10" fontId="13" fillId="5" borderId="5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69" fontId="15" fillId="5" borderId="9" xfId="0" applyNumberFormat="1" applyFont="1" applyFill="1" applyBorder="1" applyAlignment="1">
      <alignment horizontal="center" vertical="center"/>
    </xf>
    <xf numFmtId="164" fontId="13" fillId="5" borderId="9" xfId="0" applyNumberFormat="1" applyFont="1" applyFill="1" applyBorder="1" applyAlignment="1">
      <alignment horizontal="center" vertical="center"/>
    </xf>
    <xf numFmtId="10" fontId="14" fillId="5" borderId="9" xfId="0" applyNumberFormat="1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166" fontId="5" fillId="5" borderId="9" xfId="0" applyNumberFormat="1" applyFont="1" applyFill="1" applyBorder="1" applyAlignment="1">
      <alignment horizontal="center" vertical="center"/>
    </xf>
    <xf numFmtId="164" fontId="5" fillId="5" borderId="9" xfId="0" applyNumberFormat="1" applyFont="1" applyFill="1" applyBorder="1" applyAlignment="1">
      <alignment horizontal="center" vertical="center"/>
    </xf>
    <xf numFmtId="165" fontId="5" fillId="5" borderId="9" xfId="0" applyNumberFormat="1" applyFont="1" applyFill="1" applyBorder="1" applyAlignment="1">
      <alignment horizontal="center" vertical="center"/>
    </xf>
    <xf numFmtId="10" fontId="13" fillId="5" borderId="9" xfId="0" applyNumberFormat="1" applyFont="1" applyFill="1" applyBorder="1" applyAlignment="1">
      <alignment horizontal="center" vertical="center"/>
    </xf>
    <xf numFmtId="164" fontId="14" fillId="5" borderId="17" xfId="0" applyNumberFormat="1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164" fontId="13" fillId="5" borderId="27" xfId="0" applyNumberFormat="1" applyFont="1" applyFill="1" applyBorder="1" applyAlignment="1">
      <alignment horizontal="center" vertical="center"/>
    </xf>
    <xf numFmtId="10" fontId="14" fillId="5" borderId="27" xfId="0" applyNumberFormat="1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165" fontId="5" fillId="5" borderId="27" xfId="0" applyNumberFormat="1" applyFont="1" applyFill="1" applyBorder="1" applyAlignment="1">
      <alignment horizontal="center" vertical="center"/>
    </xf>
    <xf numFmtId="10" fontId="5" fillId="5" borderId="27" xfId="0" applyNumberFormat="1" applyFont="1" applyFill="1" applyBorder="1" applyAlignment="1">
      <alignment horizontal="center" vertical="center"/>
    </xf>
    <xf numFmtId="164" fontId="14" fillId="5" borderId="28" xfId="0" applyNumberFormat="1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10" fontId="5" fillId="5" borderId="1" xfId="0" applyNumberFormat="1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164" fontId="5" fillId="5" borderId="28" xfId="0" applyNumberFormat="1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164" fontId="13" fillId="5" borderId="7" xfId="0" applyNumberFormat="1" applyFont="1" applyFill="1" applyBorder="1" applyAlignment="1">
      <alignment horizontal="center" vertical="center"/>
    </xf>
    <xf numFmtId="10" fontId="14" fillId="5" borderId="7" xfId="0" applyNumberFormat="1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10" fontId="13" fillId="5" borderId="7" xfId="0" applyNumberFormat="1" applyFont="1" applyFill="1" applyBorder="1" applyAlignment="1">
      <alignment horizontal="center" vertical="center"/>
    </xf>
    <xf numFmtId="164" fontId="14" fillId="5" borderId="8" xfId="0" applyNumberFormat="1" applyFont="1" applyFill="1" applyBorder="1" applyAlignment="1">
      <alignment horizontal="center" vertical="center"/>
    </xf>
    <xf numFmtId="4" fontId="13" fillId="5" borderId="31" xfId="0" applyNumberFormat="1" applyFont="1" applyFill="1" applyBorder="1" applyAlignment="1">
      <alignment horizontal="center" vertical="center"/>
    </xf>
    <xf numFmtId="4" fontId="5" fillId="5" borderId="31" xfId="0" applyNumberFormat="1" applyFont="1" applyFill="1" applyBorder="1" applyAlignment="1">
      <alignment horizontal="center" vertical="center"/>
    </xf>
    <xf numFmtId="10" fontId="5" fillId="5" borderId="9" xfId="0" applyNumberFormat="1" applyFont="1" applyFill="1" applyBorder="1" applyAlignment="1">
      <alignment horizontal="center" vertical="center"/>
    </xf>
    <xf numFmtId="164" fontId="5" fillId="5" borderId="17" xfId="0" applyNumberFormat="1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10" fontId="5" fillId="5" borderId="7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  <xf numFmtId="164" fontId="13" fillId="5" borderId="10" xfId="0" applyNumberFormat="1" applyFont="1" applyFill="1" applyBorder="1" applyAlignment="1">
      <alignment horizontal="center" vertical="center"/>
    </xf>
    <xf numFmtId="10" fontId="14" fillId="5" borderId="10" xfId="0" applyNumberFormat="1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10" fontId="5" fillId="5" borderId="10" xfId="0" applyNumberFormat="1" applyFont="1" applyFill="1" applyBorder="1" applyAlignment="1">
      <alignment horizontal="center" vertical="center"/>
    </xf>
    <xf numFmtId="164" fontId="14" fillId="5" borderId="18" xfId="0" applyNumberFormat="1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164" fontId="13" fillId="5" borderId="31" xfId="0" applyNumberFormat="1" applyFont="1" applyFill="1" applyBorder="1" applyAlignment="1">
      <alignment horizontal="center" vertical="center"/>
    </xf>
    <xf numFmtId="10" fontId="14" fillId="5" borderId="31" xfId="0" applyNumberFormat="1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166" fontId="5" fillId="5" borderId="31" xfId="0" applyNumberFormat="1" applyFont="1" applyFill="1" applyBorder="1" applyAlignment="1">
      <alignment horizontal="center" vertical="center"/>
    </xf>
    <xf numFmtId="164" fontId="5" fillId="5" borderId="31" xfId="0" applyNumberFormat="1" applyFont="1" applyFill="1" applyBorder="1" applyAlignment="1">
      <alignment horizontal="center" vertical="center"/>
    </xf>
    <xf numFmtId="164" fontId="14" fillId="5" borderId="31" xfId="0" applyNumberFormat="1" applyFont="1" applyFill="1" applyBorder="1" applyAlignment="1">
      <alignment horizontal="center" vertical="center"/>
    </xf>
    <xf numFmtId="165" fontId="5" fillId="5" borderId="31" xfId="0" applyNumberFormat="1" applyFont="1" applyFill="1" applyBorder="1" applyAlignment="1">
      <alignment horizontal="center" vertical="center"/>
    </xf>
    <xf numFmtId="10" fontId="5" fillId="5" borderId="31" xfId="0" applyNumberFormat="1" applyFont="1" applyFill="1" applyBorder="1" applyAlignment="1">
      <alignment horizontal="center" vertical="center"/>
    </xf>
    <xf numFmtId="164" fontId="14" fillId="5" borderId="36" xfId="0" applyNumberFormat="1" applyFont="1" applyFill="1" applyBorder="1" applyAlignment="1">
      <alignment horizontal="center" vertical="center"/>
    </xf>
    <xf numFmtId="164" fontId="5" fillId="5" borderId="8" xfId="0" applyNumberFormat="1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8" fontId="5" fillId="5" borderId="1" xfId="0" applyNumberFormat="1" applyFont="1" applyFill="1" applyBorder="1" applyAlignment="1">
      <alignment horizontal="center" vertical="center"/>
    </xf>
    <xf numFmtId="168" fontId="5" fillId="5" borderId="7" xfId="0" applyNumberFormat="1" applyFont="1" applyFill="1" applyBorder="1" applyAlignment="1">
      <alignment horizontal="center" vertical="center"/>
    </xf>
    <xf numFmtId="168" fontId="5" fillId="5" borderId="27" xfId="0" applyNumberFormat="1" applyFont="1" applyFill="1" applyBorder="1" applyAlignment="1">
      <alignment horizontal="center" vertical="center"/>
    </xf>
    <xf numFmtId="10" fontId="13" fillId="5" borderId="27" xfId="0" applyNumberFormat="1" applyFont="1" applyFill="1" applyBorder="1" applyAlignment="1">
      <alignment horizontal="center" vertical="center"/>
    </xf>
    <xf numFmtId="168" fontId="5" fillId="5" borderId="3" xfId="0" applyNumberFormat="1" applyFont="1" applyFill="1" applyBorder="1" applyAlignment="1">
      <alignment horizontal="center" vertical="center"/>
    </xf>
    <xf numFmtId="168" fontId="5" fillId="5" borderId="5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5" fillId="5" borderId="3" xfId="0" applyNumberFormat="1" applyFont="1" applyFill="1" applyBorder="1" applyAlignment="1">
      <alignment horizontal="center" vertical="center"/>
    </xf>
    <xf numFmtId="167" fontId="5" fillId="5" borderId="5" xfId="0" applyNumberFormat="1" applyFont="1" applyFill="1" applyBorder="1" applyAlignment="1">
      <alignment horizontal="center" vertical="center"/>
    </xf>
    <xf numFmtId="168" fontId="5" fillId="5" borderId="10" xfId="0" applyNumberFormat="1" applyFont="1" applyFill="1" applyBorder="1" applyAlignment="1">
      <alignment horizontal="center" vertical="center"/>
    </xf>
    <xf numFmtId="168" fontId="5" fillId="5" borderId="9" xfId="0" applyNumberFormat="1" applyFont="1" applyFill="1" applyBorder="1" applyAlignment="1">
      <alignment horizontal="center" vertical="center"/>
    </xf>
    <xf numFmtId="10" fontId="13" fillId="5" borderId="10" xfId="0" applyNumberFormat="1" applyFont="1" applyFill="1" applyBorder="1" applyAlignment="1">
      <alignment horizontal="center" vertical="center"/>
    </xf>
    <xf numFmtId="164" fontId="14" fillId="7" borderId="1" xfId="0" applyNumberFormat="1" applyFont="1" applyFill="1" applyBorder="1" applyAlignment="1">
      <alignment horizontal="center" vertical="center"/>
    </xf>
    <xf numFmtId="164" fontId="14" fillId="7" borderId="3" xfId="0" applyNumberFormat="1" applyFont="1" applyFill="1" applyBorder="1" applyAlignment="1">
      <alignment horizontal="center" vertical="center"/>
    </xf>
    <xf numFmtId="164" fontId="14" fillId="7" borderId="5" xfId="0" applyNumberFormat="1" applyFont="1" applyFill="1" applyBorder="1" applyAlignment="1">
      <alignment horizontal="center" vertical="center"/>
    </xf>
    <xf numFmtId="169" fontId="16" fillId="5" borderId="1" xfId="0" applyNumberFormat="1" applyFont="1" applyFill="1" applyBorder="1" applyAlignment="1">
      <alignment horizontal="center" vertical="center"/>
    </xf>
    <xf numFmtId="169" fontId="16" fillId="5" borderId="3" xfId="0" applyNumberFormat="1" applyFont="1" applyFill="1" applyBorder="1" applyAlignment="1">
      <alignment horizontal="center" vertical="center"/>
    </xf>
    <xf numFmtId="169" fontId="16" fillId="5" borderId="10" xfId="0" applyNumberFormat="1" applyFont="1" applyFill="1" applyBorder="1" applyAlignment="1">
      <alignment horizontal="center" vertical="center"/>
    </xf>
    <xf numFmtId="164" fontId="14" fillId="7" borderId="7" xfId="0" applyNumberFormat="1" applyFont="1" applyFill="1" applyBorder="1" applyAlignment="1">
      <alignment horizontal="center" vertical="center"/>
    </xf>
    <xf numFmtId="164" fontId="14" fillId="7" borderId="10" xfId="0" applyNumberFormat="1" applyFont="1" applyFill="1" applyBorder="1" applyAlignment="1">
      <alignment horizontal="center" vertical="center"/>
    </xf>
    <xf numFmtId="169" fontId="16" fillId="6" borderId="3" xfId="0" applyNumberFormat="1" applyFont="1" applyFill="1" applyBorder="1" applyAlignment="1">
      <alignment horizontal="center" vertical="center"/>
    </xf>
    <xf numFmtId="4" fontId="5" fillId="5" borderId="35" xfId="0" applyNumberFormat="1" applyFont="1" applyFill="1" applyBorder="1" applyAlignment="1">
      <alignment horizontal="center" vertical="center"/>
    </xf>
    <xf numFmtId="169" fontId="16" fillId="5" borderId="5" xfId="0" applyNumberFormat="1" applyFont="1" applyFill="1" applyBorder="1" applyAlignment="1">
      <alignment horizontal="center" vertical="center"/>
    </xf>
    <xf numFmtId="169" fontId="16" fillId="5" borderId="7" xfId="0" applyNumberFormat="1" applyFont="1" applyFill="1" applyBorder="1" applyAlignment="1">
      <alignment horizontal="center" vertical="center"/>
    </xf>
    <xf numFmtId="169" fontId="16" fillId="5" borderId="31" xfId="0" applyNumberFormat="1" applyFont="1" applyFill="1" applyBorder="1" applyAlignment="1">
      <alignment horizontal="center" vertical="center"/>
    </xf>
    <xf numFmtId="169" fontId="16" fillId="5" borderId="9" xfId="0" applyNumberFormat="1" applyFont="1" applyFill="1" applyBorder="1" applyAlignment="1">
      <alignment horizontal="center" vertical="center"/>
    </xf>
    <xf numFmtId="169" fontId="16" fillId="5" borderId="27" xfId="0" applyNumberFormat="1" applyFont="1" applyFill="1" applyBorder="1" applyAlignment="1">
      <alignment horizontal="center" vertical="center"/>
    </xf>
    <xf numFmtId="169" fontId="16" fillId="6" borderId="1" xfId="0" applyNumberFormat="1" applyFont="1" applyFill="1" applyBorder="1" applyAlignment="1">
      <alignment horizontal="center" vertical="center"/>
    </xf>
    <xf numFmtId="169" fontId="16" fillId="6" borderId="5" xfId="0" applyNumberFormat="1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170" fontId="5" fillId="5" borderId="19" xfId="0" applyNumberFormat="1" applyFont="1" applyFill="1" applyBorder="1" applyAlignment="1">
      <alignment horizontal="center" vertical="center"/>
    </xf>
    <xf numFmtId="170" fontId="5" fillId="5" borderId="20" xfId="0" applyNumberFormat="1" applyFont="1" applyFill="1" applyBorder="1" applyAlignment="1">
      <alignment horizontal="center" vertical="center"/>
    </xf>
    <xf numFmtId="170" fontId="5" fillId="5" borderId="21" xfId="0" applyNumberFormat="1" applyFont="1" applyFill="1" applyBorder="1" applyAlignment="1">
      <alignment horizontal="center" vertical="center"/>
    </xf>
    <xf numFmtId="164" fontId="14" fillId="5" borderId="37" xfId="0" applyNumberFormat="1" applyFont="1" applyFill="1" applyBorder="1" applyAlignment="1">
      <alignment horizontal="center" vertical="center"/>
    </xf>
    <xf numFmtId="165" fontId="5" fillId="5" borderId="0" xfId="0" applyNumberFormat="1" applyFont="1" applyFill="1" applyAlignment="1">
      <alignment horizontal="center" vertical="center"/>
    </xf>
    <xf numFmtId="0" fontId="13" fillId="5" borderId="33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 wrapText="1"/>
    </xf>
    <xf numFmtId="0" fontId="14" fillId="5" borderId="22" xfId="0" applyFont="1" applyFill="1" applyBorder="1" applyAlignment="1">
      <alignment horizontal="center" vertical="center" wrapText="1"/>
    </xf>
    <xf numFmtId="0" fontId="14" fillId="5" borderId="33" xfId="0" applyFont="1" applyFill="1" applyBorder="1" applyAlignment="1">
      <alignment horizontal="center" vertical="center" wrapText="1"/>
    </xf>
    <xf numFmtId="0" fontId="13" fillId="7" borderId="32" xfId="0" applyFont="1" applyFill="1" applyBorder="1" applyAlignment="1">
      <alignment horizontal="center" vertical="center"/>
    </xf>
    <xf numFmtId="169" fontId="15" fillId="5" borderId="31" xfId="0" applyNumberFormat="1" applyFont="1" applyFill="1" applyBorder="1" applyAlignment="1">
      <alignment horizontal="center" vertical="center"/>
    </xf>
    <xf numFmtId="10" fontId="13" fillId="5" borderId="31" xfId="0" applyNumberFormat="1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3" fillId="8" borderId="20" xfId="0" applyFont="1" applyFill="1" applyBorder="1" applyAlignment="1">
      <alignment horizontal="center" vertical="center"/>
    </xf>
    <xf numFmtId="0" fontId="13" fillId="8" borderId="22" xfId="0" applyFont="1" applyFill="1" applyBorder="1" applyAlignment="1">
      <alignment horizontal="center" vertical="center"/>
    </xf>
    <xf numFmtId="10" fontId="5" fillId="0" borderId="10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10" fontId="14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0" fontId="13" fillId="0" borderId="9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4" fontId="13" fillId="0" borderId="24" xfId="0" applyNumberFormat="1" applyFont="1" applyBorder="1" applyAlignment="1">
      <alignment horizontal="center" vertical="center" wrapText="1"/>
    </xf>
    <xf numFmtId="4" fontId="5" fillId="0" borderId="24" xfId="0" applyNumberFormat="1" applyFont="1" applyBorder="1" applyAlignment="1">
      <alignment horizontal="center" vertical="center" wrapText="1"/>
    </xf>
    <xf numFmtId="166" fontId="5" fillId="9" borderId="24" xfId="0" applyNumberFormat="1" applyFont="1" applyFill="1" applyBorder="1" applyAlignment="1">
      <alignment horizontal="center" vertical="center" wrapText="1"/>
    </xf>
    <xf numFmtId="166" fontId="5" fillId="9" borderId="0" xfId="0" applyNumberFormat="1" applyFont="1" applyFill="1" applyAlignment="1">
      <alignment horizontal="center" vertical="center"/>
    </xf>
    <xf numFmtId="165" fontId="5" fillId="9" borderId="24" xfId="0" applyNumberFormat="1" applyFont="1" applyFill="1" applyBorder="1" applyAlignment="1">
      <alignment horizontal="center"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5" fontId="5" fillId="9" borderId="1" xfId="0" applyNumberFormat="1" applyFont="1" applyFill="1" applyBorder="1" applyAlignment="1">
      <alignment horizontal="center" vertical="center"/>
    </xf>
    <xf numFmtId="164" fontId="14" fillId="9" borderId="1" xfId="0" applyNumberFormat="1" applyFont="1" applyFill="1" applyBorder="1" applyAlignment="1">
      <alignment horizontal="center" vertical="center"/>
    </xf>
    <xf numFmtId="165" fontId="5" fillId="9" borderId="3" xfId="0" applyNumberFormat="1" applyFont="1" applyFill="1" applyBorder="1" applyAlignment="1">
      <alignment horizontal="center" vertical="center"/>
    </xf>
    <xf numFmtId="164" fontId="14" fillId="9" borderId="3" xfId="0" applyNumberFormat="1" applyFont="1" applyFill="1" applyBorder="1" applyAlignment="1">
      <alignment horizontal="center" vertical="center"/>
    </xf>
    <xf numFmtId="165" fontId="5" fillId="9" borderId="7" xfId="0" applyNumberFormat="1" applyFont="1" applyFill="1" applyBorder="1" applyAlignment="1">
      <alignment horizontal="center" vertical="center"/>
    </xf>
    <xf numFmtId="164" fontId="14" fillId="9" borderId="7" xfId="0" applyNumberFormat="1" applyFont="1" applyFill="1" applyBorder="1" applyAlignment="1">
      <alignment horizontal="center" vertical="center"/>
    </xf>
    <xf numFmtId="165" fontId="5" fillId="9" borderId="10" xfId="0" applyNumberFormat="1" applyFont="1" applyFill="1" applyBorder="1" applyAlignment="1">
      <alignment horizontal="center" vertical="center"/>
    </xf>
    <xf numFmtId="164" fontId="14" fillId="9" borderId="10" xfId="0" applyNumberFormat="1" applyFont="1" applyFill="1" applyBorder="1" applyAlignment="1">
      <alignment horizontal="center" vertical="center"/>
    </xf>
    <xf numFmtId="165" fontId="5" fillId="9" borderId="5" xfId="0" applyNumberFormat="1" applyFont="1" applyFill="1" applyBorder="1" applyAlignment="1">
      <alignment horizontal="center" vertical="center"/>
    </xf>
    <xf numFmtId="164" fontId="14" fillId="9" borderId="5" xfId="0" applyNumberFormat="1" applyFont="1" applyFill="1" applyBorder="1" applyAlignment="1">
      <alignment horizontal="center" vertical="center"/>
    </xf>
    <xf numFmtId="165" fontId="5" fillId="9" borderId="0" xfId="0" applyNumberFormat="1" applyFont="1" applyFill="1" applyAlignment="1">
      <alignment horizontal="center" vertical="center"/>
    </xf>
    <xf numFmtId="164" fontId="14" fillId="9" borderId="0" xfId="0" applyNumberFormat="1" applyFont="1" applyFill="1" applyAlignment="1">
      <alignment horizontal="center" vertical="center"/>
    </xf>
    <xf numFmtId="166" fontId="5" fillId="9" borderId="9" xfId="0" applyNumberFormat="1" applyFont="1" applyFill="1" applyBorder="1" applyAlignment="1">
      <alignment horizontal="center" vertical="center"/>
    </xf>
    <xf numFmtId="165" fontId="5" fillId="9" borderId="9" xfId="0" applyNumberFormat="1" applyFont="1" applyFill="1" applyBorder="1" applyAlignment="1">
      <alignment horizontal="center" vertical="center"/>
    </xf>
    <xf numFmtId="165" fontId="5" fillId="9" borderId="31" xfId="0" applyNumberFormat="1" applyFont="1" applyFill="1" applyBorder="1" applyAlignment="1">
      <alignment horizontal="center" vertical="center"/>
    </xf>
    <xf numFmtId="164" fontId="14" fillId="9" borderId="9" xfId="0" applyNumberFormat="1" applyFont="1" applyFill="1" applyBorder="1" applyAlignment="1">
      <alignment horizontal="center" vertical="center"/>
    </xf>
    <xf numFmtId="164" fontId="14" fillId="9" borderId="31" xfId="0" applyNumberFormat="1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 wrapText="1"/>
    </xf>
    <xf numFmtId="0" fontId="13" fillId="9" borderId="19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3" fillId="9" borderId="21" xfId="0" applyFont="1" applyFill="1" applyBorder="1" applyAlignment="1">
      <alignment horizontal="center" vertical="center"/>
    </xf>
    <xf numFmtId="0" fontId="13" fillId="9" borderId="29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165" fontId="3" fillId="9" borderId="3" xfId="0" applyNumberFormat="1" applyFont="1" applyFill="1" applyBorder="1" applyAlignment="1">
      <alignment horizontal="center" vertical="center"/>
    </xf>
    <xf numFmtId="165" fontId="3" fillId="9" borderId="1" xfId="0" applyNumberFormat="1" applyFont="1" applyFill="1" applyBorder="1" applyAlignment="1">
      <alignment horizontal="center" vertical="center"/>
    </xf>
    <xf numFmtId="165" fontId="3" fillId="9" borderId="5" xfId="0" applyNumberFormat="1" applyFont="1" applyFill="1" applyBorder="1" applyAlignment="1">
      <alignment horizontal="center" vertical="center"/>
    </xf>
    <xf numFmtId="165" fontId="3" fillId="9" borderId="0" xfId="0" applyNumberFormat="1" applyFont="1" applyFill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164" fontId="4" fillId="3" borderId="31" xfId="0" applyNumberFormat="1" applyFont="1" applyFill="1" applyBorder="1" applyAlignment="1">
      <alignment horizontal="center" vertical="center"/>
    </xf>
    <xf numFmtId="164" fontId="3" fillId="3" borderId="31" xfId="0" applyNumberFormat="1" applyFont="1" applyFill="1" applyBorder="1" applyAlignment="1">
      <alignment horizontal="center" vertical="center"/>
    </xf>
    <xf numFmtId="10" fontId="11" fillId="4" borderId="31" xfId="0" applyNumberFormat="1" applyFont="1" applyFill="1" applyBorder="1" applyAlignment="1">
      <alignment horizontal="center" vertical="center"/>
    </xf>
    <xf numFmtId="4" fontId="3" fillId="3" borderId="31" xfId="0" applyNumberFormat="1" applyFont="1" applyFill="1" applyBorder="1" applyAlignment="1">
      <alignment horizontal="center" vertical="center" wrapText="1"/>
    </xf>
    <xf numFmtId="165" fontId="3" fillId="2" borderId="31" xfId="0" applyNumberFormat="1" applyFont="1" applyFill="1" applyBorder="1" applyAlignment="1">
      <alignment horizontal="center" vertical="center"/>
    </xf>
    <xf numFmtId="164" fontId="3" fillId="3" borderId="31" xfId="0" applyNumberFormat="1" applyFont="1" applyFill="1" applyBorder="1" applyAlignment="1">
      <alignment horizontal="center" vertical="center" wrapText="1"/>
    </xf>
    <xf numFmtId="164" fontId="10" fillId="3" borderId="31" xfId="0" applyNumberFormat="1" applyFont="1" applyFill="1" applyBorder="1" applyAlignment="1">
      <alignment horizontal="center" vertical="center" wrapText="1"/>
    </xf>
    <xf numFmtId="165" fontId="3" fillId="3" borderId="31" xfId="0" applyNumberFormat="1" applyFont="1" applyFill="1" applyBorder="1" applyAlignment="1">
      <alignment horizontal="center" vertical="center" wrapText="1"/>
    </xf>
    <xf numFmtId="164" fontId="10" fillId="2" borderId="31" xfId="0" applyNumberFormat="1" applyFont="1" applyFill="1" applyBorder="1" applyAlignment="1">
      <alignment horizontal="center" vertical="center"/>
    </xf>
    <xf numFmtId="164" fontId="10" fillId="2" borderId="31" xfId="0" applyNumberFormat="1" applyFont="1" applyFill="1" applyBorder="1" applyAlignment="1">
      <alignment horizontal="center" vertical="center" wrapText="1"/>
    </xf>
    <xf numFmtId="10" fontId="3" fillId="2" borderId="31" xfId="0" applyNumberFormat="1" applyFont="1" applyFill="1" applyBorder="1" applyAlignment="1">
      <alignment horizontal="center" vertical="center" wrapText="1"/>
    </xf>
    <xf numFmtId="164" fontId="10" fillId="2" borderId="36" xfId="0" applyNumberFormat="1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166" fontId="3" fillId="9" borderId="1" xfId="0" applyNumberFormat="1" applyFont="1" applyFill="1" applyBorder="1" applyAlignment="1">
      <alignment horizontal="center" vertical="center"/>
    </xf>
    <xf numFmtId="166" fontId="3" fillId="9" borderId="3" xfId="0" applyNumberFormat="1" applyFont="1" applyFill="1" applyBorder="1" applyAlignment="1">
      <alignment horizontal="center" vertical="center"/>
    </xf>
    <xf numFmtId="166" fontId="3" fillId="9" borderId="5" xfId="0" applyNumberFormat="1" applyFont="1" applyFill="1" applyBorder="1" applyAlignment="1">
      <alignment horizontal="center" vertical="center"/>
    </xf>
    <xf numFmtId="164" fontId="14" fillId="9" borderId="37" xfId="0" applyNumberFormat="1" applyFont="1" applyFill="1" applyBorder="1" applyAlignment="1">
      <alignment horizontal="center" vertical="center"/>
    </xf>
    <xf numFmtId="164" fontId="14" fillId="9" borderId="46" xfId="0" applyNumberFormat="1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164" fontId="14" fillId="0" borderId="17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4" fontId="3" fillId="5" borderId="3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4" fontId="3" fillId="5" borderId="5" xfId="0" applyNumberFormat="1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0" fontId="10" fillId="0" borderId="3" xfId="0" applyNumberFormat="1" applyFont="1" applyBorder="1" applyAlignment="1">
      <alignment horizontal="center" vertical="center"/>
    </xf>
    <xf numFmtId="10" fontId="10" fillId="0" borderId="5" xfId="0" applyNumberFormat="1" applyFont="1" applyBorder="1" applyAlignment="1">
      <alignment horizontal="center" vertical="center"/>
    </xf>
    <xf numFmtId="164" fontId="14" fillId="5" borderId="24" xfId="0" applyNumberFormat="1" applyFont="1" applyFill="1" applyBorder="1" applyAlignment="1">
      <alignment horizontal="center" vertical="center" wrapText="1"/>
    </xf>
    <xf numFmtId="164" fontId="14" fillId="5" borderId="0" xfId="0" applyNumberFormat="1" applyFont="1" applyFill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64" fontId="5" fillId="9" borderId="1" xfId="0" applyNumberFormat="1" applyFont="1" applyFill="1" applyBorder="1" applyAlignment="1">
      <alignment horizontal="center" vertical="center"/>
    </xf>
    <xf numFmtId="10" fontId="13" fillId="9" borderId="1" xfId="0" applyNumberFormat="1" applyFont="1" applyFill="1" applyBorder="1" applyAlignment="1">
      <alignment horizontal="center" vertical="center"/>
    </xf>
    <xf numFmtId="164" fontId="14" fillId="9" borderId="2" xfId="0" applyNumberFormat="1" applyFont="1" applyFill="1" applyBorder="1" applyAlignment="1">
      <alignment horizontal="center" vertical="center"/>
    </xf>
    <xf numFmtId="10" fontId="13" fillId="9" borderId="3" xfId="0" applyNumberFormat="1" applyFont="1" applyFill="1" applyBorder="1" applyAlignment="1">
      <alignment horizontal="center" vertical="center"/>
    </xf>
    <xf numFmtId="164" fontId="14" fillId="9" borderId="4" xfId="0" applyNumberFormat="1" applyFont="1" applyFill="1" applyBorder="1" applyAlignment="1">
      <alignment horizontal="center" vertical="center"/>
    </xf>
    <xf numFmtId="10" fontId="5" fillId="9" borderId="1" xfId="0" applyNumberFormat="1" applyFont="1" applyFill="1" applyBorder="1" applyAlignment="1">
      <alignment horizontal="center" vertical="center"/>
    </xf>
    <xf numFmtId="10" fontId="5" fillId="9" borderId="3" xfId="0" applyNumberFormat="1" applyFont="1" applyFill="1" applyBorder="1" applyAlignment="1">
      <alignment horizontal="center" vertical="center"/>
    </xf>
    <xf numFmtId="10" fontId="5" fillId="9" borderId="5" xfId="0" applyNumberFormat="1" applyFont="1" applyFill="1" applyBorder="1" applyAlignment="1">
      <alignment horizontal="center" vertical="center"/>
    </xf>
    <xf numFmtId="164" fontId="14" fillId="9" borderId="6" xfId="0" applyNumberFormat="1" applyFont="1" applyFill="1" applyBorder="1" applyAlignment="1">
      <alignment horizontal="center" vertical="center"/>
    </xf>
    <xf numFmtId="164" fontId="14" fillId="9" borderId="11" xfId="0" applyNumberFormat="1" applyFont="1" applyFill="1" applyBorder="1" applyAlignment="1">
      <alignment horizontal="center" vertical="center"/>
    </xf>
    <xf numFmtId="164" fontId="14" fillId="9" borderId="13" xfId="0" applyNumberFormat="1" applyFont="1" applyFill="1" applyBorder="1" applyAlignment="1">
      <alignment horizontal="center" vertical="center"/>
    </xf>
    <xf numFmtId="10" fontId="13" fillId="9" borderId="5" xfId="0" applyNumberFormat="1" applyFont="1" applyFill="1" applyBorder="1" applyAlignment="1">
      <alignment horizontal="center" vertical="center"/>
    </xf>
    <xf numFmtId="166" fontId="5" fillId="9" borderId="56" xfId="0" applyNumberFormat="1" applyFont="1" applyFill="1" applyBorder="1" applyAlignment="1">
      <alignment horizontal="center" vertical="center"/>
    </xf>
    <xf numFmtId="10" fontId="5" fillId="9" borderId="7" xfId="0" applyNumberFormat="1" applyFont="1" applyFill="1" applyBorder="1" applyAlignment="1">
      <alignment horizontal="center" vertical="center"/>
    </xf>
    <xf numFmtId="164" fontId="14" fillId="9" borderId="8" xfId="0" applyNumberFormat="1" applyFont="1" applyFill="1" applyBorder="1" applyAlignment="1">
      <alignment horizontal="center" vertical="center"/>
    </xf>
    <xf numFmtId="10" fontId="13" fillId="9" borderId="7" xfId="0" applyNumberFormat="1" applyFont="1" applyFill="1" applyBorder="1" applyAlignment="1">
      <alignment horizontal="center" vertical="center"/>
    </xf>
    <xf numFmtId="164" fontId="14" fillId="9" borderId="47" xfId="0" applyNumberFormat="1" applyFont="1" applyFill="1" applyBorder="1" applyAlignment="1">
      <alignment horizontal="center" vertical="center"/>
    </xf>
    <xf numFmtId="164" fontId="14" fillId="9" borderId="12" xfId="0" applyNumberFormat="1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164" fontId="21" fillId="5" borderId="1" xfId="0" applyNumberFormat="1" applyFont="1" applyFill="1" applyBorder="1" applyAlignment="1">
      <alignment horizontal="center" vertical="center"/>
    </xf>
    <xf numFmtId="164" fontId="21" fillId="5" borderId="3" xfId="0" applyNumberFormat="1" applyFont="1" applyFill="1" applyBorder="1" applyAlignment="1">
      <alignment horizontal="center" vertical="center"/>
    </xf>
    <xf numFmtId="164" fontId="21" fillId="5" borderId="5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64" fontId="10" fillId="5" borderId="3" xfId="0" applyNumberFormat="1" applyFont="1" applyFill="1" applyBorder="1" applyAlignment="1">
      <alignment horizontal="center" vertical="center"/>
    </xf>
    <xf numFmtId="164" fontId="10" fillId="5" borderId="5" xfId="0" applyNumberFormat="1" applyFont="1" applyFill="1" applyBorder="1" applyAlignment="1">
      <alignment horizontal="center" vertical="center"/>
    </xf>
    <xf numFmtId="169" fontId="17" fillId="5" borderId="31" xfId="0" applyNumberFormat="1" applyFont="1" applyFill="1" applyBorder="1" applyAlignment="1">
      <alignment horizontal="center" vertical="center"/>
    </xf>
    <xf numFmtId="164" fontId="13" fillId="9" borderId="31" xfId="0" applyNumberFormat="1" applyFont="1" applyFill="1" applyBorder="1" applyAlignment="1">
      <alignment horizontal="center" vertical="center"/>
    </xf>
    <xf numFmtId="10" fontId="14" fillId="9" borderId="31" xfId="0" applyNumberFormat="1" applyFont="1" applyFill="1" applyBorder="1" applyAlignment="1">
      <alignment horizontal="center" vertical="center"/>
    </xf>
    <xf numFmtId="0" fontId="13" fillId="9" borderId="31" xfId="0" applyFont="1" applyFill="1" applyBorder="1" applyAlignment="1">
      <alignment horizontal="center" vertical="center"/>
    </xf>
    <xf numFmtId="164" fontId="5" fillId="9" borderId="31" xfId="0" applyNumberFormat="1" applyFont="1" applyFill="1" applyBorder="1" applyAlignment="1">
      <alignment horizontal="center" vertical="center"/>
    </xf>
    <xf numFmtId="164" fontId="14" fillId="9" borderId="57" xfId="0" applyNumberFormat="1" applyFont="1" applyFill="1" applyBorder="1" applyAlignment="1">
      <alignment horizontal="center" vertical="center"/>
    </xf>
    <xf numFmtId="164" fontId="14" fillId="9" borderId="56" xfId="0" applyNumberFormat="1" applyFont="1" applyFill="1" applyBorder="1" applyAlignment="1">
      <alignment horizontal="center" vertical="center"/>
    </xf>
    <xf numFmtId="10" fontId="13" fillId="9" borderId="31" xfId="0" applyNumberFormat="1" applyFont="1" applyFill="1" applyBorder="1" applyAlignment="1">
      <alignment horizontal="center" vertical="center"/>
    </xf>
    <xf numFmtId="164" fontId="14" fillId="9" borderId="36" xfId="0" applyNumberFormat="1" applyFont="1" applyFill="1" applyBorder="1" applyAlignment="1">
      <alignment horizontal="center" vertical="center"/>
    </xf>
    <xf numFmtId="169" fontId="17" fillId="5" borderId="51" xfId="0" applyNumberFormat="1" applyFont="1" applyFill="1" applyBorder="1" applyAlignment="1">
      <alignment horizontal="center" vertical="center"/>
    </xf>
    <xf numFmtId="164" fontId="13" fillId="9" borderId="51" xfId="0" applyNumberFormat="1" applyFont="1" applyFill="1" applyBorder="1" applyAlignment="1">
      <alignment horizontal="center" vertical="center"/>
    </xf>
    <xf numFmtId="10" fontId="14" fillId="9" borderId="51" xfId="0" applyNumberFormat="1" applyFont="1" applyFill="1" applyBorder="1" applyAlignment="1">
      <alignment horizontal="center" vertical="center"/>
    </xf>
    <xf numFmtId="0" fontId="13" fillId="9" borderId="51" xfId="0" applyFont="1" applyFill="1" applyBorder="1" applyAlignment="1">
      <alignment horizontal="center" vertical="center"/>
    </xf>
    <xf numFmtId="164" fontId="5" fillId="9" borderId="51" xfId="0" applyNumberFormat="1" applyFont="1" applyFill="1" applyBorder="1" applyAlignment="1">
      <alignment horizontal="center" vertical="center"/>
    </xf>
    <xf numFmtId="164" fontId="14" fillId="9" borderId="51" xfId="0" applyNumberFormat="1" applyFont="1" applyFill="1" applyBorder="1" applyAlignment="1">
      <alignment horizontal="center" vertical="center"/>
    </xf>
    <xf numFmtId="165" fontId="5" fillId="9" borderId="51" xfId="0" applyNumberFormat="1" applyFont="1" applyFill="1" applyBorder="1" applyAlignment="1">
      <alignment horizontal="center" vertical="center"/>
    </xf>
    <xf numFmtId="10" fontId="13" fillId="9" borderId="51" xfId="0" applyNumberFormat="1" applyFont="1" applyFill="1" applyBorder="1" applyAlignment="1">
      <alignment horizontal="center" vertical="center"/>
    </xf>
    <xf numFmtId="169" fontId="17" fillId="5" borderId="53" xfId="0" applyNumberFormat="1" applyFont="1" applyFill="1" applyBorder="1" applyAlignment="1">
      <alignment horizontal="center" vertical="center"/>
    </xf>
    <xf numFmtId="164" fontId="13" fillId="9" borderId="53" xfId="0" applyNumberFormat="1" applyFont="1" applyFill="1" applyBorder="1" applyAlignment="1">
      <alignment horizontal="center" vertical="center"/>
    </xf>
    <xf numFmtId="10" fontId="14" fillId="9" borderId="53" xfId="0" applyNumberFormat="1" applyFont="1" applyFill="1" applyBorder="1" applyAlignment="1">
      <alignment horizontal="center" vertical="center"/>
    </xf>
    <xf numFmtId="164" fontId="5" fillId="9" borderId="53" xfId="0" applyNumberFormat="1" applyFont="1" applyFill="1" applyBorder="1" applyAlignment="1">
      <alignment horizontal="center" vertical="center"/>
    </xf>
    <xf numFmtId="164" fontId="14" fillId="9" borderId="53" xfId="0" applyNumberFormat="1" applyFont="1" applyFill="1" applyBorder="1" applyAlignment="1">
      <alignment horizontal="center" vertical="center"/>
    </xf>
    <xf numFmtId="165" fontId="5" fillId="9" borderId="53" xfId="0" applyNumberFormat="1" applyFont="1" applyFill="1" applyBorder="1" applyAlignment="1">
      <alignment horizontal="center" vertical="center"/>
    </xf>
    <xf numFmtId="10" fontId="13" fillId="9" borderId="53" xfId="0" applyNumberFormat="1" applyFont="1" applyFill="1" applyBorder="1" applyAlignment="1">
      <alignment horizontal="center" vertical="center"/>
    </xf>
    <xf numFmtId="164" fontId="14" fillId="9" borderId="60" xfId="0" applyNumberFormat="1" applyFont="1" applyFill="1" applyBorder="1" applyAlignment="1">
      <alignment horizontal="center" vertical="center"/>
    </xf>
    <xf numFmtId="164" fontId="14" fillId="9" borderId="62" xfId="0" applyNumberFormat="1" applyFont="1" applyFill="1" applyBorder="1" applyAlignment="1">
      <alignment horizontal="center" vertical="center"/>
    </xf>
    <xf numFmtId="0" fontId="5" fillId="9" borderId="63" xfId="0" applyFont="1" applyFill="1" applyBorder="1" applyAlignment="1">
      <alignment horizontal="center" vertical="center"/>
    </xf>
    <xf numFmtId="0" fontId="5" fillId="9" borderId="59" xfId="0" applyFont="1" applyFill="1" applyBorder="1" applyAlignment="1">
      <alignment horizontal="center" vertical="center"/>
    </xf>
    <xf numFmtId="10" fontId="5" fillId="9" borderId="10" xfId="0" applyNumberFormat="1" applyFont="1" applyFill="1" applyBorder="1" applyAlignment="1">
      <alignment horizontal="center" vertical="center"/>
    </xf>
    <xf numFmtId="164" fontId="14" fillId="9" borderId="18" xfId="0" applyNumberFormat="1" applyFont="1" applyFill="1" applyBorder="1" applyAlignment="1">
      <alignment horizontal="center" vertical="center"/>
    </xf>
    <xf numFmtId="10" fontId="13" fillId="9" borderId="10" xfId="0" applyNumberFormat="1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164" fontId="12" fillId="5" borderId="1" xfId="0" applyNumberFormat="1" applyFont="1" applyFill="1" applyBorder="1" applyAlignment="1">
      <alignment horizontal="center" vertical="center"/>
    </xf>
    <xf numFmtId="164" fontId="12" fillId="5" borderId="3" xfId="0" applyNumberFormat="1" applyFont="1" applyFill="1" applyBorder="1" applyAlignment="1">
      <alignment horizontal="center" vertical="center"/>
    </xf>
    <xf numFmtId="164" fontId="12" fillId="5" borderId="5" xfId="0" applyNumberFormat="1" applyFont="1" applyFill="1" applyBorder="1" applyAlignment="1">
      <alignment horizontal="center" vertical="center"/>
    </xf>
    <xf numFmtId="164" fontId="14" fillId="9" borderId="67" xfId="0" applyNumberFormat="1" applyFont="1" applyFill="1" applyBorder="1" applyAlignment="1">
      <alignment horizontal="center" vertical="center"/>
    </xf>
    <xf numFmtId="164" fontId="14" fillId="9" borderId="68" xfId="0" applyNumberFormat="1" applyFont="1" applyFill="1" applyBorder="1" applyAlignment="1">
      <alignment horizontal="center" vertical="center"/>
    </xf>
    <xf numFmtId="166" fontId="5" fillId="9" borderId="68" xfId="0" applyNumberFormat="1" applyFont="1" applyFill="1" applyBorder="1" applyAlignment="1">
      <alignment horizontal="center" vertical="center"/>
    </xf>
    <xf numFmtId="0" fontId="13" fillId="9" borderId="53" xfId="0" applyFont="1" applyFill="1" applyBorder="1" applyAlignment="1">
      <alignment horizontal="center" vertical="center"/>
    </xf>
    <xf numFmtId="166" fontId="5" fillId="9" borderId="70" xfId="0" applyNumberFormat="1" applyFont="1" applyFill="1" applyBorder="1" applyAlignment="1">
      <alignment horizontal="center" vertical="center"/>
    </xf>
    <xf numFmtId="164" fontId="14" fillId="9" borderId="69" xfId="0" applyNumberFormat="1" applyFont="1" applyFill="1" applyBorder="1" applyAlignment="1">
      <alignment horizontal="center" vertical="center"/>
    </xf>
    <xf numFmtId="164" fontId="14" fillId="9" borderId="70" xfId="0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9" fontId="17" fillId="0" borderId="9" xfId="0" applyNumberFormat="1" applyFont="1" applyBorder="1" applyAlignment="1">
      <alignment horizontal="center" vertical="center"/>
    </xf>
    <xf numFmtId="4" fontId="13" fillId="0" borderId="9" xfId="0" applyNumberFormat="1" applyFont="1" applyBorder="1" applyAlignment="1">
      <alignment horizontal="center" vertical="center"/>
    </xf>
    <xf numFmtId="4" fontId="5" fillId="0" borderId="9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169" fontId="17" fillId="0" borderId="31" xfId="0" applyNumberFormat="1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169" fontId="17" fillId="0" borderId="51" xfId="0" applyNumberFormat="1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169" fontId="17" fillId="0" borderId="53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165" fontId="5" fillId="6" borderId="5" xfId="0" applyNumberFormat="1" applyFont="1" applyFill="1" applyBorder="1" applyAlignment="1">
      <alignment horizontal="center" vertical="center"/>
    </xf>
    <xf numFmtId="169" fontId="17" fillId="0" borderId="1" xfId="0" applyNumberFormat="1" applyFont="1" applyBorder="1" applyAlignment="1">
      <alignment horizontal="center" vertical="center"/>
    </xf>
    <xf numFmtId="169" fontId="17" fillId="0" borderId="3" xfId="0" applyNumberFormat="1" applyFont="1" applyBorder="1" applyAlignment="1">
      <alignment horizontal="center" vertical="center"/>
    </xf>
    <xf numFmtId="169" fontId="17" fillId="0" borderId="10" xfId="0" applyNumberFormat="1" applyFont="1" applyBorder="1" applyAlignment="1">
      <alignment horizontal="center" vertical="center"/>
    </xf>
    <xf numFmtId="164" fontId="13" fillId="0" borderId="31" xfId="0" applyNumberFormat="1" applyFont="1" applyBorder="1" applyAlignment="1">
      <alignment horizontal="center" vertical="center"/>
    </xf>
    <xf numFmtId="10" fontId="14" fillId="0" borderId="31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166" fontId="5" fillId="0" borderId="31" xfId="0" applyNumberFormat="1" applyFont="1" applyBorder="1" applyAlignment="1">
      <alignment horizontal="center" vertical="center"/>
    </xf>
    <xf numFmtId="164" fontId="5" fillId="0" borderId="31" xfId="0" applyNumberFormat="1" applyFont="1" applyBorder="1" applyAlignment="1">
      <alignment horizontal="center" vertical="center"/>
    </xf>
    <xf numFmtId="164" fontId="14" fillId="0" borderId="31" xfId="0" applyNumberFormat="1" applyFont="1" applyBorder="1" applyAlignment="1">
      <alignment horizontal="center" vertical="center"/>
    </xf>
    <xf numFmtId="165" fontId="5" fillId="0" borderId="3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169" fontId="17" fillId="0" borderId="30" xfId="0" applyNumberFormat="1" applyFont="1" applyBorder="1" applyAlignment="1">
      <alignment horizontal="center" vertical="center"/>
    </xf>
    <xf numFmtId="164" fontId="13" fillId="0" borderId="30" xfId="0" applyNumberFormat="1" applyFont="1" applyBorder="1" applyAlignment="1">
      <alignment horizontal="center" vertical="center"/>
    </xf>
    <xf numFmtId="10" fontId="14" fillId="0" borderId="30" xfId="0" applyNumberFormat="1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4" fontId="13" fillId="0" borderId="30" xfId="0" applyNumberFormat="1" applyFont="1" applyBorder="1" applyAlignment="1">
      <alignment horizontal="center" vertical="center"/>
    </xf>
    <xf numFmtId="4" fontId="5" fillId="0" borderId="30" xfId="0" applyNumberFormat="1" applyFont="1" applyBorder="1" applyAlignment="1">
      <alignment horizontal="center" vertical="center"/>
    </xf>
    <xf numFmtId="166" fontId="5" fillId="0" borderId="30" xfId="0" applyNumberFormat="1" applyFont="1" applyBorder="1" applyAlignment="1">
      <alignment horizontal="center" vertical="center"/>
    </xf>
    <xf numFmtId="164" fontId="5" fillId="0" borderId="30" xfId="0" applyNumberFormat="1" applyFont="1" applyBorder="1" applyAlignment="1">
      <alignment horizontal="center" vertical="center"/>
    </xf>
    <xf numFmtId="164" fontId="14" fillId="0" borderId="30" xfId="0" applyNumberFormat="1" applyFont="1" applyBorder="1" applyAlignment="1">
      <alignment horizontal="center" vertical="center"/>
    </xf>
    <xf numFmtId="165" fontId="5" fillId="0" borderId="30" xfId="0" applyNumberFormat="1" applyFont="1" applyBorder="1" applyAlignment="1">
      <alignment horizontal="center" vertical="center"/>
    </xf>
    <xf numFmtId="164" fontId="14" fillId="0" borderId="49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69" fontId="17" fillId="0" borderId="5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69" fontId="17" fillId="0" borderId="7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0" fontId="5" fillId="0" borderId="9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8" fontId="5" fillId="0" borderId="7" xfId="0" applyNumberFormat="1" applyFont="1" applyBorder="1" applyAlignment="1">
      <alignment horizontal="center" vertical="center"/>
    </xf>
    <xf numFmtId="168" fontId="5" fillId="0" borderId="30" xfId="0" applyNumberFormat="1" applyFont="1" applyBorder="1" applyAlignment="1">
      <alignment horizontal="center" vertical="center"/>
    </xf>
    <xf numFmtId="10" fontId="5" fillId="0" borderId="30" xfId="0" applyNumberFormat="1" applyFont="1" applyBorder="1" applyAlignment="1">
      <alignment horizontal="center" vertical="center"/>
    </xf>
    <xf numFmtId="168" fontId="5" fillId="0" borderId="10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14" fillId="0" borderId="47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164" fontId="14" fillId="0" borderId="37" xfId="0" applyNumberFormat="1" applyFont="1" applyBorder="1" applyAlignment="1">
      <alignment horizontal="center" vertical="center"/>
    </xf>
    <xf numFmtId="164" fontId="14" fillId="0" borderId="46" xfId="0" applyNumberFormat="1" applyFont="1" applyBorder="1" applyAlignment="1">
      <alignment horizontal="center" vertical="center"/>
    </xf>
    <xf numFmtId="164" fontId="14" fillId="0" borderId="13" xfId="0" applyNumberFormat="1" applyFont="1" applyBorder="1" applyAlignment="1">
      <alignment horizontal="center" vertical="center"/>
    </xf>
    <xf numFmtId="164" fontId="14" fillId="0" borderId="48" xfId="0" applyNumberFormat="1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166" fontId="5" fillId="0" borderId="12" xfId="0" applyNumberFormat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169" fontId="17" fillId="0" borderId="52" xfId="0" applyNumberFormat="1" applyFont="1" applyBorder="1" applyAlignment="1">
      <alignment horizontal="center" vertical="center"/>
    </xf>
    <xf numFmtId="164" fontId="13" fillId="0" borderId="52" xfId="0" applyNumberFormat="1" applyFont="1" applyBorder="1" applyAlignment="1">
      <alignment horizontal="center" vertical="center"/>
    </xf>
    <xf numFmtId="10" fontId="14" fillId="0" borderId="52" xfId="0" applyNumberFormat="1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4" fontId="13" fillId="0" borderId="52" xfId="0" applyNumberFormat="1" applyFont="1" applyBorder="1" applyAlignment="1">
      <alignment horizontal="center" vertical="center"/>
    </xf>
    <xf numFmtId="4" fontId="5" fillId="0" borderId="52" xfId="0" applyNumberFormat="1" applyFont="1" applyBorder="1" applyAlignment="1">
      <alignment horizontal="center" vertical="center"/>
    </xf>
    <xf numFmtId="166" fontId="5" fillId="0" borderId="52" xfId="0" applyNumberFormat="1" applyFont="1" applyBorder="1" applyAlignment="1">
      <alignment horizontal="center" vertical="center"/>
    </xf>
    <xf numFmtId="164" fontId="5" fillId="0" borderId="52" xfId="0" applyNumberFormat="1" applyFont="1" applyBorder="1" applyAlignment="1">
      <alignment horizontal="center" vertical="center"/>
    </xf>
    <xf numFmtId="164" fontId="14" fillId="0" borderId="52" xfId="0" applyNumberFormat="1" applyFont="1" applyBorder="1" applyAlignment="1">
      <alignment horizontal="center" vertical="center"/>
    </xf>
    <xf numFmtId="165" fontId="5" fillId="0" borderId="52" xfId="0" applyNumberFormat="1" applyFont="1" applyBorder="1" applyAlignment="1">
      <alignment horizontal="center" vertical="center"/>
    </xf>
    <xf numFmtId="10" fontId="13" fillId="0" borderId="52" xfId="0" applyNumberFormat="1" applyFont="1" applyBorder="1" applyAlignment="1">
      <alignment horizontal="center" vertical="center"/>
    </xf>
    <xf numFmtId="164" fontId="13" fillId="0" borderId="51" xfId="0" applyNumberFormat="1" applyFont="1" applyBorder="1" applyAlignment="1">
      <alignment horizontal="center" vertical="center"/>
    </xf>
    <xf numFmtId="10" fontId="14" fillId="0" borderId="51" xfId="0" applyNumberFormat="1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4" fontId="13" fillId="0" borderId="51" xfId="0" applyNumberFormat="1" applyFont="1" applyBorder="1" applyAlignment="1">
      <alignment horizontal="center" vertical="center"/>
    </xf>
    <xf numFmtId="4" fontId="5" fillId="0" borderId="51" xfId="0" applyNumberFormat="1" applyFont="1" applyBorder="1" applyAlignment="1">
      <alignment horizontal="center" vertical="center"/>
    </xf>
    <xf numFmtId="166" fontId="5" fillId="0" borderId="51" xfId="0" applyNumberFormat="1" applyFont="1" applyBorder="1" applyAlignment="1">
      <alignment horizontal="center" vertical="center"/>
    </xf>
    <xf numFmtId="164" fontId="5" fillId="0" borderId="51" xfId="0" applyNumberFormat="1" applyFont="1" applyBorder="1" applyAlignment="1">
      <alignment horizontal="center" vertical="center"/>
    </xf>
    <xf numFmtId="164" fontId="14" fillId="0" borderId="51" xfId="0" applyNumberFormat="1" applyFont="1" applyBorder="1" applyAlignment="1">
      <alignment horizontal="center" vertical="center"/>
    </xf>
    <xf numFmtId="165" fontId="5" fillId="0" borderId="51" xfId="0" applyNumberFormat="1" applyFont="1" applyBorder="1" applyAlignment="1">
      <alignment horizontal="center" vertical="center"/>
    </xf>
    <xf numFmtId="10" fontId="13" fillId="0" borderId="51" xfId="0" applyNumberFormat="1" applyFont="1" applyBorder="1" applyAlignment="1">
      <alignment horizontal="center" vertical="center"/>
    </xf>
    <xf numFmtId="164" fontId="13" fillId="0" borderId="53" xfId="0" applyNumberFormat="1" applyFont="1" applyBorder="1" applyAlignment="1">
      <alignment horizontal="center" vertical="center"/>
    </xf>
    <xf numFmtId="10" fontId="14" fillId="0" borderId="53" xfId="0" applyNumberFormat="1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4" fontId="13" fillId="0" borderId="53" xfId="0" applyNumberFormat="1" applyFont="1" applyBorder="1" applyAlignment="1">
      <alignment horizontal="center" vertical="center"/>
    </xf>
    <xf numFmtId="4" fontId="5" fillId="0" borderId="53" xfId="0" applyNumberFormat="1" applyFont="1" applyBorder="1" applyAlignment="1">
      <alignment horizontal="center" vertical="center"/>
    </xf>
    <xf numFmtId="166" fontId="5" fillId="0" borderId="53" xfId="0" applyNumberFormat="1" applyFont="1" applyBorder="1" applyAlignment="1">
      <alignment horizontal="center" vertical="center"/>
    </xf>
    <xf numFmtId="164" fontId="5" fillId="0" borderId="53" xfId="0" applyNumberFormat="1" applyFont="1" applyBorder="1" applyAlignment="1">
      <alignment horizontal="center" vertical="center"/>
    </xf>
    <xf numFmtId="164" fontId="14" fillId="0" borderId="53" xfId="0" applyNumberFormat="1" applyFont="1" applyBorder="1" applyAlignment="1">
      <alignment horizontal="center" vertical="center"/>
    </xf>
    <xf numFmtId="165" fontId="5" fillId="0" borderId="53" xfId="0" applyNumberFormat="1" applyFont="1" applyBorder="1" applyAlignment="1">
      <alignment horizontal="center" vertical="center"/>
    </xf>
    <xf numFmtId="10" fontId="13" fillId="0" borderId="53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171" fontId="20" fillId="0" borderId="54" xfId="0" applyNumberFormat="1" applyFont="1" applyBorder="1" applyAlignment="1">
      <alignment horizontal="center"/>
    </xf>
    <xf numFmtId="164" fontId="5" fillId="0" borderId="15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71" fontId="20" fillId="0" borderId="55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4" fontId="5" fillId="0" borderId="57" xfId="0" applyNumberFormat="1" applyFont="1" applyBorder="1" applyAlignment="1">
      <alignment horizontal="center" vertical="center"/>
    </xf>
    <xf numFmtId="166" fontId="5" fillId="0" borderId="56" xfId="0" applyNumberFormat="1" applyFont="1" applyBorder="1" applyAlignment="1">
      <alignment horizontal="center" vertical="center"/>
    </xf>
    <xf numFmtId="4" fontId="5" fillId="0" borderId="67" xfId="0" applyNumberFormat="1" applyFont="1" applyBorder="1" applyAlignment="1">
      <alignment horizontal="center" vertical="center"/>
    </xf>
    <xf numFmtId="166" fontId="5" fillId="0" borderId="68" xfId="0" applyNumberFormat="1" applyFont="1" applyBorder="1" applyAlignment="1">
      <alignment horizontal="center" vertical="center"/>
    </xf>
    <xf numFmtId="4" fontId="5" fillId="0" borderId="47" xfId="0" applyNumberFormat="1" applyFont="1" applyBorder="1" applyAlignment="1">
      <alignment horizontal="center" vertical="center"/>
    </xf>
    <xf numFmtId="4" fontId="5" fillId="0" borderId="37" xfId="0" applyNumberFormat="1" applyFont="1" applyBorder="1" applyAlignment="1">
      <alignment horizontal="center" vertical="center"/>
    </xf>
    <xf numFmtId="166" fontId="5" fillId="0" borderId="14" xfId="0" applyNumberFormat="1" applyFont="1" applyBorder="1" applyAlignment="1">
      <alignment horizontal="center" vertical="center"/>
    </xf>
    <xf numFmtId="4" fontId="5" fillId="0" borderId="46" xfId="0" applyNumberFormat="1" applyFont="1" applyBorder="1" applyAlignment="1">
      <alignment horizontal="center" vertical="center"/>
    </xf>
    <xf numFmtId="166" fontId="5" fillId="0" borderId="13" xfId="0" applyNumberFormat="1" applyFont="1" applyBorder="1" applyAlignment="1">
      <alignment horizontal="center" vertical="center"/>
    </xf>
    <xf numFmtId="4" fontId="5" fillId="0" borderId="39" xfId="0" applyNumberFormat="1" applyFont="1" applyBorder="1" applyAlignment="1">
      <alignment horizontal="center" vertical="center"/>
    </xf>
    <xf numFmtId="166" fontId="5" fillId="0" borderId="50" xfId="0" applyNumberFormat="1" applyFont="1" applyBorder="1" applyAlignment="1">
      <alignment horizontal="center" vertical="center"/>
    </xf>
    <xf numFmtId="4" fontId="5" fillId="0" borderId="48" xfId="0" applyNumberFormat="1" applyFont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168" fontId="5" fillId="0" borderId="3" xfId="0" applyNumberFormat="1" applyFont="1" applyBorder="1" applyAlignment="1">
      <alignment horizontal="center" vertical="center"/>
    </xf>
    <xf numFmtId="168" fontId="5" fillId="0" borderId="5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49" fontId="5" fillId="0" borderId="32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" fontId="5" fillId="0" borderId="69" xfId="0" applyNumberFormat="1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164" fontId="21" fillId="0" borderId="3" xfId="0" applyNumberFormat="1" applyFont="1" applyBorder="1" applyAlignment="1">
      <alignment horizontal="center" vertical="center"/>
    </xf>
    <xf numFmtId="164" fontId="21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0" fontId="10" fillId="0" borderId="7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0" fontId="10" fillId="0" borderId="10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0" fontId="3" fillId="0" borderId="10" xfId="0" applyNumberFormat="1" applyFont="1" applyBorder="1" applyAlignment="1">
      <alignment horizontal="center" vertical="center"/>
    </xf>
    <xf numFmtId="164" fontId="10" fillId="0" borderId="18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13" fillId="0" borderId="27" xfId="0" applyNumberFormat="1" applyFont="1" applyBorder="1" applyAlignment="1">
      <alignment horizontal="center" vertical="center"/>
    </xf>
    <xf numFmtId="10" fontId="14" fillId="0" borderId="27" xfId="0" applyNumberFormat="1" applyFont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165" fontId="3" fillId="6" borderId="3" xfId="0" applyNumberFormat="1" applyFont="1" applyFill="1" applyBorder="1" applyAlignment="1">
      <alignment horizontal="center" vertical="center"/>
    </xf>
    <xf numFmtId="165" fontId="3" fillId="6" borderId="5" xfId="0" applyNumberFormat="1" applyFont="1" applyFill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164" fontId="14" fillId="0" borderId="15" xfId="0" applyNumberFormat="1" applyFont="1" applyBorder="1" applyAlignment="1">
      <alignment horizontal="center" vertical="center"/>
    </xf>
    <xf numFmtId="165" fontId="5" fillId="6" borderId="3" xfId="0" applyNumberFormat="1" applyFont="1" applyFill="1" applyBorder="1" applyAlignment="1">
      <alignment horizontal="center" vertical="center"/>
    </xf>
    <xf numFmtId="165" fontId="5" fillId="6" borderId="10" xfId="0" applyNumberFormat="1" applyFont="1" applyFill="1" applyBorder="1" applyAlignment="1">
      <alignment horizontal="center" vertical="center"/>
    </xf>
    <xf numFmtId="165" fontId="5" fillId="6" borderId="7" xfId="0" applyNumberFormat="1" applyFont="1" applyFill="1" applyBorder="1" applyAlignment="1">
      <alignment horizontal="center" vertical="center"/>
    </xf>
    <xf numFmtId="164" fontId="14" fillId="6" borderId="3" xfId="0" applyNumberFormat="1" applyFont="1" applyFill="1" applyBorder="1" applyAlignment="1">
      <alignment horizontal="center" vertical="center"/>
    </xf>
    <xf numFmtId="164" fontId="14" fillId="6" borderId="7" xfId="0" applyNumberFormat="1" applyFont="1" applyFill="1" applyBorder="1" applyAlignment="1">
      <alignment horizontal="center" vertical="center"/>
    </xf>
    <xf numFmtId="164" fontId="14" fillId="6" borderId="10" xfId="0" applyNumberFormat="1" applyFont="1" applyFill="1" applyBorder="1" applyAlignment="1">
      <alignment horizontal="center" vertical="center"/>
    </xf>
    <xf numFmtId="164" fontId="14" fillId="9" borderId="39" xfId="0" applyNumberFormat="1" applyFont="1" applyFill="1" applyBorder="1" applyAlignment="1">
      <alignment horizontal="center" vertical="center"/>
    </xf>
    <xf numFmtId="164" fontId="14" fillId="9" borderId="76" xfId="0" applyNumberFormat="1" applyFont="1" applyFill="1" applyBorder="1" applyAlignment="1">
      <alignment horizontal="center" vertical="center"/>
    </xf>
    <xf numFmtId="10" fontId="14" fillId="11" borderId="3" xfId="0" applyNumberFormat="1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4" fontId="13" fillId="11" borderId="3" xfId="0" applyNumberFormat="1" applyFont="1" applyFill="1" applyBorder="1" applyAlignment="1">
      <alignment horizontal="center" vertical="center"/>
    </xf>
    <xf numFmtId="4" fontId="5" fillId="11" borderId="3" xfId="0" applyNumberFormat="1" applyFont="1" applyFill="1" applyBorder="1" applyAlignment="1">
      <alignment horizontal="center" vertical="center"/>
    </xf>
    <xf numFmtId="166" fontId="5" fillId="11" borderId="3" xfId="0" applyNumberFormat="1" applyFont="1" applyFill="1" applyBorder="1" applyAlignment="1">
      <alignment horizontal="center" vertical="center"/>
    </xf>
    <xf numFmtId="164" fontId="5" fillId="11" borderId="3" xfId="0" applyNumberFormat="1" applyFont="1" applyFill="1" applyBorder="1" applyAlignment="1">
      <alignment horizontal="center" vertical="center"/>
    </xf>
    <xf numFmtId="164" fontId="14" fillId="11" borderId="3" xfId="0" applyNumberFormat="1" applyFont="1" applyFill="1" applyBorder="1" applyAlignment="1">
      <alignment horizontal="center" vertical="center"/>
    </xf>
    <xf numFmtId="165" fontId="5" fillId="11" borderId="3" xfId="0" applyNumberFormat="1" applyFont="1" applyFill="1" applyBorder="1" applyAlignment="1">
      <alignment horizontal="center" vertical="center"/>
    </xf>
    <xf numFmtId="10" fontId="5" fillId="11" borderId="3" xfId="0" applyNumberFormat="1" applyFont="1" applyFill="1" applyBorder="1" applyAlignment="1">
      <alignment horizontal="center" vertical="center"/>
    </xf>
    <xf numFmtId="164" fontId="14" fillId="11" borderId="37" xfId="0" applyNumberFormat="1" applyFont="1" applyFill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164" fontId="14" fillId="0" borderId="69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169" fontId="17" fillId="0" borderId="27" xfId="0" applyNumberFormat="1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166" fontId="5" fillId="0" borderId="27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5" fontId="5" fillId="0" borderId="27" xfId="0" applyNumberFormat="1" applyFont="1" applyBorder="1" applyAlignment="1">
      <alignment horizontal="center" vertical="center"/>
    </xf>
    <xf numFmtId="168" fontId="5" fillId="0" borderId="27" xfId="0" applyNumberFormat="1" applyFont="1" applyBorder="1" applyAlignment="1">
      <alignment horizontal="center" vertical="center"/>
    </xf>
    <xf numFmtId="10" fontId="5" fillId="0" borderId="27" xfId="0" applyNumberFormat="1" applyFont="1" applyBorder="1" applyAlignment="1">
      <alignment horizontal="center" vertical="center"/>
    </xf>
    <xf numFmtId="164" fontId="14" fillId="0" borderId="28" xfId="0" applyNumberFormat="1" applyFont="1" applyBorder="1" applyAlignment="1">
      <alignment horizontal="center" vertical="center"/>
    </xf>
    <xf numFmtId="165" fontId="5" fillId="6" borderId="27" xfId="0" applyNumberFormat="1" applyFont="1" applyFill="1" applyBorder="1" applyAlignment="1">
      <alignment horizontal="center" vertical="center"/>
    </xf>
    <xf numFmtId="166" fontId="5" fillId="0" borderId="39" xfId="0" applyNumberFormat="1" applyFont="1" applyBorder="1" applyAlignment="1">
      <alignment horizontal="center" vertical="center"/>
    </xf>
    <xf numFmtId="166" fontId="5" fillId="0" borderId="37" xfId="0" applyNumberFormat="1" applyFont="1" applyBorder="1" applyAlignment="1">
      <alignment horizontal="center" vertical="center"/>
    </xf>
    <xf numFmtId="166" fontId="5" fillId="0" borderId="46" xfId="0" applyNumberFormat="1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10" fontId="5" fillId="0" borderId="31" xfId="0" applyNumberFormat="1" applyFont="1" applyBorder="1" applyAlignment="1">
      <alignment horizontal="center" vertical="center"/>
    </xf>
    <xf numFmtId="164" fontId="14" fillId="0" borderId="36" xfId="0" applyNumberFormat="1" applyFont="1" applyBorder="1" applyAlignment="1">
      <alignment horizontal="center" vertical="center"/>
    </xf>
    <xf numFmtId="4" fontId="5" fillId="0" borderId="80" xfId="0" applyNumberFormat="1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64" fontId="14" fillId="6" borderId="5" xfId="0" applyNumberFormat="1" applyFont="1" applyFill="1" applyBorder="1" applyAlignment="1">
      <alignment horizontal="center" vertical="center"/>
    </xf>
    <xf numFmtId="164" fontId="14" fillId="6" borderId="27" xfId="0" applyNumberFormat="1" applyFont="1" applyFill="1" applyBorder="1" applyAlignment="1">
      <alignment horizontal="center" vertical="center"/>
    </xf>
    <xf numFmtId="172" fontId="5" fillId="6" borderId="1" xfId="0" applyNumberFormat="1" applyFont="1" applyFill="1" applyBorder="1" applyAlignment="1">
      <alignment horizontal="center" vertical="center"/>
    </xf>
    <xf numFmtId="172" fontId="5" fillId="6" borderId="3" xfId="0" applyNumberFormat="1" applyFont="1" applyFill="1" applyBorder="1" applyAlignment="1">
      <alignment horizontal="center" vertical="center"/>
    </xf>
    <xf numFmtId="172" fontId="5" fillId="6" borderId="5" xfId="0" applyNumberFormat="1" applyFont="1" applyFill="1" applyBorder="1" applyAlignment="1">
      <alignment horizontal="center" vertical="center"/>
    </xf>
    <xf numFmtId="172" fontId="5" fillId="6" borderId="7" xfId="0" applyNumberFormat="1" applyFont="1" applyFill="1" applyBorder="1" applyAlignment="1">
      <alignment horizontal="center" vertical="center"/>
    </xf>
    <xf numFmtId="172" fontId="5" fillId="6" borderId="30" xfId="0" applyNumberFormat="1" applyFont="1" applyFill="1" applyBorder="1" applyAlignment="1">
      <alignment horizontal="center" vertical="center"/>
    </xf>
    <xf numFmtId="172" fontId="13" fillId="6" borderId="1" xfId="0" applyNumberFormat="1" applyFont="1" applyFill="1" applyBorder="1" applyAlignment="1">
      <alignment horizontal="center" vertical="center"/>
    </xf>
    <xf numFmtId="172" fontId="13" fillId="6" borderId="7" xfId="0" applyNumberFormat="1" applyFont="1" applyFill="1" applyBorder="1" applyAlignment="1">
      <alignment horizontal="center" vertical="center"/>
    </xf>
    <xf numFmtId="172" fontId="13" fillId="6" borderId="27" xfId="0" applyNumberFormat="1" applyFont="1" applyFill="1" applyBorder="1" applyAlignment="1">
      <alignment horizontal="center" vertical="center"/>
    </xf>
    <xf numFmtId="172" fontId="5" fillId="6" borderId="10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6" fontId="5" fillId="0" borderId="48" xfId="0" applyNumberFormat="1" applyFont="1" applyBorder="1" applyAlignment="1">
      <alignment horizontal="center" vertical="center"/>
    </xf>
    <xf numFmtId="171" fontId="20" fillId="0" borderId="81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 vertical="center"/>
    </xf>
    <xf numFmtId="171" fontId="20" fillId="0" borderId="82" xfId="0" applyNumberFormat="1" applyFont="1" applyBorder="1" applyAlignment="1">
      <alignment horizontal="center"/>
    </xf>
    <xf numFmtId="0" fontId="5" fillId="0" borderId="83" xfId="0" applyFont="1" applyBorder="1" applyAlignment="1">
      <alignment horizontal="center" vertical="center"/>
    </xf>
    <xf numFmtId="171" fontId="20" fillId="0" borderId="84" xfId="0" applyNumberFormat="1" applyFont="1" applyBorder="1" applyAlignment="1">
      <alignment horizontal="center"/>
    </xf>
    <xf numFmtId="171" fontId="20" fillId="0" borderId="85" xfId="0" applyNumberFormat="1" applyFont="1" applyBorder="1" applyAlignment="1">
      <alignment horizontal="center"/>
    </xf>
    <xf numFmtId="172" fontId="3" fillId="6" borderId="3" xfId="0" applyNumberFormat="1" applyFont="1" applyFill="1" applyBorder="1" applyAlignment="1">
      <alignment horizontal="center" vertical="center"/>
    </xf>
    <xf numFmtId="172" fontId="3" fillId="6" borderId="5" xfId="0" applyNumberFormat="1" applyFont="1" applyFill="1" applyBorder="1" applyAlignment="1">
      <alignment horizontal="center" vertical="center"/>
    </xf>
    <xf numFmtId="172" fontId="3" fillId="6" borderId="1" xfId="0" applyNumberFormat="1" applyFont="1" applyFill="1" applyBorder="1" applyAlignment="1">
      <alignment horizontal="center" vertical="center"/>
    </xf>
    <xf numFmtId="172" fontId="3" fillId="6" borderId="7" xfId="0" applyNumberFormat="1" applyFont="1" applyFill="1" applyBorder="1" applyAlignment="1">
      <alignment horizontal="center" vertical="center"/>
    </xf>
    <xf numFmtId="4" fontId="3" fillId="6" borderId="1" xfId="0" applyNumberFormat="1" applyFont="1" applyFill="1" applyBorder="1" applyAlignment="1">
      <alignment horizontal="center" vertical="center"/>
    </xf>
    <xf numFmtId="4" fontId="3" fillId="6" borderId="3" xfId="0" applyNumberFormat="1" applyFont="1" applyFill="1" applyBorder="1" applyAlignment="1">
      <alignment horizontal="center" vertical="center"/>
    </xf>
    <xf numFmtId="4" fontId="3" fillId="6" borderId="5" xfId="0" applyNumberFormat="1" applyFont="1" applyFill="1" applyBorder="1" applyAlignment="1">
      <alignment horizontal="center" vertical="center"/>
    </xf>
    <xf numFmtId="4" fontId="3" fillId="6" borderId="7" xfId="0" applyNumberFormat="1" applyFont="1" applyFill="1" applyBorder="1" applyAlignment="1">
      <alignment horizontal="center" vertical="center"/>
    </xf>
    <xf numFmtId="4" fontId="3" fillId="6" borderId="10" xfId="0" applyNumberFormat="1" applyFont="1" applyFill="1" applyBorder="1" applyAlignment="1">
      <alignment horizontal="center" vertical="center"/>
    </xf>
    <xf numFmtId="4" fontId="13" fillId="6" borderId="24" xfId="0" applyNumberFormat="1" applyFont="1" applyFill="1" applyBorder="1" applyAlignment="1">
      <alignment horizontal="center" vertical="center" wrapText="1"/>
    </xf>
    <xf numFmtId="4" fontId="13" fillId="6" borderId="51" xfId="0" applyNumberFormat="1" applyFont="1" applyFill="1" applyBorder="1" applyAlignment="1">
      <alignment horizontal="center" vertical="center"/>
    </xf>
    <xf numFmtId="4" fontId="13" fillId="6" borderId="7" xfId="0" applyNumberFormat="1" applyFont="1" applyFill="1" applyBorder="1" applyAlignment="1">
      <alignment horizontal="center" vertical="center"/>
    </xf>
    <xf numFmtId="4" fontId="13" fillId="6" borderId="3" xfId="0" applyNumberFormat="1" applyFont="1" applyFill="1" applyBorder="1" applyAlignment="1">
      <alignment horizontal="center" vertical="center"/>
    </xf>
    <xf numFmtId="4" fontId="13" fillId="6" borderId="5" xfId="0" applyNumberFormat="1" applyFont="1" applyFill="1" applyBorder="1" applyAlignment="1">
      <alignment horizontal="center" vertical="center"/>
    </xf>
    <xf numFmtId="4" fontId="13" fillId="6" borderId="1" xfId="0" applyNumberFormat="1" applyFont="1" applyFill="1" applyBorder="1" applyAlignment="1">
      <alignment horizontal="center" vertical="center"/>
    </xf>
    <xf numFmtId="4" fontId="13" fillId="6" borderId="10" xfId="0" applyNumberFormat="1" applyFont="1" applyFill="1" applyBorder="1" applyAlignment="1">
      <alignment horizontal="center" vertical="center"/>
    </xf>
    <xf numFmtId="4" fontId="13" fillId="6" borderId="31" xfId="0" applyNumberFormat="1" applyFont="1" applyFill="1" applyBorder="1" applyAlignment="1">
      <alignment horizontal="center" vertical="center"/>
    </xf>
    <xf numFmtId="4" fontId="13" fillId="6" borderId="30" xfId="0" applyNumberFormat="1" applyFont="1" applyFill="1" applyBorder="1" applyAlignment="1">
      <alignment horizontal="center" vertical="center"/>
    </xf>
    <xf numFmtId="172" fontId="14" fillId="6" borderId="1" xfId="0" applyNumberFormat="1" applyFont="1" applyFill="1" applyBorder="1" applyAlignment="1">
      <alignment horizontal="center" vertical="center"/>
    </xf>
    <xf numFmtId="172" fontId="14" fillId="6" borderId="3" xfId="0" applyNumberFormat="1" applyFont="1" applyFill="1" applyBorder="1" applyAlignment="1">
      <alignment horizontal="center" vertical="center"/>
    </xf>
    <xf numFmtId="172" fontId="14" fillId="6" borderId="5" xfId="0" applyNumberFormat="1" applyFont="1" applyFill="1" applyBorder="1" applyAlignment="1">
      <alignment horizontal="center" vertical="center"/>
    </xf>
    <xf numFmtId="4" fontId="5" fillId="6" borderId="39" xfId="0" applyNumberFormat="1" applyFont="1" applyFill="1" applyBorder="1" applyAlignment="1">
      <alignment horizontal="center" vertical="center"/>
    </xf>
    <xf numFmtId="4" fontId="5" fillId="6" borderId="37" xfId="0" applyNumberFormat="1" applyFont="1" applyFill="1" applyBorder="1" applyAlignment="1">
      <alignment horizontal="center" vertical="center"/>
    </xf>
    <xf numFmtId="4" fontId="5" fillId="6" borderId="46" xfId="0" applyNumberFormat="1" applyFont="1" applyFill="1" applyBorder="1" applyAlignment="1">
      <alignment horizontal="center" vertical="center"/>
    </xf>
    <xf numFmtId="172" fontId="14" fillId="0" borderId="24" xfId="0" applyNumberFormat="1" applyFont="1" applyBorder="1" applyAlignment="1">
      <alignment horizontal="center" vertical="center" wrapText="1"/>
    </xf>
    <xf numFmtId="172" fontId="14" fillId="0" borderId="0" xfId="0" applyNumberFormat="1" applyFont="1" applyAlignment="1">
      <alignment horizontal="center" vertical="center"/>
    </xf>
    <xf numFmtId="167" fontId="5" fillId="6" borderId="7" xfId="0" applyNumberFormat="1" applyFont="1" applyFill="1" applyBorder="1" applyAlignment="1">
      <alignment horizontal="center" vertical="center"/>
    </xf>
    <xf numFmtId="167" fontId="5" fillId="6" borderId="3" xfId="0" applyNumberFormat="1" applyFont="1" applyFill="1" applyBorder="1" applyAlignment="1">
      <alignment horizontal="center" vertical="center"/>
    </xf>
    <xf numFmtId="167" fontId="5" fillId="6" borderId="5" xfId="0" applyNumberFormat="1" applyFont="1" applyFill="1" applyBorder="1" applyAlignment="1">
      <alignment horizontal="center" vertical="center"/>
    </xf>
    <xf numFmtId="167" fontId="5" fillId="6" borderId="1" xfId="0" applyNumberFormat="1" applyFont="1" applyFill="1" applyBorder="1" applyAlignment="1">
      <alignment horizontal="center" vertical="center"/>
    </xf>
    <xf numFmtId="164" fontId="14" fillId="6" borderId="1" xfId="0" applyNumberFormat="1" applyFont="1" applyFill="1" applyBorder="1" applyAlignment="1">
      <alignment horizontal="center" vertical="center"/>
    </xf>
    <xf numFmtId="164" fontId="14" fillId="6" borderId="52" xfId="0" applyNumberFormat="1" applyFont="1" applyFill="1" applyBorder="1" applyAlignment="1">
      <alignment horizontal="center" vertical="center"/>
    </xf>
    <xf numFmtId="164" fontId="14" fillId="6" borderId="51" xfId="0" applyNumberFormat="1" applyFont="1" applyFill="1" applyBorder="1" applyAlignment="1">
      <alignment horizontal="center" vertical="center"/>
    </xf>
    <xf numFmtId="164" fontId="14" fillId="6" borderId="53" xfId="0" applyNumberFormat="1" applyFont="1" applyFill="1" applyBorder="1" applyAlignment="1">
      <alignment horizontal="center" vertical="center"/>
    </xf>
    <xf numFmtId="169" fontId="17" fillId="6" borderId="3" xfId="0" applyNumberFormat="1" applyFont="1" applyFill="1" applyBorder="1" applyAlignment="1">
      <alignment horizontal="center" vertical="center"/>
    </xf>
    <xf numFmtId="169" fontId="17" fillId="6" borderId="10" xfId="0" applyNumberFormat="1" applyFont="1" applyFill="1" applyBorder="1" applyAlignment="1">
      <alignment horizontal="center" vertical="center"/>
    </xf>
    <xf numFmtId="169" fontId="17" fillId="6" borderId="1" xfId="0" applyNumberFormat="1" applyFont="1" applyFill="1" applyBorder="1" applyAlignment="1">
      <alignment horizontal="center" vertical="center"/>
    </xf>
    <xf numFmtId="169" fontId="17" fillId="6" borderId="5" xfId="0" applyNumberFormat="1" applyFont="1" applyFill="1" applyBorder="1" applyAlignment="1">
      <alignment horizontal="center" vertical="center"/>
    </xf>
    <xf numFmtId="169" fontId="17" fillId="6" borderId="7" xfId="0" applyNumberFormat="1" applyFont="1" applyFill="1" applyBorder="1" applyAlignment="1">
      <alignment horizontal="center" vertical="center"/>
    </xf>
    <xf numFmtId="4" fontId="13" fillId="6" borderId="53" xfId="0" applyNumberFormat="1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164" fontId="5" fillId="10" borderId="31" xfId="0" applyNumberFormat="1" applyFont="1" applyFill="1" applyBorder="1" applyAlignment="1">
      <alignment horizontal="center" vertical="center"/>
    </xf>
    <xf numFmtId="10" fontId="14" fillId="10" borderId="31" xfId="0" applyNumberFormat="1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4" fontId="5" fillId="6" borderId="31" xfId="0" applyNumberFormat="1" applyFont="1" applyFill="1" applyBorder="1" applyAlignment="1">
      <alignment horizontal="center" vertical="center" wrapText="1"/>
    </xf>
    <xf numFmtId="164" fontId="5" fillId="10" borderId="31" xfId="0" applyNumberFormat="1" applyFont="1" applyFill="1" applyBorder="1" applyAlignment="1">
      <alignment horizontal="center" vertical="center" wrapText="1"/>
    </xf>
    <xf numFmtId="164" fontId="14" fillId="10" borderId="31" xfId="0" applyNumberFormat="1" applyFont="1" applyFill="1" applyBorder="1" applyAlignment="1">
      <alignment horizontal="center" vertical="center" wrapText="1"/>
    </xf>
    <xf numFmtId="165" fontId="5" fillId="10" borderId="31" xfId="0" applyNumberFormat="1" applyFont="1" applyFill="1" applyBorder="1" applyAlignment="1">
      <alignment horizontal="center" vertical="center" wrapText="1"/>
    </xf>
    <xf numFmtId="165" fontId="5" fillId="10" borderId="31" xfId="0" applyNumberFormat="1" applyFont="1" applyFill="1" applyBorder="1" applyAlignment="1">
      <alignment horizontal="center" vertical="center"/>
    </xf>
    <xf numFmtId="164" fontId="14" fillId="10" borderId="31" xfId="0" applyNumberFormat="1" applyFont="1" applyFill="1" applyBorder="1" applyAlignment="1">
      <alignment horizontal="center" vertical="center"/>
    </xf>
    <xf numFmtId="10" fontId="5" fillId="10" borderId="31" xfId="0" applyNumberFormat="1" applyFont="1" applyFill="1" applyBorder="1" applyAlignment="1">
      <alignment horizontal="center" vertical="center" wrapText="1"/>
    </xf>
    <xf numFmtId="164" fontId="14" fillId="10" borderId="36" xfId="0" applyNumberFormat="1" applyFont="1" applyFill="1" applyBorder="1" applyAlignment="1">
      <alignment horizontal="center" vertical="center" wrapText="1"/>
    </xf>
    <xf numFmtId="4" fontId="5" fillId="6" borderId="1" xfId="0" applyNumberFormat="1" applyFont="1" applyFill="1" applyBorder="1" applyAlignment="1">
      <alignment horizontal="center" vertical="center"/>
    </xf>
    <xf numFmtId="4" fontId="5" fillId="6" borderId="3" xfId="0" applyNumberFormat="1" applyFont="1" applyFill="1" applyBorder="1" applyAlignment="1">
      <alignment horizontal="center" vertical="center"/>
    </xf>
    <xf numFmtId="4" fontId="5" fillId="6" borderId="5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165" fontId="5" fillId="6" borderId="52" xfId="0" applyNumberFormat="1" applyFont="1" applyFill="1" applyBorder="1" applyAlignment="1">
      <alignment horizontal="center" vertical="center"/>
    </xf>
    <xf numFmtId="165" fontId="5" fillId="6" borderId="51" xfId="0" applyNumberFormat="1" applyFont="1" applyFill="1" applyBorder="1" applyAlignment="1">
      <alignment horizontal="center" vertical="center"/>
    </xf>
    <xf numFmtId="165" fontId="5" fillId="6" borderId="53" xfId="0" applyNumberFormat="1" applyFont="1" applyFill="1" applyBorder="1" applyAlignment="1">
      <alignment horizontal="center" vertical="center"/>
    </xf>
    <xf numFmtId="169" fontId="17" fillId="6" borderId="51" xfId="0" applyNumberFormat="1" applyFont="1" applyFill="1" applyBorder="1" applyAlignment="1">
      <alignment horizontal="center" vertical="center"/>
    </xf>
    <xf numFmtId="169" fontId="17" fillId="6" borderId="27" xfId="0" applyNumberFormat="1" applyFont="1" applyFill="1" applyBorder="1" applyAlignment="1">
      <alignment horizontal="center" vertical="center"/>
    </xf>
    <xf numFmtId="164" fontId="21" fillId="6" borderId="3" xfId="0" applyNumberFormat="1" applyFont="1" applyFill="1" applyBorder="1" applyAlignment="1">
      <alignment horizontal="center" vertical="center"/>
    </xf>
    <xf numFmtId="164" fontId="21" fillId="6" borderId="10" xfId="0" applyNumberFormat="1" applyFont="1" applyFill="1" applyBorder="1" applyAlignment="1">
      <alignment horizontal="center" vertical="center"/>
    </xf>
    <xf numFmtId="164" fontId="21" fillId="6" borderId="7" xfId="0" applyNumberFormat="1" applyFont="1" applyFill="1" applyBorder="1" applyAlignment="1">
      <alignment horizontal="center" vertical="center"/>
    </xf>
    <xf numFmtId="164" fontId="21" fillId="6" borderId="1" xfId="0" applyNumberFormat="1" applyFont="1" applyFill="1" applyBorder="1" applyAlignment="1">
      <alignment horizontal="center" vertical="center"/>
    </xf>
    <xf numFmtId="164" fontId="21" fillId="6" borderId="5" xfId="0" applyNumberFormat="1" applyFont="1" applyFill="1" applyBorder="1" applyAlignment="1">
      <alignment horizontal="center" vertical="center"/>
    </xf>
    <xf numFmtId="165" fontId="3" fillId="6" borderId="7" xfId="0" applyNumberFormat="1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165" fontId="3" fillId="6" borderId="31" xfId="0" applyNumberFormat="1" applyFont="1" applyFill="1" applyBorder="1" applyAlignment="1">
      <alignment horizontal="center" vertical="center"/>
    </xf>
    <xf numFmtId="164" fontId="10" fillId="6" borderId="1" xfId="0" applyNumberFormat="1" applyFont="1" applyFill="1" applyBorder="1" applyAlignment="1">
      <alignment horizontal="center" vertical="center"/>
    </xf>
    <xf numFmtId="164" fontId="10" fillId="6" borderId="3" xfId="0" applyNumberFormat="1" applyFont="1" applyFill="1" applyBorder="1" applyAlignment="1">
      <alignment horizontal="center" vertical="center"/>
    </xf>
    <xf numFmtId="164" fontId="10" fillId="6" borderId="5" xfId="0" applyNumberFormat="1" applyFont="1" applyFill="1" applyBorder="1" applyAlignment="1">
      <alignment horizontal="center" vertical="center"/>
    </xf>
    <xf numFmtId="167" fontId="5" fillId="6" borderId="10" xfId="0" applyNumberFormat="1" applyFont="1" applyFill="1" applyBorder="1" applyAlignment="1">
      <alignment horizontal="center" vertical="center"/>
    </xf>
    <xf numFmtId="172" fontId="5" fillId="0" borderId="1" xfId="0" applyNumberFormat="1" applyFont="1" applyBorder="1" applyAlignment="1">
      <alignment horizontal="center" vertical="center"/>
    </xf>
    <xf numFmtId="172" fontId="5" fillId="0" borderId="7" xfId="0" applyNumberFormat="1" applyFont="1" applyBorder="1" applyAlignment="1">
      <alignment horizontal="center" vertical="center"/>
    </xf>
    <xf numFmtId="172" fontId="5" fillId="0" borderId="30" xfId="0" applyNumberFormat="1" applyFont="1" applyBorder="1" applyAlignment="1">
      <alignment horizontal="center" vertical="center"/>
    </xf>
    <xf numFmtId="172" fontId="3" fillId="6" borderId="7" xfId="3" applyNumberFormat="1" applyFont="1" applyFill="1" applyBorder="1" applyAlignment="1">
      <alignment horizontal="center" vertical="center"/>
    </xf>
    <xf numFmtId="164" fontId="14" fillId="6" borderId="30" xfId="0" applyNumberFormat="1" applyFont="1" applyFill="1" applyBorder="1" applyAlignment="1">
      <alignment horizontal="center" vertical="center"/>
    </xf>
    <xf numFmtId="173" fontId="3" fillId="3" borderId="31" xfId="0" applyNumberFormat="1" applyFont="1" applyFill="1" applyBorder="1" applyAlignment="1">
      <alignment horizontal="center" vertical="center" wrapText="1"/>
    </xf>
    <xf numFmtId="173" fontId="3" fillId="0" borderId="0" xfId="0" applyNumberFormat="1" applyFont="1" applyAlignment="1">
      <alignment horizontal="center" vertical="center"/>
    </xf>
    <xf numFmtId="164" fontId="14" fillId="6" borderId="31" xfId="0" applyNumberFormat="1" applyFont="1" applyFill="1" applyBorder="1" applyAlignment="1">
      <alignment horizontal="center" vertical="center"/>
    </xf>
    <xf numFmtId="169" fontId="17" fillId="6" borderId="30" xfId="0" applyNumberFormat="1" applyFont="1" applyFill="1" applyBorder="1" applyAlignment="1">
      <alignment horizontal="center" vertical="center"/>
    </xf>
    <xf numFmtId="164" fontId="14" fillId="6" borderId="9" xfId="0" applyNumberFormat="1" applyFont="1" applyFill="1" applyBorder="1" applyAlignment="1">
      <alignment horizontal="center" vertical="center"/>
    </xf>
    <xf numFmtId="166" fontId="3" fillId="3" borderId="31" xfId="0" applyNumberFormat="1" applyFont="1" applyFill="1" applyBorder="1" applyAlignment="1">
      <alignment horizontal="center" vertical="center" wrapText="1"/>
    </xf>
    <xf numFmtId="166" fontId="3" fillId="6" borderId="1" xfId="0" applyNumberFormat="1" applyFont="1" applyFill="1" applyBorder="1" applyAlignment="1">
      <alignment horizontal="center" vertical="center"/>
    </xf>
    <xf numFmtId="166" fontId="3" fillId="6" borderId="3" xfId="0" applyNumberFormat="1" applyFont="1" applyFill="1" applyBorder="1" applyAlignment="1">
      <alignment horizontal="center" vertical="center"/>
    </xf>
    <xf numFmtId="166" fontId="3" fillId="6" borderId="5" xfId="0" applyNumberFormat="1" applyFont="1" applyFill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69" fontId="17" fillId="6" borderId="52" xfId="0" applyNumberFormat="1" applyFont="1" applyFill="1" applyBorder="1" applyAlignment="1">
      <alignment horizontal="center" vertical="center"/>
    </xf>
    <xf numFmtId="169" fontId="17" fillId="6" borderId="53" xfId="0" applyNumberFormat="1" applyFont="1" applyFill="1" applyBorder="1" applyAlignment="1">
      <alignment horizontal="center" vertical="center"/>
    </xf>
    <xf numFmtId="164" fontId="4" fillId="10" borderId="31" xfId="0" applyNumberFormat="1" applyFont="1" applyFill="1" applyBorder="1" applyAlignment="1">
      <alignment horizontal="center" vertical="center"/>
    </xf>
    <xf numFmtId="169" fontId="17" fillId="6" borderId="31" xfId="0" applyNumberFormat="1" applyFont="1" applyFill="1" applyBorder="1" applyAlignment="1">
      <alignment horizontal="center" vertical="center"/>
    </xf>
    <xf numFmtId="169" fontId="22" fillId="6" borderId="1" xfId="0" applyNumberFormat="1" applyFont="1" applyFill="1" applyBorder="1" applyAlignment="1">
      <alignment horizontal="center" vertical="center"/>
    </xf>
    <xf numFmtId="169" fontId="22" fillId="6" borderId="5" xfId="0" applyNumberFormat="1" applyFont="1" applyFill="1" applyBorder="1" applyAlignment="1">
      <alignment horizontal="center" vertical="center"/>
    </xf>
    <xf numFmtId="169" fontId="22" fillId="6" borderId="9" xfId="0" applyNumberFormat="1" applyFont="1" applyFill="1" applyBorder="1" applyAlignment="1">
      <alignment horizontal="center" vertical="center"/>
    </xf>
    <xf numFmtId="169" fontId="17" fillId="6" borderId="9" xfId="0" applyNumberFormat="1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169" fontId="22" fillId="4" borderId="9" xfId="0" applyNumberFormat="1" applyFont="1" applyFill="1" applyBorder="1" applyAlignment="1">
      <alignment horizontal="center" vertical="center"/>
    </xf>
    <xf numFmtId="164" fontId="13" fillId="4" borderId="9" xfId="0" applyNumberFormat="1" applyFont="1" applyFill="1" applyBorder="1" applyAlignment="1">
      <alignment horizontal="center" vertical="center"/>
    </xf>
    <xf numFmtId="10" fontId="14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4" fontId="13" fillId="4" borderId="9" xfId="0" applyNumberFormat="1" applyFont="1" applyFill="1" applyBorder="1" applyAlignment="1">
      <alignment horizontal="center" vertical="center"/>
    </xf>
    <xf numFmtId="4" fontId="5" fillId="4" borderId="9" xfId="0" applyNumberFormat="1" applyFont="1" applyFill="1" applyBorder="1" applyAlignment="1">
      <alignment horizontal="center" vertical="center"/>
    </xf>
    <xf numFmtId="166" fontId="5" fillId="4" borderId="9" xfId="0" applyNumberFormat="1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164" fontId="14" fillId="4" borderId="9" xfId="0" applyNumberFormat="1" applyFont="1" applyFill="1" applyBorder="1" applyAlignment="1">
      <alignment horizontal="center" vertical="center"/>
    </xf>
    <xf numFmtId="165" fontId="5" fillId="4" borderId="9" xfId="0" applyNumberFormat="1" applyFont="1" applyFill="1" applyBorder="1" applyAlignment="1">
      <alignment horizontal="center" vertical="center"/>
    </xf>
    <xf numFmtId="10" fontId="13" fillId="4" borderId="9" xfId="0" applyNumberFormat="1" applyFont="1" applyFill="1" applyBorder="1" applyAlignment="1">
      <alignment horizontal="center" vertical="center"/>
    </xf>
    <xf numFmtId="164" fontId="14" fillId="4" borderId="17" xfId="0" applyNumberFormat="1" applyFont="1" applyFill="1" applyBorder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172" fontId="14" fillId="0" borderId="1" xfId="0" applyNumberFormat="1" applyFont="1" applyBorder="1" applyAlignment="1">
      <alignment horizontal="center" vertical="center"/>
    </xf>
    <xf numFmtId="172" fontId="14" fillId="0" borderId="3" xfId="0" applyNumberFormat="1" applyFont="1" applyBorder="1" applyAlignment="1">
      <alignment horizontal="center" vertical="center"/>
    </xf>
    <xf numFmtId="172" fontId="14" fillId="0" borderId="10" xfId="0" applyNumberFormat="1" applyFont="1" applyBorder="1" applyAlignment="1">
      <alignment horizontal="center" vertical="center"/>
    </xf>
    <xf numFmtId="172" fontId="14" fillId="0" borderId="5" xfId="0" applyNumberFormat="1" applyFont="1" applyBorder="1" applyAlignment="1">
      <alignment horizontal="center" vertical="center"/>
    </xf>
    <xf numFmtId="172" fontId="14" fillId="0" borderId="7" xfId="0" applyNumberFormat="1" applyFont="1" applyBorder="1" applyAlignment="1">
      <alignment horizontal="center" vertical="center"/>
    </xf>
    <xf numFmtId="0" fontId="13" fillId="9" borderId="33" xfId="0" applyFont="1" applyFill="1" applyBorder="1" applyAlignment="1">
      <alignment horizontal="center" vertical="center"/>
    </xf>
    <xf numFmtId="4" fontId="5" fillId="0" borderId="27" xfId="0" applyNumberFormat="1" applyFont="1" applyBorder="1" applyAlignment="1">
      <alignment horizontal="center" vertical="center"/>
    </xf>
    <xf numFmtId="166" fontId="5" fillId="0" borderId="86" xfId="0" applyNumberFormat="1" applyFont="1" applyBorder="1" applyAlignment="1">
      <alignment horizontal="center" vertical="center"/>
    </xf>
    <xf numFmtId="171" fontId="20" fillId="0" borderId="87" xfId="0" applyNumberFormat="1" applyFont="1" applyBorder="1" applyAlignment="1">
      <alignment horizontal="center"/>
    </xf>
    <xf numFmtId="164" fontId="5" fillId="0" borderId="88" xfId="0" applyNumberFormat="1" applyFont="1" applyBorder="1" applyAlignment="1">
      <alignment horizontal="center" vertical="center"/>
    </xf>
    <xf numFmtId="172" fontId="14" fillId="0" borderId="27" xfId="0" applyNumberFormat="1" applyFont="1" applyBorder="1" applyAlignment="1">
      <alignment horizontal="center" vertical="center"/>
    </xf>
    <xf numFmtId="10" fontId="13" fillId="0" borderId="27" xfId="0" applyNumberFormat="1" applyFont="1" applyBorder="1" applyAlignment="1">
      <alignment horizontal="center" vertical="center"/>
    </xf>
    <xf numFmtId="164" fontId="5" fillId="0" borderId="40" xfId="0" applyNumberFormat="1" applyFont="1" applyBorder="1" applyAlignment="1">
      <alignment horizontal="center" vertical="center"/>
    </xf>
    <xf numFmtId="10" fontId="14" fillId="0" borderId="40" xfId="0" applyNumberFormat="1" applyFont="1" applyBorder="1" applyAlignment="1">
      <alignment horizontal="center" vertical="center"/>
    </xf>
    <xf numFmtId="4" fontId="5" fillId="0" borderId="40" xfId="0" applyNumberFormat="1" applyFont="1" applyBorder="1" applyAlignment="1">
      <alignment horizontal="center" vertical="center"/>
    </xf>
    <xf numFmtId="166" fontId="5" fillId="0" borderId="40" xfId="0" applyNumberFormat="1" applyFont="1" applyBorder="1" applyAlignment="1">
      <alignment horizontal="center" vertical="center"/>
    </xf>
    <xf numFmtId="164" fontId="14" fillId="0" borderId="40" xfId="0" applyNumberFormat="1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64" fontId="6" fillId="0" borderId="40" xfId="0" applyNumberFormat="1" applyFont="1" applyBorder="1" applyAlignment="1">
      <alignment horizontal="center" vertical="center"/>
    </xf>
    <xf numFmtId="172" fontId="14" fillId="0" borderId="40" xfId="0" applyNumberFormat="1" applyFont="1" applyBorder="1" applyAlignment="1">
      <alignment horizontal="center" vertical="center"/>
    </xf>
    <xf numFmtId="10" fontId="5" fillId="0" borderId="40" xfId="0" applyNumberFormat="1" applyFont="1" applyBorder="1" applyAlignment="1">
      <alignment horizontal="center" vertical="center"/>
    </xf>
    <xf numFmtId="4" fontId="13" fillId="0" borderId="27" xfId="0" applyNumberFormat="1" applyFont="1" applyBorder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9" fontId="22" fillId="0" borderId="3" xfId="0" applyNumberFormat="1" applyFont="1" applyBorder="1" applyAlignment="1">
      <alignment horizontal="center" vertical="center"/>
    </xf>
    <xf numFmtId="169" fontId="22" fillId="0" borderId="40" xfId="0" applyNumberFormat="1" applyFont="1" applyBorder="1" applyAlignment="1">
      <alignment horizontal="center" vertical="center"/>
    </xf>
    <xf numFmtId="169" fontId="22" fillId="0" borderId="5" xfId="0" applyNumberFormat="1" applyFont="1" applyBorder="1" applyAlignment="1">
      <alignment horizontal="center" vertical="center"/>
    </xf>
    <xf numFmtId="169" fontId="16" fillId="0" borderId="3" xfId="0" applyNumberFormat="1" applyFont="1" applyBorder="1" applyAlignment="1">
      <alignment horizontal="center" vertical="center"/>
    </xf>
    <xf numFmtId="169" fontId="16" fillId="0" borderId="5" xfId="0" applyNumberFormat="1" applyFont="1" applyBorder="1" applyAlignment="1">
      <alignment horizontal="center" vertical="center"/>
    </xf>
    <xf numFmtId="169" fontId="16" fillId="0" borderId="10" xfId="0" applyNumberFormat="1" applyFont="1" applyBorder="1" applyAlignment="1">
      <alignment horizontal="center" vertical="center"/>
    </xf>
    <xf numFmtId="169" fontId="16" fillId="0" borderId="27" xfId="0" applyNumberFormat="1" applyFont="1" applyBorder="1" applyAlignment="1">
      <alignment horizontal="center" vertical="center"/>
    </xf>
    <xf numFmtId="164" fontId="5" fillId="5" borderId="24" xfId="0" applyNumberFormat="1" applyFont="1" applyFill="1" applyBorder="1" applyAlignment="1">
      <alignment horizontal="center" vertical="center"/>
    </xf>
    <xf numFmtId="172" fontId="14" fillId="5" borderId="24" xfId="0" applyNumberFormat="1" applyFont="1" applyFill="1" applyBorder="1" applyAlignment="1">
      <alignment horizontal="center" vertical="center" wrapText="1"/>
    </xf>
    <xf numFmtId="166" fontId="5" fillId="9" borderId="1" xfId="0" applyNumberFormat="1" applyFont="1" applyFill="1" applyBorder="1" applyAlignment="1">
      <alignment horizontal="center" vertical="center"/>
    </xf>
    <xf numFmtId="166" fontId="5" fillId="9" borderId="3" xfId="0" applyNumberFormat="1" applyFont="1" applyFill="1" applyBorder="1" applyAlignment="1">
      <alignment horizontal="center" vertical="center"/>
    </xf>
    <xf numFmtId="166" fontId="5" fillId="9" borderId="5" xfId="0" applyNumberFormat="1" applyFont="1" applyFill="1" applyBorder="1" applyAlignment="1">
      <alignment horizontal="center" vertical="center"/>
    </xf>
    <xf numFmtId="174" fontId="5" fillId="0" borderId="24" xfId="0" applyNumberFormat="1" applyFont="1" applyBorder="1" applyAlignment="1">
      <alignment horizontal="center" vertical="center" wrapText="1"/>
    </xf>
    <xf numFmtId="174" fontId="5" fillId="0" borderId="1" xfId="0" applyNumberFormat="1" applyFont="1" applyBorder="1" applyAlignment="1">
      <alignment horizontal="center" vertical="center"/>
    </xf>
    <xf numFmtId="174" fontId="5" fillId="0" borderId="3" xfId="0" applyNumberFormat="1" applyFont="1" applyBorder="1" applyAlignment="1">
      <alignment horizontal="center" vertical="center"/>
    </xf>
    <xf numFmtId="174" fontId="13" fillId="6" borderId="3" xfId="0" applyNumberFormat="1" applyFont="1" applyFill="1" applyBorder="1" applyAlignment="1">
      <alignment horizontal="center" vertical="center"/>
    </xf>
    <xf numFmtId="174" fontId="5" fillId="0" borderId="0" xfId="0" applyNumberFormat="1" applyFont="1" applyAlignment="1">
      <alignment horizontal="center" vertical="center"/>
    </xf>
    <xf numFmtId="174" fontId="13" fillId="0" borderId="3" xfId="0" applyNumberFormat="1" applyFont="1" applyBorder="1" applyAlignment="1">
      <alignment horizontal="center" vertical="center"/>
    </xf>
    <xf numFmtId="174" fontId="13" fillId="6" borderId="7" xfId="0" applyNumberFormat="1" applyFont="1" applyFill="1" applyBorder="1" applyAlignment="1">
      <alignment horizontal="center" vertical="center"/>
    </xf>
    <xf numFmtId="174" fontId="13" fillId="6" borderId="5" xfId="0" applyNumberFormat="1" applyFont="1" applyFill="1" applyBorder="1" applyAlignment="1">
      <alignment horizontal="center" vertical="center"/>
    </xf>
    <xf numFmtId="174" fontId="13" fillId="6" borderId="1" xfId="0" applyNumberFormat="1" applyFont="1" applyFill="1" applyBorder="1" applyAlignment="1">
      <alignment horizontal="center" vertical="center"/>
    </xf>
    <xf numFmtId="174" fontId="13" fillId="6" borderId="10" xfId="0" applyNumberFormat="1" applyFont="1" applyFill="1" applyBorder="1" applyAlignment="1">
      <alignment horizontal="center" vertical="center"/>
    </xf>
    <xf numFmtId="174" fontId="13" fillId="6" borderId="89" xfId="0" applyNumberFormat="1" applyFont="1" applyFill="1" applyBorder="1" applyAlignment="1">
      <alignment horizontal="center" vertical="center"/>
    </xf>
    <xf numFmtId="174" fontId="13" fillId="6" borderId="35" xfId="0" applyNumberFormat="1" applyFont="1" applyFill="1" applyBorder="1" applyAlignment="1">
      <alignment horizontal="center" vertical="center"/>
    </xf>
    <xf numFmtId="174" fontId="13" fillId="6" borderId="90" xfId="0" applyNumberFormat="1" applyFont="1" applyFill="1" applyBorder="1" applyAlignment="1">
      <alignment horizontal="center" vertical="center"/>
    </xf>
    <xf numFmtId="174" fontId="13" fillId="6" borderId="91" xfId="0" applyNumberFormat="1" applyFont="1" applyFill="1" applyBorder="1" applyAlignment="1">
      <alignment horizontal="center" vertical="center"/>
    </xf>
    <xf numFmtId="174" fontId="13" fillId="6" borderId="92" xfId="0" applyNumberFormat="1" applyFont="1" applyFill="1" applyBorder="1" applyAlignment="1">
      <alignment horizontal="center" vertical="center"/>
    </xf>
    <xf numFmtId="166" fontId="5" fillId="0" borderId="93" xfId="0" applyNumberFormat="1" applyFont="1" applyBorder="1" applyAlignment="1">
      <alignment horizontal="center" vertical="center"/>
    </xf>
    <xf numFmtId="166" fontId="5" fillId="9" borderId="31" xfId="0" applyNumberFormat="1" applyFont="1" applyFill="1" applyBorder="1" applyAlignment="1">
      <alignment horizontal="center" vertical="center"/>
    </xf>
    <xf numFmtId="166" fontId="5" fillId="9" borderId="77" xfId="0" applyNumberFormat="1" applyFont="1" applyFill="1" applyBorder="1" applyAlignment="1">
      <alignment horizontal="center" vertical="center"/>
    </xf>
    <xf numFmtId="166" fontId="5" fillId="9" borderId="78" xfId="0" applyNumberFormat="1" applyFont="1" applyFill="1" applyBorder="1" applyAlignment="1">
      <alignment horizontal="center" vertical="center"/>
    </xf>
    <xf numFmtId="166" fontId="5" fillId="9" borderId="79" xfId="0" applyNumberFormat="1" applyFont="1" applyFill="1" applyBorder="1" applyAlignment="1">
      <alignment horizontal="center" vertical="center"/>
    </xf>
    <xf numFmtId="174" fontId="5" fillId="6" borderId="11" xfId="0" applyNumberFormat="1" applyFont="1" applyFill="1" applyBorder="1" applyAlignment="1">
      <alignment horizontal="center" vertical="center"/>
    </xf>
    <xf numFmtId="174" fontId="5" fillId="6" borderId="14" xfId="0" applyNumberFormat="1" applyFont="1" applyFill="1" applyBorder="1" applyAlignment="1">
      <alignment horizontal="center" vertical="center"/>
    </xf>
    <xf numFmtId="171" fontId="3" fillId="9" borderId="1" xfId="0" applyNumberFormat="1" applyFont="1" applyFill="1" applyBorder="1" applyAlignment="1">
      <alignment horizontal="center"/>
    </xf>
    <xf numFmtId="171" fontId="3" fillId="9" borderId="3" xfId="0" applyNumberFormat="1" applyFont="1" applyFill="1" applyBorder="1" applyAlignment="1">
      <alignment horizontal="center"/>
    </xf>
    <xf numFmtId="171" fontId="3" fillId="9" borderId="5" xfId="0" applyNumberFormat="1" applyFont="1" applyFill="1" applyBorder="1" applyAlignment="1">
      <alignment horizontal="center"/>
    </xf>
    <xf numFmtId="171" fontId="3" fillId="9" borderId="7" xfId="0" applyNumberFormat="1" applyFont="1" applyFill="1" applyBorder="1" applyAlignment="1">
      <alignment horizontal="center"/>
    </xf>
    <xf numFmtId="174" fontId="13" fillId="6" borderId="51" xfId="0" applyNumberFormat="1" applyFont="1" applyFill="1" applyBorder="1" applyAlignment="1">
      <alignment horizontal="center" vertical="center"/>
    </xf>
    <xf numFmtId="169" fontId="16" fillId="5" borderId="39" xfId="0" applyNumberFormat="1" applyFont="1" applyFill="1" applyBorder="1" applyAlignment="1">
      <alignment horizontal="center" vertical="center"/>
    </xf>
    <xf numFmtId="169" fontId="16" fillId="5" borderId="15" xfId="0" applyNumberFormat="1" applyFont="1" applyFill="1" applyBorder="1" applyAlignment="1">
      <alignment horizontal="center" vertical="center"/>
    </xf>
    <xf numFmtId="169" fontId="16" fillId="5" borderId="37" xfId="0" applyNumberFormat="1" applyFont="1" applyFill="1" applyBorder="1" applyAlignment="1">
      <alignment horizontal="center" vertical="center"/>
    </xf>
    <xf numFmtId="169" fontId="16" fillId="5" borderId="11" xfId="0" applyNumberFormat="1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5" fillId="9" borderId="42" xfId="0" applyFont="1" applyFill="1" applyBorder="1" applyAlignment="1">
      <alignment horizontal="center" vertical="center"/>
    </xf>
    <xf numFmtId="0" fontId="5" fillId="9" borderId="41" xfId="0" applyFont="1" applyFill="1" applyBorder="1" applyAlignment="1">
      <alignment horizontal="center" vertical="center"/>
    </xf>
    <xf numFmtId="0" fontId="5" fillId="9" borderId="71" xfId="0" applyFont="1" applyFill="1" applyBorder="1" applyAlignment="1">
      <alignment horizontal="center" vertical="center"/>
    </xf>
    <xf numFmtId="0" fontId="5" fillId="9" borderId="72" xfId="0" applyFont="1" applyFill="1" applyBorder="1" applyAlignment="1">
      <alignment horizontal="center" vertical="center"/>
    </xf>
    <xf numFmtId="0" fontId="5" fillId="9" borderId="73" xfId="0" applyFont="1" applyFill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/>
    </xf>
    <xf numFmtId="0" fontId="18" fillId="9" borderId="24" xfId="0" applyFont="1" applyFill="1" applyBorder="1" applyAlignment="1">
      <alignment horizontal="center" vertical="center"/>
    </xf>
    <xf numFmtId="0" fontId="18" fillId="9" borderId="26" xfId="0" applyFont="1" applyFill="1" applyBorder="1" applyAlignment="1">
      <alignment horizontal="center" vertical="center"/>
    </xf>
    <xf numFmtId="0" fontId="18" fillId="9" borderId="42" xfId="0" applyFont="1" applyFill="1" applyBorder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8" fillId="9" borderId="38" xfId="0" applyFont="1" applyFill="1" applyBorder="1" applyAlignment="1">
      <alignment horizontal="center" vertical="center"/>
    </xf>
    <xf numFmtId="0" fontId="18" fillId="9" borderId="41" xfId="0" applyFont="1" applyFill="1" applyBorder="1" applyAlignment="1">
      <alignment horizontal="center" vertical="center"/>
    </xf>
    <xf numFmtId="0" fontId="18" fillId="9" borderId="40" xfId="0" applyFont="1" applyFill="1" applyBorder="1" applyAlignment="1">
      <alignment horizontal="center" vertical="center"/>
    </xf>
    <xf numFmtId="0" fontId="18" fillId="9" borderId="61" xfId="0" applyFont="1" applyFill="1" applyBorder="1" applyAlignment="1">
      <alignment horizontal="center" vertical="center"/>
    </xf>
    <xf numFmtId="0" fontId="19" fillId="9" borderId="43" xfId="0" applyFont="1" applyFill="1" applyBorder="1" applyAlignment="1">
      <alignment horizontal="center" vertical="center" wrapText="1"/>
    </xf>
    <xf numFmtId="0" fontId="19" fillId="9" borderId="64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center" vertical="center"/>
    </xf>
    <xf numFmtId="0" fontId="19" fillId="9" borderId="65" xfId="0" applyFont="1" applyFill="1" applyBorder="1" applyAlignment="1">
      <alignment horizontal="center" vertical="center"/>
    </xf>
    <xf numFmtId="164" fontId="4" fillId="3" borderId="44" xfId="0" applyNumberFormat="1" applyFont="1" applyFill="1" applyBorder="1" applyAlignment="1">
      <alignment horizontal="center" vertical="center"/>
    </xf>
    <xf numFmtId="164" fontId="4" fillId="3" borderId="65" xfId="0" applyNumberFormat="1" applyFont="1" applyFill="1" applyBorder="1" applyAlignment="1">
      <alignment horizontal="center" vertical="center"/>
    </xf>
    <xf numFmtId="164" fontId="3" fillId="3" borderId="44" xfId="0" applyNumberFormat="1" applyFont="1" applyFill="1" applyBorder="1" applyAlignment="1">
      <alignment horizontal="center" vertical="center"/>
    </xf>
    <xf numFmtId="164" fontId="3" fillId="3" borderId="65" xfId="0" applyNumberFormat="1" applyFont="1" applyFill="1" applyBorder="1" applyAlignment="1">
      <alignment horizontal="center" vertical="center"/>
    </xf>
    <xf numFmtId="10" fontId="11" fillId="4" borderId="44" xfId="0" applyNumberFormat="1" applyFont="1" applyFill="1" applyBorder="1" applyAlignment="1">
      <alignment horizontal="center" vertical="center"/>
    </xf>
    <xf numFmtId="10" fontId="11" fillId="4" borderId="65" xfId="0" applyNumberFormat="1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4" fontId="3" fillId="3" borderId="44" xfId="0" applyNumberFormat="1" applyFont="1" applyFill="1" applyBorder="1" applyAlignment="1">
      <alignment horizontal="center" vertical="center" wrapText="1"/>
    </xf>
    <xf numFmtId="4" fontId="3" fillId="3" borderId="65" xfId="0" applyNumberFormat="1" applyFont="1" applyFill="1" applyBorder="1" applyAlignment="1">
      <alignment horizontal="center" vertical="center" wrapText="1"/>
    </xf>
    <xf numFmtId="165" fontId="3" fillId="2" borderId="44" xfId="0" applyNumberFormat="1" applyFont="1" applyFill="1" applyBorder="1" applyAlignment="1">
      <alignment horizontal="center" vertical="center"/>
    </xf>
    <xf numFmtId="165" fontId="3" fillId="2" borderId="65" xfId="0" applyNumberFormat="1" applyFont="1" applyFill="1" applyBorder="1" applyAlignment="1">
      <alignment horizontal="center" vertical="center"/>
    </xf>
    <xf numFmtId="164" fontId="3" fillId="3" borderId="44" xfId="0" applyNumberFormat="1" applyFont="1" applyFill="1" applyBorder="1" applyAlignment="1">
      <alignment horizontal="center" vertical="center" wrapText="1"/>
    </xf>
    <xf numFmtId="164" fontId="3" fillId="3" borderId="65" xfId="0" applyNumberFormat="1" applyFont="1" applyFill="1" applyBorder="1" applyAlignment="1">
      <alignment horizontal="center" vertical="center" wrapText="1"/>
    </xf>
    <xf numFmtId="164" fontId="10" fillId="3" borderId="44" xfId="0" applyNumberFormat="1" applyFont="1" applyFill="1" applyBorder="1" applyAlignment="1">
      <alignment horizontal="center" vertical="center" wrapText="1"/>
    </xf>
    <xf numFmtId="164" fontId="10" fillId="3" borderId="65" xfId="0" applyNumberFormat="1" applyFont="1" applyFill="1" applyBorder="1" applyAlignment="1">
      <alignment horizontal="center" vertical="center" wrapText="1"/>
    </xf>
    <xf numFmtId="165" fontId="3" fillId="3" borderId="44" xfId="0" applyNumberFormat="1" applyFont="1" applyFill="1" applyBorder="1" applyAlignment="1">
      <alignment horizontal="center" vertical="center" wrapText="1"/>
    </xf>
    <xf numFmtId="165" fontId="3" fillId="3" borderId="65" xfId="0" applyNumberFormat="1" applyFont="1" applyFill="1" applyBorder="1" applyAlignment="1">
      <alignment horizontal="center" vertical="center" wrapText="1"/>
    </xf>
    <xf numFmtId="164" fontId="10" fillId="2" borderId="44" xfId="0" applyNumberFormat="1" applyFont="1" applyFill="1" applyBorder="1" applyAlignment="1">
      <alignment horizontal="center" vertical="center"/>
    </xf>
    <xf numFmtId="164" fontId="10" fillId="2" borderId="65" xfId="0" applyNumberFormat="1" applyFont="1" applyFill="1" applyBorder="1" applyAlignment="1">
      <alignment horizontal="center" vertical="center"/>
    </xf>
    <xf numFmtId="164" fontId="10" fillId="2" borderId="44" xfId="0" applyNumberFormat="1" applyFont="1" applyFill="1" applyBorder="1" applyAlignment="1">
      <alignment horizontal="center" vertical="center" wrapText="1"/>
    </xf>
    <xf numFmtId="164" fontId="10" fillId="2" borderId="65" xfId="0" applyNumberFormat="1" applyFont="1" applyFill="1" applyBorder="1" applyAlignment="1">
      <alignment horizontal="center" vertical="center" wrapText="1"/>
    </xf>
    <xf numFmtId="164" fontId="10" fillId="2" borderId="45" xfId="0" applyNumberFormat="1" applyFont="1" applyFill="1" applyBorder="1" applyAlignment="1">
      <alignment horizontal="center" vertical="center" wrapText="1"/>
    </xf>
    <xf numFmtId="164" fontId="10" fillId="2" borderId="66" xfId="0" applyNumberFormat="1" applyFont="1" applyFill="1" applyBorder="1" applyAlignment="1">
      <alignment horizontal="center" vertical="center" wrapText="1"/>
    </xf>
    <xf numFmtId="10" fontId="3" fillId="2" borderId="44" xfId="0" applyNumberFormat="1" applyFont="1" applyFill="1" applyBorder="1" applyAlignment="1">
      <alignment horizontal="center" vertical="center" wrapText="1"/>
    </xf>
    <xf numFmtId="10" fontId="3" fillId="2" borderId="65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2 3" xfId="1" xr:uid="{00000000-0005-0000-0000-000002000000}"/>
    <cellStyle name="ParaBirimi" xfId="3" builtinId="4"/>
  </cellStyles>
  <dxfs count="0"/>
  <tableStyles count="0" defaultTableStyle="TableStyleMedium9" defaultPivotStyle="PivotStyleLight16"/>
  <colors>
    <mruColors>
      <color rgb="FF99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87"/>
  <sheetViews>
    <sheetView topLeftCell="A130" zoomScaleNormal="90" workbookViewId="0">
      <pane xSplit="3" topLeftCell="D1" activePane="topRight" state="frozen"/>
      <selection pane="topRight" activeCell="M144" sqref="M144:M152"/>
    </sheetView>
  </sheetViews>
  <sheetFormatPr defaultColWidth="9.140625" defaultRowHeight="12.75" x14ac:dyDescent="0.2"/>
  <cols>
    <col min="1" max="1" width="30.42578125" style="23" customWidth="1"/>
    <col min="2" max="2" width="9.5703125" style="23" bestFit="1" customWidth="1"/>
    <col min="3" max="3" width="9" style="23" bestFit="1" customWidth="1"/>
    <col min="4" max="6" width="11.140625" style="120" bestFit="1" customWidth="1"/>
    <col min="7" max="7" width="8.7109375" style="94" bestFit="1" customWidth="1"/>
    <col min="8" max="8" width="10.140625" style="94" bestFit="1" customWidth="1"/>
    <col min="9" max="9" width="9.85546875" style="95" bestFit="1" customWidth="1"/>
    <col min="10" max="10" width="8.140625" style="23" bestFit="1" customWidth="1"/>
    <col min="11" max="12" width="8.5703125" style="96" bestFit="1" customWidth="1"/>
    <col min="13" max="13" width="11" style="844" bestFit="1" customWidth="1"/>
    <col min="14" max="14" width="9.7109375" style="97" bestFit="1" customWidth="1"/>
    <col min="15" max="15" width="9" style="94" bestFit="1" customWidth="1"/>
    <col min="16" max="16" width="10.7109375" style="98" bestFit="1" customWidth="1"/>
    <col min="17" max="17" width="10.42578125" style="99" bestFit="1" customWidth="1"/>
    <col min="18" max="18" width="10.42578125" style="98" bestFit="1" customWidth="1"/>
    <col min="19" max="19" width="10.42578125" style="99" bestFit="1" customWidth="1"/>
    <col min="20" max="20" width="8.85546875" style="98" bestFit="1" customWidth="1"/>
    <col min="21" max="21" width="11.5703125" style="99" bestFit="1" customWidth="1"/>
    <col min="22" max="22" width="11.5703125" style="98" bestFit="1" customWidth="1"/>
    <col min="23" max="23" width="8" style="99" bestFit="1" customWidth="1"/>
    <col min="24" max="24" width="8.85546875" style="98" bestFit="1" customWidth="1"/>
    <col min="25" max="25" width="10.42578125" style="99" bestFit="1" customWidth="1"/>
    <col min="26" max="26" width="10.5703125" style="98" bestFit="1" customWidth="1"/>
    <col min="27" max="27" width="9.5703125" style="99" bestFit="1" customWidth="1"/>
    <col min="28" max="28" width="10.5703125" style="98" bestFit="1" customWidth="1"/>
    <col min="29" max="29" width="8.85546875" style="100" bestFit="1" customWidth="1"/>
    <col min="30" max="30" width="8.140625" style="99" bestFit="1" customWidth="1"/>
    <col min="31" max="31" width="8.85546875" style="98" bestFit="1" customWidth="1"/>
    <col min="32" max="32" width="9.5703125" style="98" bestFit="1" customWidth="1"/>
    <col min="33" max="33" width="8.5703125" style="98" bestFit="1" customWidth="1"/>
    <col min="34" max="35" width="8.85546875" style="101" bestFit="1" customWidth="1"/>
    <col min="36" max="37" width="8.85546875" style="100" bestFit="1" customWidth="1"/>
    <col min="38" max="38" width="9.140625" style="23"/>
    <col min="39" max="39" width="6.42578125" style="23" bestFit="1" customWidth="1"/>
    <col min="40" max="16384" width="9.140625" style="23"/>
  </cols>
  <sheetData>
    <row r="1" spans="1:37" ht="45.75" thickBot="1" x14ac:dyDescent="0.25">
      <c r="A1" s="9" t="s">
        <v>4</v>
      </c>
      <c r="B1" s="10" t="s">
        <v>6</v>
      </c>
      <c r="C1" s="10" t="s">
        <v>5</v>
      </c>
      <c r="D1" s="115" t="s">
        <v>137</v>
      </c>
      <c r="E1" s="115" t="s">
        <v>138</v>
      </c>
      <c r="F1" s="115" t="s">
        <v>139</v>
      </c>
      <c r="G1" s="11" t="s">
        <v>65</v>
      </c>
      <c r="H1" s="12" t="s">
        <v>15</v>
      </c>
      <c r="I1" s="13" t="s">
        <v>16</v>
      </c>
      <c r="J1" s="14" t="s">
        <v>12</v>
      </c>
      <c r="K1" s="335" t="s">
        <v>26</v>
      </c>
      <c r="L1" s="336" t="s">
        <v>27</v>
      </c>
      <c r="M1" s="840" t="s">
        <v>87</v>
      </c>
      <c r="N1" s="16" t="s">
        <v>88</v>
      </c>
      <c r="O1" s="17" t="s">
        <v>29</v>
      </c>
      <c r="P1" s="18" t="s">
        <v>30</v>
      </c>
      <c r="Q1" s="19" t="s">
        <v>32</v>
      </c>
      <c r="R1" s="18" t="s">
        <v>33</v>
      </c>
      <c r="S1" s="19" t="s">
        <v>89</v>
      </c>
      <c r="T1" s="18" t="s">
        <v>90</v>
      </c>
      <c r="U1" s="19" t="s">
        <v>375</v>
      </c>
      <c r="V1" s="18" t="s">
        <v>92</v>
      </c>
      <c r="W1" s="19" t="s">
        <v>34</v>
      </c>
      <c r="X1" s="18" t="s">
        <v>35</v>
      </c>
      <c r="Y1" s="19" t="s">
        <v>36</v>
      </c>
      <c r="Z1" s="18" t="s">
        <v>37</v>
      </c>
      <c r="AA1" s="19" t="s">
        <v>38</v>
      </c>
      <c r="AB1" s="18" t="s">
        <v>39</v>
      </c>
      <c r="AC1" s="20" t="s">
        <v>40</v>
      </c>
      <c r="AD1" s="19" t="s">
        <v>41</v>
      </c>
      <c r="AE1" s="18" t="s">
        <v>42</v>
      </c>
      <c r="AF1" s="18" t="s">
        <v>43</v>
      </c>
      <c r="AG1" s="18" t="s">
        <v>44</v>
      </c>
      <c r="AH1" s="21" t="s">
        <v>45</v>
      </c>
      <c r="AI1" s="21" t="s">
        <v>46</v>
      </c>
      <c r="AJ1" s="20" t="s">
        <v>47</v>
      </c>
      <c r="AK1" s="20" t="s">
        <v>48</v>
      </c>
    </row>
    <row r="2" spans="1:37" x14ac:dyDescent="0.2">
      <c r="A2" s="510" t="s">
        <v>246</v>
      </c>
      <c r="B2" s="24" t="s">
        <v>290</v>
      </c>
      <c r="C2" s="24" t="s">
        <v>1</v>
      </c>
      <c r="D2" s="488">
        <v>65</v>
      </c>
      <c r="E2" s="488">
        <v>50</v>
      </c>
      <c r="F2" s="488">
        <v>10</v>
      </c>
      <c r="G2" s="25">
        <f t="shared" ref="G2:G4" si="0">SUM(P2,R2,T2,V2,X2,Z2,AB2,AC2,AE2,AF2,AJ2,AK2)</f>
        <v>59.053326612903227</v>
      </c>
      <c r="H2" s="25">
        <f t="shared" ref="H2:H4" si="1">D2-G2</f>
        <v>5.946673387096773</v>
      </c>
      <c r="I2" s="26">
        <f t="shared" ref="I2:I4" si="2">H2/D2</f>
        <v>9.1487282878411888E-2</v>
      </c>
      <c r="J2" s="27">
        <v>10</v>
      </c>
      <c r="K2" s="64">
        <v>32</v>
      </c>
      <c r="L2" s="29">
        <v>0.93</v>
      </c>
      <c r="M2" s="841"/>
      <c r="N2" s="30"/>
      <c r="O2" s="31">
        <f>(M2+N2)/K2</f>
        <v>0</v>
      </c>
      <c r="P2" s="32">
        <f t="shared" ref="P2:P4" si="3">O2/J2</f>
        <v>0</v>
      </c>
      <c r="Q2" s="33"/>
      <c r="R2" s="32">
        <f t="shared" ref="R2:R4" si="4">Q2/K2</f>
        <v>0</v>
      </c>
      <c r="S2" s="486">
        <f>(6600*1.2)/J2</f>
        <v>792</v>
      </c>
      <c r="T2" s="32">
        <f t="shared" ref="T2:T4" si="5">S2/K2</f>
        <v>24.75</v>
      </c>
      <c r="U2" s="669">
        <v>24</v>
      </c>
      <c r="V2" s="32">
        <f>U2/L2</f>
        <v>25.806451612903224</v>
      </c>
      <c r="W2" s="33">
        <v>0</v>
      </c>
      <c r="X2" s="32">
        <f t="shared" ref="X2:X4" si="6">(W2/K2)/J2</f>
        <v>0</v>
      </c>
      <c r="Y2" s="33">
        <v>0</v>
      </c>
      <c r="Z2" s="32">
        <f t="shared" ref="Z2:Z4" si="7">(Y2/K2)/J2</f>
        <v>0</v>
      </c>
      <c r="AA2" s="33">
        <v>75</v>
      </c>
      <c r="AB2" s="32">
        <f t="shared" ref="AB2:AB4" si="8">(AA2/K2)/J2</f>
        <v>0.234375</v>
      </c>
      <c r="AC2" s="717">
        <f t="shared" ref="AC2:AC48" si="9">(45000/30/K2/J2)</f>
        <v>4.6875</v>
      </c>
      <c r="AD2" s="33">
        <v>0</v>
      </c>
      <c r="AE2" s="32">
        <f t="shared" ref="AE2:AE4" si="10">AD2/K2</f>
        <v>0</v>
      </c>
      <c r="AF2" s="32">
        <v>0</v>
      </c>
      <c r="AG2" s="32">
        <v>0</v>
      </c>
      <c r="AH2" s="34">
        <v>0.04</v>
      </c>
      <c r="AI2" s="34">
        <v>1.4999999999999999E-2</v>
      </c>
      <c r="AJ2" s="32">
        <f>(D2*AH2)+AG2</f>
        <v>2.6</v>
      </c>
      <c r="AK2" s="632">
        <f t="shared" ref="AK2:AK4" si="11">D2*AI2</f>
        <v>0.97499999999999998</v>
      </c>
    </row>
    <row r="3" spans="1:37" x14ac:dyDescent="0.2">
      <c r="A3" s="515" t="s">
        <v>246</v>
      </c>
      <c r="B3" s="36" t="s">
        <v>290</v>
      </c>
      <c r="C3" s="36" t="s">
        <v>2</v>
      </c>
      <c r="D3" s="489">
        <v>65</v>
      </c>
      <c r="E3" s="489">
        <v>50</v>
      </c>
      <c r="F3" s="489">
        <v>10</v>
      </c>
      <c r="G3" s="37">
        <f t="shared" si="0"/>
        <v>41.842389112903227</v>
      </c>
      <c r="H3" s="37">
        <f t="shared" si="1"/>
        <v>23.157610887096773</v>
      </c>
      <c r="I3" s="38">
        <f t="shared" si="2"/>
        <v>0.35627093672456572</v>
      </c>
      <c r="J3" s="39">
        <v>24</v>
      </c>
      <c r="K3" s="40">
        <v>32</v>
      </c>
      <c r="L3" s="41">
        <v>0.93</v>
      </c>
      <c r="M3" s="842"/>
      <c r="N3" s="42"/>
      <c r="O3" s="43">
        <f t="shared" ref="O3:O4" si="12">(M3+N3)/K3</f>
        <v>0</v>
      </c>
      <c r="P3" s="44">
        <f t="shared" si="3"/>
        <v>0</v>
      </c>
      <c r="Q3" s="45"/>
      <c r="R3" s="44">
        <f t="shared" si="4"/>
        <v>0</v>
      </c>
      <c r="S3" s="626">
        <f t="shared" ref="S3:S49" si="13">(6600*1.2)/J3</f>
        <v>330</v>
      </c>
      <c r="T3" s="44">
        <f t="shared" si="5"/>
        <v>10.3125</v>
      </c>
      <c r="U3" s="672">
        <v>24</v>
      </c>
      <c r="V3" s="44">
        <f t="shared" ref="V3:V96" si="14">U3/L3</f>
        <v>25.806451612903224</v>
      </c>
      <c r="W3" s="45">
        <v>0</v>
      </c>
      <c r="X3" s="44">
        <f t="shared" si="6"/>
        <v>0</v>
      </c>
      <c r="Y3" s="45">
        <v>0</v>
      </c>
      <c r="Z3" s="44">
        <f t="shared" si="7"/>
        <v>0</v>
      </c>
      <c r="AA3" s="45">
        <v>150</v>
      </c>
      <c r="AB3" s="44">
        <f t="shared" si="8"/>
        <v>0.1953125</v>
      </c>
      <c r="AC3" s="629">
        <f t="shared" si="9"/>
        <v>1.953125</v>
      </c>
      <c r="AD3" s="45">
        <v>0</v>
      </c>
      <c r="AE3" s="44">
        <f t="shared" si="10"/>
        <v>0</v>
      </c>
      <c r="AF3" s="44">
        <v>0</v>
      </c>
      <c r="AG3" s="44">
        <v>0</v>
      </c>
      <c r="AH3" s="46">
        <v>0.04</v>
      </c>
      <c r="AI3" s="46">
        <v>1.4999999999999999E-2</v>
      </c>
      <c r="AJ3" s="44">
        <f t="shared" ref="AJ3:AJ4" si="15">(D3*AH3)+AG3</f>
        <v>2.6</v>
      </c>
      <c r="AK3" s="389">
        <f t="shared" si="11"/>
        <v>0.97499999999999998</v>
      </c>
    </row>
    <row r="4" spans="1:37" x14ac:dyDescent="0.2">
      <c r="A4" s="515" t="s">
        <v>246</v>
      </c>
      <c r="B4" s="36" t="s">
        <v>359</v>
      </c>
      <c r="C4" s="36" t="s">
        <v>3</v>
      </c>
      <c r="D4" s="489">
        <v>75</v>
      </c>
      <c r="E4" s="489">
        <v>50</v>
      </c>
      <c r="F4" s="489">
        <v>10</v>
      </c>
      <c r="G4" s="37">
        <f t="shared" si="0"/>
        <v>38.238743279569896</v>
      </c>
      <c r="H4" s="37">
        <f t="shared" si="1"/>
        <v>36.761256720430104</v>
      </c>
      <c r="I4" s="38">
        <f t="shared" si="2"/>
        <v>0.49015008960573475</v>
      </c>
      <c r="J4" s="39">
        <v>36</v>
      </c>
      <c r="K4" s="40">
        <v>32</v>
      </c>
      <c r="L4" s="41">
        <v>0.93</v>
      </c>
      <c r="M4" s="842"/>
      <c r="N4" s="42"/>
      <c r="O4" s="43">
        <f t="shared" si="12"/>
        <v>0</v>
      </c>
      <c r="P4" s="44">
        <f t="shared" si="3"/>
        <v>0</v>
      </c>
      <c r="Q4" s="45"/>
      <c r="R4" s="44">
        <f t="shared" si="4"/>
        <v>0</v>
      </c>
      <c r="S4" s="626">
        <f t="shared" si="13"/>
        <v>220</v>
      </c>
      <c r="T4" s="44">
        <f t="shared" si="5"/>
        <v>6.875</v>
      </c>
      <c r="U4" s="672">
        <v>24</v>
      </c>
      <c r="V4" s="44">
        <f t="shared" si="14"/>
        <v>25.806451612903224</v>
      </c>
      <c r="W4" s="45">
        <v>0</v>
      </c>
      <c r="X4" s="44">
        <f t="shared" si="6"/>
        <v>0</v>
      </c>
      <c r="Y4" s="45">
        <v>0</v>
      </c>
      <c r="Z4" s="44">
        <f t="shared" si="7"/>
        <v>0</v>
      </c>
      <c r="AA4" s="45">
        <v>150</v>
      </c>
      <c r="AB4" s="44">
        <f t="shared" si="8"/>
        <v>0.13020833333333334</v>
      </c>
      <c r="AC4" s="629">
        <f t="shared" si="9"/>
        <v>1.3020833333333333</v>
      </c>
      <c r="AD4" s="45">
        <v>0</v>
      </c>
      <c r="AE4" s="44">
        <f t="shared" si="10"/>
        <v>0</v>
      </c>
      <c r="AF4" s="44">
        <v>0</v>
      </c>
      <c r="AG4" s="44">
        <v>0</v>
      </c>
      <c r="AH4" s="46">
        <v>0.04</v>
      </c>
      <c r="AI4" s="46">
        <v>1.4999999999999999E-2</v>
      </c>
      <c r="AJ4" s="44">
        <f t="shared" si="15"/>
        <v>3</v>
      </c>
      <c r="AK4" s="529">
        <f t="shared" si="11"/>
        <v>1.125</v>
      </c>
    </row>
    <row r="5" spans="1:37" s="364" customFormat="1" x14ac:dyDescent="0.2">
      <c r="A5" s="515" t="s">
        <v>246</v>
      </c>
      <c r="B5" s="36" t="s">
        <v>7</v>
      </c>
      <c r="C5" s="36" t="s">
        <v>1</v>
      </c>
      <c r="D5" s="721">
        <v>99</v>
      </c>
      <c r="E5" s="721">
        <v>80</v>
      </c>
      <c r="F5" s="489">
        <v>10</v>
      </c>
      <c r="G5" s="37">
        <f t="shared" ref="G5:G134" si="16">SUM(P5,R5,T5,V5,X5,Z5,AB5,AC5,AE5,AF5,AJ5,AK5)</f>
        <v>87.923326612903224</v>
      </c>
      <c r="H5" s="37">
        <f t="shared" ref="H5:H134" si="17">D5-G5</f>
        <v>11.076673387096776</v>
      </c>
      <c r="I5" s="38">
        <f t="shared" ref="I5:I134" si="18">H5/D5</f>
        <v>0.1118855897686543</v>
      </c>
      <c r="J5" s="39">
        <v>10</v>
      </c>
      <c r="K5" s="40">
        <v>32</v>
      </c>
      <c r="L5" s="41">
        <v>0.93</v>
      </c>
      <c r="M5" s="843">
        <v>6140</v>
      </c>
      <c r="N5" s="42"/>
      <c r="O5" s="43">
        <f>(M5+N5)/K5</f>
        <v>191.875</v>
      </c>
      <c r="P5" s="44">
        <f t="shared" ref="P5:P134" si="19">O5/J5</f>
        <v>19.1875</v>
      </c>
      <c r="Q5" s="626">
        <v>250</v>
      </c>
      <c r="R5" s="44">
        <f t="shared" ref="R5:R134" si="20">Q5/K5</f>
        <v>7.8125</v>
      </c>
      <c r="S5" s="626">
        <f t="shared" si="13"/>
        <v>792</v>
      </c>
      <c r="T5" s="44">
        <f t="shared" ref="T5:T134" si="21">S5/K5</f>
        <v>24.75</v>
      </c>
      <c r="U5" s="672">
        <v>24</v>
      </c>
      <c r="V5" s="44">
        <f t="shared" si="14"/>
        <v>25.806451612903224</v>
      </c>
      <c r="W5" s="45">
        <v>0</v>
      </c>
      <c r="X5" s="44">
        <f t="shared" ref="X5:X134" si="22">(W5/K5)/J5</f>
        <v>0</v>
      </c>
      <c r="Y5" s="45">
        <v>0</v>
      </c>
      <c r="Z5" s="44">
        <f t="shared" ref="Z5:Z134" si="23">(Y5/K5)/J5</f>
        <v>0</v>
      </c>
      <c r="AA5" s="45">
        <v>75</v>
      </c>
      <c r="AB5" s="44">
        <f t="shared" ref="AB5:AB134" si="24">(AA5/K5)/J5</f>
        <v>0.234375</v>
      </c>
      <c r="AC5" s="629">
        <f t="shared" si="9"/>
        <v>4.6875</v>
      </c>
      <c r="AD5" s="45">
        <v>0</v>
      </c>
      <c r="AE5" s="44">
        <f t="shared" ref="AE5:AE19" si="25">AD5/K5</f>
        <v>0</v>
      </c>
      <c r="AF5" s="44">
        <v>0</v>
      </c>
      <c r="AG5" s="44">
        <v>0</v>
      </c>
      <c r="AH5" s="46">
        <v>0.04</v>
      </c>
      <c r="AI5" s="46">
        <v>1.4999999999999999E-2</v>
      </c>
      <c r="AJ5" s="44">
        <f>(D5*AH5)+AG5</f>
        <v>3.96</v>
      </c>
      <c r="AK5" s="389">
        <f t="shared" ref="AK5:AK134" si="26">D5*AI5</f>
        <v>1.4849999999999999</v>
      </c>
    </row>
    <row r="6" spans="1:37" s="364" customFormat="1" x14ac:dyDescent="0.2">
      <c r="A6" s="515" t="s">
        <v>246</v>
      </c>
      <c r="B6" s="36" t="s">
        <v>7</v>
      </c>
      <c r="C6" s="36" t="s">
        <v>2</v>
      </c>
      <c r="D6" s="721">
        <v>99</v>
      </c>
      <c r="E6" s="721">
        <v>80</v>
      </c>
      <c r="F6" s="489">
        <v>10</v>
      </c>
      <c r="G6" s="37">
        <f t="shared" si="16"/>
        <v>65.774889112903224</v>
      </c>
      <c r="H6" s="37">
        <f t="shared" si="17"/>
        <v>33.225110887096776</v>
      </c>
      <c r="I6" s="38">
        <f t="shared" si="18"/>
        <v>0.3356071806777452</v>
      </c>
      <c r="J6" s="39">
        <v>24</v>
      </c>
      <c r="K6" s="40">
        <v>32</v>
      </c>
      <c r="L6" s="41">
        <v>0.93</v>
      </c>
      <c r="M6" s="843">
        <v>9360</v>
      </c>
      <c r="N6" s="42"/>
      <c r="O6" s="43">
        <f t="shared" ref="O6:O134" si="27">(M6+N6)/K6</f>
        <v>292.5</v>
      </c>
      <c r="P6" s="44">
        <f t="shared" si="19"/>
        <v>12.1875</v>
      </c>
      <c r="Q6" s="626">
        <v>250</v>
      </c>
      <c r="R6" s="44">
        <f t="shared" si="20"/>
        <v>7.8125</v>
      </c>
      <c r="S6" s="626">
        <f>330*1.2</f>
        <v>396</v>
      </c>
      <c r="T6" s="44">
        <f t="shared" si="21"/>
        <v>12.375</v>
      </c>
      <c r="U6" s="672">
        <v>24</v>
      </c>
      <c r="V6" s="44">
        <f t="shared" si="14"/>
        <v>25.806451612903224</v>
      </c>
      <c r="W6" s="45">
        <v>0</v>
      </c>
      <c r="X6" s="44">
        <f t="shared" si="22"/>
        <v>0</v>
      </c>
      <c r="Y6" s="45">
        <v>0</v>
      </c>
      <c r="Z6" s="44">
        <f t="shared" si="23"/>
        <v>0</v>
      </c>
      <c r="AA6" s="45">
        <v>150</v>
      </c>
      <c r="AB6" s="44">
        <f t="shared" si="24"/>
        <v>0.1953125</v>
      </c>
      <c r="AC6" s="629">
        <f t="shared" si="9"/>
        <v>1.953125</v>
      </c>
      <c r="AD6" s="45">
        <v>0</v>
      </c>
      <c r="AE6" s="44">
        <f t="shared" si="25"/>
        <v>0</v>
      </c>
      <c r="AF6" s="44">
        <v>0</v>
      </c>
      <c r="AG6" s="44">
        <v>0</v>
      </c>
      <c r="AH6" s="46">
        <v>0.04</v>
      </c>
      <c r="AI6" s="46">
        <v>1.4999999999999999E-2</v>
      </c>
      <c r="AJ6" s="44">
        <f t="shared" ref="AJ6:AJ134" si="28">(D6*AH6)+AG6</f>
        <v>3.96</v>
      </c>
      <c r="AK6" s="389">
        <f t="shared" si="26"/>
        <v>1.4849999999999999</v>
      </c>
    </row>
    <row r="7" spans="1:37" s="364" customFormat="1" x14ac:dyDescent="0.2">
      <c r="A7" s="515" t="s">
        <v>246</v>
      </c>
      <c r="B7" s="36" t="s">
        <v>7</v>
      </c>
      <c r="C7" s="36" t="s">
        <v>3</v>
      </c>
      <c r="D7" s="721">
        <v>99</v>
      </c>
      <c r="E7" s="721">
        <v>80</v>
      </c>
      <c r="F7" s="489">
        <v>10</v>
      </c>
      <c r="G7" s="37">
        <f t="shared" si="16"/>
        <v>65.540514112903224</v>
      </c>
      <c r="H7" s="37">
        <f t="shared" si="17"/>
        <v>33.459485887096776</v>
      </c>
      <c r="I7" s="38">
        <f t="shared" si="18"/>
        <v>0.33797460492016945</v>
      </c>
      <c r="J7" s="39">
        <v>36</v>
      </c>
      <c r="K7" s="40">
        <v>32</v>
      </c>
      <c r="L7" s="41">
        <v>0.93</v>
      </c>
      <c r="M7" s="843">
        <v>14595</v>
      </c>
      <c r="N7" s="42"/>
      <c r="O7" s="43">
        <f t="shared" si="27"/>
        <v>456.09375</v>
      </c>
      <c r="P7" s="44">
        <f t="shared" si="19"/>
        <v>12.669270833333334</v>
      </c>
      <c r="Q7" s="626">
        <v>250</v>
      </c>
      <c r="R7" s="44">
        <f t="shared" si="20"/>
        <v>7.8125</v>
      </c>
      <c r="S7" s="626">
        <f>330*1.2</f>
        <v>396</v>
      </c>
      <c r="T7" s="44">
        <f t="shared" si="21"/>
        <v>12.375</v>
      </c>
      <c r="U7" s="672">
        <v>24</v>
      </c>
      <c r="V7" s="44">
        <f t="shared" si="14"/>
        <v>25.806451612903224</v>
      </c>
      <c r="W7" s="45">
        <v>0</v>
      </c>
      <c r="X7" s="44">
        <f t="shared" si="22"/>
        <v>0</v>
      </c>
      <c r="Y7" s="45">
        <v>0</v>
      </c>
      <c r="Z7" s="44">
        <f t="shared" si="23"/>
        <v>0</v>
      </c>
      <c r="AA7" s="45">
        <v>150</v>
      </c>
      <c r="AB7" s="44">
        <f t="shared" si="24"/>
        <v>0.13020833333333334</v>
      </c>
      <c r="AC7" s="629">
        <f t="shared" si="9"/>
        <v>1.3020833333333333</v>
      </c>
      <c r="AD7" s="45">
        <v>0</v>
      </c>
      <c r="AE7" s="44">
        <f t="shared" si="25"/>
        <v>0</v>
      </c>
      <c r="AF7" s="44">
        <v>0</v>
      </c>
      <c r="AG7" s="44">
        <v>0</v>
      </c>
      <c r="AH7" s="46">
        <v>0.04</v>
      </c>
      <c r="AI7" s="46">
        <v>1.4999999999999999E-2</v>
      </c>
      <c r="AJ7" s="44">
        <f t="shared" si="28"/>
        <v>3.96</v>
      </c>
      <c r="AK7" s="389">
        <f t="shared" si="26"/>
        <v>1.4849999999999999</v>
      </c>
    </row>
    <row r="8" spans="1:37" s="364" customFormat="1" x14ac:dyDescent="0.2">
      <c r="A8" s="515" t="s">
        <v>246</v>
      </c>
      <c r="B8" s="36" t="s">
        <v>8</v>
      </c>
      <c r="C8" s="36" t="s">
        <v>1</v>
      </c>
      <c r="D8" s="721">
        <v>105</v>
      </c>
      <c r="E8" s="721">
        <v>80</v>
      </c>
      <c r="F8" s="489">
        <v>10</v>
      </c>
      <c r="G8" s="37">
        <f t="shared" si="16"/>
        <v>87.347076612903237</v>
      </c>
      <c r="H8" s="37">
        <f t="shared" si="17"/>
        <v>17.652923387096763</v>
      </c>
      <c r="I8" s="38">
        <f t="shared" si="18"/>
        <v>0.16812307987711203</v>
      </c>
      <c r="J8" s="39">
        <v>10</v>
      </c>
      <c r="K8" s="40">
        <v>32</v>
      </c>
      <c r="L8" s="41">
        <v>0.93</v>
      </c>
      <c r="M8" s="843">
        <v>5850</v>
      </c>
      <c r="N8" s="42"/>
      <c r="O8" s="43">
        <f t="shared" si="27"/>
        <v>182.8125</v>
      </c>
      <c r="P8" s="44">
        <f t="shared" si="19"/>
        <v>18.28125</v>
      </c>
      <c r="Q8" s="626">
        <v>250</v>
      </c>
      <c r="R8" s="44">
        <f t="shared" si="20"/>
        <v>7.8125</v>
      </c>
      <c r="S8" s="626">
        <f t="shared" si="13"/>
        <v>792</v>
      </c>
      <c r="T8" s="44">
        <f t="shared" si="21"/>
        <v>24.75</v>
      </c>
      <c r="U8" s="672">
        <v>24</v>
      </c>
      <c r="V8" s="44">
        <f t="shared" si="14"/>
        <v>25.806451612903224</v>
      </c>
      <c r="W8" s="45">
        <v>0</v>
      </c>
      <c r="X8" s="44">
        <f t="shared" si="22"/>
        <v>0</v>
      </c>
      <c r="Y8" s="45">
        <v>0</v>
      </c>
      <c r="Z8" s="44">
        <f t="shared" si="23"/>
        <v>0</v>
      </c>
      <c r="AA8" s="45">
        <v>75</v>
      </c>
      <c r="AB8" s="44">
        <f t="shared" si="24"/>
        <v>0.234375</v>
      </c>
      <c r="AC8" s="629">
        <f t="shared" si="9"/>
        <v>4.6875</v>
      </c>
      <c r="AD8" s="45">
        <v>0</v>
      </c>
      <c r="AE8" s="44">
        <f t="shared" si="25"/>
        <v>0</v>
      </c>
      <c r="AF8" s="44">
        <v>0</v>
      </c>
      <c r="AG8" s="44">
        <v>0</v>
      </c>
      <c r="AH8" s="46">
        <v>0.04</v>
      </c>
      <c r="AI8" s="46">
        <v>1.4999999999999999E-2</v>
      </c>
      <c r="AJ8" s="44">
        <f t="shared" si="28"/>
        <v>4.2</v>
      </c>
      <c r="AK8" s="389">
        <f t="shared" si="26"/>
        <v>1.575</v>
      </c>
    </row>
    <row r="9" spans="1:37" s="364" customFormat="1" x14ac:dyDescent="0.2">
      <c r="A9" s="515" t="s">
        <v>246</v>
      </c>
      <c r="B9" s="36" t="s">
        <v>8</v>
      </c>
      <c r="C9" s="36" t="s">
        <v>2</v>
      </c>
      <c r="D9" s="721">
        <v>105</v>
      </c>
      <c r="E9" s="721">
        <v>80</v>
      </c>
      <c r="F9" s="489">
        <v>10</v>
      </c>
      <c r="G9" s="37">
        <f t="shared" si="16"/>
        <v>64.959055779569894</v>
      </c>
      <c r="H9" s="37">
        <f t="shared" si="17"/>
        <v>40.040944220430106</v>
      </c>
      <c r="I9" s="38">
        <f t="shared" si="18"/>
        <v>0.38134232590885814</v>
      </c>
      <c r="J9" s="39">
        <v>24</v>
      </c>
      <c r="K9" s="40">
        <v>32</v>
      </c>
      <c r="L9" s="41">
        <v>0.93</v>
      </c>
      <c r="M9" s="843">
        <v>8480</v>
      </c>
      <c r="N9" s="42"/>
      <c r="O9" s="43">
        <f t="shared" si="27"/>
        <v>265</v>
      </c>
      <c r="P9" s="44">
        <f t="shared" si="19"/>
        <v>11.041666666666666</v>
      </c>
      <c r="Q9" s="626">
        <v>250</v>
      </c>
      <c r="R9" s="44">
        <f t="shared" si="20"/>
        <v>7.8125</v>
      </c>
      <c r="S9" s="626">
        <f t="shared" ref="S9:S10" si="29">330*1.2</f>
        <v>396</v>
      </c>
      <c r="T9" s="44">
        <f t="shared" si="21"/>
        <v>12.375</v>
      </c>
      <c r="U9" s="672">
        <v>24</v>
      </c>
      <c r="V9" s="44">
        <f t="shared" si="14"/>
        <v>25.806451612903224</v>
      </c>
      <c r="W9" s="45">
        <v>0</v>
      </c>
      <c r="X9" s="44">
        <f t="shared" si="22"/>
        <v>0</v>
      </c>
      <c r="Y9" s="45">
        <v>0</v>
      </c>
      <c r="Z9" s="44">
        <f t="shared" si="23"/>
        <v>0</v>
      </c>
      <c r="AA9" s="45">
        <v>150</v>
      </c>
      <c r="AB9" s="44">
        <f t="shared" si="24"/>
        <v>0.1953125</v>
      </c>
      <c r="AC9" s="629">
        <f t="shared" si="9"/>
        <v>1.953125</v>
      </c>
      <c r="AD9" s="45">
        <v>0</v>
      </c>
      <c r="AE9" s="44">
        <f t="shared" si="25"/>
        <v>0</v>
      </c>
      <c r="AF9" s="44">
        <v>0</v>
      </c>
      <c r="AG9" s="44">
        <v>0</v>
      </c>
      <c r="AH9" s="46">
        <v>0.04</v>
      </c>
      <c r="AI9" s="46">
        <v>1.4999999999999999E-2</v>
      </c>
      <c r="AJ9" s="44">
        <f t="shared" si="28"/>
        <v>4.2</v>
      </c>
      <c r="AK9" s="389">
        <f t="shared" si="26"/>
        <v>1.575</v>
      </c>
    </row>
    <row r="10" spans="1:37" s="364" customFormat="1" x14ac:dyDescent="0.2">
      <c r="A10" s="515" t="s">
        <v>246</v>
      </c>
      <c r="B10" s="36" t="s">
        <v>8</v>
      </c>
      <c r="C10" s="36" t="s">
        <v>3</v>
      </c>
      <c r="D10" s="721">
        <v>105</v>
      </c>
      <c r="E10" s="721">
        <v>80</v>
      </c>
      <c r="F10" s="489">
        <v>10</v>
      </c>
      <c r="G10" s="37">
        <f t="shared" si="16"/>
        <v>64.399159946236566</v>
      </c>
      <c r="H10" s="37">
        <f t="shared" si="17"/>
        <v>40.600840053763434</v>
      </c>
      <c r="I10" s="38">
        <f t="shared" si="18"/>
        <v>0.38667466717869936</v>
      </c>
      <c r="J10" s="39">
        <v>36</v>
      </c>
      <c r="K10" s="40">
        <v>32</v>
      </c>
      <c r="L10" s="41">
        <v>0.93</v>
      </c>
      <c r="M10" s="843">
        <v>12900</v>
      </c>
      <c r="N10" s="42"/>
      <c r="O10" s="43">
        <f t="shared" si="27"/>
        <v>403.125</v>
      </c>
      <c r="P10" s="44">
        <f t="shared" si="19"/>
        <v>11.197916666666666</v>
      </c>
      <c r="Q10" s="626">
        <v>250</v>
      </c>
      <c r="R10" s="44">
        <f t="shared" si="20"/>
        <v>7.8125</v>
      </c>
      <c r="S10" s="626">
        <f t="shared" si="29"/>
        <v>396</v>
      </c>
      <c r="T10" s="44">
        <f t="shared" si="21"/>
        <v>12.375</v>
      </c>
      <c r="U10" s="672">
        <v>24</v>
      </c>
      <c r="V10" s="44">
        <f t="shared" si="14"/>
        <v>25.806451612903224</v>
      </c>
      <c r="W10" s="45">
        <v>0</v>
      </c>
      <c r="X10" s="44">
        <f t="shared" si="22"/>
        <v>0</v>
      </c>
      <c r="Y10" s="45">
        <v>0</v>
      </c>
      <c r="Z10" s="44">
        <f t="shared" si="23"/>
        <v>0</v>
      </c>
      <c r="AA10" s="45">
        <v>150</v>
      </c>
      <c r="AB10" s="44">
        <f t="shared" si="24"/>
        <v>0.13020833333333334</v>
      </c>
      <c r="AC10" s="629">
        <f t="shared" si="9"/>
        <v>1.3020833333333333</v>
      </c>
      <c r="AD10" s="45">
        <v>0</v>
      </c>
      <c r="AE10" s="44">
        <f t="shared" si="25"/>
        <v>0</v>
      </c>
      <c r="AF10" s="44">
        <v>0</v>
      </c>
      <c r="AG10" s="44">
        <v>0</v>
      </c>
      <c r="AH10" s="46">
        <v>0.04</v>
      </c>
      <c r="AI10" s="46">
        <v>1.4999999999999999E-2</v>
      </c>
      <c r="AJ10" s="44">
        <f t="shared" si="28"/>
        <v>4.2</v>
      </c>
      <c r="AK10" s="389">
        <f t="shared" si="26"/>
        <v>1.575</v>
      </c>
    </row>
    <row r="11" spans="1:37" s="364" customFormat="1" x14ac:dyDescent="0.2">
      <c r="A11" s="515" t="s">
        <v>246</v>
      </c>
      <c r="B11" s="36" t="s">
        <v>9</v>
      </c>
      <c r="C11" s="36" t="s">
        <v>1</v>
      </c>
      <c r="D11" s="721">
        <v>105</v>
      </c>
      <c r="E11" s="721">
        <v>80</v>
      </c>
      <c r="F11" s="489">
        <v>10</v>
      </c>
      <c r="G11" s="37">
        <f t="shared" si="16"/>
        <v>86.597076612903237</v>
      </c>
      <c r="H11" s="37">
        <f t="shared" si="17"/>
        <v>18.402923387096763</v>
      </c>
      <c r="I11" s="38">
        <f t="shared" si="18"/>
        <v>0.17526593701996918</v>
      </c>
      <c r="J11" s="39">
        <v>10</v>
      </c>
      <c r="K11" s="40">
        <v>32</v>
      </c>
      <c r="L11" s="41">
        <v>0.93</v>
      </c>
      <c r="M11" s="843">
        <v>5610</v>
      </c>
      <c r="N11" s="42"/>
      <c r="O11" s="43">
        <f t="shared" si="27"/>
        <v>175.3125</v>
      </c>
      <c r="P11" s="44">
        <f t="shared" si="19"/>
        <v>17.53125</v>
      </c>
      <c r="Q11" s="626">
        <v>250</v>
      </c>
      <c r="R11" s="44">
        <f t="shared" si="20"/>
        <v>7.8125</v>
      </c>
      <c r="S11" s="626">
        <f t="shared" si="13"/>
        <v>792</v>
      </c>
      <c r="T11" s="44">
        <f t="shared" si="21"/>
        <v>24.75</v>
      </c>
      <c r="U11" s="672">
        <v>24</v>
      </c>
      <c r="V11" s="44">
        <f t="shared" si="14"/>
        <v>25.806451612903224</v>
      </c>
      <c r="W11" s="45">
        <v>0</v>
      </c>
      <c r="X11" s="44">
        <f t="shared" si="22"/>
        <v>0</v>
      </c>
      <c r="Y11" s="45">
        <v>0</v>
      </c>
      <c r="Z11" s="44">
        <f t="shared" si="23"/>
        <v>0</v>
      </c>
      <c r="AA11" s="45">
        <v>75</v>
      </c>
      <c r="AB11" s="44">
        <f t="shared" si="24"/>
        <v>0.234375</v>
      </c>
      <c r="AC11" s="629">
        <f t="shared" si="9"/>
        <v>4.6875</v>
      </c>
      <c r="AD11" s="45">
        <v>0</v>
      </c>
      <c r="AE11" s="44">
        <f t="shared" si="25"/>
        <v>0</v>
      </c>
      <c r="AF11" s="44">
        <v>0</v>
      </c>
      <c r="AG11" s="44">
        <v>0</v>
      </c>
      <c r="AH11" s="46">
        <v>0.04</v>
      </c>
      <c r="AI11" s="46">
        <v>1.4999999999999999E-2</v>
      </c>
      <c r="AJ11" s="44">
        <f t="shared" si="28"/>
        <v>4.2</v>
      </c>
      <c r="AK11" s="389">
        <f t="shared" si="26"/>
        <v>1.575</v>
      </c>
    </row>
    <row r="12" spans="1:37" s="364" customFormat="1" x14ac:dyDescent="0.2">
      <c r="A12" s="515" t="s">
        <v>246</v>
      </c>
      <c r="B12" s="36" t="s">
        <v>9</v>
      </c>
      <c r="C12" s="36" t="s">
        <v>2</v>
      </c>
      <c r="D12" s="721">
        <v>105</v>
      </c>
      <c r="E12" s="721">
        <v>80</v>
      </c>
      <c r="F12" s="489">
        <v>10</v>
      </c>
      <c r="G12" s="37">
        <f t="shared" si="16"/>
        <v>64.841868279569894</v>
      </c>
      <c r="H12" s="37">
        <f t="shared" si="17"/>
        <v>40.158131720430106</v>
      </c>
      <c r="I12" s="38">
        <f t="shared" si="18"/>
        <v>0.38245839733742959</v>
      </c>
      <c r="J12" s="39">
        <v>24</v>
      </c>
      <c r="K12" s="40">
        <v>32</v>
      </c>
      <c r="L12" s="41">
        <v>0.93</v>
      </c>
      <c r="M12" s="843">
        <v>8390</v>
      </c>
      <c r="N12" s="42"/>
      <c r="O12" s="43">
        <f t="shared" si="27"/>
        <v>262.1875</v>
      </c>
      <c r="P12" s="44">
        <f t="shared" si="19"/>
        <v>10.924479166666666</v>
      </c>
      <c r="Q12" s="626">
        <v>250</v>
      </c>
      <c r="R12" s="44">
        <f t="shared" si="20"/>
        <v>7.8125</v>
      </c>
      <c r="S12" s="626">
        <f t="shared" ref="S12:S13" si="30">330*1.2</f>
        <v>396</v>
      </c>
      <c r="T12" s="44">
        <f t="shared" si="21"/>
        <v>12.375</v>
      </c>
      <c r="U12" s="672">
        <v>24</v>
      </c>
      <c r="V12" s="44">
        <f t="shared" si="14"/>
        <v>25.806451612903224</v>
      </c>
      <c r="W12" s="45">
        <v>0</v>
      </c>
      <c r="X12" s="44">
        <f t="shared" si="22"/>
        <v>0</v>
      </c>
      <c r="Y12" s="45">
        <v>0</v>
      </c>
      <c r="Z12" s="44">
        <f t="shared" si="23"/>
        <v>0</v>
      </c>
      <c r="AA12" s="45">
        <v>150</v>
      </c>
      <c r="AB12" s="44">
        <f t="shared" si="24"/>
        <v>0.1953125</v>
      </c>
      <c r="AC12" s="629">
        <f t="shared" si="9"/>
        <v>1.953125</v>
      </c>
      <c r="AD12" s="45">
        <v>0</v>
      </c>
      <c r="AE12" s="44">
        <f t="shared" si="25"/>
        <v>0</v>
      </c>
      <c r="AF12" s="44">
        <v>0</v>
      </c>
      <c r="AG12" s="44">
        <v>0</v>
      </c>
      <c r="AH12" s="46">
        <v>0.04</v>
      </c>
      <c r="AI12" s="46">
        <v>1.4999999999999999E-2</v>
      </c>
      <c r="AJ12" s="44">
        <f t="shared" si="28"/>
        <v>4.2</v>
      </c>
      <c r="AK12" s="389">
        <f t="shared" si="26"/>
        <v>1.575</v>
      </c>
    </row>
    <row r="13" spans="1:37" s="364" customFormat="1" x14ac:dyDescent="0.2">
      <c r="A13" s="515" t="s">
        <v>246</v>
      </c>
      <c r="B13" s="36" t="s">
        <v>9</v>
      </c>
      <c r="C13" s="36" t="s">
        <v>3</v>
      </c>
      <c r="D13" s="721">
        <v>105</v>
      </c>
      <c r="E13" s="721">
        <v>80</v>
      </c>
      <c r="F13" s="489">
        <v>10</v>
      </c>
      <c r="G13" s="37">
        <f t="shared" si="16"/>
        <v>64.529368279569894</v>
      </c>
      <c r="H13" s="37">
        <f t="shared" si="17"/>
        <v>40.470631720430106</v>
      </c>
      <c r="I13" s="38">
        <f t="shared" si="18"/>
        <v>0.38543458781362006</v>
      </c>
      <c r="J13" s="39">
        <v>36</v>
      </c>
      <c r="K13" s="40">
        <v>32</v>
      </c>
      <c r="L13" s="41">
        <v>0.93</v>
      </c>
      <c r="M13" s="843">
        <v>13050</v>
      </c>
      <c r="N13" s="42"/>
      <c r="O13" s="43">
        <f t="shared" si="27"/>
        <v>407.8125</v>
      </c>
      <c r="P13" s="44">
        <f t="shared" si="19"/>
        <v>11.328125</v>
      </c>
      <c r="Q13" s="626">
        <v>250</v>
      </c>
      <c r="R13" s="44">
        <f t="shared" si="20"/>
        <v>7.8125</v>
      </c>
      <c r="S13" s="626">
        <f t="shared" si="30"/>
        <v>396</v>
      </c>
      <c r="T13" s="44">
        <f t="shared" si="21"/>
        <v>12.375</v>
      </c>
      <c r="U13" s="672">
        <v>24</v>
      </c>
      <c r="V13" s="44">
        <f t="shared" si="14"/>
        <v>25.806451612903224</v>
      </c>
      <c r="W13" s="45">
        <v>0</v>
      </c>
      <c r="X13" s="44">
        <f t="shared" si="22"/>
        <v>0</v>
      </c>
      <c r="Y13" s="45">
        <v>0</v>
      </c>
      <c r="Z13" s="44">
        <f t="shared" si="23"/>
        <v>0</v>
      </c>
      <c r="AA13" s="45">
        <v>150</v>
      </c>
      <c r="AB13" s="44">
        <f t="shared" si="24"/>
        <v>0.13020833333333334</v>
      </c>
      <c r="AC13" s="629">
        <f t="shared" si="9"/>
        <v>1.3020833333333333</v>
      </c>
      <c r="AD13" s="45">
        <v>0</v>
      </c>
      <c r="AE13" s="44">
        <f t="shared" si="25"/>
        <v>0</v>
      </c>
      <c r="AF13" s="44">
        <v>0</v>
      </c>
      <c r="AG13" s="44">
        <v>0</v>
      </c>
      <c r="AH13" s="46">
        <v>0.04</v>
      </c>
      <c r="AI13" s="46">
        <v>1.4999999999999999E-2</v>
      </c>
      <c r="AJ13" s="44">
        <f t="shared" si="28"/>
        <v>4.2</v>
      </c>
      <c r="AK13" s="389">
        <f t="shared" si="26"/>
        <v>1.575</v>
      </c>
    </row>
    <row r="14" spans="1:37" x14ac:dyDescent="0.2">
      <c r="A14" s="515" t="s">
        <v>246</v>
      </c>
      <c r="B14" s="36" t="s">
        <v>10</v>
      </c>
      <c r="C14" s="36" t="s">
        <v>1</v>
      </c>
      <c r="D14" s="721">
        <v>105</v>
      </c>
      <c r="E14" s="721">
        <v>80</v>
      </c>
      <c r="F14" s="489">
        <v>10</v>
      </c>
      <c r="G14" s="37">
        <f t="shared" si="16"/>
        <v>92.300201612903237</v>
      </c>
      <c r="H14" s="37">
        <f t="shared" si="17"/>
        <v>12.699798387096763</v>
      </c>
      <c r="I14" s="38">
        <f t="shared" si="18"/>
        <v>0.12095046082949298</v>
      </c>
      <c r="J14" s="39">
        <v>10</v>
      </c>
      <c r="K14" s="40">
        <v>32</v>
      </c>
      <c r="L14" s="41">
        <v>0.93</v>
      </c>
      <c r="M14" s="843">
        <v>7435</v>
      </c>
      <c r="N14" s="42"/>
      <c r="O14" s="43">
        <f t="shared" si="27"/>
        <v>232.34375</v>
      </c>
      <c r="P14" s="44">
        <f t="shared" si="19"/>
        <v>23.234375</v>
      </c>
      <c r="Q14" s="626">
        <v>250</v>
      </c>
      <c r="R14" s="44">
        <f t="shared" si="20"/>
        <v>7.8125</v>
      </c>
      <c r="S14" s="626">
        <f t="shared" si="13"/>
        <v>792</v>
      </c>
      <c r="T14" s="44">
        <f t="shared" si="21"/>
        <v>24.75</v>
      </c>
      <c r="U14" s="672">
        <v>24</v>
      </c>
      <c r="V14" s="44">
        <f t="shared" si="14"/>
        <v>25.806451612903224</v>
      </c>
      <c r="W14" s="45">
        <v>0</v>
      </c>
      <c r="X14" s="44">
        <f t="shared" si="22"/>
        <v>0</v>
      </c>
      <c r="Y14" s="45">
        <v>0</v>
      </c>
      <c r="Z14" s="44">
        <f t="shared" si="23"/>
        <v>0</v>
      </c>
      <c r="AA14" s="45">
        <v>75</v>
      </c>
      <c r="AB14" s="44">
        <f t="shared" si="24"/>
        <v>0.234375</v>
      </c>
      <c r="AC14" s="629">
        <f t="shared" si="9"/>
        <v>4.6875</v>
      </c>
      <c r="AD14" s="45">
        <v>0</v>
      </c>
      <c r="AE14" s="44">
        <f t="shared" si="25"/>
        <v>0</v>
      </c>
      <c r="AF14" s="44">
        <v>0</v>
      </c>
      <c r="AG14" s="44">
        <v>0</v>
      </c>
      <c r="AH14" s="46">
        <v>0.04</v>
      </c>
      <c r="AI14" s="46">
        <v>1.4999999999999999E-2</v>
      </c>
      <c r="AJ14" s="44">
        <f t="shared" si="28"/>
        <v>4.2</v>
      </c>
      <c r="AK14" s="529">
        <f t="shared" si="26"/>
        <v>1.575</v>
      </c>
    </row>
    <row r="15" spans="1:37" x14ac:dyDescent="0.2">
      <c r="A15" s="515" t="s">
        <v>246</v>
      </c>
      <c r="B15" s="36" t="s">
        <v>10</v>
      </c>
      <c r="C15" s="36" t="s">
        <v>2</v>
      </c>
      <c r="D15" s="721">
        <v>105</v>
      </c>
      <c r="E15" s="721">
        <v>80</v>
      </c>
      <c r="F15" s="489">
        <v>10</v>
      </c>
      <c r="G15" s="37">
        <f t="shared" si="16"/>
        <v>69.190826612903223</v>
      </c>
      <c r="H15" s="37">
        <f t="shared" si="17"/>
        <v>35.809173387096777</v>
      </c>
      <c r="I15" s="38">
        <f t="shared" si="18"/>
        <v>0.34103974654377883</v>
      </c>
      <c r="J15" s="39">
        <v>24</v>
      </c>
      <c r="K15" s="40">
        <v>32</v>
      </c>
      <c r="L15" s="41">
        <v>0.93</v>
      </c>
      <c r="M15" s="843">
        <v>11730</v>
      </c>
      <c r="N15" s="42"/>
      <c r="O15" s="43">
        <f t="shared" si="27"/>
        <v>366.5625</v>
      </c>
      <c r="P15" s="44">
        <f t="shared" si="19"/>
        <v>15.2734375</v>
      </c>
      <c r="Q15" s="626">
        <v>250</v>
      </c>
      <c r="R15" s="44">
        <f t="shared" si="20"/>
        <v>7.8125</v>
      </c>
      <c r="S15" s="626">
        <f t="shared" ref="S15:S16" si="31">330*1.2</f>
        <v>396</v>
      </c>
      <c r="T15" s="44">
        <f t="shared" si="21"/>
        <v>12.375</v>
      </c>
      <c r="U15" s="672">
        <v>24</v>
      </c>
      <c r="V15" s="44">
        <f t="shared" si="14"/>
        <v>25.806451612903224</v>
      </c>
      <c r="W15" s="45">
        <v>0</v>
      </c>
      <c r="X15" s="44">
        <f t="shared" si="22"/>
        <v>0</v>
      </c>
      <c r="Y15" s="45">
        <v>0</v>
      </c>
      <c r="Z15" s="44">
        <f t="shared" si="23"/>
        <v>0</v>
      </c>
      <c r="AA15" s="45">
        <v>150</v>
      </c>
      <c r="AB15" s="44">
        <f t="shared" si="24"/>
        <v>0.1953125</v>
      </c>
      <c r="AC15" s="629">
        <f t="shared" si="9"/>
        <v>1.953125</v>
      </c>
      <c r="AD15" s="45">
        <v>0</v>
      </c>
      <c r="AE15" s="44">
        <f t="shared" si="25"/>
        <v>0</v>
      </c>
      <c r="AF15" s="44">
        <v>0</v>
      </c>
      <c r="AG15" s="44">
        <v>0</v>
      </c>
      <c r="AH15" s="46">
        <v>0.04</v>
      </c>
      <c r="AI15" s="46">
        <v>1.4999999999999999E-2</v>
      </c>
      <c r="AJ15" s="44">
        <f t="shared" si="28"/>
        <v>4.2</v>
      </c>
      <c r="AK15" s="529">
        <f t="shared" si="26"/>
        <v>1.575</v>
      </c>
    </row>
    <row r="16" spans="1:37" x14ac:dyDescent="0.2">
      <c r="A16" s="515" t="s">
        <v>246</v>
      </c>
      <c r="B16" s="36" t="s">
        <v>10</v>
      </c>
      <c r="C16" s="36" t="s">
        <v>3</v>
      </c>
      <c r="D16" s="721">
        <v>105</v>
      </c>
      <c r="E16" s="721">
        <v>80</v>
      </c>
      <c r="F16" s="489">
        <v>10</v>
      </c>
      <c r="G16" s="37">
        <f t="shared" si="16"/>
        <v>69.147423835125451</v>
      </c>
      <c r="H16" s="37">
        <f t="shared" si="17"/>
        <v>35.852576164874549</v>
      </c>
      <c r="I16" s="38">
        <f t="shared" si="18"/>
        <v>0.34145310633213855</v>
      </c>
      <c r="J16" s="39">
        <v>36</v>
      </c>
      <c r="K16" s="40">
        <v>32</v>
      </c>
      <c r="L16" s="41">
        <v>0.93</v>
      </c>
      <c r="M16" s="843">
        <v>18370</v>
      </c>
      <c r="N16" s="42"/>
      <c r="O16" s="43">
        <f t="shared" si="27"/>
        <v>574.0625</v>
      </c>
      <c r="P16" s="44">
        <f t="shared" si="19"/>
        <v>15.946180555555555</v>
      </c>
      <c r="Q16" s="626">
        <v>250</v>
      </c>
      <c r="R16" s="44">
        <f t="shared" si="20"/>
        <v>7.8125</v>
      </c>
      <c r="S16" s="626">
        <f t="shared" si="31"/>
        <v>396</v>
      </c>
      <c r="T16" s="44">
        <f t="shared" si="21"/>
        <v>12.375</v>
      </c>
      <c r="U16" s="672">
        <v>24</v>
      </c>
      <c r="V16" s="44">
        <f t="shared" si="14"/>
        <v>25.806451612903224</v>
      </c>
      <c r="W16" s="45">
        <v>0</v>
      </c>
      <c r="X16" s="44">
        <f t="shared" si="22"/>
        <v>0</v>
      </c>
      <c r="Y16" s="45">
        <v>0</v>
      </c>
      <c r="Z16" s="44">
        <f t="shared" si="23"/>
        <v>0</v>
      </c>
      <c r="AA16" s="45">
        <v>150</v>
      </c>
      <c r="AB16" s="44">
        <f t="shared" si="24"/>
        <v>0.13020833333333334</v>
      </c>
      <c r="AC16" s="629">
        <f t="shared" si="9"/>
        <v>1.3020833333333333</v>
      </c>
      <c r="AD16" s="45">
        <v>0</v>
      </c>
      <c r="AE16" s="44">
        <f t="shared" si="25"/>
        <v>0</v>
      </c>
      <c r="AF16" s="44">
        <v>0</v>
      </c>
      <c r="AG16" s="44">
        <v>0</v>
      </c>
      <c r="AH16" s="46">
        <v>0.04</v>
      </c>
      <c r="AI16" s="46">
        <v>1.4999999999999999E-2</v>
      </c>
      <c r="AJ16" s="44">
        <f t="shared" si="28"/>
        <v>4.2</v>
      </c>
      <c r="AK16" s="529">
        <f t="shared" si="26"/>
        <v>1.575</v>
      </c>
    </row>
    <row r="17" spans="1:37" x14ac:dyDescent="0.2">
      <c r="A17" s="515" t="s">
        <v>246</v>
      </c>
      <c r="B17" s="36" t="s">
        <v>11</v>
      </c>
      <c r="C17" s="36" t="s">
        <v>1</v>
      </c>
      <c r="D17" s="721">
        <v>105</v>
      </c>
      <c r="E17" s="721">
        <v>80</v>
      </c>
      <c r="F17" s="489">
        <v>10</v>
      </c>
      <c r="G17" s="37">
        <f t="shared" si="16"/>
        <v>91.070087976539597</v>
      </c>
      <c r="H17" s="37">
        <f t="shared" si="17"/>
        <v>13.929912023460403</v>
      </c>
      <c r="I17" s="38">
        <f t="shared" si="18"/>
        <v>0.132665828794861</v>
      </c>
      <c r="J17" s="39">
        <v>11</v>
      </c>
      <c r="K17" s="40">
        <v>32</v>
      </c>
      <c r="L17" s="41">
        <v>0.93</v>
      </c>
      <c r="M17" s="843">
        <v>8695</v>
      </c>
      <c r="N17" s="42"/>
      <c r="O17" s="43">
        <f t="shared" si="27"/>
        <v>271.71875</v>
      </c>
      <c r="P17" s="44">
        <f t="shared" si="19"/>
        <v>24.701704545454547</v>
      </c>
      <c r="Q17" s="626">
        <v>250</v>
      </c>
      <c r="R17" s="44">
        <f t="shared" si="20"/>
        <v>7.8125</v>
      </c>
      <c r="S17" s="626">
        <f t="shared" si="13"/>
        <v>720</v>
      </c>
      <c r="T17" s="44">
        <f t="shared" si="21"/>
        <v>22.5</v>
      </c>
      <c r="U17" s="672">
        <v>24</v>
      </c>
      <c r="V17" s="44">
        <f t="shared" si="14"/>
        <v>25.806451612903224</v>
      </c>
      <c r="W17" s="45">
        <v>0</v>
      </c>
      <c r="X17" s="44">
        <f t="shared" si="22"/>
        <v>0</v>
      </c>
      <c r="Y17" s="45">
        <v>0</v>
      </c>
      <c r="Z17" s="44">
        <f t="shared" si="23"/>
        <v>0</v>
      </c>
      <c r="AA17" s="45">
        <v>75</v>
      </c>
      <c r="AB17" s="44">
        <f t="shared" si="24"/>
        <v>0.21306818181818182</v>
      </c>
      <c r="AC17" s="629">
        <f t="shared" si="9"/>
        <v>4.2613636363636367</v>
      </c>
      <c r="AD17" s="45">
        <v>0</v>
      </c>
      <c r="AE17" s="44">
        <f t="shared" si="25"/>
        <v>0</v>
      </c>
      <c r="AF17" s="44">
        <v>0</v>
      </c>
      <c r="AG17" s="44">
        <v>0</v>
      </c>
      <c r="AH17" s="46">
        <v>0.04</v>
      </c>
      <c r="AI17" s="46">
        <v>1.4999999999999999E-2</v>
      </c>
      <c r="AJ17" s="44">
        <f t="shared" si="28"/>
        <v>4.2</v>
      </c>
      <c r="AK17" s="529">
        <f t="shared" si="26"/>
        <v>1.575</v>
      </c>
    </row>
    <row r="18" spans="1:37" x14ac:dyDescent="0.2">
      <c r="A18" s="515" t="s">
        <v>246</v>
      </c>
      <c r="B18" s="36" t="s">
        <v>11</v>
      </c>
      <c r="C18" s="36" t="s">
        <v>2</v>
      </c>
      <c r="D18" s="721">
        <v>105</v>
      </c>
      <c r="E18" s="721">
        <v>80</v>
      </c>
      <c r="F18" s="489">
        <v>10</v>
      </c>
      <c r="G18" s="37">
        <f t="shared" si="16"/>
        <v>72.472916666666663</v>
      </c>
      <c r="H18" s="37">
        <f t="shared" si="17"/>
        <v>32.527083333333337</v>
      </c>
      <c r="I18" s="38">
        <f t="shared" si="18"/>
        <v>0.30978174603174607</v>
      </c>
      <c r="J18" s="39">
        <v>24</v>
      </c>
      <c r="K18" s="40">
        <v>32</v>
      </c>
      <c r="L18" s="41">
        <v>0.9</v>
      </c>
      <c r="M18" s="843">
        <v>13590</v>
      </c>
      <c r="N18" s="42"/>
      <c r="O18" s="43">
        <f t="shared" si="27"/>
        <v>424.6875</v>
      </c>
      <c r="P18" s="44">
        <f t="shared" si="19"/>
        <v>17.6953125</v>
      </c>
      <c r="Q18" s="626">
        <v>250</v>
      </c>
      <c r="R18" s="44">
        <f t="shared" si="20"/>
        <v>7.8125</v>
      </c>
      <c r="S18" s="626">
        <f t="shared" ref="S18:S19" si="32">330*1.2</f>
        <v>396</v>
      </c>
      <c r="T18" s="44">
        <f t="shared" si="21"/>
        <v>12.375</v>
      </c>
      <c r="U18" s="672">
        <v>24</v>
      </c>
      <c r="V18" s="44">
        <f t="shared" si="14"/>
        <v>26.666666666666664</v>
      </c>
      <c r="W18" s="45">
        <v>0</v>
      </c>
      <c r="X18" s="44">
        <f t="shared" si="22"/>
        <v>0</v>
      </c>
      <c r="Y18" s="45">
        <v>0</v>
      </c>
      <c r="Z18" s="44">
        <f t="shared" si="23"/>
        <v>0</v>
      </c>
      <c r="AA18" s="45">
        <v>150</v>
      </c>
      <c r="AB18" s="44">
        <f t="shared" si="24"/>
        <v>0.1953125</v>
      </c>
      <c r="AC18" s="629">
        <f t="shared" si="9"/>
        <v>1.953125</v>
      </c>
      <c r="AD18" s="45">
        <v>0</v>
      </c>
      <c r="AE18" s="44">
        <f t="shared" si="25"/>
        <v>0</v>
      </c>
      <c r="AF18" s="44">
        <v>0</v>
      </c>
      <c r="AG18" s="44">
        <v>0</v>
      </c>
      <c r="AH18" s="46">
        <v>0.04</v>
      </c>
      <c r="AI18" s="46">
        <v>1.4999999999999999E-2</v>
      </c>
      <c r="AJ18" s="44">
        <f t="shared" si="28"/>
        <v>4.2</v>
      </c>
      <c r="AK18" s="529">
        <f t="shared" si="26"/>
        <v>1.575</v>
      </c>
    </row>
    <row r="19" spans="1:37" ht="13.5" thickBot="1" x14ac:dyDescent="0.25">
      <c r="A19" s="516" t="s">
        <v>246</v>
      </c>
      <c r="B19" s="82" t="s">
        <v>11</v>
      </c>
      <c r="C19" s="82" t="s">
        <v>3</v>
      </c>
      <c r="D19" s="722">
        <v>105</v>
      </c>
      <c r="E19" s="722">
        <v>80</v>
      </c>
      <c r="F19" s="490">
        <v>10</v>
      </c>
      <c r="G19" s="83">
        <f t="shared" si="16"/>
        <v>72.290625000000006</v>
      </c>
      <c r="H19" s="83">
        <f t="shared" si="17"/>
        <v>32.709374999999994</v>
      </c>
      <c r="I19" s="84">
        <f t="shared" si="18"/>
        <v>0.31151785714285707</v>
      </c>
      <c r="J19" s="85">
        <v>36</v>
      </c>
      <c r="K19" s="92">
        <v>32</v>
      </c>
      <c r="L19" s="93">
        <v>0.9</v>
      </c>
      <c r="M19" s="847">
        <v>21000</v>
      </c>
      <c r="N19" s="86"/>
      <c r="O19" s="87">
        <f t="shared" si="27"/>
        <v>656.25</v>
      </c>
      <c r="P19" s="88">
        <f t="shared" si="19"/>
        <v>18.229166666666668</v>
      </c>
      <c r="Q19" s="627">
        <v>250</v>
      </c>
      <c r="R19" s="88">
        <f t="shared" si="20"/>
        <v>7.8125</v>
      </c>
      <c r="S19" s="627">
        <f t="shared" si="32"/>
        <v>396</v>
      </c>
      <c r="T19" s="88">
        <f t="shared" si="21"/>
        <v>12.375</v>
      </c>
      <c r="U19" s="673">
        <v>24</v>
      </c>
      <c r="V19" s="88">
        <f t="shared" si="14"/>
        <v>26.666666666666664</v>
      </c>
      <c r="W19" s="89">
        <v>0</v>
      </c>
      <c r="X19" s="88">
        <f t="shared" si="22"/>
        <v>0</v>
      </c>
      <c r="Y19" s="89">
        <v>0</v>
      </c>
      <c r="Z19" s="88">
        <f t="shared" si="23"/>
        <v>0</v>
      </c>
      <c r="AA19" s="89">
        <v>150</v>
      </c>
      <c r="AB19" s="88">
        <f t="shared" si="24"/>
        <v>0.13020833333333334</v>
      </c>
      <c r="AC19" s="631">
        <f t="shared" si="9"/>
        <v>1.3020833333333333</v>
      </c>
      <c r="AD19" s="89">
        <v>0</v>
      </c>
      <c r="AE19" s="88">
        <f t="shared" si="25"/>
        <v>0</v>
      </c>
      <c r="AF19" s="88">
        <v>0</v>
      </c>
      <c r="AG19" s="88">
        <v>0</v>
      </c>
      <c r="AH19" s="304">
        <v>0.04</v>
      </c>
      <c r="AI19" s="304">
        <v>1.4999999999999999E-2</v>
      </c>
      <c r="AJ19" s="88">
        <f t="shared" si="28"/>
        <v>4.2</v>
      </c>
      <c r="AK19" s="532">
        <f t="shared" si="26"/>
        <v>1.575</v>
      </c>
    </row>
    <row r="20" spans="1:37" s="404" customFormat="1" x14ac:dyDescent="0.2">
      <c r="A20" s="140" t="s">
        <v>381</v>
      </c>
      <c r="B20" s="24" t="s">
        <v>7</v>
      </c>
      <c r="C20" s="24" t="s">
        <v>1</v>
      </c>
      <c r="D20" s="488">
        <v>55</v>
      </c>
      <c r="E20" s="488">
        <v>60</v>
      </c>
      <c r="F20" s="488">
        <v>10</v>
      </c>
      <c r="G20" s="25">
        <f t="shared" ref="G20:G34" si="33">SUM(P20,R20,T20,V20,X20,Z20,AB20,AC20,AE20,AF20,AJ20,AK20)</f>
        <v>59.696875000000006</v>
      </c>
      <c r="H20" s="25">
        <f t="shared" ref="H20:H34" si="34">D20-G20</f>
        <v>-4.6968750000000057</v>
      </c>
      <c r="I20" s="26">
        <f t="shared" ref="I20:I34" si="35">H20/D20</f>
        <v>-8.5397727272727375E-2</v>
      </c>
      <c r="J20" s="27">
        <v>10</v>
      </c>
      <c r="K20" s="64">
        <v>32</v>
      </c>
      <c r="L20" s="29">
        <v>0.93</v>
      </c>
      <c r="M20" s="848">
        <v>6140</v>
      </c>
      <c r="N20" s="30"/>
      <c r="O20" s="31">
        <f>(M20+N20)/K20</f>
        <v>191.875</v>
      </c>
      <c r="P20" s="32">
        <f t="shared" ref="P20:P34" si="36">O20/J20</f>
        <v>19.1875</v>
      </c>
      <c r="Q20" s="486">
        <v>250</v>
      </c>
      <c r="R20" s="32">
        <f t="shared" ref="R20:R34" si="37">Q20/K20</f>
        <v>7.8125</v>
      </c>
      <c r="S20" s="486">
        <f t="shared" ref="S20:S34" si="38">(6600*1.2)/J20</f>
        <v>792</v>
      </c>
      <c r="T20" s="32">
        <f t="shared" ref="T20:T34" si="39">S20/K20</f>
        <v>24.75</v>
      </c>
      <c r="U20" s="762"/>
      <c r="V20" s="32">
        <f t="shared" ref="V20:V34" si="40">U20/L20</f>
        <v>0</v>
      </c>
      <c r="W20" s="33">
        <v>0</v>
      </c>
      <c r="X20" s="32">
        <f t="shared" ref="X20:X34" si="41">(W20/K20)/J20</f>
        <v>0</v>
      </c>
      <c r="Y20" s="33">
        <v>0</v>
      </c>
      <c r="Z20" s="32">
        <f t="shared" ref="Z20:Z34" si="42">(Y20/K20)/J20</f>
        <v>0</v>
      </c>
      <c r="AA20" s="33">
        <v>75</v>
      </c>
      <c r="AB20" s="32">
        <f t="shared" ref="AB20:AB34" si="43">(AA20/K20)/J20</f>
        <v>0.234375</v>
      </c>
      <c r="AC20" s="717">
        <f t="shared" ref="AC20:AC34" si="44">(45000/30/K20/J20)</f>
        <v>4.6875</v>
      </c>
      <c r="AD20" s="33">
        <v>0</v>
      </c>
      <c r="AE20" s="32">
        <f t="shared" ref="AE20:AE34" si="45">AD20/K20</f>
        <v>0</v>
      </c>
      <c r="AF20" s="32">
        <v>0</v>
      </c>
      <c r="AG20" s="32">
        <v>0</v>
      </c>
      <c r="AH20" s="34">
        <v>0.04</v>
      </c>
      <c r="AI20" s="34">
        <v>1.4999999999999999E-2</v>
      </c>
      <c r="AJ20" s="32">
        <f>(D20*AH20)+AG20</f>
        <v>2.2000000000000002</v>
      </c>
      <c r="AK20" s="632">
        <f t="shared" ref="AK20:AK34" si="46">D20*AI20</f>
        <v>0.82499999999999996</v>
      </c>
    </row>
    <row r="21" spans="1:37" s="364" customFormat="1" x14ac:dyDescent="0.2">
      <c r="A21" s="141" t="s">
        <v>381</v>
      </c>
      <c r="B21" s="36" t="s">
        <v>7</v>
      </c>
      <c r="C21" s="36" t="s">
        <v>2</v>
      </c>
      <c r="D21" s="489">
        <v>55</v>
      </c>
      <c r="E21" s="489">
        <v>60</v>
      </c>
      <c r="F21" s="489">
        <v>10</v>
      </c>
      <c r="G21" s="37">
        <f t="shared" si="33"/>
        <v>35.485937500000006</v>
      </c>
      <c r="H21" s="37">
        <f t="shared" si="34"/>
        <v>19.514062499999994</v>
      </c>
      <c r="I21" s="38">
        <f t="shared" si="35"/>
        <v>0.35480113636363625</v>
      </c>
      <c r="J21" s="39">
        <v>24</v>
      </c>
      <c r="K21" s="40">
        <v>32</v>
      </c>
      <c r="L21" s="41">
        <v>0.93</v>
      </c>
      <c r="M21" s="843">
        <v>9360</v>
      </c>
      <c r="N21" s="42"/>
      <c r="O21" s="43">
        <f t="shared" ref="O21:O34" si="47">(M21+N21)/K21</f>
        <v>292.5</v>
      </c>
      <c r="P21" s="44">
        <f t="shared" si="36"/>
        <v>12.1875</v>
      </c>
      <c r="Q21" s="626">
        <v>250</v>
      </c>
      <c r="R21" s="44">
        <f t="shared" si="37"/>
        <v>7.8125</v>
      </c>
      <c r="S21" s="626">
        <f t="shared" si="38"/>
        <v>330</v>
      </c>
      <c r="T21" s="44">
        <f t="shared" si="39"/>
        <v>10.3125</v>
      </c>
      <c r="U21" s="763"/>
      <c r="V21" s="44">
        <f t="shared" si="40"/>
        <v>0</v>
      </c>
      <c r="W21" s="45">
        <v>0</v>
      </c>
      <c r="X21" s="44">
        <f t="shared" si="41"/>
        <v>0</v>
      </c>
      <c r="Y21" s="45">
        <v>0</v>
      </c>
      <c r="Z21" s="44">
        <f t="shared" si="42"/>
        <v>0</v>
      </c>
      <c r="AA21" s="45">
        <v>150</v>
      </c>
      <c r="AB21" s="44">
        <f t="shared" si="43"/>
        <v>0.1953125</v>
      </c>
      <c r="AC21" s="629">
        <f t="shared" si="44"/>
        <v>1.953125</v>
      </c>
      <c r="AD21" s="45">
        <v>0</v>
      </c>
      <c r="AE21" s="44">
        <f t="shared" si="45"/>
        <v>0</v>
      </c>
      <c r="AF21" s="44">
        <v>0</v>
      </c>
      <c r="AG21" s="44">
        <v>0</v>
      </c>
      <c r="AH21" s="46">
        <v>0.04</v>
      </c>
      <c r="AI21" s="46">
        <v>1.4999999999999999E-2</v>
      </c>
      <c r="AJ21" s="44">
        <f t="shared" ref="AJ21:AJ34" si="48">(D21*AH21)+AG21</f>
        <v>2.2000000000000002</v>
      </c>
      <c r="AK21" s="389">
        <f t="shared" si="46"/>
        <v>0.82499999999999996</v>
      </c>
    </row>
    <row r="22" spans="1:37" s="364" customFormat="1" x14ac:dyDescent="0.2">
      <c r="A22" s="141" t="s">
        <v>381</v>
      </c>
      <c r="B22" s="36" t="s">
        <v>7</v>
      </c>
      <c r="C22" s="36" t="s">
        <v>3</v>
      </c>
      <c r="D22" s="489">
        <v>55</v>
      </c>
      <c r="E22" s="489">
        <v>60</v>
      </c>
      <c r="F22" s="489">
        <v>10</v>
      </c>
      <c r="G22" s="37">
        <f t="shared" si="33"/>
        <v>31.814062499999999</v>
      </c>
      <c r="H22" s="37">
        <f t="shared" si="34"/>
        <v>23.185937500000001</v>
      </c>
      <c r="I22" s="38">
        <f t="shared" si="35"/>
        <v>0.42156250000000001</v>
      </c>
      <c r="J22" s="39">
        <v>36</v>
      </c>
      <c r="K22" s="40">
        <v>32</v>
      </c>
      <c r="L22" s="41">
        <v>0.93</v>
      </c>
      <c r="M22" s="843">
        <v>14595</v>
      </c>
      <c r="N22" s="42"/>
      <c r="O22" s="43">
        <f t="shared" si="47"/>
        <v>456.09375</v>
      </c>
      <c r="P22" s="44">
        <f t="shared" si="36"/>
        <v>12.669270833333334</v>
      </c>
      <c r="Q22" s="626">
        <v>250</v>
      </c>
      <c r="R22" s="44">
        <f t="shared" si="37"/>
        <v>7.8125</v>
      </c>
      <c r="S22" s="626">
        <f t="shared" si="38"/>
        <v>220</v>
      </c>
      <c r="T22" s="44">
        <f t="shared" si="39"/>
        <v>6.875</v>
      </c>
      <c r="U22" s="763"/>
      <c r="V22" s="44">
        <f t="shared" si="40"/>
        <v>0</v>
      </c>
      <c r="W22" s="45">
        <v>0</v>
      </c>
      <c r="X22" s="44">
        <f t="shared" si="41"/>
        <v>0</v>
      </c>
      <c r="Y22" s="45">
        <v>0</v>
      </c>
      <c r="Z22" s="44">
        <f t="shared" si="42"/>
        <v>0</v>
      </c>
      <c r="AA22" s="45">
        <v>150</v>
      </c>
      <c r="AB22" s="44">
        <f t="shared" si="43"/>
        <v>0.13020833333333334</v>
      </c>
      <c r="AC22" s="629">
        <f t="shared" si="44"/>
        <v>1.3020833333333333</v>
      </c>
      <c r="AD22" s="45">
        <v>0</v>
      </c>
      <c r="AE22" s="44">
        <f t="shared" si="45"/>
        <v>0</v>
      </c>
      <c r="AF22" s="44">
        <v>0</v>
      </c>
      <c r="AG22" s="44">
        <v>0</v>
      </c>
      <c r="AH22" s="46">
        <v>0.04</v>
      </c>
      <c r="AI22" s="46">
        <v>1.4999999999999999E-2</v>
      </c>
      <c r="AJ22" s="44">
        <f t="shared" si="48"/>
        <v>2.2000000000000002</v>
      </c>
      <c r="AK22" s="389">
        <f t="shared" si="46"/>
        <v>0.82499999999999996</v>
      </c>
    </row>
    <row r="23" spans="1:37" s="364" customFormat="1" x14ac:dyDescent="0.2">
      <c r="A23" s="141" t="s">
        <v>381</v>
      </c>
      <c r="B23" s="36" t="s">
        <v>8</v>
      </c>
      <c r="C23" s="36" t="s">
        <v>1</v>
      </c>
      <c r="D23" s="489">
        <v>55</v>
      </c>
      <c r="E23" s="489">
        <v>60</v>
      </c>
      <c r="F23" s="489">
        <v>10</v>
      </c>
      <c r="G23" s="37">
        <f t="shared" si="33"/>
        <v>58.790625000000006</v>
      </c>
      <c r="H23" s="37">
        <f t="shared" si="34"/>
        <v>-3.7906250000000057</v>
      </c>
      <c r="I23" s="38">
        <f t="shared" si="35"/>
        <v>-6.8920454545454646E-2</v>
      </c>
      <c r="J23" s="39">
        <v>10</v>
      </c>
      <c r="K23" s="40">
        <v>32</v>
      </c>
      <c r="L23" s="41">
        <v>0.93</v>
      </c>
      <c r="M23" s="843">
        <v>5850</v>
      </c>
      <c r="N23" s="42"/>
      <c r="O23" s="43">
        <f t="shared" si="47"/>
        <v>182.8125</v>
      </c>
      <c r="P23" s="44">
        <f t="shared" si="36"/>
        <v>18.28125</v>
      </c>
      <c r="Q23" s="626">
        <v>250</v>
      </c>
      <c r="R23" s="44">
        <f t="shared" si="37"/>
        <v>7.8125</v>
      </c>
      <c r="S23" s="626">
        <f t="shared" si="38"/>
        <v>792</v>
      </c>
      <c r="T23" s="44">
        <f t="shared" si="39"/>
        <v>24.75</v>
      </c>
      <c r="U23" s="763"/>
      <c r="V23" s="44">
        <f t="shared" si="40"/>
        <v>0</v>
      </c>
      <c r="W23" s="45">
        <v>0</v>
      </c>
      <c r="X23" s="44">
        <f t="shared" si="41"/>
        <v>0</v>
      </c>
      <c r="Y23" s="45">
        <v>0</v>
      </c>
      <c r="Z23" s="44">
        <f t="shared" si="42"/>
        <v>0</v>
      </c>
      <c r="AA23" s="45">
        <v>75</v>
      </c>
      <c r="AB23" s="44">
        <f t="shared" si="43"/>
        <v>0.234375</v>
      </c>
      <c r="AC23" s="629">
        <f t="shared" si="44"/>
        <v>4.6875</v>
      </c>
      <c r="AD23" s="45">
        <v>0</v>
      </c>
      <c r="AE23" s="44">
        <f t="shared" si="45"/>
        <v>0</v>
      </c>
      <c r="AF23" s="44">
        <v>0</v>
      </c>
      <c r="AG23" s="44">
        <v>0</v>
      </c>
      <c r="AH23" s="46">
        <v>0.04</v>
      </c>
      <c r="AI23" s="46">
        <v>1.4999999999999999E-2</v>
      </c>
      <c r="AJ23" s="44">
        <f t="shared" si="48"/>
        <v>2.2000000000000002</v>
      </c>
      <c r="AK23" s="389">
        <f t="shared" si="46"/>
        <v>0.82499999999999996</v>
      </c>
    </row>
    <row r="24" spans="1:37" s="364" customFormat="1" x14ac:dyDescent="0.2">
      <c r="A24" s="141" t="s">
        <v>381</v>
      </c>
      <c r="B24" s="36" t="s">
        <v>8</v>
      </c>
      <c r="C24" s="36" t="s">
        <v>2</v>
      </c>
      <c r="D24" s="489">
        <v>55</v>
      </c>
      <c r="E24" s="489">
        <v>60</v>
      </c>
      <c r="F24" s="489">
        <v>10</v>
      </c>
      <c r="G24" s="37">
        <f t="shared" si="33"/>
        <v>34.34010416666667</v>
      </c>
      <c r="H24" s="37">
        <f t="shared" si="34"/>
        <v>20.65989583333333</v>
      </c>
      <c r="I24" s="38">
        <f t="shared" si="35"/>
        <v>0.37563446969696962</v>
      </c>
      <c r="J24" s="39">
        <v>24</v>
      </c>
      <c r="K24" s="40">
        <v>32</v>
      </c>
      <c r="L24" s="41">
        <v>0.93</v>
      </c>
      <c r="M24" s="843">
        <v>8480</v>
      </c>
      <c r="N24" s="42"/>
      <c r="O24" s="43">
        <f t="shared" si="47"/>
        <v>265</v>
      </c>
      <c r="P24" s="44">
        <f t="shared" si="36"/>
        <v>11.041666666666666</v>
      </c>
      <c r="Q24" s="626">
        <v>250</v>
      </c>
      <c r="R24" s="44">
        <f t="shared" si="37"/>
        <v>7.8125</v>
      </c>
      <c r="S24" s="626">
        <f t="shared" si="38"/>
        <v>330</v>
      </c>
      <c r="T24" s="44">
        <f t="shared" si="39"/>
        <v>10.3125</v>
      </c>
      <c r="U24" s="763"/>
      <c r="V24" s="44">
        <f t="shared" si="40"/>
        <v>0</v>
      </c>
      <c r="W24" s="45">
        <v>0</v>
      </c>
      <c r="X24" s="44">
        <f t="shared" si="41"/>
        <v>0</v>
      </c>
      <c r="Y24" s="45">
        <v>0</v>
      </c>
      <c r="Z24" s="44">
        <f t="shared" si="42"/>
        <v>0</v>
      </c>
      <c r="AA24" s="45">
        <v>150</v>
      </c>
      <c r="AB24" s="44">
        <f t="shared" si="43"/>
        <v>0.1953125</v>
      </c>
      <c r="AC24" s="629">
        <f t="shared" si="44"/>
        <v>1.953125</v>
      </c>
      <c r="AD24" s="45">
        <v>0</v>
      </c>
      <c r="AE24" s="44">
        <f t="shared" si="45"/>
        <v>0</v>
      </c>
      <c r="AF24" s="44">
        <v>0</v>
      </c>
      <c r="AG24" s="44">
        <v>0</v>
      </c>
      <c r="AH24" s="46">
        <v>0.04</v>
      </c>
      <c r="AI24" s="46">
        <v>1.4999999999999999E-2</v>
      </c>
      <c r="AJ24" s="44">
        <f t="shared" si="48"/>
        <v>2.2000000000000002</v>
      </c>
      <c r="AK24" s="389">
        <f t="shared" si="46"/>
        <v>0.82499999999999996</v>
      </c>
    </row>
    <row r="25" spans="1:37" s="364" customFormat="1" x14ac:dyDescent="0.2">
      <c r="A25" s="141" t="s">
        <v>381</v>
      </c>
      <c r="B25" s="36" t="s">
        <v>8</v>
      </c>
      <c r="C25" s="36" t="s">
        <v>3</v>
      </c>
      <c r="D25" s="489">
        <v>55</v>
      </c>
      <c r="E25" s="489">
        <v>60</v>
      </c>
      <c r="F25" s="489">
        <v>10</v>
      </c>
      <c r="G25" s="37">
        <f t="shared" si="33"/>
        <v>30.342708333333327</v>
      </c>
      <c r="H25" s="37">
        <f t="shared" si="34"/>
        <v>24.657291666666673</v>
      </c>
      <c r="I25" s="38">
        <f t="shared" si="35"/>
        <v>0.44831439393939404</v>
      </c>
      <c r="J25" s="39">
        <v>36</v>
      </c>
      <c r="K25" s="40">
        <v>32</v>
      </c>
      <c r="L25" s="41">
        <v>0.93</v>
      </c>
      <c r="M25" s="843">
        <v>12900</v>
      </c>
      <c r="N25" s="42"/>
      <c r="O25" s="43">
        <f t="shared" si="47"/>
        <v>403.125</v>
      </c>
      <c r="P25" s="44">
        <f t="shared" si="36"/>
        <v>11.197916666666666</v>
      </c>
      <c r="Q25" s="626">
        <v>250</v>
      </c>
      <c r="R25" s="44">
        <f t="shared" si="37"/>
        <v>7.8125</v>
      </c>
      <c r="S25" s="626">
        <f t="shared" si="38"/>
        <v>220</v>
      </c>
      <c r="T25" s="44">
        <f t="shared" si="39"/>
        <v>6.875</v>
      </c>
      <c r="U25" s="763"/>
      <c r="V25" s="44">
        <f t="shared" si="40"/>
        <v>0</v>
      </c>
      <c r="W25" s="45">
        <v>0</v>
      </c>
      <c r="X25" s="44">
        <f t="shared" si="41"/>
        <v>0</v>
      </c>
      <c r="Y25" s="45">
        <v>0</v>
      </c>
      <c r="Z25" s="44">
        <f t="shared" si="42"/>
        <v>0</v>
      </c>
      <c r="AA25" s="45">
        <v>150</v>
      </c>
      <c r="AB25" s="44">
        <f t="shared" si="43"/>
        <v>0.13020833333333334</v>
      </c>
      <c r="AC25" s="629">
        <f t="shared" si="44"/>
        <v>1.3020833333333333</v>
      </c>
      <c r="AD25" s="45">
        <v>0</v>
      </c>
      <c r="AE25" s="44">
        <f t="shared" si="45"/>
        <v>0</v>
      </c>
      <c r="AF25" s="44">
        <v>0</v>
      </c>
      <c r="AG25" s="44">
        <v>0</v>
      </c>
      <c r="AH25" s="46">
        <v>0.04</v>
      </c>
      <c r="AI25" s="46">
        <v>1.4999999999999999E-2</v>
      </c>
      <c r="AJ25" s="44">
        <f t="shared" si="48"/>
        <v>2.2000000000000002</v>
      </c>
      <c r="AK25" s="389">
        <f t="shared" si="46"/>
        <v>0.82499999999999996</v>
      </c>
    </row>
    <row r="26" spans="1:37" s="364" customFormat="1" x14ac:dyDescent="0.2">
      <c r="A26" s="141" t="s">
        <v>381</v>
      </c>
      <c r="B26" s="36" t="s">
        <v>9</v>
      </c>
      <c r="C26" s="36" t="s">
        <v>1</v>
      </c>
      <c r="D26" s="489">
        <v>55</v>
      </c>
      <c r="E26" s="489">
        <v>60</v>
      </c>
      <c r="F26" s="489">
        <v>10</v>
      </c>
      <c r="G26" s="37">
        <f t="shared" si="33"/>
        <v>61.165625000000006</v>
      </c>
      <c r="H26" s="37">
        <f t="shared" si="34"/>
        <v>-6.1656250000000057</v>
      </c>
      <c r="I26" s="38">
        <f t="shared" si="35"/>
        <v>-0.11210227272727283</v>
      </c>
      <c r="J26" s="39">
        <v>10</v>
      </c>
      <c r="K26" s="40">
        <v>32</v>
      </c>
      <c r="L26" s="41">
        <v>0.93</v>
      </c>
      <c r="M26" s="843">
        <v>5610</v>
      </c>
      <c r="N26" s="42"/>
      <c r="O26" s="43">
        <f t="shared" si="47"/>
        <v>175.3125</v>
      </c>
      <c r="P26" s="44">
        <f t="shared" si="36"/>
        <v>17.53125</v>
      </c>
      <c r="Q26" s="626">
        <v>250</v>
      </c>
      <c r="R26" s="44">
        <f t="shared" si="37"/>
        <v>7.8125</v>
      </c>
      <c r="S26" s="626">
        <f t="shared" si="38"/>
        <v>792</v>
      </c>
      <c r="T26" s="44">
        <f t="shared" si="39"/>
        <v>24.75</v>
      </c>
      <c r="U26" s="763"/>
      <c r="V26" s="44">
        <f t="shared" si="40"/>
        <v>0</v>
      </c>
      <c r="W26" s="45">
        <v>0</v>
      </c>
      <c r="X26" s="44">
        <f t="shared" si="41"/>
        <v>0</v>
      </c>
      <c r="Y26" s="45">
        <v>1000</v>
      </c>
      <c r="Z26" s="44">
        <f t="shared" si="42"/>
        <v>3.125</v>
      </c>
      <c r="AA26" s="45">
        <v>75</v>
      </c>
      <c r="AB26" s="44">
        <f t="shared" si="43"/>
        <v>0.234375</v>
      </c>
      <c r="AC26" s="629">
        <f t="shared" si="44"/>
        <v>4.6875</v>
      </c>
      <c r="AD26" s="45">
        <v>0</v>
      </c>
      <c r="AE26" s="44">
        <f t="shared" si="45"/>
        <v>0</v>
      </c>
      <c r="AF26" s="44">
        <v>0</v>
      </c>
      <c r="AG26" s="44">
        <v>0</v>
      </c>
      <c r="AH26" s="46">
        <v>0.04</v>
      </c>
      <c r="AI26" s="46">
        <v>1.4999999999999999E-2</v>
      </c>
      <c r="AJ26" s="44">
        <f t="shared" si="48"/>
        <v>2.2000000000000002</v>
      </c>
      <c r="AK26" s="389">
        <f t="shared" si="46"/>
        <v>0.82499999999999996</v>
      </c>
    </row>
    <row r="27" spans="1:37" s="364" customFormat="1" x14ac:dyDescent="0.2">
      <c r="A27" s="141" t="s">
        <v>381</v>
      </c>
      <c r="B27" s="36" t="s">
        <v>9</v>
      </c>
      <c r="C27" s="36" t="s">
        <v>2</v>
      </c>
      <c r="D27" s="489">
        <v>55</v>
      </c>
      <c r="E27" s="489">
        <v>60</v>
      </c>
      <c r="F27" s="489">
        <v>10</v>
      </c>
      <c r="G27" s="37">
        <f t="shared" si="33"/>
        <v>35.525000000000006</v>
      </c>
      <c r="H27" s="37">
        <f t="shared" si="34"/>
        <v>19.474999999999994</v>
      </c>
      <c r="I27" s="38">
        <f t="shared" si="35"/>
        <v>0.35409090909090901</v>
      </c>
      <c r="J27" s="39">
        <v>24</v>
      </c>
      <c r="K27" s="40">
        <v>32</v>
      </c>
      <c r="L27" s="41">
        <v>0.93</v>
      </c>
      <c r="M27" s="843">
        <v>8390</v>
      </c>
      <c r="N27" s="42"/>
      <c r="O27" s="43">
        <f t="shared" si="47"/>
        <v>262.1875</v>
      </c>
      <c r="P27" s="44">
        <f t="shared" si="36"/>
        <v>10.924479166666666</v>
      </c>
      <c r="Q27" s="626">
        <v>250</v>
      </c>
      <c r="R27" s="44">
        <f t="shared" si="37"/>
        <v>7.8125</v>
      </c>
      <c r="S27" s="626">
        <f t="shared" si="38"/>
        <v>330</v>
      </c>
      <c r="T27" s="44">
        <f t="shared" si="39"/>
        <v>10.3125</v>
      </c>
      <c r="U27" s="763"/>
      <c r="V27" s="44">
        <f t="shared" si="40"/>
        <v>0</v>
      </c>
      <c r="W27" s="45">
        <v>0</v>
      </c>
      <c r="X27" s="44">
        <f t="shared" si="41"/>
        <v>0</v>
      </c>
      <c r="Y27" s="45">
        <v>1000</v>
      </c>
      <c r="Z27" s="44">
        <f t="shared" si="42"/>
        <v>1.3020833333333333</v>
      </c>
      <c r="AA27" s="45">
        <v>150</v>
      </c>
      <c r="AB27" s="44">
        <f t="shared" si="43"/>
        <v>0.1953125</v>
      </c>
      <c r="AC27" s="629">
        <f t="shared" si="44"/>
        <v>1.953125</v>
      </c>
      <c r="AD27" s="45">
        <v>0</v>
      </c>
      <c r="AE27" s="44">
        <f t="shared" si="45"/>
        <v>0</v>
      </c>
      <c r="AF27" s="44">
        <v>0</v>
      </c>
      <c r="AG27" s="44">
        <v>0</v>
      </c>
      <c r="AH27" s="46">
        <v>0.04</v>
      </c>
      <c r="AI27" s="46">
        <v>1.4999999999999999E-2</v>
      </c>
      <c r="AJ27" s="44">
        <f t="shared" si="48"/>
        <v>2.2000000000000002</v>
      </c>
      <c r="AK27" s="389">
        <f t="shared" si="46"/>
        <v>0.82499999999999996</v>
      </c>
    </row>
    <row r="28" spans="1:37" s="364" customFormat="1" x14ac:dyDescent="0.2">
      <c r="A28" s="141" t="s">
        <v>381</v>
      </c>
      <c r="B28" s="36" t="s">
        <v>9</v>
      </c>
      <c r="C28" s="36" t="s">
        <v>3</v>
      </c>
      <c r="D28" s="489">
        <v>55</v>
      </c>
      <c r="E28" s="489">
        <v>60</v>
      </c>
      <c r="F28" s="489">
        <v>10</v>
      </c>
      <c r="G28" s="37">
        <f t="shared" si="33"/>
        <v>31.34097222222222</v>
      </c>
      <c r="H28" s="37">
        <f t="shared" si="34"/>
        <v>23.65902777777778</v>
      </c>
      <c r="I28" s="38">
        <f t="shared" si="35"/>
        <v>0.43016414141414144</v>
      </c>
      <c r="J28" s="39">
        <v>36</v>
      </c>
      <c r="K28" s="40">
        <v>32</v>
      </c>
      <c r="L28" s="41">
        <v>0.93</v>
      </c>
      <c r="M28" s="843">
        <v>13050</v>
      </c>
      <c r="N28" s="42"/>
      <c r="O28" s="43">
        <f t="shared" si="47"/>
        <v>407.8125</v>
      </c>
      <c r="P28" s="44">
        <f t="shared" si="36"/>
        <v>11.328125</v>
      </c>
      <c r="Q28" s="626">
        <v>250</v>
      </c>
      <c r="R28" s="44">
        <f t="shared" si="37"/>
        <v>7.8125</v>
      </c>
      <c r="S28" s="626">
        <f t="shared" si="38"/>
        <v>220</v>
      </c>
      <c r="T28" s="44">
        <f t="shared" si="39"/>
        <v>6.875</v>
      </c>
      <c r="U28" s="763"/>
      <c r="V28" s="44">
        <f t="shared" si="40"/>
        <v>0</v>
      </c>
      <c r="W28" s="45">
        <v>0</v>
      </c>
      <c r="X28" s="44">
        <f t="shared" si="41"/>
        <v>0</v>
      </c>
      <c r="Y28" s="45">
        <v>1000</v>
      </c>
      <c r="Z28" s="44">
        <f t="shared" si="42"/>
        <v>0.86805555555555558</v>
      </c>
      <c r="AA28" s="45">
        <v>150</v>
      </c>
      <c r="AB28" s="44">
        <f t="shared" si="43"/>
        <v>0.13020833333333334</v>
      </c>
      <c r="AC28" s="629">
        <f t="shared" si="44"/>
        <v>1.3020833333333333</v>
      </c>
      <c r="AD28" s="45">
        <v>0</v>
      </c>
      <c r="AE28" s="44">
        <f t="shared" si="45"/>
        <v>0</v>
      </c>
      <c r="AF28" s="44">
        <v>0</v>
      </c>
      <c r="AG28" s="44">
        <v>0</v>
      </c>
      <c r="AH28" s="46">
        <v>0.04</v>
      </c>
      <c r="AI28" s="46">
        <v>1.4999999999999999E-2</v>
      </c>
      <c r="AJ28" s="44">
        <f t="shared" si="48"/>
        <v>2.2000000000000002</v>
      </c>
      <c r="AK28" s="389">
        <f t="shared" si="46"/>
        <v>0.82499999999999996</v>
      </c>
    </row>
    <row r="29" spans="1:37" x14ac:dyDescent="0.2">
      <c r="A29" s="141" t="s">
        <v>381</v>
      </c>
      <c r="B29" s="36" t="s">
        <v>10</v>
      </c>
      <c r="C29" s="36" t="s">
        <v>1</v>
      </c>
      <c r="D29" s="489">
        <v>55</v>
      </c>
      <c r="E29" s="489">
        <v>60</v>
      </c>
      <c r="F29" s="489">
        <v>10</v>
      </c>
      <c r="G29" s="37">
        <f t="shared" si="33"/>
        <v>66.868750000000006</v>
      </c>
      <c r="H29" s="37">
        <f t="shared" si="34"/>
        <v>-11.868750000000006</v>
      </c>
      <c r="I29" s="38">
        <f t="shared" si="35"/>
        <v>-0.21579545454545465</v>
      </c>
      <c r="J29" s="39">
        <v>10</v>
      </c>
      <c r="K29" s="40">
        <v>32</v>
      </c>
      <c r="L29" s="41">
        <v>0.93</v>
      </c>
      <c r="M29" s="843">
        <v>7435</v>
      </c>
      <c r="N29" s="42"/>
      <c r="O29" s="43">
        <f t="shared" si="47"/>
        <v>232.34375</v>
      </c>
      <c r="P29" s="44">
        <f t="shared" si="36"/>
        <v>23.234375</v>
      </c>
      <c r="Q29" s="626">
        <v>250</v>
      </c>
      <c r="R29" s="44">
        <f t="shared" si="37"/>
        <v>7.8125</v>
      </c>
      <c r="S29" s="626">
        <f t="shared" si="38"/>
        <v>792</v>
      </c>
      <c r="T29" s="44">
        <f t="shared" si="39"/>
        <v>24.75</v>
      </c>
      <c r="U29" s="763"/>
      <c r="V29" s="44">
        <f t="shared" si="40"/>
        <v>0</v>
      </c>
      <c r="W29" s="45">
        <v>0</v>
      </c>
      <c r="X29" s="44">
        <f t="shared" si="41"/>
        <v>0</v>
      </c>
      <c r="Y29" s="45">
        <v>1000</v>
      </c>
      <c r="Z29" s="44">
        <f t="shared" si="42"/>
        <v>3.125</v>
      </c>
      <c r="AA29" s="45">
        <v>75</v>
      </c>
      <c r="AB29" s="44">
        <f t="shared" si="43"/>
        <v>0.234375</v>
      </c>
      <c r="AC29" s="629">
        <f t="shared" si="44"/>
        <v>4.6875</v>
      </c>
      <c r="AD29" s="45">
        <v>0</v>
      </c>
      <c r="AE29" s="44">
        <f t="shared" si="45"/>
        <v>0</v>
      </c>
      <c r="AF29" s="44">
        <v>0</v>
      </c>
      <c r="AG29" s="44">
        <v>0</v>
      </c>
      <c r="AH29" s="46">
        <v>0.04</v>
      </c>
      <c r="AI29" s="46">
        <v>1.4999999999999999E-2</v>
      </c>
      <c r="AJ29" s="44">
        <f t="shared" si="48"/>
        <v>2.2000000000000002</v>
      </c>
      <c r="AK29" s="529">
        <f t="shared" si="46"/>
        <v>0.82499999999999996</v>
      </c>
    </row>
    <row r="30" spans="1:37" x14ac:dyDescent="0.2">
      <c r="A30" s="141" t="s">
        <v>381</v>
      </c>
      <c r="B30" s="36" t="s">
        <v>10</v>
      </c>
      <c r="C30" s="36" t="s">
        <v>2</v>
      </c>
      <c r="D30" s="489">
        <v>55</v>
      </c>
      <c r="E30" s="489">
        <v>60</v>
      </c>
      <c r="F30" s="489">
        <v>10</v>
      </c>
      <c r="G30" s="37">
        <f t="shared" si="33"/>
        <v>39.873958333333341</v>
      </c>
      <c r="H30" s="37">
        <f t="shared" si="34"/>
        <v>15.126041666666659</v>
      </c>
      <c r="I30" s="38">
        <f t="shared" si="35"/>
        <v>0.27501893939393923</v>
      </c>
      <c r="J30" s="39">
        <v>24</v>
      </c>
      <c r="K30" s="40">
        <v>32</v>
      </c>
      <c r="L30" s="41">
        <v>0.93</v>
      </c>
      <c r="M30" s="843">
        <v>11730</v>
      </c>
      <c r="N30" s="42"/>
      <c r="O30" s="43">
        <f t="shared" si="47"/>
        <v>366.5625</v>
      </c>
      <c r="P30" s="44">
        <f t="shared" si="36"/>
        <v>15.2734375</v>
      </c>
      <c r="Q30" s="626">
        <v>250</v>
      </c>
      <c r="R30" s="44">
        <f t="shared" si="37"/>
        <v>7.8125</v>
      </c>
      <c r="S30" s="626">
        <f t="shared" si="38"/>
        <v>330</v>
      </c>
      <c r="T30" s="44">
        <f t="shared" si="39"/>
        <v>10.3125</v>
      </c>
      <c r="U30" s="763"/>
      <c r="V30" s="44">
        <f t="shared" si="40"/>
        <v>0</v>
      </c>
      <c r="W30" s="45">
        <v>0</v>
      </c>
      <c r="X30" s="44">
        <f t="shared" si="41"/>
        <v>0</v>
      </c>
      <c r="Y30" s="45">
        <v>1000</v>
      </c>
      <c r="Z30" s="44">
        <f t="shared" si="42"/>
        <v>1.3020833333333333</v>
      </c>
      <c r="AA30" s="45">
        <v>150</v>
      </c>
      <c r="AB30" s="44">
        <f t="shared" si="43"/>
        <v>0.1953125</v>
      </c>
      <c r="AC30" s="629">
        <f t="shared" si="44"/>
        <v>1.953125</v>
      </c>
      <c r="AD30" s="45">
        <v>0</v>
      </c>
      <c r="AE30" s="44">
        <f t="shared" si="45"/>
        <v>0</v>
      </c>
      <c r="AF30" s="44">
        <v>0</v>
      </c>
      <c r="AG30" s="44">
        <v>0</v>
      </c>
      <c r="AH30" s="46">
        <v>0.04</v>
      </c>
      <c r="AI30" s="46">
        <v>1.4999999999999999E-2</v>
      </c>
      <c r="AJ30" s="44">
        <f t="shared" si="48"/>
        <v>2.2000000000000002</v>
      </c>
      <c r="AK30" s="529">
        <f t="shared" si="46"/>
        <v>0.82499999999999996</v>
      </c>
    </row>
    <row r="31" spans="1:37" x14ac:dyDescent="0.2">
      <c r="A31" s="141" t="s">
        <v>381</v>
      </c>
      <c r="B31" s="36" t="s">
        <v>10</v>
      </c>
      <c r="C31" s="36" t="s">
        <v>3</v>
      </c>
      <c r="D31" s="489">
        <v>55</v>
      </c>
      <c r="E31" s="489">
        <v>60</v>
      </c>
      <c r="F31" s="489">
        <v>10</v>
      </c>
      <c r="G31" s="37">
        <f t="shared" si="33"/>
        <v>35.959027777777784</v>
      </c>
      <c r="H31" s="37">
        <f t="shared" si="34"/>
        <v>19.040972222222216</v>
      </c>
      <c r="I31" s="38">
        <f t="shared" si="35"/>
        <v>0.34619949494949481</v>
      </c>
      <c r="J31" s="39">
        <v>36</v>
      </c>
      <c r="K31" s="40">
        <v>32</v>
      </c>
      <c r="L31" s="41">
        <v>0.93</v>
      </c>
      <c r="M31" s="843">
        <v>18370</v>
      </c>
      <c r="N31" s="42"/>
      <c r="O31" s="43">
        <f t="shared" si="47"/>
        <v>574.0625</v>
      </c>
      <c r="P31" s="44">
        <f t="shared" si="36"/>
        <v>15.946180555555555</v>
      </c>
      <c r="Q31" s="626">
        <v>250</v>
      </c>
      <c r="R31" s="44">
        <f t="shared" si="37"/>
        <v>7.8125</v>
      </c>
      <c r="S31" s="626">
        <f t="shared" si="38"/>
        <v>220</v>
      </c>
      <c r="T31" s="44">
        <f t="shared" si="39"/>
        <v>6.875</v>
      </c>
      <c r="U31" s="763"/>
      <c r="V31" s="44">
        <f t="shared" si="40"/>
        <v>0</v>
      </c>
      <c r="W31" s="45">
        <v>0</v>
      </c>
      <c r="X31" s="44">
        <f t="shared" si="41"/>
        <v>0</v>
      </c>
      <c r="Y31" s="45">
        <v>1000</v>
      </c>
      <c r="Z31" s="44">
        <f t="shared" si="42"/>
        <v>0.86805555555555558</v>
      </c>
      <c r="AA31" s="45">
        <v>150</v>
      </c>
      <c r="AB31" s="44">
        <f t="shared" si="43"/>
        <v>0.13020833333333334</v>
      </c>
      <c r="AC31" s="629">
        <f t="shared" si="44"/>
        <v>1.3020833333333333</v>
      </c>
      <c r="AD31" s="45">
        <v>0</v>
      </c>
      <c r="AE31" s="44">
        <f t="shared" si="45"/>
        <v>0</v>
      </c>
      <c r="AF31" s="44">
        <v>0</v>
      </c>
      <c r="AG31" s="44">
        <v>0</v>
      </c>
      <c r="AH31" s="46">
        <v>0.04</v>
      </c>
      <c r="AI31" s="46">
        <v>1.4999999999999999E-2</v>
      </c>
      <c r="AJ31" s="44">
        <f t="shared" si="48"/>
        <v>2.2000000000000002</v>
      </c>
      <c r="AK31" s="529">
        <f t="shared" si="46"/>
        <v>0.82499999999999996</v>
      </c>
    </row>
    <row r="32" spans="1:37" x14ac:dyDescent="0.2">
      <c r="A32" s="141" t="s">
        <v>381</v>
      </c>
      <c r="B32" s="36" t="s">
        <v>11</v>
      </c>
      <c r="C32" s="36" t="s">
        <v>1</v>
      </c>
      <c r="D32" s="489">
        <v>55</v>
      </c>
      <c r="E32" s="489">
        <v>60</v>
      </c>
      <c r="F32" s="489">
        <v>10</v>
      </c>
      <c r="G32" s="37">
        <f t="shared" si="33"/>
        <v>70.806250000000006</v>
      </c>
      <c r="H32" s="37">
        <f t="shared" si="34"/>
        <v>-15.806250000000006</v>
      </c>
      <c r="I32" s="38">
        <f t="shared" si="35"/>
        <v>-0.28738636363636372</v>
      </c>
      <c r="J32" s="39">
        <v>10</v>
      </c>
      <c r="K32" s="40">
        <v>32</v>
      </c>
      <c r="L32" s="41">
        <v>0.93</v>
      </c>
      <c r="M32" s="843">
        <v>8695</v>
      </c>
      <c r="N32" s="42"/>
      <c r="O32" s="43">
        <f t="shared" si="47"/>
        <v>271.71875</v>
      </c>
      <c r="P32" s="44">
        <f t="shared" si="36"/>
        <v>27.171875</v>
      </c>
      <c r="Q32" s="626">
        <v>250</v>
      </c>
      <c r="R32" s="44">
        <f t="shared" si="37"/>
        <v>7.8125</v>
      </c>
      <c r="S32" s="626">
        <f t="shared" si="38"/>
        <v>792</v>
      </c>
      <c r="T32" s="44">
        <f t="shared" si="39"/>
        <v>24.75</v>
      </c>
      <c r="U32" s="763"/>
      <c r="V32" s="44">
        <f t="shared" si="40"/>
        <v>0</v>
      </c>
      <c r="W32" s="45">
        <v>0</v>
      </c>
      <c r="X32" s="44">
        <f t="shared" si="41"/>
        <v>0</v>
      </c>
      <c r="Y32" s="45">
        <v>1000</v>
      </c>
      <c r="Z32" s="44">
        <f t="shared" si="42"/>
        <v>3.125</v>
      </c>
      <c r="AA32" s="45">
        <v>75</v>
      </c>
      <c r="AB32" s="44">
        <f t="shared" si="43"/>
        <v>0.234375</v>
      </c>
      <c r="AC32" s="629">
        <f t="shared" si="44"/>
        <v>4.6875</v>
      </c>
      <c r="AD32" s="45">
        <v>0</v>
      </c>
      <c r="AE32" s="44">
        <f t="shared" si="45"/>
        <v>0</v>
      </c>
      <c r="AF32" s="44">
        <v>0</v>
      </c>
      <c r="AG32" s="44">
        <v>0</v>
      </c>
      <c r="AH32" s="46">
        <v>0.04</v>
      </c>
      <c r="AI32" s="46">
        <v>1.4999999999999999E-2</v>
      </c>
      <c r="AJ32" s="44">
        <f t="shared" si="48"/>
        <v>2.2000000000000002</v>
      </c>
      <c r="AK32" s="529">
        <f t="shared" si="46"/>
        <v>0.82499999999999996</v>
      </c>
    </row>
    <row r="33" spans="1:37" x14ac:dyDescent="0.2">
      <c r="A33" s="141" t="s">
        <v>381</v>
      </c>
      <c r="B33" s="36" t="s">
        <v>11</v>
      </c>
      <c r="C33" s="36" t="s">
        <v>2</v>
      </c>
      <c r="D33" s="489">
        <v>55</v>
      </c>
      <c r="E33" s="489">
        <v>60</v>
      </c>
      <c r="F33" s="489">
        <v>10</v>
      </c>
      <c r="G33" s="37">
        <f t="shared" si="33"/>
        <v>42.295833333333341</v>
      </c>
      <c r="H33" s="37">
        <f t="shared" si="34"/>
        <v>12.704166666666659</v>
      </c>
      <c r="I33" s="38">
        <f t="shared" si="35"/>
        <v>0.23098484848484835</v>
      </c>
      <c r="J33" s="39">
        <v>24</v>
      </c>
      <c r="K33" s="40">
        <v>32</v>
      </c>
      <c r="L33" s="41">
        <v>0.93</v>
      </c>
      <c r="M33" s="843">
        <v>13590</v>
      </c>
      <c r="N33" s="42"/>
      <c r="O33" s="43">
        <f t="shared" si="47"/>
        <v>424.6875</v>
      </c>
      <c r="P33" s="44">
        <f t="shared" si="36"/>
        <v>17.6953125</v>
      </c>
      <c r="Q33" s="626">
        <v>250</v>
      </c>
      <c r="R33" s="44">
        <f t="shared" si="37"/>
        <v>7.8125</v>
      </c>
      <c r="S33" s="626">
        <f t="shared" si="38"/>
        <v>330</v>
      </c>
      <c r="T33" s="44">
        <f t="shared" si="39"/>
        <v>10.3125</v>
      </c>
      <c r="U33" s="763"/>
      <c r="V33" s="44">
        <f t="shared" si="40"/>
        <v>0</v>
      </c>
      <c r="W33" s="45">
        <v>0</v>
      </c>
      <c r="X33" s="44">
        <f t="shared" si="41"/>
        <v>0</v>
      </c>
      <c r="Y33" s="45">
        <v>1000</v>
      </c>
      <c r="Z33" s="44">
        <f t="shared" si="42"/>
        <v>1.3020833333333333</v>
      </c>
      <c r="AA33" s="45">
        <v>150</v>
      </c>
      <c r="AB33" s="44">
        <f t="shared" si="43"/>
        <v>0.1953125</v>
      </c>
      <c r="AC33" s="629">
        <f t="shared" si="44"/>
        <v>1.953125</v>
      </c>
      <c r="AD33" s="45">
        <v>0</v>
      </c>
      <c r="AE33" s="44">
        <f t="shared" si="45"/>
        <v>0</v>
      </c>
      <c r="AF33" s="44">
        <v>0</v>
      </c>
      <c r="AG33" s="44">
        <v>0</v>
      </c>
      <c r="AH33" s="46">
        <v>0.04</v>
      </c>
      <c r="AI33" s="46">
        <v>1.4999999999999999E-2</v>
      </c>
      <c r="AJ33" s="44">
        <f t="shared" si="48"/>
        <v>2.2000000000000002</v>
      </c>
      <c r="AK33" s="529">
        <f t="shared" si="46"/>
        <v>0.82499999999999996</v>
      </c>
    </row>
    <row r="34" spans="1:37" ht="13.5" thickBot="1" x14ac:dyDescent="0.25">
      <c r="A34" s="160" t="s">
        <v>381</v>
      </c>
      <c r="B34" s="82" t="s">
        <v>11</v>
      </c>
      <c r="C34" s="82" t="s">
        <v>3</v>
      </c>
      <c r="D34" s="490">
        <v>55</v>
      </c>
      <c r="E34" s="490">
        <v>60</v>
      </c>
      <c r="F34" s="490">
        <v>10</v>
      </c>
      <c r="G34" s="83">
        <f t="shared" si="33"/>
        <v>38.242013888888906</v>
      </c>
      <c r="H34" s="83">
        <f t="shared" si="34"/>
        <v>16.757986111111094</v>
      </c>
      <c r="I34" s="84">
        <f t="shared" si="35"/>
        <v>0.30469065656565625</v>
      </c>
      <c r="J34" s="85">
        <v>36</v>
      </c>
      <c r="K34" s="92">
        <v>32</v>
      </c>
      <c r="L34" s="93">
        <v>0.93</v>
      </c>
      <c r="M34" s="847">
        <v>21000</v>
      </c>
      <c r="N34" s="86"/>
      <c r="O34" s="87">
        <f t="shared" si="47"/>
        <v>656.25</v>
      </c>
      <c r="P34" s="88">
        <f t="shared" si="36"/>
        <v>18.229166666666668</v>
      </c>
      <c r="Q34" s="627">
        <v>250</v>
      </c>
      <c r="R34" s="88">
        <f t="shared" si="37"/>
        <v>7.8125</v>
      </c>
      <c r="S34" s="627">
        <f t="shared" si="38"/>
        <v>220</v>
      </c>
      <c r="T34" s="88">
        <f t="shared" si="39"/>
        <v>6.875</v>
      </c>
      <c r="U34" s="763"/>
      <c r="V34" s="88">
        <f t="shared" si="40"/>
        <v>0</v>
      </c>
      <c r="W34" s="89">
        <v>0</v>
      </c>
      <c r="X34" s="88">
        <f t="shared" si="41"/>
        <v>0</v>
      </c>
      <c r="Y34" s="89">
        <v>1000</v>
      </c>
      <c r="Z34" s="88">
        <f t="shared" si="42"/>
        <v>0.86805555555555558</v>
      </c>
      <c r="AA34" s="89">
        <v>150</v>
      </c>
      <c r="AB34" s="88">
        <f t="shared" si="43"/>
        <v>0.13020833333333334</v>
      </c>
      <c r="AC34" s="631">
        <f t="shared" si="44"/>
        <v>1.3020833333333333</v>
      </c>
      <c r="AD34" s="89">
        <v>0</v>
      </c>
      <c r="AE34" s="88">
        <f t="shared" si="45"/>
        <v>0</v>
      </c>
      <c r="AF34" s="88">
        <v>0</v>
      </c>
      <c r="AG34" s="88">
        <v>0</v>
      </c>
      <c r="AH34" s="304">
        <v>0.04</v>
      </c>
      <c r="AI34" s="304">
        <v>1.4999999999999999E-2</v>
      </c>
      <c r="AJ34" s="88">
        <f t="shared" si="48"/>
        <v>2.2000000000000002</v>
      </c>
      <c r="AK34" s="532">
        <f t="shared" si="46"/>
        <v>0.82499999999999996</v>
      </c>
    </row>
    <row r="35" spans="1:37" x14ac:dyDescent="0.2">
      <c r="A35" s="510" t="s">
        <v>248</v>
      </c>
      <c r="B35" s="597" t="s">
        <v>7</v>
      </c>
      <c r="C35" s="24" t="s">
        <v>1</v>
      </c>
      <c r="D35" s="488">
        <v>75</v>
      </c>
      <c r="E35" s="488">
        <v>40</v>
      </c>
      <c r="F35" s="488">
        <v>10</v>
      </c>
      <c r="G35" s="25">
        <f t="shared" ref="G35:G54" si="49">SUM(P35,R35,T35,V35,X35,Z35,AB35,AC35,AE35,AF35,AJ35,AK35)</f>
        <v>75.420530913978496</v>
      </c>
      <c r="H35" s="25">
        <f t="shared" ref="H35:H54" si="50">D35-G35</f>
        <v>-0.42053091397849585</v>
      </c>
      <c r="I35" s="26">
        <f t="shared" ref="I35:I54" si="51">H35/D35</f>
        <v>-5.6070788530466114E-3</v>
      </c>
      <c r="J35" s="27">
        <v>10</v>
      </c>
      <c r="K35" s="64">
        <v>32</v>
      </c>
      <c r="L35" s="29">
        <v>0.93</v>
      </c>
      <c r="M35" s="848">
        <v>6140</v>
      </c>
      <c r="N35" s="30"/>
      <c r="O35" s="31">
        <f t="shared" ref="O35:O54" si="52">(M35+N35)/K35</f>
        <v>191.875</v>
      </c>
      <c r="P35" s="32">
        <f t="shared" ref="P35:P54" si="53">O35/J35</f>
        <v>19.1875</v>
      </c>
      <c r="Q35" s="486">
        <v>250</v>
      </c>
      <c r="R35" s="32">
        <f t="shared" ref="R35:R54" si="54">Q35/K35</f>
        <v>7.8125</v>
      </c>
      <c r="S35" s="486">
        <f t="shared" si="13"/>
        <v>792</v>
      </c>
      <c r="T35" s="32">
        <f t="shared" ref="T35:T54" si="55">S35/K35</f>
        <v>24.75</v>
      </c>
      <c r="U35" s="669">
        <v>13.6</v>
      </c>
      <c r="V35" s="32">
        <f t="shared" si="14"/>
        <v>14.623655913978494</v>
      </c>
      <c r="W35" s="33">
        <v>0</v>
      </c>
      <c r="X35" s="32">
        <f t="shared" ref="X35:X54" si="56">(W35/K35)/J35</f>
        <v>0</v>
      </c>
      <c r="Y35" s="33">
        <v>0</v>
      </c>
      <c r="Z35" s="624">
        <f t="shared" ref="Z35:Z54" si="57">(Y35/K35)/J35</f>
        <v>0</v>
      </c>
      <c r="AA35" s="33">
        <v>75</v>
      </c>
      <c r="AB35" s="625">
        <f t="shared" ref="AB35:AB54" si="58">(AA35/K35)/J35</f>
        <v>0.234375</v>
      </c>
      <c r="AC35" s="717">
        <f t="shared" si="9"/>
        <v>4.6875</v>
      </c>
      <c r="AD35" s="33">
        <v>0</v>
      </c>
      <c r="AE35" s="32">
        <f t="shared" ref="AE35:AE49" si="59">AD35/K35</f>
        <v>0</v>
      </c>
      <c r="AF35" s="32">
        <v>0</v>
      </c>
      <c r="AG35" s="32">
        <v>0</v>
      </c>
      <c r="AH35" s="34">
        <v>0.04</v>
      </c>
      <c r="AI35" s="34">
        <v>1.4999999999999999E-2</v>
      </c>
      <c r="AJ35" s="32">
        <f t="shared" ref="AJ35:AJ54" si="60">(D35*AH35)+AG35</f>
        <v>3</v>
      </c>
      <c r="AK35" s="624">
        <f t="shared" ref="AK35:AK54" si="61">D35*AI35</f>
        <v>1.125</v>
      </c>
    </row>
    <row r="36" spans="1:37" x14ac:dyDescent="0.2">
      <c r="A36" s="515" t="s">
        <v>248</v>
      </c>
      <c r="B36" s="567" t="s">
        <v>7</v>
      </c>
      <c r="C36" s="36" t="s">
        <v>2</v>
      </c>
      <c r="D36" s="489">
        <v>75</v>
      </c>
      <c r="E36" s="489">
        <v>40</v>
      </c>
      <c r="F36" s="489">
        <v>10</v>
      </c>
      <c r="G36" s="37">
        <f t="shared" si="49"/>
        <v>51.209593413978496</v>
      </c>
      <c r="H36" s="37">
        <f t="shared" si="50"/>
        <v>23.790406586021504</v>
      </c>
      <c r="I36" s="38">
        <f t="shared" si="51"/>
        <v>0.31720542114695338</v>
      </c>
      <c r="J36" s="39">
        <v>24</v>
      </c>
      <c r="K36" s="40">
        <v>32</v>
      </c>
      <c r="L36" s="41">
        <v>0.93</v>
      </c>
      <c r="M36" s="843">
        <v>9360</v>
      </c>
      <c r="N36" s="42"/>
      <c r="O36" s="43">
        <f t="shared" si="52"/>
        <v>292.5</v>
      </c>
      <c r="P36" s="44">
        <f t="shared" si="53"/>
        <v>12.1875</v>
      </c>
      <c r="Q36" s="626">
        <v>250</v>
      </c>
      <c r="R36" s="44">
        <f t="shared" si="54"/>
        <v>7.8125</v>
      </c>
      <c r="S36" s="626">
        <f t="shared" si="13"/>
        <v>330</v>
      </c>
      <c r="T36" s="44">
        <f t="shared" si="55"/>
        <v>10.3125</v>
      </c>
      <c r="U36" s="670">
        <v>13.6</v>
      </c>
      <c r="V36" s="44">
        <f t="shared" si="14"/>
        <v>14.623655913978494</v>
      </c>
      <c r="W36" s="45">
        <v>0</v>
      </c>
      <c r="X36" s="44">
        <f t="shared" si="56"/>
        <v>0</v>
      </c>
      <c r="Y36" s="45">
        <v>0</v>
      </c>
      <c r="Z36" s="529">
        <f t="shared" si="57"/>
        <v>0</v>
      </c>
      <c r="AA36" s="45">
        <v>150</v>
      </c>
      <c r="AB36" s="287">
        <f t="shared" si="58"/>
        <v>0.1953125</v>
      </c>
      <c r="AC36" s="629">
        <f t="shared" si="9"/>
        <v>1.953125</v>
      </c>
      <c r="AD36" s="45">
        <v>0</v>
      </c>
      <c r="AE36" s="44">
        <f t="shared" si="59"/>
        <v>0</v>
      </c>
      <c r="AF36" s="44">
        <v>0</v>
      </c>
      <c r="AG36" s="44">
        <v>0</v>
      </c>
      <c r="AH36" s="46">
        <v>0.04</v>
      </c>
      <c r="AI36" s="46">
        <v>1.4999999999999999E-2</v>
      </c>
      <c r="AJ36" s="44">
        <f t="shared" si="60"/>
        <v>3</v>
      </c>
      <c r="AK36" s="529">
        <f t="shared" si="61"/>
        <v>1.125</v>
      </c>
    </row>
    <row r="37" spans="1:37" x14ac:dyDescent="0.2">
      <c r="A37" s="515" t="s">
        <v>248</v>
      </c>
      <c r="B37" s="567" t="s">
        <v>7</v>
      </c>
      <c r="C37" s="36" t="s">
        <v>3</v>
      </c>
      <c r="D37" s="489">
        <v>75</v>
      </c>
      <c r="E37" s="489">
        <v>40</v>
      </c>
      <c r="F37" s="489">
        <v>10</v>
      </c>
      <c r="G37" s="37">
        <f t="shared" si="49"/>
        <v>47.537718413978503</v>
      </c>
      <c r="H37" s="37">
        <f t="shared" si="50"/>
        <v>27.462281586021497</v>
      </c>
      <c r="I37" s="38">
        <f t="shared" si="51"/>
        <v>0.36616375448028665</v>
      </c>
      <c r="J37" s="39">
        <v>36</v>
      </c>
      <c r="K37" s="40">
        <v>32</v>
      </c>
      <c r="L37" s="41">
        <v>0.93</v>
      </c>
      <c r="M37" s="843">
        <v>14595</v>
      </c>
      <c r="N37" s="42"/>
      <c r="O37" s="43">
        <f t="shared" si="52"/>
        <v>456.09375</v>
      </c>
      <c r="P37" s="44">
        <f t="shared" si="53"/>
        <v>12.669270833333334</v>
      </c>
      <c r="Q37" s="626">
        <v>250</v>
      </c>
      <c r="R37" s="44">
        <f t="shared" si="54"/>
        <v>7.8125</v>
      </c>
      <c r="S37" s="626">
        <f t="shared" si="13"/>
        <v>220</v>
      </c>
      <c r="T37" s="44">
        <f t="shared" si="55"/>
        <v>6.875</v>
      </c>
      <c r="U37" s="670">
        <v>13.6</v>
      </c>
      <c r="V37" s="44">
        <f t="shared" si="14"/>
        <v>14.623655913978494</v>
      </c>
      <c r="W37" s="45">
        <v>0</v>
      </c>
      <c r="X37" s="44">
        <f t="shared" si="56"/>
        <v>0</v>
      </c>
      <c r="Y37" s="45">
        <v>0</v>
      </c>
      <c r="Z37" s="529">
        <f t="shared" si="57"/>
        <v>0</v>
      </c>
      <c r="AA37" s="45">
        <v>150</v>
      </c>
      <c r="AB37" s="287">
        <f t="shared" si="58"/>
        <v>0.13020833333333334</v>
      </c>
      <c r="AC37" s="629">
        <f t="shared" si="9"/>
        <v>1.3020833333333333</v>
      </c>
      <c r="AD37" s="45">
        <v>0</v>
      </c>
      <c r="AE37" s="44">
        <f t="shared" si="59"/>
        <v>0</v>
      </c>
      <c r="AF37" s="44">
        <v>0</v>
      </c>
      <c r="AG37" s="44">
        <v>0</v>
      </c>
      <c r="AH37" s="46">
        <v>0.04</v>
      </c>
      <c r="AI37" s="46">
        <v>1.4999999999999999E-2</v>
      </c>
      <c r="AJ37" s="44">
        <f t="shared" si="60"/>
        <v>3</v>
      </c>
      <c r="AK37" s="529">
        <f t="shared" si="61"/>
        <v>1.125</v>
      </c>
    </row>
    <row r="38" spans="1:37" x14ac:dyDescent="0.2">
      <c r="A38" s="515" t="s">
        <v>248</v>
      </c>
      <c r="B38" s="567" t="s">
        <v>8</v>
      </c>
      <c r="C38" s="36" t="s">
        <v>1</v>
      </c>
      <c r="D38" s="489">
        <v>75</v>
      </c>
      <c r="E38" s="489">
        <v>40</v>
      </c>
      <c r="F38" s="489">
        <v>10</v>
      </c>
      <c r="G38" s="37">
        <f t="shared" si="49"/>
        <v>74.514280913978496</v>
      </c>
      <c r="H38" s="37">
        <f t="shared" si="50"/>
        <v>0.48571908602150415</v>
      </c>
      <c r="I38" s="38">
        <f t="shared" si="51"/>
        <v>6.4762544802867217E-3</v>
      </c>
      <c r="J38" s="39">
        <v>10</v>
      </c>
      <c r="K38" s="40">
        <v>32</v>
      </c>
      <c r="L38" s="41">
        <v>0.93</v>
      </c>
      <c r="M38" s="843">
        <v>5850</v>
      </c>
      <c r="N38" s="42"/>
      <c r="O38" s="43">
        <f t="shared" si="52"/>
        <v>182.8125</v>
      </c>
      <c r="P38" s="44">
        <f t="shared" si="53"/>
        <v>18.28125</v>
      </c>
      <c r="Q38" s="626">
        <v>250</v>
      </c>
      <c r="R38" s="44">
        <f t="shared" si="54"/>
        <v>7.8125</v>
      </c>
      <c r="S38" s="626">
        <f t="shared" si="13"/>
        <v>792</v>
      </c>
      <c r="T38" s="44">
        <f t="shared" si="55"/>
        <v>24.75</v>
      </c>
      <c r="U38" s="670">
        <v>13.6</v>
      </c>
      <c r="V38" s="44">
        <f t="shared" si="14"/>
        <v>14.623655913978494</v>
      </c>
      <c r="W38" s="45">
        <v>0</v>
      </c>
      <c r="X38" s="44">
        <f t="shared" si="56"/>
        <v>0</v>
      </c>
      <c r="Y38" s="45">
        <v>0</v>
      </c>
      <c r="Z38" s="529">
        <f t="shared" si="57"/>
        <v>0</v>
      </c>
      <c r="AA38" s="45">
        <v>75</v>
      </c>
      <c r="AB38" s="287">
        <f t="shared" si="58"/>
        <v>0.234375</v>
      </c>
      <c r="AC38" s="629">
        <f t="shared" si="9"/>
        <v>4.6875</v>
      </c>
      <c r="AD38" s="45">
        <v>0</v>
      </c>
      <c r="AE38" s="44">
        <f t="shared" si="59"/>
        <v>0</v>
      </c>
      <c r="AF38" s="44">
        <v>0</v>
      </c>
      <c r="AG38" s="44">
        <v>0</v>
      </c>
      <c r="AH38" s="46">
        <v>0.04</v>
      </c>
      <c r="AI38" s="46">
        <v>1.4999999999999999E-2</v>
      </c>
      <c r="AJ38" s="44">
        <f t="shared" si="60"/>
        <v>3</v>
      </c>
      <c r="AK38" s="529">
        <f t="shared" si="61"/>
        <v>1.125</v>
      </c>
    </row>
    <row r="39" spans="1:37" x14ac:dyDescent="0.2">
      <c r="A39" s="515" t="s">
        <v>248</v>
      </c>
      <c r="B39" s="567" t="s">
        <v>8</v>
      </c>
      <c r="C39" s="36" t="s">
        <v>2</v>
      </c>
      <c r="D39" s="489">
        <v>75</v>
      </c>
      <c r="E39" s="489">
        <v>40</v>
      </c>
      <c r="F39" s="489">
        <v>10</v>
      </c>
      <c r="G39" s="37">
        <f t="shared" si="49"/>
        <v>50.06376008064516</v>
      </c>
      <c r="H39" s="37">
        <f t="shared" si="50"/>
        <v>24.93623991935484</v>
      </c>
      <c r="I39" s="38">
        <f t="shared" si="51"/>
        <v>0.33248319892473122</v>
      </c>
      <c r="J39" s="39">
        <v>24</v>
      </c>
      <c r="K39" s="40">
        <v>32</v>
      </c>
      <c r="L39" s="41">
        <v>0.93</v>
      </c>
      <c r="M39" s="843">
        <v>8480</v>
      </c>
      <c r="N39" s="42"/>
      <c r="O39" s="43">
        <f t="shared" si="52"/>
        <v>265</v>
      </c>
      <c r="P39" s="44">
        <f t="shared" si="53"/>
        <v>11.041666666666666</v>
      </c>
      <c r="Q39" s="626">
        <v>250</v>
      </c>
      <c r="R39" s="44">
        <f t="shared" si="54"/>
        <v>7.8125</v>
      </c>
      <c r="S39" s="626">
        <f t="shared" si="13"/>
        <v>330</v>
      </c>
      <c r="T39" s="44">
        <f t="shared" si="55"/>
        <v>10.3125</v>
      </c>
      <c r="U39" s="670">
        <v>13.6</v>
      </c>
      <c r="V39" s="44">
        <f t="shared" si="14"/>
        <v>14.623655913978494</v>
      </c>
      <c r="W39" s="45">
        <v>0</v>
      </c>
      <c r="X39" s="44">
        <f t="shared" si="56"/>
        <v>0</v>
      </c>
      <c r="Y39" s="45">
        <v>0</v>
      </c>
      <c r="Z39" s="529">
        <f t="shared" si="57"/>
        <v>0</v>
      </c>
      <c r="AA39" s="45">
        <v>150</v>
      </c>
      <c r="AB39" s="287">
        <f t="shared" si="58"/>
        <v>0.1953125</v>
      </c>
      <c r="AC39" s="629">
        <f t="shared" si="9"/>
        <v>1.953125</v>
      </c>
      <c r="AD39" s="45">
        <v>0</v>
      </c>
      <c r="AE39" s="44">
        <f t="shared" si="59"/>
        <v>0</v>
      </c>
      <c r="AF39" s="44">
        <v>0</v>
      </c>
      <c r="AG39" s="44">
        <v>0</v>
      </c>
      <c r="AH39" s="46">
        <v>0.04</v>
      </c>
      <c r="AI39" s="46">
        <v>1.4999999999999999E-2</v>
      </c>
      <c r="AJ39" s="44">
        <f t="shared" si="60"/>
        <v>3</v>
      </c>
      <c r="AK39" s="529">
        <f t="shared" si="61"/>
        <v>1.125</v>
      </c>
    </row>
    <row r="40" spans="1:37" x14ac:dyDescent="0.2">
      <c r="A40" s="515" t="s">
        <v>248</v>
      </c>
      <c r="B40" s="567" t="s">
        <v>8</v>
      </c>
      <c r="C40" s="36" t="s">
        <v>3</v>
      </c>
      <c r="D40" s="489">
        <v>75</v>
      </c>
      <c r="E40" s="489">
        <v>40</v>
      </c>
      <c r="F40" s="489">
        <v>10</v>
      </c>
      <c r="G40" s="37">
        <f t="shared" si="49"/>
        <v>46.066364247311832</v>
      </c>
      <c r="H40" s="37">
        <f t="shared" si="50"/>
        <v>28.933635752688168</v>
      </c>
      <c r="I40" s="38">
        <f t="shared" si="51"/>
        <v>0.38578181003584222</v>
      </c>
      <c r="J40" s="39">
        <v>36</v>
      </c>
      <c r="K40" s="40">
        <v>32</v>
      </c>
      <c r="L40" s="41">
        <v>0.93</v>
      </c>
      <c r="M40" s="843">
        <v>12900</v>
      </c>
      <c r="N40" s="42"/>
      <c r="O40" s="43">
        <f t="shared" si="52"/>
        <v>403.125</v>
      </c>
      <c r="P40" s="44">
        <f t="shared" si="53"/>
        <v>11.197916666666666</v>
      </c>
      <c r="Q40" s="626">
        <v>250</v>
      </c>
      <c r="R40" s="44">
        <f t="shared" si="54"/>
        <v>7.8125</v>
      </c>
      <c r="S40" s="626">
        <f t="shared" si="13"/>
        <v>220</v>
      </c>
      <c r="T40" s="44">
        <f t="shared" si="55"/>
        <v>6.875</v>
      </c>
      <c r="U40" s="670">
        <v>13.6</v>
      </c>
      <c r="V40" s="44">
        <f t="shared" si="14"/>
        <v>14.623655913978494</v>
      </c>
      <c r="W40" s="45">
        <v>0</v>
      </c>
      <c r="X40" s="44">
        <f t="shared" si="56"/>
        <v>0</v>
      </c>
      <c r="Y40" s="45">
        <v>0</v>
      </c>
      <c r="Z40" s="529">
        <f t="shared" si="57"/>
        <v>0</v>
      </c>
      <c r="AA40" s="45">
        <v>150</v>
      </c>
      <c r="AB40" s="287">
        <f t="shared" si="58"/>
        <v>0.13020833333333334</v>
      </c>
      <c r="AC40" s="629">
        <f t="shared" si="9"/>
        <v>1.3020833333333333</v>
      </c>
      <c r="AD40" s="45">
        <v>0</v>
      </c>
      <c r="AE40" s="44">
        <f t="shared" si="59"/>
        <v>0</v>
      </c>
      <c r="AF40" s="44">
        <v>0</v>
      </c>
      <c r="AG40" s="44">
        <v>0</v>
      </c>
      <c r="AH40" s="46">
        <v>0.04</v>
      </c>
      <c r="AI40" s="46">
        <v>1.4999999999999999E-2</v>
      </c>
      <c r="AJ40" s="44">
        <f t="shared" si="60"/>
        <v>3</v>
      </c>
      <c r="AK40" s="529">
        <f t="shared" si="61"/>
        <v>1.125</v>
      </c>
    </row>
    <row r="41" spans="1:37" x14ac:dyDescent="0.2">
      <c r="A41" s="515" t="s">
        <v>248</v>
      </c>
      <c r="B41" s="567" t="s">
        <v>9</v>
      </c>
      <c r="C41" s="36" t="s">
        <v>1</v>
      </c>
      <c r="D41" s="489">
        <v>75</v>
      </c>
      <c r="E41" s="489">
        <v>40</v>
      </c>
      <c r="F41" s="489">
        <v>10</v>
      </c>
      <c r="G41" s="37">
        <f t="shared" si="49"/>
        <v>76.889280913978496</v>
      </c>
      <c r="H41" s="37">
        <f t="shared" si="50"/>
        <v>-1.8892809139784958</v>
      </c>
      <c r="I41" s="38">
        <f t="shared" si="51"/>
        <v>-2.5190412186379945E-2</v>
      </c>
      <c r="J41" s="39">
        <v>10</v>
      </c>
      <c r="K41" s="40">
        <v>32</v>
      </c>
      <c r="L41" s="41">
        <v>0.93</v>
      </c>
      <c r="M41" s="843">
        <v>5610</v>
      </c>
      <c r="N41" s="42"/>
      <c r="O41" s="43">
        <f t="shared" si="52"/>
        <v>175.3125</v>
      </c>
      <c r="P41" s="44">
        <f t="shared" si="53"/>
        <v>17.53125</v>
      </c>
      <c r="Q41" s="626">
        <v>250</v>
      </c>
      <c r="R41" s="44">
        <f t="shared" si="54"/>
        <v>7.8125</v>
      </c>
      <c r="S41" s="626">
        <f t="shared" si="13"/>
        <v>792</v>
      </c>
      <c r="T41" s="44">
        <f t="shared" si="55"/>
        <v>24.75</v>
      </c>
      <c r="U41" s="670">
        <v>13.6</v>
      </c>
      <c r="V41" s="44">
        <f t="shared" si="14"/>
        <v>14.623655913978494</v>
      </c>
      <c r="W41" s="45">
        <v>0</v>
      </c>
      <c r="X41" s="44">
        <f t="shared" si="56"/>
        <v>0</v>
      </c>
      <c r="Y41" s="45">
        <v>1000</v>
      </c>
      <c r="Z41" s="529">
        <f t="shared" si="57"/>
        <v>3.125</v>
      </c>
      <c r="AA41" s="45">
        <v>75</v>
      </c>
      <c r="AB41" s="287">
        <f t="shared" si="58"/>
        <v>0.234375</v>
      </c>
      <c r="AC41" s="629">
        <f t="shared" si="9"/>
        <v>4.6875</v>
      </c>
      <c r="AD41" s="45">
        <v>0</v>
      </c>
      <c r="AE41" s="44">
        <f t="shared" si="59"/>
        <v>0</v>
      </c>
      <c r="AF41" s="44">
        <v>0</v>
      </c>
      <c r="AG41" s="44">
        <v>0</v>
      </c>
      <c r="AH41" s="46">
        <v>0.04</v>
      </c>
      <c r="AI41" s="46">
        <v>1.4999999999999999E-2</v>
      </c>
      <c r="AJ41" s="44">
        <f t="shared" si="60"/>
        <v>3</v>
      </c>
      <c r="AK41" s="529">
        <f t="shared" si="61"/>
        <v>1.125</v>
      </c>
    </row>
    <row r="42" spans="1:37" x14ac:dyDescent="0.2">
      <c r="A42" s="515" t="s">
        <v>248</v>
      </c>
      <c r="B42" s="567" t="s">
        <v>9</v>
      </c>
      <c r="C42" s="36" t="s">
        <v>2</v>
      </c>
      <c r="D42" s="489">
        <v>75</v>
      </c>
      <c r="E42" s="489">
        <v>40</v>
      </c>
      <c r="F42" s="489">
        <v>10</v>
      </c>
      <c r="G42" s="37">
        <f t="shared" si="49"/>
        <v>51.248655913978496</v>
      </c>
      <c r="H42" s="37">
        <f t="shared" si="50"/>
        <v>23.751344086021504</v>
      </c>
      <c r="I42" s="38">
        <f t="shared" si="51"/>
        <v>0.31668458781362008</v>
      </c>
      <c r="J42" s="39">
        <v>24</v>
      </c>
      <c r="K42" s="40">
        <v>32</v>
      </c>
      <c r="L42" s="41">
        <v>0.93</v>
      </c>
      <c r="M42" s="843">
        <v>8390</v>
      </c>
      <c r="N42" s="42"/>
      <c r="O42" s="43">
        <f t="shared" si="52"/>
        <v>262.1875</v>
      </c>
      <c r="P42" s="44">
        <f t="shared" si="53"/>
        <v>10.924479166666666</v>
      </c>
      <c r="Q42" s="626">
        <v>250</v>
      </c>
      <c r="R42" s="44">
        <f t="shared" si="54"/>
        <v>7.8125</v>
      </c>
      <c r="S42" s="626">
        <f t="shared" si="13"/>
        <v>330</v>
      </c>
      <c r="T42" s="44">
        <f t="shared" si="55"/>
        <v>10.3125</v>
      </c>
      <c r="U42" s="670">
        <v>13.6</v>
      </c>
      <c r="V42" s="44">
        <f t="shared" si="14"/>
        <v>14.623655913978494</v>
      </c>
      <c r="W42" s="45">
        <v>0</v>
      </c>
      <c r="X42" s="44">
        <f t="shared" si="56"/>
        <v>0</v>
      </c>
      <c r="Y42" s="45">
        <v>1000</v>
      </c>
      <c r="Z42" s="529">
        <f t="shared" si="57"/>
        <v>1.3020833333333333</v>
      </c>
      <c r="AA42" s="45">
        <v>150</v>
      </c>
      <c r="AB42" s="287">
        <f t="shared" si="58"/>
        <v>0.1953125</v>
      </c>
      <c r="AC42" s="629">
        <f t="shared" si="9"/>
        <v>1.953125</v>
      </c>
      <c r="AD42" s="45">
        <v>0</v>
      </c>
      <c r="AE42" s="44">
        <f t="shared" si="59"/>
        <v>0</v>
      </c>
      <c r="AF42" s="44">
        <v>0</v>
      </c>
      <c r="AG42" s="44">
        <v>0</v>
      </c>
      <c r="AH42" s="46">
        <v>0.04</v>
      </c>
      <c r="AI42" s="46">
        <v>1.4999999999999999E-2</v>
      </c>
      <c r="AJ42" s="44">
        <f t="shared" si="60"/>
        <v>3</v>
      </c>
      <c r="AK42" s="529">
        <f t="shared" si="61"/>
        <v>1.125</v>
      </c>
    </row>
    <row r="43" spans="1:37" x14ac:dyDescent="0.2">
      <c r="A43" s="515" t="s">
        <v>248</v>
      </c>
      <c r="B43" s="567" t="s">
        <v>9</v>
      </c>
      <c r="C43" s="36" t="s">
        <v>3</v>
      </c>
      <c r="D43" s="489">
        <v>75</v>
      </c>
      <c r="E43" s="489">
        <v>40</v>
      </c>
      <c r="F43" s="489">
        <v>10</v>
      </c>
      <c r="G43" s="37">
        <f t="shared" si="49"/>
        <v>47.064628136200724</v>
      </c>
      <c r="H43" s="37">
        <f t="shared" si="50"/>
        <v>27.935371863799276</v>
      </c>
      <c r="I43" s="38">
        <f t="shared" si="51"/>
        <v>0.37247162485065699</v>
      </c>
      <c r="J43" s="39">
        <v>36</v>
      </c>
      <c r="K43" s="40">
        <v>32</v>
      </c>
      <c r="L43" s="41">
        <v>0.93</v>
      </c>
      <c r="M43" s="843">
        <v>13050</v>
      </c>
      <c r="N43" s="42"/>
      <c r="O43" s="43">
        <f t="shared" si="52"/>
        <v>407.8125</v>
      </c>
      <c r="P43" s="44">
        <f t="shared" si="53"/>
        <v>11.328125</v>
      </c>
      <c r="Q43" s="626">
        <v>250</v>
      </c>
      <c r="R43" s="44">
        <f t="shared" si="54"/>
        <v>7.8125</v>
      </c>
      <c r="S43" s="626">
        <f t="shared" si="13"/>
        <v>220</v>
      </c>
      <c r="T43" s="44">
        <f t="shared" si="55"/>
        <v>6.875</v>
      </c>
      <c r="U43" s="670">
        <v>13.6</v>
      </c>
      <c r="V43" s="44">
        <f t="shared" si="14"/>
        <v>14.623655913978494</v>
      </c>
      <c r="W43" s="45">
        <v>0</v>
      </c>
      <c r="X43" s="44">
        <f t="shared" si="56"/>
        <v>0</v>
      </c>
      <c r="Y43" s="45">
        <v>1000</v>
      </c>
      <c r="Z43" s="529">
        <f t="shared" si="57"/>
        <v>0.86805555555555558</v>
      </c>
      <c r="AA43" s="45">
        <v>150</v>
      </c>
      <c r="AB43" s="287">
        <f t="shared" si="58"/>
        <v>0.13020833333333334</v>
      </c>
      <c r="AC43" s="629">
        <f t="shared" si="9"/>
        <v>1.3020833333333333</v>
      </c>
      <c r="AD43" s="45">
        <v>0</v>
      </c>
      <c r="AE43" s="44">
        <f t="shared" si="59"/>
        <v>0</v>
      </c>
      <c r="AF43" s="44">
        <v>0</v>
      </c>
      <c r="AG43" s="44">
        <v>0</v>
      </c>
      <c r="AH43" s="46">
        <v>0.04</v>
      </c>
      <c r="AI43" s="46">
        <v>1.4999999999999999E-2</v>
      </c>
      <c r="AJ43" s="44">
        <f t="shared" si="60"/>
        <v>3</v>
      </c>
      <c r="AK43" s="529">
        <f t="shared" si="61"/>
        <v>1.125</v>
      </c>
    </row>
    <row r="44" spans="1:37" x14ac:dyDescent="0.2">
      <c r="A44" s="515" t="s">
        <v>248</v>
      </c>
      <c r="B44" s="567" t="s">
        <v>10</v>
      </c>
      <c r="C44" s="36" t="s">
        <v>1</v>
      </c>
      <c r="D44" s="489">
        <v>75</v>
      </c>
      <c r="E44" s="489">
        <v>40</v>
      </c>
      <c r="F44" s="489">
        <v>10</v>
      </c>
      <c r="G44" s="37">
        <f t="shared" si="49"/>
        <v>82.592405913978496</v>
      </c>
      <c r="H44" s="37">
        <f t="shared" si="50"/>
        <v>-7.5924059139784958</v>
      </c>
      <c r="I44" s="38">
        <f t="shared" si="51"/>
        <v>-0.10123207885304661</v>
      </c>
      <c r="J44" s="39">
        <v>10</v>
      </c>
      <c r="K44" s="40">
        <v>32</v>
      </c>
      <c r="L44" s="41">
        <v>0.93</v>
      </c>
      <c r="M44" s="843">
        <v>7435</v>
      </c>
      <c r="N44" s="42"/>
      <c r="O44" s="43">
        <f t="shared" si="52"/>
        <v>232.34375</v>
      </c>
      <c r="P44" s="44">
        <f t="shared" si="53"/>
        <v>23.234375</v>
      </c>
      <c r="Q44" s="626">
        <v>250</v>
      </c>
      <c r="R44" s="44">
        <f t="shared" si="54"/>
        <v>7.8125</v>
      </c>
      <c r="S44" s="626">
        <f t="shared" si="13"/>
        <v>792</v>
      </c>
      <c r="T44" s="44">
        <f t="shared" si="55"/>
        <v>24.75</v>
      </c>
      <c r="U44" s="670">
        <v>13.6</v>
      </c>
      <c r="V44" s="44">
        <f t="shared" si="14"/>
        <v>14.623655913978494</v>
      </c>
      <c r="W44" s="45">
        <v>0</v>
      </c>
      <c r="X44" s="44">
        <f t="shared" si="56"/>
        <v>0</v>
      </c>
      <c r="Y44" s="45">
        <v>1000</v>
      </c>
      <c r="Z44" s="529">
        <f t="shared" si="57"/>
        <v>3.125</v>
      </c>
      <c r="AA44" s="45">
        <v>75</v>
      </c>
      <c r="AB44" s="287">
        <f t="shared" si="58"/>
        <v>0.234375</v>
      </c>
      <c r="AC44" s="629">
        <f t="shared" si="9"/>
        <v>4.6875</v>
      </c>
      <c r="AD44" s="45">
        <v>0</v>
      </c>
      <c r="AE44" s="44">
        <f t="shared" si="59"/>
        <v>0</v>
      </c>
      <c r="AF44" s="44">
        <v>0</v>
      </c>
      <c r="AG44" s="44">
        <v>0</v>
      </c>
      <c r="AH44" s="46">
        <v>0.04</v>
      </c>
      <c r="AI44" s="46">
        <v>1.4999999999999999E-2</v>
      </c>
      <c r="AJ44" s="44">
        <f t="shared" si="60"/>
        <v>3</v>
      </c>
      <c r="AK44" s="529">
        <f t="shared" si="61"/>
        <v>1.125</v>
      </c>
    </row>
    <row r="45" spans="1:37" x14ac:dyDescent="0.2">
      <c r="A45" s="515" t="s">
        <v>248</v>
      </c>
      <c r="B45" s="567" t="s">
        <v>10</v>
      </c>
      <c r="C45" s="36" t="s">
        <v>2</v>
      </c>
      <c r="D45" s="489">
        <v>75</v>
      </c>
      <c r="E45" s="489">
        <v>40</v>
      </c>
      <c r="F45" s="489">
        <v>10</v>
      </c>
      <c r="G45" s="37">
        <f t="shared" si="49"/>
        <v>55.597614247311832</v>
      </c>
      <c r="H45" s="37">
        <f t="shared" si="50"/>
        <v>19.402385752688168</v>
      </c>
      <c r="I45" s="38">
        <f t="shared" si="51"/>
        <v>0.25869847670250889</v>
      </c>
      <c r="J45" s="39">
        <v>24</v>
      </c>
      <c r="K45" s="40">
        <v>32</v>
      </c>
      <c r="L45" s="41">
        <v>0.93</v>
      </c>
      <c r="M45" s="843">
        <v>11730</v>
      </c>
      <c r="N45" s="42"/>
      <c r="O45" s="43">
        <f t="shared" si="52"/>
        <v>366.5625</v>
      </c>
      <c r="P45" s="44">
        <f t="shared" si="53"/>
        <v>15.2734375</v>
      </c>
      <c r="Q45" s="626">
        <v>250</v>
      </c>
      <c r="R45" s="44">
        <f t="shared" si="54"/>
        <v>7.8125</v>
      </c>
      <c r="S45" s="626">
        <f t="shared" si="13"/>
        <v>330</v>
      </c>
      <c r="T45" s="44">
        <f t="shared" si="55"/>
        <v>10.3125</v>
      </c>
      <c r="U45" s="670">
        <v>13.6</v>
      </c>
      <c r="V45" s="44">
        <f t="shared" si="14"/>
        <v>14.623655913978494</v>
      </c>
      <c r="W45" s="45">
        <v>0</v>
      </c>
      <c r="X45" s="44">
        <f t="shared" si="56"/>
        <v>0</v>
      </c>
      <c r="Y45" s="45">
        <v>1000</v>
      </c>
      <c r="Z45" s="529">
        <f t="shared" si="57"/>
        <v>1.3020833333333333</v>
      </c>
      <c r="AA45" s="45">
        <v>150</v>
      </c>
      <c r="AB45" s="287">
        <f t="shared" si="58"/>
        <v>0.1953125</v>
      </c>
      <c r="AC45" s="629">
        <f t="shared" si="9"/>
        <v>1.953125</v>
      </c>
      <c r="AD45" s="45">
        <v>0</v>
      </c>
      <c r="AE45" s="44">
        <f t="shared" si="59"/>
        <v>0</v>
      </c>
      <c r="AF45" s="44">
        <v>0</v>
      </c>
      <c r="AG45" s="44">
        <v>0</v>
      </c>
      <c r="AH45" s="46">
        <v>0.04</v>
      </c>
      <c r="AI45" s="46">
        <v>1.4999999999999999E-2</v>
      </c>
      <c r="AJ45" s="44">
        <f t="shared" si="60"/>
        <v>3</v>
      </c>
      <c r="AK45" s="529">
        <f t="shared" si="61"/>
        <v>1.125</v>
      </c>
    </row>
    <row r="46" spans="1:37" x14ac:dyDescent="0.2">
      <c r="A46" s="515" t="s">
        <v>248</v>
      </c>
      <c r="B46" s="567" t="s">
        <v>10</v>
      </c>
      <c r="C46" s="36" t="s">
        <v>3</v>
      </c>
      <c r="D46" s="489">
        <v>75</v>
      </c>
      <c r="E46" s="489">
        <v>40</v>
      </c>
      <c r="F46" s="489">
        <v>10</v>
      </c>
      <c r="G46" s="37">
        <f t="shared" si="49"/>
        <v>51.682683691756282</v>
      </c>
      <c r="H46" s="37">
        <f t="shared" si="50"/>
        <v>23.317316308243718</v>
      </c>
      <c r="I46" s="38">
        <f t="shared" si="51"/>
        <v>0.31089755077658293</v>
      </c>
      <c r="J46" s="39">
        <v>36</v>
      </c>
      <c r="K46" s="40">
        <v>32</v>
      </c>
      <c r="L46" s="41">
        <v>0.93</v>
      </c>
      <c r="M46" s="843">
        <v>18370</v>
      </c>
      <c r="N46" s="42"/>
      <c r="O46" s="43">
        <f t="shared" si="52"/>
        <v>574.0625</v>
      </c>
      <c r="P46" s="44">
        <f t="shared" si="53"/>
        <v>15.946180555555555</v>
      </c>
      <c r="Q46" s="626">
        <v>250</v>
      </c>
      <c r="R46" s="44">
        <f t="shared" si="54"/>
        <v>7.8125</v>
      </c>
      <c r="S46" s="626">
        <f t="shared" si="13"/>
        <v>220</v>
      </c>
      <c r="T46" s="44">
        <f t="shared" si="55"/>
        <v>6.875</v>
      </c>
      <c r="U46" s="670">
        <v>13.6</v>
      </c>
      <c r="V46" s="44">
        <f t="shared" si="14"/>
        <v>14.623655913978494</v>
      </c>
      <c r="W46" s="45">
        <v>0</v>
      </c>
      <c r="X46" s="44">
        <f t="shared" si="56"/>
        <v>0</v>
      </c>
      <c r="Y46" s="45">
        <v>1000</v>
      </c>
      <c r="Z46" s="529">
        <f t="shared" si="57"/>
        <v>0.86805555555555558</v>
      </c>
      <c r="AA46" s="45">
        <v>150</v>
      </c>
      <c r="AB46" s="287">
        <f t="shared" si="58"/>
        <v>0.13020833333333334</v>
      </c>
      <c r="AC46" s="629">
        <f t="shared" si="9"/>
        <v>1.3020833333333333</v>
      </c>
      <c r="AD46" s="45">
        <v>0</v>
      </c>
      <c r="AE46" s="44">
        <f t="shared" si="59"/>
        <v>0</v>
      </c>
      <c r="AF46" s="44">
        <v>0</v>
      </c>
      <c r="AG46" s="44">
        <v>0</v>
      </c>
      <c r="AH46" s="46">
        <v>0.04</v>
      </c>
      <c r="AI46" s="46">
        <v>1.4999999999999999E-2</v>
      </c>
      <c r="AJ46" s="44">
        <f t="shared" si="60"/>
        <v>3</v>
      </c>
      <c r="AK46" s="529">
        <f t="shared" si="61"/>
        <v>1.125</v>
      </c>
    </row>
    <row r="47" spans="1:37" x14ac:dyDescent="0.2">
      <c r="A47" s="515" t="s">
        <v>248</v>
      </c>
      <c r="B47" s="567" t="s">
        <v>11</v>
      </c>
      <c r="C47" s="36" t="s">
        <v>1</v>
      </c>
      <c r="D47" s="489">
        <v>75</v>
      </c>
      <c r="E47" s="489">
        <v>40</v>
      </c>
      <c r="F47" s="489">
        <v>10</v>
      </c>
      <c r="G47" s="37">
        <f t="shared" si="49"/>
        <v>86.529905913978496</v>
      </c>
      <c r="H47" s="37">
        <f t="shared" si="50"/>
        <v>-11.529905913978496</v>
      </c>
      <c r="I47" s="38">
        <f t="shared" si="51"/>
        <v>-0.1537320788530466</v>
      </c>
      <c r="J47" s="39">
        <v>10</v>
      </c>
      <c r="K47" s="40">
        <v>32</v>
      </c>
      <c r="L47" s="41">
        <v>0.93</v>
      </c>
      <c r="M47" s="843">
        <v>8695</v>
      </c>
      <c r="N47" s="42"/>
      <c r="O47" s="43">
        <f t="shared" si="52"/>
        <v>271.71875</v>
      </c>
      <c r="P47" s="44">
        <f t="shared" si="53"/>
        <v>27.171875</v>
      </c>
      <c r="Q47" s="626">
        <v>250</v>
      </c>
      <c r="R47" s="44">
        <f t="shared" si="54"/>
        <v>7.8125</v>
      </c>
      <c r="S47" s="626">
        <f t="shared" si="13"/>
        <v>792</v>
      </c>
      <c r="T47" s="44">
        <f t="shared" si="55"/>
        <v>24.75</v>
      </c>
      <c r="U47" s="670">
        <v>13.6</v>
      </c>
      <c r="V47" s="44">
        <f t="shared" si="14"/>
        <v>14.623655913978494</v>
      </c>
      <c r="W47" s="45">
        <v>0</v>
      </c>
      <c r="X47" s="44">
        <f t="shared" si="56"/>
        <v>0</v>
      </c>
      <c r="Y47" s="45">
        <v>1000</v>
      </c>
      <c r="Z47" s="529">
        <f t="shared" si="57"/>
        <v>3.125</v>
      </c>
      <c r="AA47" s="45">
        <v>75</v>
      </c>
      <c r="AB47" s="287">
        <f t="shared" si="58"/>
        <v>0.234375</v>
      </c>
      <c r="AC47" s="629">
        <f t="shared" si="9"/>
        <v>4.6875</v>
      </c>
      <c r="AD47" s="45">
        <v>0</v>
      </c>
      <c r="AE47" s="44">
        <f t="shared" si="59"/>
        <v>0</v>
      </c>
      <c r="AF47" s="44">
        <v>0</v>
      </c>
      <c r="AG47" s="44">
        <v>0</v>
      </c>
      <c r="AH47" s="46">
        <v>0.04</v>
      </c>
      <c r="AI47" s="46">
        <v>1.4999999999999999E-2</v>
      </c>
      <c r="AJ47" s="44">
        <f t="shared" si="60"/>
        <v>3</v>
      </c>
      <c r="AK47" s="529">
        <f t="shared" si="61"/>
        <v>1.125</v>
      </c>
    </row>
    <row r="48" spans="1:37" x14ac:dyDescent="0.2">
      <c r="A48" s="515" t="s">
        <v>248</v>
      </c>
      <c r="B48" s="567" t="s">
        <v>11</v>
      </c>
      <c r="C48" s="36" t="s">
        <v>2</v>
      </c>
      <c r="D48" s="489">
        <v>75</v>
      </c>
      <c r="E48" s="489">
        <v>40</v>
      </c>
      <c r="F48" s="489">
        <v>10</v>
      </c>
      <c r="G48" s="37">
        <f t="shared" si="49"/>
        <v>58.019489247311832</v>
      </c>
      <c r="H48" s="37">
        <f t="shared" si="50"/>
        <v>16.980510752688168</v>
      </c>
      <c r="I48" s="38">
        <f t="shared" si="51"/>
        <v>0.22640681003584226</v>
      </c>
      <c r="J48" s="39">
        <v>24</v>
      </c>
      <c r="K48" s="40">
        <v>32</v>
      </c>
      <c r="L48" s="41">
        <v>0.93</v>
      </c>
      <c r="M48" s="843">
        <v>13590</v>
      </c>
      <c r="N48" s="42"/>
      <c r="O48" s="43">
        <f t="shared" si="52"/>
        <v>424.6875</v>
      </c>
      <c r="P48" s="44">
        <f t="shared" si="53"/>
        <v>17.6953125</v>
      </c>
      <c r="Q48" s="626">
        <v>250</v>
      </c>
      <c r="R48" s="44">
        <f t="shared" si="54"/>
        <v>7.8125</v>
      </c>
      <c r="S48" s="626">
        <f t="shared" si="13"/>
        <v>330</v>
      </c>
      <c r="T48" s="44">
        <f t="shared" si="55"/>
        <v>10.3125</v>
      </c>
      <c r="U48" s="670">
        <v>13.6</v>
      </c>
      <c r="V48" s="44">
        <f t="shared" si="14"/>
        <v>14.623655913978494</v>
      </c>
      <c r="W48" s="45">
        <v>0</v>
      </c>
      <c r="X48" s="44">
        <f t="shared" si="56"/>
        <v>0</v>
      </c>
      <c r="Y48" s="45">
        <v>1000</v>
      </c>
      <c r="Z48" s="529">
        <f t="shared" si="57"/>
        <v>1.3020833333333333</v>
      </c>
      <c r="AA48" s="45">
        <v>150</v>
      </c>
      <c r="AB48" s="287">
        <f t="shared" si="58"/>
        <v>0.1953125</v>
      </c>
      <c r="AC48" s="629">
        <f t="shared" si="9"/>
        <v>1.953125</v>
      </c>
      <c r="AD48" s="45">
        <v>0</v>
      </c>
      <c r="AE48" s="44">
        <f t="shared" si="59"/>
        <v>0</v>
      </c>
      <c r="AF48" s="44">
        <v>0</v>
      </c>
      <c r="AG48" s="44">
        <v>0</v>
      </c>
      <c r="AH48" s="46">
        <v>0.04</v>
      </c>
      <c r="AI48" s="46">
        <v>1.4999999999999999E-2</v>
      </c>
      <c r="AJ48" s="44">
        <f t="shared" si="60"/>
        <v>3</v>
      </c>
      <c r="AK48" s="529">
        <f t="shared" si="61"/>
        <v>1.125</v>
      </c>
    </row>
    <row r="49" spans="1:37" ht="13.5" thickBot="1" x14ac:dyDescent="0.25">
      <c r="A49" s="511" t="s">
        <v>248</v>
      </c>
      <c r="B49" s="568" t="s">
        <v>11</v>
      </c>
      <c r="C49" s="82" t="s">
        <v>3</v>
      </c>
      <c r="D49" s="490">
        <v>75</v>
      </c>
      <c r="E49" s="490">
        <v>40</v>
      </c>
      <c r="F49" s="490">
        <v>10</v>
      </c>
      <c r="G49" s="83">
        <f t="shared" si="49"/>
        <v>53.965669802867396</v>
      </c>
      <c r="H49" s="83">
        <f t="shared" si="50"/>
        <v>21.034330197132604</v>
      </c>
      <c r="I49" s="84">
        <f t="shared" si="51"/>
        <v>0.28045773596176804</v>
      </c>
      <c r="J49" s="39">
        <v>36</v>
      </c>
      <c r="K49" s="40">
        <v>32</v>
      </c>
      <c r="L49" s="41">
        <v>0.93</v>
      </c>
      <c r="M49" s="849">
        <v>21000</v>
      </c>
      <c r="N49" s="86"/>
      <c r="O49" s="87">
        <f t="shared" si="52"/>
        <v>656.25</v>
      </c>
      <c r="P49" s="88">
        <f t="shared" si="53"/>
        <v>18.229166666666668</v>
      </c>
      <c r="Q49" s="487">
        <v>250</v>
      </c>
      <c r="R49" s="88">
        <f t="shared" si="54"/>
        <v>7.8125</v>
      </c>
      <c r="S49" s="487">
        <f t="shared" si="13"/>
        <v>220</v>
      </c>
      <c r="T49" s="88">
        <f t="shared" si="55"/>
        <v>6.875</v>
      </c>
      <c r="U49" s="671">
        <v>13.6</v>
      </c>
      <c r="V49" s="88">
        <f t="shared" si="14"/>
        <v>14.623655913978494</v>
      </c>
      <c r="W49" s="89">
        <v>0</v>
      </c>
      <c r="X49" s="88">
        <f t="shared" si="56"/>
        <v>0</v>
      </c>
      <c r="Y49" s="45">
        <v>1000</v>
      </c>
      <c r="Z49" s="532">
        <f t="shared" si="57"/>
        <v>0.86805555555555558</v>
      </c>
      <c r="AA49" s="57">
        <v>150</v>
      </c>
      <c r="AB49" s="533">
        <f t="shared" si="58"/>
        <v>0.13020833333333334</v>
      </c>
      <c r="AC49" s="667">
        <f t="shared" ref="AC49:AC95" si="62">(45000/30/K49/J49)</f>
        <v>1.3020833333333333</v>
      </c>
      <c r="AD49" s="89">
        <v>0</v>
      </c>
      <c r="AE49" s="88">
        <f t="shared" si="59"/>
        <v>0</v>
      </c>
      <c r="AF49" s="88">
        <v>0</v>
      </c>
      <c r="AG49" s="88">
        <v>0</v>
      </c>
      <c r="AH49" s="304">
        <v>0.04</v>
      </c>
      <c r="AI49" s="304">
        <v>1.4999999999999999E-2</v>
      </c>
      <c r="AJ49" s="88">
        <f t="shared" si="60"/>
        <v>3</v>
      </c>
      <c r="AK49" s="532">
        <f t="shared" si="61"/>
        <v>1.125</v>
      </c>
    </row>
    <row r="50" spans="1:37" s="364" customFormat="1" x14ac:dyDescent="0.2">
      <c r="A50" s="510" t="s">
        <v>251</v>
      </c>
      <c r="B50" s="24" t="s">
        <v>7</v>
      </c>
      <c r="C50" s="24" t="s">
        <v>1</v>
      </c>
      <c r="D50" s="723">
        <v>160</v>
      </c>
      <c r="E50" s="488">
        <v>95</v>
      </c>
      <c r="F50" s="488">
        <v>20</v>
      </c>
      <c r="G50" s="25">
        <f t="shared" si="49"/>
        <v>98.965826612903243</v>
      </c>
      <c r="H50" s="25">
        <f t="shared" si="50"/>
        <v>61.034173387096757</v>
      </c>
      <c r="I50" s="26">
        <f t="shared" si="51"/>
        <v>0.38146358366935473</v>
      </c>
      <c r="J50" s="27">
        <v>10</v>
      </c>
      <c r="K50" s="64">
        <v>32</v>
      </c>
      <c r="L50" s="29">
        <v>0.93</v>
      </c>
      <c r="M50" s="850">
        <v>6140</v>
      </c>
      <c r="N50" s="30"/>
      <c r="O50" s="31">
        <f t="shared" si="52"/>
        <v>191.875</v>
      </c>
      <c r="P50" s="32">
        <f t="shared" si="53"/>
        <v>19.1875</v>
      </c>
      <c r="Q50" s="716">
        <v>400</v>
      </c>
      <c r="R50" s="32">
        <f t="shared" si="54"/>
        <v>12.5</v>
      </c>
      <c r="S50" s="486">
        <f>(6600*1.2)/J50</f>
        <v>792</v>
      </c>
      <c r="T50" s="32">
        <f t="shared" si="55"/>
        <v>24.75</v>
      </c>
      <c r="U50" s="669">
        <v>24</v>
      </c>
      <c r="V50" s="32">
        <f t="shared" si="14"/>
        <v>25.806451612903224</v>
      </c>
      <c r="W50" s="33">
        <v>0</v>
      </c>
      <c r="X50" s="32">
        <f t="shared" si="56"/>
        <v>0</v>
      </c>
      <c r="Y50" s="33">
        <v>0</v>
      </c>
      <c r="Z50" s="32">
        <f t="shared" si="57"/>
        <v>0</v>
      </c>
      <c r="AA50" s="33">
        <v>75</v>
      </c>
      <c r="AB50" s="32">
        <f t="shared" si="58"/>
        <v>0.234375</v>
      </c>
      <c r="AC50" s="717">
        <f t="shared" si="62"/>
        <v>4.6875</v>
      </c>
      <c r="AD50" s="33">
        <v>0</v>
      </c>
      <c r="AE50" s="32">
        <v>3</v>
      </c>
      <c r="AF50" s="32">
        <v>0</v>
      </c>
      <c r="AG50" s="32">
        <v>0</v>
      </c>
      <c r="AH50" s="34">
        <v>0.04</v>
      </c>
      <c r="AI50" s="34">
        <v>1.4999999999999999E-2</v>
      </c>
      <c r="AJ50" s="32">
        <f t="shared" si="60"/>
        <v>6.4</v>
      </c>
      <c r="AK50" s="632">
        <f t="shared" si="61"/>
        <v>2.4</v>
      </c>
    </row>
    <row r="51" spans="1:37" s="364" customFormat="1" x14ac:dyDescent="0.2">
      <c r="A51" s="515" t="s">
        <v>251</v>
      </c>
      <c r="B51" s="36" t="s">
        <v>8</v>
      </c>
      <c r="C51" s="36" t="s">
        <v>1</v>
      </c>
      <c r="D51" s="721">
        <v>160</v>
      </c>
      <c r="E51" s="489">
        <v>95</v>
      </c>
      <c r="F51" s="489">
        <v>20</v>
      </c>
      <c r="G51" s="37">
        <f t="shared" si="49"/>
        <v>98.059576612903243</v>
      </c>
      <c r="H51" s="37">
        <f t="shared" si="50"/>
        <v>61.940423387096757</v>
      </c>
      <c r="I51" s="38">
        <f t="shared" si="51"/>
        <v>0.38712764616935474</v>
      </c>
      <c r="J51" s="39">
        <v>10</v>
      </c>
      <c r="K51" s="40">
        <v>32</v>
      </c>
      <c r="L51" s="41">
        <v>0.93</v>
      </c>
      <c r="M51" s="843">
        <v>5850</v>
      </c>
      <c r="N51" s="42"/>
      <c r="O51" s="43">
        <f t="shared" si="52"/>
        <v>182.8125</v>
      </c>
      <c r="P51" s="44">
        <f t="shared" si="53"/>
        <v>18.28125</v>
      </c>
      <c r="Q51" s="714">
        <v>400</v>
      </c>
      <c r="R51" s="44">
        <f t="shared" si="54"/>
        <v>12.5</v>
      </c>
      <c r="S51" s="626">
        <v>792</v>
      </c>
      <c r="T51" s="44">
        <f t="shared" si="55"/>
        <v>24.75</v>
      </c>
      <c r="U51" s="670">
        <v>24</v>
      </c>
      <c r="V51" s="44">
        <f t="shared" si="14"/>
        <v>25.806451612903224</v>
      </c>
      <c r="W51" s="45">
        <v>0</v>
      </c>
      <c r="X51" s="44">
        <f t="shared" si="56"/>
        <v>0</v>
      </c>
      <c r="Y51" s="45">
        <v>0</v>
      </c>
      <c r="Z51" s="44">
        <f t="shared" si="57"/>
        <v>0</v>
      </c>
      <c r="AA51" s="45">
        <v>75</v>
      </c>
      <c r="AB51" s="44">
        <f t="shared" si="58"/>
        <v>0.234375</v>
      </c>
      <c r="AC51" s="629">
        <f t="shared" si="62"/>
        <v>4.6875</v>
      </c>
      <c r="AD51" s="45">
        <v>0</v>
      </c>
      <c r="AE51" s="44">
        <v>3</v>
      </c>
      <c r="AF51" s="44">
        <v>0</v>
      </c>
      <c r="AG51" s="44">
        <v>0</v>
      </c>
      <c r="AH51" s="46">
        <v>0.04</v>
      </c>
      <c r="AI51" s="46">
        <v>1.4999999999999999E-2</v>
      </c>
      <c r="AJ51" s="44">
        <f t="shared" si="60"/>
        <v>6.4</v>
      </c>
      <c r="AK51" s="389">
        <f t="shared" si="61"/>
        <v>2.4</v>
      </c>
    </row>
    <row r="52" spans="1:37" s="364" customFormat="1" x14ac:dyDescent="0.2">
      <c r="A52" s="515" t="s">
        <v>251</v>
      </c>
      <c r="B52" s="36" t="s">
        <v>9</v>
      </c>
      <c r="C52" s="36" t="s">
        <v>1</v>
      </c>
      <c r="D52" s="721">
        <v>160</v>
      </c>
      <c r="E52" s="489">
        <v>95</v>
      </c>
      <c r="F52" s="489">
        <v>20</v>
      </c>
      <c r="G52" s="37">
        <f t="shared" si="49"/>
        <v>97.309576612903243</v>
      </c>
      <c r="H52" s="37">
        <f t="shared" si="50"/>
        <v>62.690423387096757</v>
      </c>
      <c r="I52" s="38">
        <f t="shared" si="51"/>
        <v>0.39181514616935476</v>
      </c>
      <c r="J52" s="39">
        <v>10</v>
      </c>
      <c r="K52" s="40">
        <v>32</v>
      </c>
      <c r="L52" s="41">
        <v>0.93</v>
      </c>
      <c r="M52" s="843">
        <v>5610</v>
      </c>
      <c r="N52" s="42"/>
      <c r="O52" s="43">
        <f t="shared" si="52"/>
        <v>175.3125</v>
      </c>
      <c r="P52" s="44">
        <f t="shared" si="53"/>
        <v>17.53125</v>
      </c>
      <c r="Q52" s="714">
        <v>400</v>
      </c>
      <c r="R52" s="44">
        <f t="shared" si="54"/>
        <v>12.5</v>
      </c>
      <c r="S52" s="626">
        <v>792</v>
      </c>
      <c r="T52" s="44">
        <f t="shared" si="55"/>
        <v>24.75</v>
      </c>
      <c r="U52" s="670">
        <v>24</v>
      </c>
      <c r="V52" s="44">
        <f t="shared" si="14"/>
        <v>25.806451612903224</v>
      </c>
      <c r="W52" s="45">
        <v>0</v>
      </c>
      <c r="X52" s="44">
        <f t="shared" si="56"/>
        <v>0</v>
      </c>
      <c r="Y52" s="45">
        <v>0</v>
      </c>
      <c r="Z52" s="44">
        <f t="shared" si="57"/>
        <v>0</v>
      </c>
      <c r="AA52" s="45">
        <v>75</v>
      </c>
      <c r="AB52" s="44">
        <f t="shared" si="58"/>
        <v>0.234375</v>
      </c>
      <c r="AC52" s="629">
        <f t="shared" si="62"/>
        <v>4.6875</v>
      </c>
      <c r="AD52" s="45">
        <v>0</v>
      </c>
      <c r="AE52" s="44">
        <v>3</v>
      </c>
      <c r="AF52" s="44">
        <v>0</v>
      </c>
      <c r="AG52" s="44">
        <v>0</v>
      </c>
      <c r="AH52" s="46">
        <v>0.04</v>
      </c>
      <c r="AI52" s="46">
        <v>1.4999999999999999E-2</v>
      </c>
      <c r="AJ52" s="44">
        <f t="shared" si="60"/>
        <v>6.4</v>
      </c>
      <c r="AK52" s="389">
        <f t="shared" si="61"/>
        <v>2.4</v>
      </c>
    </row>
    <row r="53" spans="1:37" x14ac:dyDescent="0.2">
      <c r="A53" s="515" t="s">
        <v>251</v>
      </c>
      <c r="B53" s="36" t="s">
        <v>10</v>
      </c>
      <c r="C53" s="36" t="s">
        <v>1</v>
      </c>
      <c r="D53" s="721">
        <v>160</v>
      </c>
      <c r="E53" s="489">
        <v>95</v>
      </c>
      <c r="F53" s="489">
        <v>20</v>
      </c>
      <c r="G53" s="37">
        <f t="shared" si="49"/>
        <v>103.01270161290324</v>
      </c>
      <c r="H53" s="37">
        <f t="shared" si="50"/>
        <v>56.987298387096757</v>
      </c>
      <c r="I53" s="38">
        <f t="shared" si="51"/>
        <v>0.35617061491935476</v>
      </c>
      <c r="J53" s="39">
        <v>10</v>
      </c>
      <c r="K53" s="40">
        <v>32</v>
      </c>
      <c r="L53" s="41">
        <v>0.93</v>
      </c>
      <c r="M53" s="843">
        <v>7435</v>
      </c>
      <c r="N53" s="42"/>
      <c r="O53" s="43">
        <f t="shared" si="52"/>
        <v>232.34375</v>
      </c>
      <c r="P53" s="44">
        <f t="shared" si="53"/>
        <v>23.234375</v>
      </c>
      <c r="Q53" s="714">
        <v>400</v>
      </c>
      <c r="R53" s="44">
        <f t="shared" si="54"/>
        <v>12.5</v>
      </c>
      <c r="S53" s="626">
        <v>792</v>
      </c>
      <c r="T53" s="44">
        <f t="shared" si="55"/>
        <v>24.75</v>
      </c>
      <c r="U53" s="670">
        <v>24</v>
      </c>
      <c r="V53" s="44">
        <f t="shared" si="14"/>
        <v>25.806451612903224</v>
      </c>
      <c r="W53" s="45">
        <v>0</v>
      </c>
      <c r="X53" s="44">
        <f t="shared" si="56"/>
        <v>0</v>
      </c>
      <c r="Y53" s="45">
        <v>0</v>
      </c>
      <c r="Z53" s="44">
        <f t="shared" si="57"/>
        <v>0</v>
      </c>
      <c r="AA53" s="45">
        <v>75</v>
      </c>
      <c r="AB53" s="44">
        <f t="shared" si="58"/>
        <v>0.234375</v>
      </c>
      <c r="AC53" s="629">
        <f t="shared" si="62"/>
        <v>4.6875</v>
      </c>
      <c r="AD53" s="45">
        <v>0</v>
      </c>
      <c r="AE53" s="44">
        <v>3</v>
      </c>
      <c r="AF53" s="44">
        <v>0</v>
      </c>
      <c r="AG53" s="44">
        <v>0</v>
      </c>
      <c r="AH53" s="46">
        <v>0.04</v>
      </c>
      <c r="AI53" s="46">
        <v>1.4999999999999999E-2</v>
      </c>
      <c r="AJ53" s="44">
        <f t="shared" si="60"/>
        <v>6.4</v>
      </c>
      <c r="AK53" s="529">
        <f t="shared" si="61"/>
        <v>2.4</v>
      </c>
    </row>
    <row r="54" spans="1:37" ht="13.5" thickBot="1" x14ac:dyDescent="0.25">
      <c r="A54" s="511" t="s">
        <v>251</v>
      </c>
      <c r="B54" s="48" t="s">
        <v>11</v>
      </c>
      <c r="C54" s="48" t="s">
        <v>1</v>
      </c>
      <c r="D54" s="724">
        <v>160</v>
      </c>
      <c r="E54" s="512">
        <v>95</v>
      </c>
      <c r="F54" s="512">
        <v>20</v>
      </c>
      <c r="G54" s="49">
        <f t="shared" si="49"/>
        <v>106.95020161290324</v>
      </c>
      <c r="H54" s="49">
        <f t="shared" si="50"/>
        <v>53.049798387096757</v>
      </c>
      <c r="I54" s="50">
        <f t="shared" si="51"/>
        <v>0.33156123991935471</v>
      </c>
      <c r="J54" s="51">
        <v>10</v>
      </c>
      <c r="K54" s="52">
        <v>32</v>
      </c>
      <c r="L54" s="53">
        <v>0.93</v>
      </c>
      <c r="M54" s="851">
        <v>8695</v>
      </c>
      <c r="N54" s="54"/>
      <c r="O54" s="55">
        <f t="shared" si="52"/>
        <v>271.71875</v>
      </c>
      <c r="P54" s="56">
        <f t="shared" si="53"/>
        <v>27.171875</v>
      </c>
      <c r="Q54" s="715">
        <v>400</v>
      </c>
      <c r="R54" s="56">
        <f t="shared" si="54"/>
        <v>12.5</v>
      </c>
      <c r="S54" s="487">
        <v>792</v>
      </c>
      <c r="T54" s="56">
        <f t="shared" si="55"/>
        <v>24.75</v>
      </c>
      <c r="U54" s="671">
        <v>24</v>
      </c>
      <c r="V54" s="56">
        <f t="shared" si="14"/>
        <v>25.806451612903224</v>
      </c>
      <c r="W54" s="57">
        <v>0</v>
      </c>
      <c r="X54" s="56">
        <f t="shared" si="56"/>
        <v>0</v>
      </c>
      <c r="Y54" s="57">
        <v>0</v>
      </c>
      <c r="Z54" s="56">
        <f t="shared" si="57"/>
        <v>0</v>
      </c>
      <c r="AA54" s="57">
        <v>75</v>
      </c>
      <c r="AB54" s="56">
        <f t="shared" si="58"/>
        <v>0.234375</v>
      </c>
      <c r="AC54" s="667">
        <f t="shared" si="62"/>
        <v>4.6875</v>
      </c>
      <c r="AD54" s="57">
        <v>0</v>
      </c>
      <c r="AE54" s="56">
        <v>3</v>
      </c>
      <c r="AF54" s="56">
        <v>0</v>
      </c>
      <c r="AG54" s="56">
        <v>0</v>
      </c>
      <c r="AH54" s="58">
        <v>0.04</v>
      </c>
      <c r="AI54" s="58">
        <v>1.4999999999999999E-2</v>
      </c>
      <c r="AJ54" s="56">
        <f t="shared" si="60"/>
        <v>6.4</v>
      </c>
      <c r="AK54" s="530">
        <f t="shared" si="61"/>
        <v>2.4</v>
      </c>
    </row>
    <row r="55" spans="1:37" s="364" customFormat="1" x14ac:dyDescent="0.2">
      <c r="A55" s="513" t="s">
        <v>247</v>
      </c>
      <c r="B55" s="60" t="s">
        <v>7</v>
      </c>
      <c r="C55" s="60" t="s">
        <v>1</v>
      </c>
      <c r="D55" s="725">
        <v>99</v>
      </c>
      <c r="E55" s="725">
        <v>65</v>
      </c>
      <c r="F55" s="514">
        <v>10</v>
      </c>
      <c r="G55" s="61">
        <f t="shared" ref="G55:G69" si="63">SUM(P55,R55,T55,V55,X55,Z55,AB55,AC55,AE55,AF55,AJ55,AK55)</f>
        <v>78.017076612903224</v>
      </c>
      <c r="H55" s="61">
        <f t="shared" ref="H55:H69" si="64">D55-G55</f>
        <v>20.982923387096776</v>
      </c>
      <c r="I55" s="62">
        <f t="shared" ref="I55:I69" si="65">H55/D55</f>
        <v>0.21194872108178561</v>
      </c>
      <c r="J55" s="63">
        <v>10</v>
      </c>
      <c r="K55" s="28">
        <v>32</v>
      </c>
      <c r="L55" s="78">
        <v>0.93</v>
      </c>
      <c r="M55" s="850">
        <v>9190</v>
      </c>
      <c r="N55" s="65"/>
      <c r="O55" s="66">
        <f t="shared" ref="O55:O69" si="66">(M55+N55)/K55</f>
        <v>287.1875</v>
      </c>
      <c r="P55" s="67">
        <f t="shared" ref="P55:P69" si="67">O55/J55</f>
        <v>28.71875</v>
      </c>
      <c r="Q55" s="713">
        <v>315</v>
      </c>
      <c r="R55" s="67">
        <f t="shared" ref="R55:R69" si="68">Q55/K55</f>
        <v>9.84375</v>
      </c>
      <c r="S55" s="69"/>
      <c r="T55" s="67">
        <f t="shared" ref="T55:T69" si="69">S55/K55</f>
        <v>0</v>
      </c>
      <c r="U55" s="672">
        <v>24</v>
      </c>
      <c r="V55" s="67">
        <f t="shared" si="14"/>
        <v>25.806451612903224</v>
      </c>
      <c r="W55" s="69">
        <v>0</v>
      </c>
      <c r="X55" s="67">
        <f t="shared" ref="X55:X69" si="70">(W55/K55)/J55</f>
        <v>0</v>
      </c>
      <c r="Y55" s="69">
        <v>1000</v>
      </c>
      <c r="Z55" s="67">
        <f t="shared" ref="Z55:Z69" si="71">(Y55/K55)/J55</f>
        <v>3.125</v>
      </c>
      <c r="AA55" s="69">
        <v>125</v>
      </c>
      <c r="AB55" s="67">
        <f t="shared" ref="AB55:AB69" si="72">(AA55/K55)/J55</f>
        <v>0.390625</v>
      </c>
      <c r="AC55" s="630">
        <f t="shared" si="62"/>
        <v>4.6875</v>
      </c>
      <c r="AD55" s="69">
        <v>0</v>
      </c>
      <c r="AE55" s="67">
        <f t="shared" ref="AE55:AE104" si="73">AD55/K55</f>
        <v>0</v>
      </c>
      <c r="AF55" s="67">
        <v>0</v>
      </c>
      <c r="AG55" s="67">
        <v>0</v>
      </c>
      <c r="AH55" s="70">
        <v>0.04</v>
      </c>
      <c r="AI55" s="70">
        <v>1.4999999999999999E-2</v>
      </c>
      <c r="AJ55" s="67">
        <f t="shared" ref="AJ55:AJ69" si="74">(D55*AH55)+AG55</f>
        <v>3.96</v>
      </c>
      <c r="AK55" s="422">
        <f t="shared" ref="AK55:AK69" si="75">D55*AI55</f>
        <v>1.4849999999999999</v>
      </c>
    </row>
    <row r="56" spans="1:37" s="364" customFormat="1" x14ac:dyDescent="0.2">
      <c r="A56" s="513" t="s">
        <v>247</v>
      </c>
      <c r="B56" s="36" t="s">
        <v>7</v>
      </c>
      <c r="C56" s="36" t="s">
        <v>2</v>
      </c>
      <c r="D56" s="721">
        <v>99</v>
      </c>
      <c r="E56" s="721">
        <v>65</v>
      </c>
      <c r="F56" s="489">
        <v>10</v>
      </c>
      <c r="G56" s="37">
        <f t="shared" si="63"/>
        <v>62.859524529569896</v>
      </c>
      <c r="H56" s="37">
        <f t="shared" si="64"/>
        <v>36.140475470430104</v>
      </c>
      <c r="I56" s="38">
        <f t="shared" si="65"/>
        <v>0.36505530778212225</v>
      </c>
      <c r="J56" s="39">
        <v>24</v>
      </c>
      <c r="K56" s="40">
        <v>32</v>
      </c>
      <c r="L56" s="41">
        <v>0.93</v>
      </c>
      <c r="M56" s="843">
        <v>14065</v>
      </c>
      <c r="N56" s="42"/>
      <c r="O56" s="43">
        <f t="shared" si="66"/>
        <v>439.53125</v>
      </c>
      <c r="P56" s="44">
        <f t="shared" si="67"/>
        <v>18.313802083333332</v>
      </c>
      <c r="Q56" s="714">
        <v>315</v>
      </c>
      <c r="R56" s="44">
        <f t="shared" si="68"/>
        <v>9.84375</v>
      </c>
      <c r="S56" s="45"/>
      <c r="T56" s="44">
        <f t="shared" si="69"/>
        <v>0</v>
      </c>
      <c r="U56" s="672">
        <v>24</v>
      </c>
      <c r="V56" s="44">
        <f t="shared" si="14"/>
        <v>25.806451612903224</v>
      </c>
      <c r="W56" s="45">
        <v>0</v>
      </c>
      <c r="X56" s="44">
        <f t="shared" si="70"/>
        <v>0</v>
      </c>
      <c r="Y56" s="45">
        <v>1000</v>
      </c>
      <c r="Z56" s="44">
        <f t="shared" si="71"/>
        <v>1.3020833333333333</v>
      </c>
      <c r="AA56" s="45">
        <v>150</v>
      </c>
      <c r="AB56" s="44">
        <f t="shared" si="72"/>
        <v>0.1953125</v>
      </c>
      <c r="AC56" s="629">
        <f t="shared" si="62"/>
        <v>1.953125</v>
      </c>
      <c r="AD56" s="45">
        <v>0</v>
      </c>
      <c r="AE56" s="44">
        <f t="shared" si="73"/>
        <v>0</v>
      </c>
      <c r="AF56" s="44">
        <v>0</v>
      </c>
      <c r="AG56" s="44">
        <v>0</v>
      </c>
      <c r="AH56" s="46">
        <v>0.04</v>
      </c>
      <c r="AI56" s="46">
        <v>1.4999999999999999E-2</v>
      </c>
      <c r="AJ56" s="44">
        <f t="shared" si="74"/>
        <v>3.96</v>
      </c>
      <c r="AK56" s="389">
        <f t="shared" si="75"/>
        <v>1.4849999999999999</v>
      </c>
    </row>
    <row r="57" spans="1:37" s="364" customFormat="1" x14ac:dyDescent="0.2">
      <c r="A57" s="513" t="s">
        <v>247</v>
      </c>
      <c r="B57" s="36" t="s">
        <v>7</v>
      </c>
      <c r="C57" s="36" t="s">
        <v>3</v>
      </c>
      <c r="D57" s="721">
        <v>99</v>
      </c>
      <c r="E57" s="721">
        <v>65</v>
      </c>
      <c r="F57" s="489">
        <v>10</v>
      </c>
      <c r="G57" s="37">
        <f t="shared" si="63"/>
        <v>63.660305779569896</v>
      </c>
      <c r="H57" s="37">
        <f t="shared" si="64"/>
        <v>35.339694220430104</v>
      </c>
      <c r="I57" s="38">
        <f t="shared" si="65"/>
        <v>0.35696660828717275</v>
      </c>
      <c r="J57" s="39">
        <v>36</v>
      </c>
      <c r="K57" s="40">
        <v>32</v>
      </c>
      <c r="L57" s="41">
        <v>0.93</v>
      </c>
      <c r="M57" s="843">
        <v>23345</v>
      </c>
      <c r="N57" s="42"/>
      <c r="O57" s="43">
        <f t="shared" si="66"/>
        <v>729.53125</v>
      </c>
      <c r="P57" s="44">
        <f t="shared" si="67"/>
        <v>20.264756944444443</v>
      </c>
      <c r="Q57" s="714">
        <v>315</v>
      </c>
      <c r="R57" s="44">
        <f t="shared" si="68"/>
        <v>9.84375</v>
      </c>
      <c r="S57" s="45"/>
      <c r="T57" s="44">
        <f t="shared" si="69"/>
        <v>0</v>
      </c>
      <c r="U57" s="672">
        <v>24</v>
      </c>
      <c r="V57" s="44">
        <f t="shared" si="14"/>
        <v>25.806451612903224</v>
      </c>
      <c r="W57" s="45">
        <v>0</v>
      </c>
      <c r="X57" s="44">
        <f t="shared" si="70"/>
        <v>0</v>
      </c>
      <c r="Y57" s="45">
        <v>1000</v>
      </c>
      <c r="Z57" s="44">
        <f t="shared" si="71"/>
        <v>0.86805555555555558</v>
      </c>
      <c r="AA57" s="45">
        <v>150</v>
      </c>
      <c r="AB57" s="44">
        <f t="shared" si="72"/>
        <v>0.13020833333333334</v>
      </c>
      <c r="AC57" s="629">
        <f t="shared" si="62"/>
        <v>1.3020833333333333</v>
      </c>
      <c r="AD57" s="45">
        <v>0</v>
      </c>
      <c r="AE57" s="44">
        <f t="shared" si="73"/>
        <v>0</v>
      </c>
      <c r="AF57" s="44">
        <v>0</v>
      </c>
      <c r="AG57" s="44">
        <v>0</v>
      </c>
      <c r="AH57" s="46">
        <v>0.04</v>
      </c>
      <c r="AI57" s="46">
        <v>1.4999999999999999E-2</v>
      </c>
      <c r="AJ57" s="44">
        <f t="shared" si="74"/>
        <v>3.96</v>
      </c>
      <c r="AK57" s="389">
        <f t="shared" si="75"/>
        <v>1.4849999999999999</v>
      </c>
    </row>
    <row r="58" spans="1:37" s="364" customFormat="1" x14ac:dyDescent="0.2">
      <c r="A58" s="513" t="s">
        <v>247</v>
      </c>
      <c r="B58" s="36" t="s">
        <v>8</v>
      </c>
      <c r="C58" s="36" t="s">
        <v>1</v>
      </c>
      <c r="D58" s="721">
        <v>99</v>
      </c>
      <c r="E58" s="721">
        <v>65</v>
      </c>
      <c r="F58" s="489">
        <v>10</v>
      </c>
      <c r="G58" s="37">
        <f t="shared" si="63"/>
        <v>75.860826612903224</v>
      </c>
      <c r="H58" s="37">
        <f t="shared" si="64"/>
        <v>23.139173387096776</v>
      </c>
      <c r="I58" s="38">
        <f t="shared" si="65"/>
        <v>0.23372902411208865</v>
      </c>
      <c r="J58" s="39">
        <v>10</v>
      </c>
      <c r="K58" s="40">
        <v>32</v>
      </c>
      <c r="L58" s="41">
        <v>0.93</v>
      </c>
      <c r="M58" s="843">
        <v>8500</v>
      </c>
      <c r="N58" s="42"/>
      <c r="O58" s="43">
        <f t="shared" si="66"/>
        <v>265.625</v>
      </c>
      <c r="P58" s="44">
        <f t="shared" si="67"/>
        <v>26.5625</v>
      </c>
      <c r="Q58" s="714">
        <v>315</v>
      </c>
      <c r="R58" s="44">
        <f t="shared" si="68"/>
        <v>9.84375</v>
      </c>
      <c r="S58" s="45"/>
      <c r="T58" s="44">
        <f t="shared" si="69"/>
        <v>0</v>
      </c>
      <c r="U58" s="672">
        <v>24</v>
      </c>
      <c r="V58" s="44">
        <f t="shared" si="14"/>
        <v>25.806451612903224</v>
      </c>
      <c r="W58" s="45">
        <v>0</v>
      </c>
      <c r="X58" s="44">
        <f t="shared" si="70"/>
        <v>0</v>
      </c>
      <c r="Y58" s="45">
        <v>1000</v>
      </c>
      <c r="Z58" s="44">
        <f t="shared" si="71"/>
        <v>3.125</v>
      </c>
      <c r="AA58" s="45">
        <v>125</v>
      </c>
      <c r="AB58" s="44">
        <f t="shared" si="72"/>
        <v>0.390625</v>
      </c>
      <c r="AC58" s="629">
        <f t="shared" si="62"/>
        <v>4.6875</v>
      </c>
      <c r="AD58" s="45">
        <v>0</v>
      </c>
      <c r="AE58" s="44">
        <f t="shared" si="73"/>
        <v>0</v>
      </c>
      <c r="AF58" s="44">
        <v>0</v>
      </c>
      <c r="AG58" s="44">
        <v>0</v>
      </c>
      <c r="AH58" s="46">
        <v>0.04</v>
      </c>
      <c r="AI58" s="46">
        <v>1.4999999999999999E-2</v>
      </c>
      <c r="AJ58" s="44">
        <f t="shared" si="74"/>
        <v>3.96</v>
      </c>
      <c r="AK58" s="389">
        <f t="shared" si="75"/>
        <v>1.4849999999999999</v>
      </c>
    </row>
    <row r="59" spans="1:37" s="364" customFormat="1" x14ac:dyDescent="0.2">
      <c r="A59" s="513" t="s">
        <v>247</v>
      </c>
      <c r="B59" s="36" t="s">
        <v>8</v>
      </c>
      <c r="C59" s="36" t="s">
        <v>2</v>
      </c>
      <c r="D59" s="721">
        <v>99</v>
      </c>
      <c r="E59" s="721">
        <v>65</v>
      </c>
      <c r="F59" s="489">
        <v>10</v>
      </c>
      <c r="G59" s="37">
        <f t="shared" si="63"/>
        <v>61.472805779569896</v>
      </c>
      <c r="H59" s="37">
        <f t="shared" si="64"/>
        <v>37.527194220430104</v>
      </c>
      <c r="I59" s="38">
        <f t="shared" si="65"/>
        <v>0.37906256788313236</v>
      </c>
      <c r="J59" s="39">
        <v>24</v>
      </c>
      <c r="K59" s="40">
        <v>32</v>
      </c>
      <c r="L59" s="41">
        <v>0.93</v>
      </c>
      <c r="M59" s="843">
        <v>13000</v>
      </c>
      <c r="N59" s="42"/>
      <c r="O59" s="43">
        <f t="shared" si="66"/>
        <v>406.25</v>
      </c>
      <c r="P59" s="44">
        <f t="shared" si="67"/>
        <v>16.927083333333332</v>
      </c>
      <c r="Q59" s="714">
        <v>315</v>
      </c>
      <c r="R59" s="44">
        <f t="shared" si="68"/>
        <v>9.84375</v>
      </c>
      <c r="S59" s="45"/>
      <c r="T59" s="44">
        <f t="shared" si="69"/>
        <v>0</v>
      </c>
      <c r="U59" s="672">
        <v>24</v>
      </c>
      <c r="V59" s="44">
        <f t="shared" si="14"/>
        <v>25.806451612903224</v>
      </c>
      <c r="W59" s="45">
        <v>0</v>
      </c>
      <c r="X59" s="44">
        <f t="shared" si="70"/>
        <v>0</v>
      </c>
      <c r="Y59" s="45">
        <v>1000</v>
      </c>
      <c r="Z59" s="44">
        <f t="shared" si="71"/>
        <v>1.3020833333333333</v>
      </c>
      <c r="AA59" s="45">
        <v>150</v>
      </c>
      <c r="AB59" s="44">
        <f t="shared" si="72"/>
        <v>0.1953125</v>
      </c>
      <c r="AC59" s="629">
        <f t="shared" si="62"/>
        <v>1.953125</v>
      </c>
      <c r="AD59" s="45">
        <v>0</v>
      </c>
      <c r="AE59" s="44">
        <f t="shared" si="73"/>
        <v>0</v>
      </c>
      <c r="AF59" s="44">
        <v>0</v>
      </c>
      <c r="AG59" s="44">
        <v>0</v>
      </c>
      <c r="AH59" s="46">
        <v>0.04</v>
      </c>
      <c r="AI59" s="46">
        <v>1.4999999999999999E-2</v>
      </c>
      <c r="AJ59" s="44">
        <f t="shared" si="74"/>
        <v>3.96</v>
      </c>
      <c r="AK59" s="389">
        <f t="shared" si="75"/>
        <v>1.4849999999999999</v>
      </c>
    </row>
    <row r="60" spans="1:37" s="364" customFormat="1" x14ac:dyDescent="0.2">
      <c r="A60" s="513" t="s">
        <v>247</v>
      </c>
      <c r="B60" s="36" t="s">
        <v>8</v>
      </c>
      <c r="C60" s="36" t="s">
        <v>3</v>
      </c>
      <c r="D60" s="721">
        <v>99</v>
      </c>
      <c r="E60" s="721">
        <v>65</v>
      </c>
      <c r="F60" s="489">
        <v>10</v>
      </c>
      <c r="G60" s="37">
        <f t="shared" si="63"/>
        <v>62.058743279569896</v>
      </c>
      <c r="H60" s="37">
        <f t="shared" si="64"/>
        <v>36.941256720430104</v>
      </c>
      <c r="I60" s="38">
        <f t="shared" si="65"/>
        <v>0.37314400727707175</v>
      </c>
      <c r="J60" s="39">
        <v>36</v>
      </c>
      <c r="K60" s="40">
        <v>32</v>
      </c>
      <c r="L60" s="41">
        <v>0.93</v>
      </c>
      <c r="M60" s="843">
        <v>21500</v>
      </c>
      <c r="N60" s="42"/>
      <c r="O60" s="43">
        <f t="shared" si="66"/>
        <v>671.875</v>
      </c>
      <c r="P60" s="44">
        <f t="shared" si="67"/>
        <v>18.663194444444443</v>
      </c>
      <c r="Q60" s="714">
        <v>315</v>
      </c>
      <c r="R60" s="44">
        <f t="shared" si="68"/>
        <v>9.84375</v>
      </c>
      <c r="S60" s="45"/>
      <c r="T60" s="44">
        <f t="shared" si="69"/>
        <v>0</v>
      </c>
      <c r="U60" s="672">
        <v>24</v>
      </c>
      <c r="V60" s="44">
        <f t="shared" si="14"/>
        <v>25.806451612903224</v>
      </c>
      <c r="W60" s="45">
        <v>0</v>
      </c>
      <c r="X60" s="44">
        <f t="shared" si="70"/>
        <v>0</v>
      </c>
      <c r="Y60" s="45">
        <v>1000</v>
      </c>
      <c r="Z60" s="44">
        <f t="shared" si="71"/>
        <v>0.86805555555555558</v>
      </c>
      <c r="AA60" s="45">
        <v>150</v>
      </c>
      <c r="AB60" s="44">
        <f t="shared" si="72"/>
        <v>0.13020833333333334</v>
      </c>
      <c r="AC60" s="629">
        <f t="shared" si="62"/>
        <v>1.3020833333333333</v>
      </c>
      <c r="AD60" s="45">
        <v>0</v>
      </c>
      <c r="AE60" s="44">
        <f t="shared" si="73"/>
        <v>0</v>
      </c>
      <c r="AF60" s="44">
        <v>0</v>
      </c>
      <c r="AG60" s="44">
        <v>0</v>
      </c>
      <c r="AH60" s="46">
        <v>0.04</v>
      </c>
      <c r="AI60" s="46">
        <v>1.4999999999999999E-2</v>
      </c>
      <c r="AJ60" s="44">
        <f t="shared" si="74"/>
        <v>3.96</v>
      </c>
      <c r="AK60" s="389">
        <f t="shared" si="75"/>
        <v>1.4849999999999999</v>
      </c>
    </row>
    <row r="61" spans="1:37" s="364" customFormat="1" x14ac:dyDescent="0.2">
      <c r="A61" s="513" t="s">
        <v>247</v>
      </c>
      <c r="B61" s="36" t="s">
        <v>9</v>
      </c>
      <c r="C61" s="36" t="s">
        <v>1</v>
      </c>
      <c r="D61" s="721">
        <v>99</v>
      </c>
      <c r="E61" s="721">
        <v>65</v>
      </c>
      <c r="F61" s="489">
        <v>10</v>
      </c>
      <c r="G61" s="37">
        <f t="shared" si="63"/>
        <v>78.017076612903224</v>
      </c>
      <c r="H61" s="37">
        <f t="shared" si="64"/>
        <v>20.982923387096776</v>
      </c>
      <c r="I61" s="38">
        <f t="shared" si="65"/>
        <v>0.21194872108178561</v>
      </c>
      <c r="J61" s="39">
        <v>10</v>
      </c>
      <c r="K61" s="40">
        <v>32</v>
      </c>
      <c r="L61" s="41">
        <v>0.93</v>
      </c>
      <c r="M61" s="843">
        <v>9190</v>
      </c>
      <c r="N61" s="42"/>
      <c r="O61" s="43">
        <f t="shared" si="66"/>
        <v>287.1875</v>
      </c>
      <c r="P61" s="44">
        <f t="shared" si="67"/>
        <v>28.71875</v>
      </c>
      <c r="Q61" s="714">
        <v>315</v>
      </c>
      <c r="R61" s="44">
        <f t="shared" si="68"/>
        <v>9.84375</v>
      </c>
      <c r="S61" s="45"/>
      <c r="T61" s="44">
        <f t="shared" si="69"/>
        <v>0</v>
      </c>
      <c r="U61" s="672">
        <v>24</v>
      </c>
      <c r="V61" s="44">
        <f t="shared" si="14"/>
        <v>25.806451612903224</v>
      </c>
      <c r="W61" s="45">
        <v>0</v>
      </c>
      <c r="X61" s="44">
        <f t="shared" si="70"/>
        <v>0</v>
      </c>
      <c r="Y61" s="45">
        <v>1000</v>
      </c>
      <c r="Z61" s="44">
        <f t="shared" si="71"/>
        <v>3.125</v>
      </c>
      <c r="AA61" s="45">
        <v>125</v>
      </c>
      <c r="AB61" s="44">
        <f t="shared" si="72"/>
        <v>0.390625</v>
      </c>
      <c r="AC61" s="629">
        <f t="shared" si="62"/>
        <v>4.6875</v>
      </c>
      <c r="AD61" s="45">
        <v>0</v>
      </c>
      <c r="AE61" s="44">
        <f t="shared" si="73"/>
        <v>0</v>
      </c>
      <c r="AF61" s="44">
        <v>0</v>
      </c>
      <c r="AG61" s="44">
        <v>0</v>
      </c>
      <c r="AH61" s="46">
        <v>0.04</v>
      </c>
      <c r="AI61" s="46">
        <v>1.4999999999999999E-2</v>
      </c>
      <c r="AJ61" s="44">
        <f t="shared" si="74"/>
        <v>3.96</v>
      </c>
      <c r="AK61" s="389">
        <f t="shared" si="75"/>
        <v>1.4849999999999999</v>
      </c>
    </row>
    <row r="62" spans="1:37" s="364" customFormat="1" x14ac:dyDescent="0.2">
      <c r="A62" s="513" t="s">
        <v>247</v>
      </c>
      <c r="B62" s="36" t="s">
        <v>9</v>
      </c>
      <c r="C62" s="36" t="s">
        <v>2</v>
      </c>
      <c r="D62" s="721">
        <v>99</v>
      </c>
      <c r="E62" s="721">
        <v>65</v>
      </c>
      <c r="F62" s="489">
        <v>10</v>
      </c>
      <c r="G62" s="37">
        <f t="shared" si="63"/>
        <v>62.859524529569896</v>
      </c>
      <c r="H62" s="37">
        <f t="shared" si="64"/>
        <v>36.140475470430104</v>
      </c>
      <c r="I62" s="38">
        <f t="shared" si="65"/>
        <v>0.36505530778212225</v>
      </c>
      <c r="J62" s="39">
        <v>24</v>
      </c>
      <c r="K62" s="40">
        <v>32</v>
      </c>
      <c r="L62" s="41">
        <v>0.93</v>
      </c>
      <c r="M62" s="843">
        <v>14065</v>
      </c>
      <c r="N62" s="42"/>
      <c r="O62" s="43">
        <f t="shared" si="66"/>
        <v>439.53125</v>
      </c>
      <c r="P62" s="44">
        <f t="shared" si="67"/>
        <v>18.313802083333332</v>
      </c>
      <c r="Q62" s="714">
        <v>315</v>
      </c>
      <c r="R62" s="44">
        <f t="shared" si="68"/>
        <v>9.84375</v>
      </c>
      <c r="S62" s="45"/>
      <c r="T62" s="44">
        <f t="shared" si="69"/>
        <v>0</v>
      </c>
      <c r="U62" s="672">
        <v>24</v>
      </c>
      <c r="V62" s="44">
        <f t="shared" si="14"/>
        <v>25.806451612903224</v>
      </c>
      <c r="W62" s="45">
        <v>0</v>
      </c>
      <c r="X62" s="44">
        <f t="shared" si="70"/>
        <v>0</v>
      </c>
      <c r="Y62" s="45">
        <v>1000</v>
      </c>
      <c r="Z62" s="44">
        <f t="shared" si="71"/>
        <v>1.3020833333333333</v>
      </c>
      <c r="AA62" s="45">
        <v>150</v>
      </c>
      <c r="AB62" s="44">
        <f t="shared" si="72"/>
        <v>0.1953125</v>
      </c>
      <c r="AC62" s="629">
        <f t="shared" si="62"/>
        <v>1.953125</v>
      </c>
      <c r="AD62" s="45">
        <v>0</v>
      </c>
      <c r="AE62" s="44">
        <f t="shared" si="73"/>
        <v>0</v>
      </c>
      <c r="AF62" s="44">
        <v>0</v>
      </c>
      <c r="AG62" s="44">
        <v>0</v>
      </c>
      <c r="AH62" s="46">
        <v>0.04</v>
      </c>
      <c r="AI62" s="46">
        <v>1.4999999999999999E-2</v>
      </c>
      <c r="AJ62" s="44">
        <f t="shared" si="74"/>
        <v>3.96</v>
      </c>
      <c r="AK62" s="389">
        <f t="shared" si="75"/>
        <v>1.4849999999999999</v>
      </c>
    </row>
    <row r="63" spans="1:37" s="364" customFormat="1" x14ac:dyDescent="0.2">
      <c r="A63" s="513" t="s">
        <v>247</v>
      </c>
      <c r="B63" s="36" t="s">
        <v>9</v>
      </c>
      <c r="C63" s="36" t="s">
        <v>3</v>
      </c>
      <c r="D63" s="721">
        <v>99</v>
      </c>
      <c r="E63" s="721">
        <v>65</v>
      </c>
      <c r="F63" s="489">
        <v>10</v>
      </c>
      <c r="G63" s="37">
        <f t="shared" si="63"/>
        <v>63.660305779569896</v>
      </c>
      <c r="H63" s="37">
        <f t="shared" si="64"/>
        <v>35.339694220430104</v>
      </c>
      <c r="I63" s="38">
        <f t="shared" si="65"/>
        <v>0.35696660828717275</v>
      </c>
      <c r="J63" s="39">
        <v>36</v>
      </c>
      <c r="K63" s="40">
        <v>32</v>
      </c>
      <c r="L63" s="41">
        <v>0.93</v>
      </c>
      <c r="M63" s="843">
        <v>23345</v>
      </c>
      <c r="N63" s="42"/>
      <c r="O63" s="43">
        <f t="shared" si="66"/>
        <v>729.53125</v>
      </c>
      <c r="P63" s="44">
        <f t="shared" si="67"/>
        <v>20.264756944444443</v>
      </c>
      <c r="Q63" s="714">
        <v>315</v>
      </c>
      <c r="R63" s="44">
        <f t="shared" si="68"/>
        <v>9.84375</v>
      </c>
      <c r="S63" s="45"/>
      <c r="T63" s="44">
        <f t="shared" si="69"/>
        <v>0</v>
      </c>
      <c r="U63" s="672">
        <v>24</v>
      </c>
      <c r="V63" s="44">
        <f t="shared" si="14"/>
        <v>25.806451612903224</v>
      </c>
      <c r="W63" s="45">
        <v>0</v>
      </c>
      <c r="X63" s="44">
        <f t="shared" si="70"/>
        <v>0</v>
      </c>
      <c r="Y63" s="45">
        <v>1000</v>
      </c>
      <c r="Z63" s="44">
        <f t="shared" si="71"/>
        <v>0.86805555555555558</v>
      </c>
      <c r="AA63" s="45">
        <v>150</v>
      </c>
      <c r="AB63" s="44">
        <f t="shared" si="72"/>
        <v>0.13020833333333334</v>
      </c>
      <c r="AC63" s="629">
        <f t="shared" si="62"/>
        <v>1.3020833333333333</v>
      </c>
      <c r="AD63" s="45">
        <v>0</v>
      </c>
      <c r="AE63" s="44">
        <f t="shared" si="73"/>
        <v>0</v>
      </c>
      <c r="AF63" s="44">
        <v>0</v>
      </c>
      <c r="AG63" s="44">
        <v>0</v>
      </c>
      <c r="AH63" s="46">
        <v>0.04</v>
      </c>
      <c r="AI63" s="46">
        <v>1.4999999999999999E-2</v>
      </c>
      <c r="AJ63" s="44">
        <f t="shared" si="74"/>
        <v>3.96</v>
      </c>
      <c r="AK63" s="389">
        <f t="shared" si="75"/>
        <v>1.4849999999999999</v>
      </c>
    </row>
    <row r="64" spans="1:37" x14ac:dyDescent="0.2">
      <c r="A64" s="513" t="s">
        <v>247</v>
      </c>
      <c r="B64" s="36" t="s">
        <v>10</v>
      </c>
      <c r="C64" s="36" t="s">
        <v>1</v>
      </c>
      <c r="D64" s="721">
        <v>99</v>
      </c>
      <c r="E64" s="721">
        <v>65</v>
      </c>
      <c r="F64" s="489">
        <v>10</v>
      </c>
      <c r="G64" s="37">
        <f t="shared" si="63"/>
        <v>75.829576612903224</v>
      </c>
      <c r="H64" s="37">
        <f t="shared" si="64"/>
        <v>23.170423387096776</v>
      </c>
      <c r="I64" s="38">
        <f t="shared" si="65"/>
        <v>0.2340446806777452</v>
      </c>
      <c r="J64" s="39">
        <v>10</v>
      </c>
      <c r="K64" s="40">
        <v>32</v>
      </c>
      <c r="L64" s="41">
        <v>0.93</v>
      </c>
      <c r="M64" s="843">
        <v>8490</v>
      </c>
      <c r="N64" s="42"/>
      <c r="O64" s="43">
        <f t="shared" si="66"/>
        <v>265.3125</v>
      </c>
      <c r="P64" s="44">
        <f t="shared" si="67"/>
        <v>26.53125</v>
      </c>
      <c r="Q64" s="714">
        <v>315</v>
      </c>
      <c r="R64" s="44">
        <f t="shared" si="68"/>
        <v>9.84375</v>
      </c>
      <c r="S64" s="45"/>
      <c r="T64" s="44">
        <f t="shared" si="69"/>
        <v>0</v>
      </c>
      <c r="U64" s="672">
        <v>24</v>
      </c>
      <c r="V64" s="44">
        <f t="shared" si="14"/>
        <v>25.806451612903224</v>
      </c>
      <c r="W64" s="45">
        <v>0</v>
      </c>
      <c r="X64" s="44">
        <f t="shared" si="70"/>
        <v>0</v>
      </c>
      <c r="Y64" s="45">
        <v>1000</v>
      </c>
      <c r="Z64" s="44">
        <f t="shared" si="71"/>
        <v>3.125</v>
      </c>
      <c r="AA64" s="45">
        <v>125</v>
      </c>
      <c r="AB64" s="44">
        <f t="shared" si="72"/>
        <v>0.390625</v>
      </c>
      <c r="AC64" s="629">
        <f t="shared" si="62"/>
        <v>4.6875</v>
      </c>
      <c r="AD64" s="45">
        <v>0</v>
      </c>
      <c r="AE64" s="44">
        <f t="shared" si="73"/>
        <v>0</v>
      </c>
      <c r="AF64" s="44">
        <v>0</v>
      </c>
      <c r="AG64" s="44">
        <v>0</v>
      </c>
      <c r="AH64" s="46">
        <v>0.04</v>
      </c>
      <c r="AI64" s="46">
        <v>1.4999999999999999E-2</v>
      </c>
      <c r="AJ64" s="44">
        <f t="shared" si="74"/>
        <v>3.96</v>
      </c>
      <c r="AK64" s="529">
        <f t="shared" si="75"/>
        <v>1.4849999999999999</v>
      </c>
    </row>
    <row r="65" spans="1:37" x14ac:dyDescent="0.2">
      <c r="A65" s="513" t="s">
        <v>247</v>
      </c>
      <c r="B65" s="36" t="s">
        <v>10</v>
      </c>
      <c r="C65" s="36" t="s">
        <v>2</v>
      </c>
      <c r="D65" s="721">
        <v>99</v>
      </c>
      <c r="E65" s="721">
        <v>65</v>
      </c>
      <c r="F65" s="489">
        <v>10</v>
      </c>
      <c r="G65" s="37">
        <f t="shared" si="63"/>
        <v>62.345201612903224</v>
      </c>
      <c r="H65" s="37">
        <f t="shared" si="64"/>
        <v>36.654798387096776</v>
      </c>
      <c r="I65" s="38">
        <f t="shared" si="65"/>
        <v>0.37025048875855326</v>
      </c>
      <c r="J65" s="39">
        <v>24</v>
      </c>
      <c r="K65" s="40">
        <v>32</v>
      </c>
      <c r="L65" s="41">
        <v>0.93</v>
      </c>
      <c r="M65" s="843">
        <v>13670</v>
      </c>
      <c r="N65" s="42"/>
      <c r="O65" s="43">
        <f t="shared" si="66"/>
        <v>427.1875</v>
      </c>
      <c r="P65" s="44">
        <f t="shared" si="67"/>
        <v>17.799479166666668</v>
      </c>
      <c r="Q65" s="714">
        <v>315</v>
      </c>
      <c r="R65" s="44">
        <f t="shared" si="68"/>
        <v>9.84375</v>
      </c>
      <c r="S65" s="45"/>
      <c r="T65" s="44">
        <f t="shared" si="69"/>
        <v>0</v>
      </c>
      <c r="U65" s="672">
        <v>24</v>
      </c>
      <c r="V65" s="44">
        <f t="shared" si="14"/>
        <v>25.806451612903224</v>
      </c>
      <c r="W65" s="45">
        <v>0</v>
      </c>
      <c r="X65" s="44">
        <f t="shared" si="70"/>
        <v>0</v>
      </c>
      <c r="Y65" s="45">
        <v>1000</v>
      </c>
      <c r="Z65" s="44">
        <f t="shared" si="71"/>
        <v>1.3020833333333333</v>
      </c>
      <c r="AA65" s="45">
        <v>150</v>
      </c>
      <c r="AB65" s="44">
        <f t="shared" si="72"/>
        <v>0.1953125</v>
      </c>
      <c r="AC65" s="629">
        <f t="shared" si="62"/>
        <v>1.953125</v>
      </c>
      <c r="AD65" s="45">
        <v>0</v>
      </c>
      <c r="AE65" s="44">
        <f t="shared" si="73"/>
        <v>0</v>
      </c>
      <c r="AF65" s="44">
        <v>0</v>
      </c>
      <c r="AG65" s="44">
        <v>0</v>
      </c>
      <c r="AH65" s="46">
        <v>0.04</v>
      </c>
      <c r="AI65" s="46">
        <v>1.4999999999999999E-2</v>
      </c>
      <c r="AJ65" s="44">
        <f t="shared" si="74"/>
        <v>3.96</v>
      </c>
      <c r="AK65" s="529">
        <f t="shared" si="75"/>
        <v>1.4849999999999999</v>
      </c>
    </row>
    <row r="66" spans="1:37" x14ac:dyDescent="0.2">
      <c r="A66" s="513" t="s">
        <v>247</v>
      </c>
      <c r="B66" s="36" t="s">
        <v>10</v>
      </c>
      <c r="C66" s="36" t="s">
        <v>3</v>
      </c>
      <c r="D66" s="721">
        <v>99</v>
      </c>
      <c r="E66" s="721">
        <v>65</v>
      </c>
      <c r="F66" s="489">
        <v>10</v>
      </c>
      <c r="G66" s="37">
        <f t="shared" si="63"/>
        <v>62.019680779569896</v>
      </c>
      <c r="H66" s="37">
        <f t="shared" si="64"/>
        <v>36.980319220430104</v>
      </c>
      <c r="I66" s="38">
        <f t="shared" si="65"/>
        <v>0.37353857798414247</v>
      </c>
      <c r="J66" s="39">
        <v>36</v>
      </c>
      <c r="K66" s="40">
        <v>32</v>
      </c>
      <c r="L66" s="41">
        <v>0.93</v>
      </c>
      <c r="M66" s="843">
        <v>21455</v>
      </c>
      <c r="N66" s="42"/>
      <c r="O66" s="43">
        <f t="shared" si="66"/>
        <v>670.46875</v>
      </c>
      <c r="P66" s="44">
        <f t="shared" si="67"/>
        <v>18.624131944444443</v>
      </c>
      <c r="Q66" s="714">
        <v>315</v>
      </c>
      <c r="R66" s="44">
        <f t="shared" si="68"/>
        <v>9.84375</v>
      </c>
      <c r="S66" s="45"/>
      <c r="T66" s="44">
        <f t="shared" si="69"/>
        <v>0</v>
      </c>
      <c r="U66" s="672">
        <v>24</v>
      </c>
      <c r="V66" s="44">
        <f t="shared" si="14"/>
        <v>25.806451612903224</v>
      </c>
      <c r="W66" s="45">
        <v>0</v>
      </c>
      <c r="X66" s="44">
        <f t="shared" si="70"/>
        <v>0</v>
      </c>
      <c r="Y66" s="45">
        <v>1000</v>
      </c>
      <c r="Z66" s="44">
        <f t="shared" si="71"/>
        <v>0.86805555555555558</v>
      </c>
      <c r="AA66" s="45">
        <v>150</v>
      </c>
      <c r="AB66" s="44">
        <f t="shared" si="72"/>
        <v>0.13020833333333334</v>
      </c>
      <c r="AC66" s="629">
        <f t="shared" si="62"/>
        <v>1.3020833333333333</v>
      </c>
      <c r="AD66" s="45">
        <v>0</v>
      </c>
      <c r="AE66" s="44">
        <f t="shared" si="73"/>
        <v>0</v>
      </c>
      <c r="AF66" s="44">
        <v>0</v>
      </c>
      <c r="AG66" s="44">
        <v>0</v>
      </c>
      <c r="AH66" s="46">
        <v>0.04</v>
      </c>
      <c r="AI66" s="46">
        <v>1.4999999999999999E-2</v>
      </c>
      <c r="AJ66" s="44">
        <f t="shared" si="74"/>
        <v>3.96</v>
      </c>
      <c r="AK66" s="529">
        <f t="shared" si="75"/>
        <v>1.4849999999999999</v>
      </c>
    </row>
    <row r="67" spans="1:37" x14ac:dyDescent="0.2">
      <c r="A67" s="513" t="s">
        <v>247</v>
      </c>
      <c r="B67" s="36" t="s">
        <v>11</v>
      </c>
      <c r="C67" s="36" t="s">
        <v>1</v>
      </c>
      <c r="D67" s="721">
        <v>99</v>
      </c>
      <c r="E67" s="721">
        <v>65</v>
      </c>
      <c r="F67" s="489">
        <v>10</v>
      </c>
      <c r="G67" s="37">
        <f t="shared" si="63"/>
        <v>83.376451612903224</v>
      </c>
      <c r="H67" s="37">
        <f t="shared" si="64"/>
        <v>15.623548387096776</v>
      </c>
      <c r="I67" s="38">
        <f t="shared" si="65"/>
        <v>0.15781362007168459</v>
      </c>
      <c r="J67" s="39">
        <v>10</v>
      </c>
      <c r="K67" s="40">
        <v>32</v>
      </c>
      <c r="L67" s="41">
        <v>0.93</v>
      </c>
      <c r="M67" s="843">
        <v>9255</v>
      </c>
      <c r="N67" s="42"/>
      <c r="O67" s="43">
        <f t="shared" si="66"/>
        <v>289.21875</v>
      </c>
      <c r="P67" s="44">
        <f t="shared" si="67"/>
        <v>28.921875</v>
      </c>
      <c r="Q67" s="714">
        <v>480</v>
      </c>
      <c r="R67" s="44">
        <f t="shared" si="68"/>
        <v>15</v>
      </c>
      <c r="S67" s="45"/>
      <c r="T67" s="44">
        <f t="shared" si="69"/>
        <v>0</v>
      </c>
      <c r="U67" s="672">
        <v>24</v>
      </c>
      <c r="V67" s="44">
        <f t="shared" si="14"/>
        <v>25.806451612903224</v>
      </c>
      <c r="W67" s="45">
        <v>0</v>
      </c>
      <c r="X67" s="44">
        <f t="shared" si="70"/>
        <v>0</v>
      </c>
      <c r="Y67" s="45">
        <v>1000</v>
      </c>
      <c r="Z67" s="44">
        <f t="shared" si="71"/>
        <v>3.125</v>
      </c>
      <c r="AA67" s="45">
        <v>125</v>
      </c>
      <c r="AB67" s="44">
        <f t="shared" si="72"/>
        <v>0.390625</v>
      </c>
      <c r="AC67" s="629">
        <f t="shared" si="62"/>
        <v>4.6875</v>
      </c>
      <c r="AD67" s="45">
        <v>0</v>
      </c>
      <c r="AE67" s="44">
        <f t="shared" si="73"/>
        <v>0</v>
      </c>
      <c r="AF67" s="44">
        <v>0</v>
      </c>
      <c r="AG67" s="44">
        <v>0</v>
      </c>
      <c r="AH67" s="46">
        <v>0.04</v>
      </c>
      <c r="AI67" s="46">
        <v>1.4999999999999999E-2</v>
      </c>
      <c r="AJ67" s="44">
        <f t="shared" si="74"/>
        <v>3.96</v>
      </c>
      <c r="AK67" s="529">
        <f t="shared" si="75"/>
        <v>1.4849999999999999</v>
      </c>
    </row>
    <row r="68" spans="1:37" x14ac:dyDescent="0.2">
      <c r="A68" s="513" t="s">
        <v>247</v>
      </c>
      <c r="B68" s="36" t="s">
        <v>11</v>
      </c>
      <c r="C68" s="36" t="s">
        <v>2</v>
      </c>
      <c r="D68" s="721">
        <v>99</v>
      </c>
      <c r="E68" s="721">
        <v>65</v>
      </c>
      <c r="F68" s="489">
        <v>10</v>
      </c>
      <c r="G68" s="37">
        <f t="shared" si="63"/>
        <v>69.324368279569882</v>
      </c>
      <c r="H68" s="37">
        <f t="shared" si="64"/>
        <v>29.675631720430118</v>
      </c>
      <c r="I68" s="38">
        <f t="shared" si="65"/>
        <v>0.29975385576192037</v>
      </c>
      <c r="J68" s="39">
        <v>24</v>
      </c>
      <c r="K68" s="40">
        <v>32</v>
      </c>
      <c r="L68" s="41">
        <v>0.93</v>
      </c>
      <c r="M68" s="843">
        <v>15070</v>
      </c>
      <c r="N68" s="42"/>
      <c r="O68" s="43">
        <f t="shared" si="66"/>
        <v>470.9375</v>
      </c>
      <c r="P68" s="44">
        <f t="shared" si="67"/>
        <v>19.622395833333332</v>
      </c>
      <c r="Q68" s="714">
        <v>480</v>
      </c>
      <c r="R68" s="44">
        <f t="shared" si="68"/>
        <v>15</v>
      </c>
      <c r="S68" s="45"/>
      <c r="T68" s="44">
        <f t="shared" si="69"/>
        <v>0</v>
      </c>
      <c r="U68" s="672">
        <v>24</v>
      </c>
      <c r="V68" s="44">
        <f t="shared" si="14"/>
        <v>25.806451612903224</v>
      </c>
      <c r="W68" s="45">
        <v>0</v>
      </c>
      <c r="X68" s="44">
        <f t="shared" si="70"/>
        <v>0</v>
      </c>
      <c r="Y68" s="45">
        <v>1000</v>
      </c>
      <c r="Z68" s="44">
        <f t="shared" si="71"/>
        <v>1.3020833333333333</v>
      </c>
      <c r="AA68" s="45">
        <v>150</v>
      </c>
      <c r="AB68" s="44">
        <f t="shared" si="72"/>
        <v>0.1953125</v>
      </c>
      <c r="AC68" s="629">
        <f t="shared" si="62"/>
        <v>1.953125</v>
      </c>
      <c r="AD68" s="45">
        <v>0</v>
      </c>
      <c r="AE68" s="44">
        <f t="shared" si="73"/>
        <v>0</v>
      </c>
      <c r="AF68" s="44">
        <v>0</v>
      </c>
      <c r="AG68" s="44">
        <v>0</v>
      </c>
      <c r="AH68" s="46">
        <v>0.04</v>
      </c>
      <c r="AI68" s="46">
        <v>1.4999999999999999E-2</v>
      </c>
      <c r="AJ68" s="44">
        <f t="shared" si="74"/>
        <v>3.96</v>
      </c>
      <c r="AK68" s="529">
        <f t="shared" si="75"/>
        <v>1.4849999999999999</v>
      </c>
    </row>
    <row r="69" spans="1:37" ht="13.5" thickBot="1" x14ac:dyDescent="0.25">
      <c r="A69" s="498" t="s">
        <v>247</v>
      </c>
      <c r="B69" s="82" t="s">
        <v>11</v>
      </c>
      <c r="C69" s="82" t="s">
        <v>3</v>
      </c>
      <c r="D69" s="722">
        <v>99</v>
      </c>
      <c r="E69" s="722">
        <v>65</v>
      </c>
      <c r="F69" s="490">
        <v>10</v>
      </c>
      <c r="G69" s="83">
        <f t="shared" si="63"/>
        <v>69.111694668458782</v>
      </c>
      <c r="H69" s="83">
        <f t="shared" si="64"/>
        <v>29.888305331541218</v>
      </c>
      <c r="I69" s="84">
        <f t="shared" si="65"/>
        <v>0.30190207405597191</v>
      </c>
      <c r="J69" s="85">
        <v>36</v>
      </c>
      <c r="K69" s="92">
        <v>32</v>
      </c>
      <c r="L69" s="93">
        <v>0.93</v>
      </c>
      <c r="M69" s="851">
        <v>23685</v>
      </c>
      <c r="N69" s="86"/>
      <c r="O69" s="87">
        <f t="shared" si="66"/>
        <v>740.15625</v>
      </c>
      <c r="P69" s="88">
        <f t="shared" si="67"/>
        <v>20.559895833333332</v>
      </c>
      <c r="Q69" s="761">
        <v>480</v>
      </c>
      <c r="R69" s="88">
        <f t="shared" si="68"/>
        <v>15</v>
      </c>
      <c r="S69" s="89"/>
      <c r="T69" s="88">
        <f t="shared" si="69"/>
        <v>0</v>
      </c>
      <c r="U69" s="673">
        <v>24</v>
      </c>
      <c r="V69" s="88">
        <f t="shared" si="14"/>
        <v>25.806451612903224</v>
      </c>
      <c r="W69" s="89">
        <v>0</v>
      </c>
      <c r="X69" s="88">
        <f t="shared" si="70"/>
        <v>0</v>
      </c>
      <c r="Y69" s="89">
        <v>1000</v>
      </c>
      <c r="Z69" s="88">
        <f t="shared" si="71"/>
        <v>0.86805555555555558</v>
      </c>
      <c r="AA69" s="89">
        <v>150</v>
      </c>
      <c r="AB69" s="88">
        <f t="shared" si="72"/>
        <v>0.13020833333333334</v>
      </c>
      <c r="AC69" s="631">
        <f t="shared" si="62"/>
        <v>1.3020833333333333</v>
      </c>
      <c r="AD69" s="89">
        <v>0</v>
      </c>
      <c r="AE69" s="88">
        <f t="shared" si="73"/>
        <v>0</v>
      </c>
      <c r="AF69" s="88">
        <v>0</v>
      </c>
      <c r="AG69" s="88">
        <v>0</v>
      </c>
      <c r="AH69" s="304">
        <v>0.04</v>
      </c>
      <c r="AI69" s="304">
        <v>1.4999999999999999E-2</v>
      </c>
      <c r="AJ69" s="88">
        <f t="shared" si="74"/>
        <v>3.96</v>
      </c>
      <c r="AK69" s="532">
        <f t="shared" si="75"/>
        <v>1.4849999999999999</v>
      </c>
    </row>
    <row r="70" spans="1:37" s="404" customFormat="1" x14ac:dyDescent="0.2">
      <c r="A70" s="140" t="s">
        <v>382</v>
      </c>
      <c r="B70" s="24" t="s">
        <v>7</v>
      </c>
      <c r="C70" s="24" t="s">
        <v>1</v>
      </c>
      <c r="D70" s="488">
        <v>55</v>
      </c>
      <c r="E70" s="488">
        <v>60</v>
      </c>
      <c r="F70" s="488">
        <v>10</v>
      </c>
      <c r="G70" s="25">
        <f t="shared" ref="G70:G84" si="76">SUM(P70,R70,T70,V70,X70,Z70,AB70,AC70,AE70,AF70,AJ70,AK70)</f>
        <v>49.790625000000006</v>
      </c>
      <c r="H70" s="25">
        <f t="shared" ref="H70:H84" si="77">D70-G70</f>
        <v>5.2093749999999943</v>
      </c>
      <c r="I70" s="26">
        <f t="shared" ref="I70:I84" si="78">H70/D70</f>
        <v>9.471590909090899E-2</v>
      </c>
      <c r="J70" s="27">
        <v>10</v>
      </c>
      <c r="K70" s="64">
        <v>32</v>
      </c>
      <c r="L70" s="29">
        <v>0.93</v>
      </c>
      <c r="M70" s="850">
        <v>9190</v>
      </c>
      <c r="N70" s="30"/>
      <c r="O70" s="31">
        <f t="shared" ref="O70:O84" si="79">(M70+N70)/K70</f>
        <v>287.1875</v>
      </c>
      <c r="P70" s="32">
        <f t="shared" ref="P70:P84" si="80">O70/J70</f>
        <v>28.71875</v>
      </c>
      <c r="Q70" s="716">
        <v>315</v>
      </c>
      <c r="R70" s="32">
        <f t="shared" ref="R70:R84" si="81">Q70/K70</f>
        <v>9.84375</v>
      </c>
      <c r="S70" s="33"/>
      <c r="T70" s="32">
        <f t="shared" ref="T70:T84" si="82">S70/K70</f>
        <v>0</v>
      </c>
      <c r="U70" s="762"/>
      <c r="V70" s="32">
        <f t="shared" ref="V70:V84" si="83">U70/L70</f>
        <v>0</v>
      </c>
      <c r="W70" s="33">
        <v>0</v>
      </c>
      <c r="X70" s="32">
        <f t="shared" ref="X70:X84" si="84">(W70/K70)/J70</f>
        <v>0</v>
      </c>
      <c r="Y70" s="33">
        <v>1000</v>
      </c>
      <c r="Z70" s="32">
        <f t="shared" ref="Z70:Z84" si="85">(Y70/K70)/J70</f>
        <v>3.125</v>
      </c>
      <c r="AA70" s="33">
        <v>125</v>
      </c>
      <c r="AB70" s="32">
        <f t="shared" ref="AB70:AB84" si="86">(AA70/K70)/J70</f>
        <v>0.390625</v>
      </c>
      <c r="AC70" s="717">
        <f t="shared" ref="AC70:AC84" si="87">(45000/30/K70/J70)</f>
        <v>4.6875</v>
      </c>
      <c r="AD70" s="33">
        <v>0</v>
      </c>
      <c r="AE70" s="32">
        <f t="shared" ref="AE70:AE84" si="88">AD70/K70</f>
        <v>0</v>
      </c>
      <c r="AF70" s="32">
        <v>0</v>
      </c>
      <c r="AG70" s="32">
        <v>0</v>
      </c>
      <c r="AH70" s="34">
        <v>0.04</v>
      </c>
      <c r="AI70" s="34">
        <v>1.4999999999999999E-2</v>
      </c>
      <c r="AJ70" s="32">
        <f t="shared" ref="AJ70:AJ84" si="89">(D70*AH70)+AG70</f>
        <v>2.2000000000000002</v>
      </c>
      <c r="AK70" s="632">
        <f t="shared" ref="AK70:AK84" si="90">D70*AI70</f>
        <v>0.82499999999999996</v>
      </c>
    </row>
    <row r="71" spans="1:37" s="364" customFormat="1" x14ac:dyDescent="0.2">
      <c r="A71" s="235" t="s">
        <v>382</v>
      </c>
      <c r="B71" s="36" t="s">
        <v>7</v>
      </c>
      <c r="C71" s="36" t="s">
        <v>2</v>
      </c>
      <c r="D71" s="489">
        <v>55</v>
      </c>
      <c r="E71" s="489">
        <v>60</v>
      </c>
      <c r="F71" s="489">
        <v>10</v>
      </c>
      <c r="G71" s="37">
        <f t="shared" si="76"/>
        <v>34.63307291666667</v>
      </c>
      <c r="H71" s="37">
        <f t="shared" si="77"/>
        <v>20.36692708333333</v>
      </c>
      <c r="I71" s="38">
        <f t="shared" si="78"/>
        <v>0.37030776515151509</v>
      </c>
      <c r="J71" s="39">
        <v>24</v>
      </c>
      <c r="K71" s="40">
        <v>32</v>
      </c>
      <c r="L71" s="41">
        <v>0.93</v>
      </c>
      <c r="M71" s="843">
        <v>14065</v>
      </c>
      <c r="N71" s="42"/>
      <c r="O71" s="43">
        <f t="shared" si="79"/>
        <v>439.53125</v>
      </c>
      <c r="P71" s="44">
        <f t="shared" si="80"/>
        <v>18.313802083333332</v>
      </c>
      <c r="Q71" s="714">
        <v>315</v>
      </c>
      <c r="R71" s="44">
        <f t="shared" si="81"/>
        <v>9.84375</v>
      </c>
      <c r="S71" s="45"/>
      <c r="T71" s="44">
        <f t="shared" si="82"/>
        <v>0</v>
      </c>
      <c r="U71" s="763"/>
      <c r="V71" s="44">
        <f t="shared" si="83"/>
        <v>0</v>
      </c>
      <c r="W71" s="45">
        <v>0</v>
      </c>
      <c r="X71" s="44">
        <f t="shared" si="84"/>
        <v>0</v>
      </c>
      <c r="Y71" s="45">
        <v>1000</v>
      </c>
      <c r="Z71" s="44">
        <f t="shared" si="85"/>
        <v>1.3020833333333333</v>
      </c>
      <c r="AA71" s="45">
        <v>150</v>
      </c>
      <c r="AB71" s="44">
        <f t="shared" si="86"/>
        <v>0.1953125</v>
      </c>
      <c r="AC71" s="629">
        <f t="shared" si="87"/>
        <v>1.953125</v>
      </c>
      <c r="AD71" s="45">
        <v>0</v>
      </c>
      <c r="AE71" s="44">
        <f t="shared" si="88"/>
        <v>0</v>
      </c>
      <c r="AF71" s="44">
        <v>0</v>
      </c>
      <c r="AG71" s="44">
        <v>0</v>
      </c>
      <c r="AH71" s="46">
        <v>0.04</v>
      </c>
      <c r="AI71" s="46">
        <v>1.4999999999999999E-2</v>
      </c>
      <c r="AJ71" s="44">
        <f t="shared" si="89"/>
        <v>2.2000000000000002</v>
      </c>
      <c r="AK71" s="389">
        <f t="shared" si="90"/>
        <v>0.82499999999999996</v>
      </c>
    </row>
    <row r="72" spans="1:37" s="364" customFormat="1" x14ac:dyDescent="0.2">
      <c r="A72" s="235" t="s">
        <v>382</v>
      </c>
      <c r="B72" s="36" t="s">
        <v>7</v>
      </c>
      <c r="C72" s="36" t="s">
        <v>3</v>
      </c>
      <c r="D72" s="489">
        <v>55</v>
      </c>
      <c r="E72" s="489">
        <v>60</v>
      </c>
      <c r="F72" s="489">
        <v>10</v>
      </c>
      <c r="G72" s="37">
        <f t="shared" si="76"/>
        <v>35.43385416666667</v>
      </c>
      <c r="H72" s="37">
        <f t="shared" si="77"/>
        <v>19.56614583333333</v>
      </c>
      <c r="I72" s="38">
        <f t="shared" si="78"/>
        <v>0.35574810606060597</v>
      </c>
      <c r="J72" s="39">
        <v>36</v>
      </c>
      <c r="K72" s="40">
        <v>32</v>
      </c>
      <c r="L72" s="41">
        <v>0.93</v>
      </c>
      <c r="M72" s="843">
        <v>23345</v>
      </c>
      <c r="N72" s="42"/>
      <c r="O72" s="43">
        <f t="shared" si="79"/>
        <v>729.53125</v>
      </c>
      <c r="P72" s="44">
        <f t="shared" si="80"/>
        <v>20.264756944444443</v>
      </c>
      <c r="Q72" s="714">
        <v>315</v>
      </c>
      <c r="R72" s="44">
        <f t="shared" si="81"/>
        <v>9.84375</v>
      </c>
      <c r="S72" s="45"/>
      <c r="T72" s="44">
        <f t="shared" si="82"/>
        <v>0</v>
      </c>
      <c r="U72" s="763"/>
      <c r="V72" s="44">
        <f t="shared" si="83"/>
        <v>0</v>
      </c>
      <c r="W72" s="45">
        <v>0</v>
      </c>
      <c r="X72" s="44">
        <f t="shared" si="84"/>
        <v>0</v>
      </c>
      <c r="Y72" s="45">
        <v>1000</v>
      </c>
      <c r="Z72" s="44">
        <f t="shared" si="85"/>
        <v>0.86805555555555558</v>
      </c>
      <c r="AA72" s="45">
        <v>150</v>
      </c>
      <c r="AB72" s="44">
        <f t="shared" si="86"/>
        <v>0.13020833333333334</v>
      </c>
      <c r="AC72" s="629">
        <f t="shared" si="87"/>
        <v>1.3020833333333333</v>
      </c>
      <c r="AD72" s="45">
        <v>0</v>
      </c>
      <c r="AE72" s="44">
        <f t="shared" si="88"/>
        <v>0</v>
      </c>
      <c r="AF72" s="44">
        <v>0</v>
      </c>
      <c r="AG72" s="44">
        <v>0</v>
      </c>
      <c r="AH72" s="46">
        <v>0.04</v>
      </c>
      <c r="AI72" s="46">
        <v>1.4999999999999999E-2</v>
      </c>
      <c r="AJ72" s="44">
        <f t="shared" si="89"/>
        <v>2.2000000000000002</v>
      </c>
      <c r="AK72" s="389">
        <f t="shared" si="90"/>
        <v>0.82499999999999996</v>
      </c>
    </row>
    <row r="73" spans="1:37" s="364" customFormat="1" x14ac:dyDescent="0.2">
      <c r="A73" s="235" t="s">
        <v>382</v>
      </c>
      <c r="B73" s="36" t="s">
        <v>8</v>
      </c>
      <c r="C73" s="36" t="s">
        <v>1</v>
      </c>
      <c r="D73" s="489">
        <v>55</v>
      </c>
      <c r="E73" s="489">
        <v>60</v>
      </c>
      <c r="F73" s="489">
        <v>10</v>
      </c>
      <c r="G73" s="37">
        <f t="shared" si="76"/>
        <v>47.634375000000006</v>
      </c>
      <c r="H73" s="37">
        <f t="shared" si="77"/>
        <v>7.3656249999999943</v>
      </c>
      <c r="I73" s="38">
        <f t="shared" si="78"/>
        <v>0.13392045454545445</v>
      </c>
      <c r="J73" s="39">
        <v>10</v>
      </c>
      <c r="K73" s="40">
        <v>32</v>
      </c>
      <c r="L73" s="41">
        <v>0.93</v>
      </c>
      <c r="M73" s="843">
        <v>8500</v>
      </c>
      <c r="N73" s="42"/>
      <c r="O73" s="43">
        <f t="shared" si="79"/>
        <v>265.625</v>
      </c>
      <c r="P73" s="44">
        <f t="shared" si="80"/>
        <v>26.5625</v>
      </c>
      <c r="Q73" s="714">
        <v>315</v>
      </c>
      <c r="R73" s="44">
        <f t="shared" si="81"/>
        <v>9.84375</v>
      </c>
      <c r="S73" s="45"/>
      <c r="T73" s="44">
        <f t="shared" si="82"/>
        <v>0</v>
      </c>
      <c r="U73" s="763"/>
      <c r="V73" s="44">
        <f t="shared" si="83"/>
        <v>0</v>
      </c>
      <c r="W73" s="45">
        <v>0</v>
      </c>
      <c r="X73" s="44">
        <f t="shared" si="84"/>
        <v>0</v>
      </c>
      <c r="Y73" s="45">
        <v>1000</v>
      </c>
      <c r="Z73" s="44">
        <f t="shared" si="85"/>
        <v>3.125</v>
      </c>
      <c r="AA73" s="45">
        <v>125</v>
      </c>
      <c r="AB73" s="44">
        <f t="shared" si="86"/>
        <v>0.390625</v>
      </c>
      <c r="AC73" s="629">
        <f t="shared" si="87"/>
        <v>4.6875</v>
      </c>
      <c r="AD73" s="45">
        <v>0</v>
      </c>
      <c r="AE73" s="44">
        <f t="shared" si="88"/>
        <v>0</v>
      </c>
      <c r="AF73" s="44">
        <v>0</v>
      </c>
      <c r="AG73" s="44">
        <v>0</v>
      </c>
      <c r="AH73" s="46">
        <v>0.04</v>
      </c>
      <c r="AI73" s="46">
        <v>1.4999999999999999E-2</v>
      </c>
      <c r="AJ73" s="44">
        <f t="shared" si="89"/>
        <v>2.2000000000000002</v>
      </c>
      <c r="AK73" s="389">
        <f t="shared" si="90"/>
        <v>0.82499999999999996</v>
      </c>
    </row>
    <row r="74" spans="1:37" s="364" customFormat="1" x14ac:dyDescent="0.2">
      <c r="A74" s="235" t="s">
        <v>382</v>
      </c>
      <c r="B74" s="36" t="s">
        <v>8</v>
      </c>
      <c r="C74" s="36" t="s">
        <v>2</v>
      </c>
      <c r="D74" s="489">
        <v>55</v>
      </c>
      <c r="E74" s="489">
        <v>60</v>
      </c>
      <c r="F74" s="489">
        <v>10</v>
      </c>
      <c r="G74" s="37">
        <f t="shared" si="76"/>
        <v>33.24635416666667</v>
      </c>
      <c r="H74" s="37">
        <f t="shared" si="77"/>
        <v>21.75364583333333</v>
      </c>
      <c r="I74" s="38">
        <f t="shared" si="78"/>
        <v>0.39552083333333327</v>
      </c>
      <c r="J74" s="39">
        <v>24</v>
      </c>
      <c r="K74" s="40">
        <v>32</v>
      </c>
      <c r="L74" s="41">
        <v>0.93</v>
      </c>
      <c r="M74" s="843">
        <v>13000</v>
      </c>
      <c r="N74" s="42"/>
      <c r="O74" s="43">
        <f t="shared" si="79"/>
        <v>406.25</v>
      </c>
      <c r="P74" s="44">
        <f t="shared" si="80"/>
        <v>16.927083333333332</v>
      </c>
      <c r="Q74" s="714">
        <v>315</v>
      </c>
      <c r="R74" s="44">
        <f t="shared" si="81"/>
        <v>9.84375</v>
      </c>
      <c r="S74" s="45"/>
      <c r="T74" s="44">
        <f t="shared" si="82"/>
        <v>0</v>
      </c>
      <c r="U74" s="763"/>
      <c r="V74" s="44">
        <f t="shared" si="83"/>
        <v>0</v>
      </c>
      <c r="W74" s="45">
        <v>0</v>
      </c>
      <c r="X74" s="44">
        <f t="shared" si="84"/>
        <v>0</v>
      </c>
      <c r="Y74" s="45">
        <v>1000</v>
      </c>
      <c r="Z74" s="44">
        <f t="shared" si="85"/>
        <v>1.3020833333333333</v>
      </c>
      <c r="AA74" s="45">
        <v>150</v>
      </c>
      <c r="AB74" s="44">
        <f t="shared" si="86"/>
        <v>0.1953125</v>
      </c>
      <c r="AC74" s="629">
        <f t="shared" si="87"/>
        <v>1.953125</v>
      </c>
      <c r="AD74" s="45">
        <v>0</v>
      </c>
      <c r="AE74" s="44">
        <f t="shared" si="88"/>
        <v>0</v>
      </c>
      <c r="AF74" s="44">
        <v>0</v>
      </c>
      <c r="AG74" s="44">
        <v>0</v>
      </c>
      <c r="AH74" s="46">
        <v>0.04</v>
      </c>
      <c r="AI74" s="46">
        <v>1.4999999999999999E-2</v>
      </c>
      <c r="AJ74" s="44">
        <f t="shared" si="89"/>
        <v>2.2000000000000002</v>
      </c>
      <c r="AK74" s="389">
        <f t="shared" si="90"/>
        <v>0.82499999999999996</v>
      </c>
    </row>
    <row r="75" spans="1:37" s="364" customFormat="1" x14ac:dyDescent="0.2">
      <c r="A75" s="235" t="s">
        <v>382</v>
      </c>
      <c r="B75" s="36" t="s">
        <v>8</v>
      </c>
      <c r="C75" s="36" t="s">
        <v>3</v>
      </c>
      <c r="D75" s="489">
        <v>55</v>
      </c>
      <c r="E75" s="489">
        <v>60</v>
      </c>
      <c r="F75" s="489">
        <v>10</v>
      </c>
      <c r="G75" s="37">
        <f t="shared" si="76"/>
        <v>33.83229166666667</v>
      </c>
      <c r="H75" s="37">
        <f t="shared" si="77"/>
        <v>21.16770833333333</v>
      </c>
      <c r="I75" s="38">
        <f t="shared" si="78"/>
        <v>0.38486742424242421</v>
      </c>
      <c r="J75" s="39">
        <v>36</v>
      </c>
      <c r="K75" s="40">
        <v>32</v>
      </c>
      <c r="L75" s="41">
        <v>0.93</v>
      </c>
      <c r="M75" s="843">
        <v>21500</v>
      </c>
      <c r="N75" s="42"/>
      <c r="O75" s="43">
        <f t="shared" si="79"/>
        <v>671.875</v>
      </c>
      <c r="P75" s="44">
        <f t="shared" si="80"/>
        <v>18.663194444444443</v>
      </c>
      <c r="Q75" s="714">
        <v>315</v>
      </c>
      <c r="R75" s="44">
        <f t="shared" si="81"/>
        <v>9.84375</v>
      </c>
      <c r="S75" s="45"/>
      <c r="T75" s="44">
        <f t="shared" si="82"/>
        <v>0</v>
      </c>
      <c r="U75" s="763"/>
      <c r="V75" s="44">
        <f t="shared" si="83"/>
        <v>0</v>
      </c>
      <c r="W75" s="45">
        <v>0</v>
      </c>
      <c r="X75" s="44">
        <f t="shared" si="84"/>
        <v>0</v>
      </c>
      <c r="Y75" s="45">
        <v>1000</v>
      </c>
      <c r="Z75" s="44">
        <f t="shared" si="85"/>
        <v>0.86805555555555558</v>
      </c>
      <c r="AA75" s="45">
        <v>150</v>
      </c>
      <c r="AB75" s="44">
        <f t="shared" si="86"/>
        <v>0.13020833333333334</v>
      </c>
      <c r="AC75" s="629">
        <f t="shared" si="87"/>
        <v>1.3020833333333333</v>
      </c>
      <c r="AD75" s="45">
        <v>0</v>
      </c>
      <c r="AE75" s="44">
        <f t="shared" si="88"/>
        <v>0</v>
      </c>
      <c r="AF75" s="44">
        <v>0</v>
      </c>
      <c r="AG75" s="44">
        <v>0</v>
      </c>
      <c r="AH75" s="46">
        <v>0.04</v>
      </c>
      <c r="AI75" s="46">
        <v>1.4999999999999999E-2</v>
      </c>
      <c r="AJ75" s="44">
        <f t="shared" si="89"/>
        <v>2.2000000000000002</v>
      </c>
      <c r="AK75" s="389">
        <f t="shared" si="90"/>
        <v>0.82499999999999996</v>
      </c>
    </row>
    <row r="76" spans="1:37" s="364" customFormat="1" x14ac:dyDescent="0.2">
      <c r="A76" s="235" t="s">
        <v>382</v>
      </c>
      <c r="B76" s="36" t="s">
        <v>9</v>
      </c>
      <c r="C76" s="36" t="s">
        <v>1</v>
      </c>
      <c r="D76" s="489">
        <v>55</v>
      </c>
      <c r="E76" s="489">
        <v>60</v>
      </c>
      <c r="F76" s="489">
        <v>10</v>
      </c>
      <c r="G76" s="37">
        <f t="shared" si="76"/>
        <v>49.790625000000006</v>
      </c>
      <c r="H76" s="37">
        <f t="shared" si="77"/>
        <v>5.2093749999999943</v>
      </c>
      <c r="I76" s="38">
        <f t="shared" si="78"/>
        <v>9.471590909090899E-2</v>
      </c>
      <c r="J76" s="39">
        <v>10</v>
      </c>
      <c r="K76" s="40">
        <v>32</v>
      </c>
      <c r="L76" s="41">
        <v>0.93</v>
      </c>
      <c r="M76" s="843">
        <v>9190</v>
      </c>
      <c r="N76" s="42"/>
      <c r="O76" s="43">
        <f t="shared" si="79"/>
        <v>287.1875</v>
      </c>
      <c r="P76" s="44">
        <f t="shared" si="80"/>
        <v>28.71875</v>
      </c>
      <c r="Q76" s="714">
        <v>315</v>
      </c>
      <c r="R76" s="44">
        <f t="shared" si="81"/>
        <v>9.84375</v>
      </c>
      <c r="S76" s="45"/>
      <c r="T76" s="44">
        <f t="shared" si="82"/>
        <v>0</v>
      </c>
      <c r="U76" s="763"/>
      <c r="V76" s="44">
        <f t="shared" si="83"/>
        <v>0</v>
      </c>
      <c r="W76" s="45">
        <v>0</v>
      </c>
      <c r="X76" s="44">
        <f t="shared" si="84"/>
        <v>0</v>
      </c>
      <c r="Y76" s="45">
        <v>1000</v>
      </c>
      <c r="Z76" s="44">
        <f t="shared" si="85"/>
        <v>3.125</v>
      </c>
      <c r="AA76" s="45">
        <v>125</v>
      </c>
      <c r="AB76" s="44">
        <f t="shared" si="86"/>
        <v>0.390625</v>
      </c>
      <c r="AC76" s="629">
        <f t="shared" si="87"/>
        <v>4.6875</v>
      </c>
      <c r="AD76" s="45">
        <v>0</v>
      </c>
      <c r="AE76" s="44">
        <f t="shared" si="88"/>
        <v>0</v>
      </c>
      <c r="AF76" s="44">
        <v>0</v>
      </c>
      <c r="AG76" s="44">
        <v>0</v>
      </c>
      <c r="AH76" s="46">
        <v>0.04</v>
      </c>
      <c r="AI76" s="46">
        <v>1.4999999999999999E-2</v>
      </c>
      <c r="AJ76" s="44">
        <f t="shared" si="89"/>
        <v>2.2000000000000002</v>
      </c>
      <c r="AK76" s="389">
        <f t="shared" si="90"/>
        <v>0.82499999999999996</v>
      </c>
    </row>
    <row r="77" spans="1:37" s="364" customFormat="1" x14ac:dyDescent="0.2">
      <c r="A77" s="235" t="s">
        <v>382</v>
      </c>
      <c r="B77" s="36" t="s">
        <v>9</v>
      </c>
      <c r="C77" s="36" t="s">
        <v>2</v>
      </c>
      <c r="D77" s="489">
        <v>55</v>
      </c>
      <c r="E77" s="489">
        <v>60</v>
      </c>
      <c r="F77" s="489">
        <v>10</v>
      </c>
      <c r="G77" s="37">
        <f t="shared" si="76"/>
        <v>34.63307291666667</v>
      </c>
      <c r="H77" s="37">
        <f t="shared" si="77"/>
        <v>20.36692708333333</v>
      </c>
      <c r="I77" s="38">
        <f t="shared" si="78"/>
        <v>0.37030776515151509</v>
      </c>
      <c r="J77" s="39">
        <v>24</v>
      </c>
      <c r="K77" s="40">
        <v>32</v>
      </c>
      <c r="L77" s="41">
        <v>0.93</v>
      </c>
      <c r="M77" s="843">
        <v>14065</v>
      </c>
      <c r="N77" s="42"/>
      <c r="O77" s="43">
        <f t="shared" si="79"/>
        <v>439.53125</v>
      </c>
      <c r="P77" s="44">
        <f t="shared" si="80"/>
        <v>18.313802083333332</v>
      </c>
      <c r="Q77" s="714">
        <v>315</v>
      </c>
      <c r="R77" s="44">
        <f t="shared" si="81"/>
        <v>9.84375</v>
      </c>
      <c r="S77" s="45"/>
      <c r="T77" s="44">
        <f t="shared" si="82"/>
        <v>0</v>
      </c>
      <c r="U77" s="763"/>
      <c r="V77" s="44">
        <f t="shared" si="83"/>
        <v>0</v>
      </c>
      <c r="W77" s="45">
        <v>0</v>
      </c>
      <c r="X77" s="44">
        <f t="shared" si="84"/>
        <v>0</v>
      </c>
      <c r="Y77" s="45">
        <v>1000</v>
      </c>
      <c r="Z77" s="44">
        <f t="shared" si="85"/>
        <v>1.3020833333333333</v>
      </c>
      <c r="AA77" s="45">
        <v>150</v>
      </c>
      <c r="AB77" s="44">
        <f t="shared" si="86"/>
        <v>0.1953125</v>
      </c>
      <c r="AC77" s="629">
        <f t="shared" si="87"/>
        <v>1.953125</v>
      </c>
      <c r="AD77" s="45">
        <v>0</v>
      </c>
      <c r="AE77" s="44">
        <f t="shared" si="88"/>
        <v>0</v>
      </c>
      <c r="AF77" s="44">
        <v>0</v>
      </c>
      <c r="AG77" s="44">
        <v>0</v>
      </c>
      <c r="AH77" s="46">
        <v>0.04</v>
      </c>
      <c r="AI77" s="46">
        <v>1.4999999999999999E-2</v>
      </c>
      <c r="AJ77" s="44">
        <f t="shared" si="89"/>
        <v>2.2000000000000002</v>
      </c>
      <c r="AK77" s="389">
        <f t="shared" si="90"/>
        <v>0.82499999999999996</v>
      </c>
    </row>
    <row r="78" spans="1:37" s="364" customFormat="1" x14ac:dyDescent="0.2">
      <c r="A78" s="235" t="s">
        <v>382</v>
      </c>
      <c r="B78" s="36" t="s">
        <v>9</v>
      </c>
      <c r="C78" s="36" t="s">
        <v>3</v>
      </c>
      <c r="D78" s="489">
        <v>55</v>
      </c>
      <c r="E78" s="489">
        <v>60</v>
      </c>
      <c r="F78" s="489">
        <v>10</v>
      </c>
      <c r="G78" s="37">
        <f t="shared" si="76"/>
        <v>35.43385416666667</v>
      </c>
      <c r="H78" s="37">
        <f t="shared" si="77"/>
        <v>19.56614583333333</v>
      </c>
      <c r="I78" s="38">
        <f t="shared" si="78"/>
        <v>0.35574810606060597</v>
      </c>
      <c r="J78" s="39">
        <v>36</v>
      </c>
      <c r="K78" s="40">
        <v>32</v>
      </c>
      <c r="L78" s="41">
        <v>0.93</v>
      </c>
      <c r="M78" s="843">
        <v>23345</v>
      </c>
      <c r="N78" s="42"/>
      <c r="O78" s="43">
        <f t="shared" si="79"/>
        <v>729.53125</v>
      </c>
      <c r="P78" s="44">
        <f t="shared" si="80"/>
        <v>20.264756944444443</v>
      </c>
      <c r="Q78" s="714">
        <v>315</v>
      </c>
      <c r="R78" s="44">
        <f t="shared" si="81"/>
        <v>9.84375</v>
      </c>
      <c r="S78" s="45"/>
      <c r="T78" s="44">
        <f t="shared" si="82"/>
        <v>0</v>
      </c>
      <c r="U78" s="763"/>
      <c r="V78" s="44">
        <f t="shared" si="83"/>
        <v>0</v>
      </c>
      <c r="W78" s="45">
        <v>0</v>
      </c>
      <c r="X78" s="44">
        <f t="shared" si="84"/>
        <v>0</v>
      </c>
      <c r="Y78" s="45">
        <v>1000</v>
      </c>
      <c r="Z78" s="44">
        <f t="shared" si="85"/>
        <v>0.86805555555555558</v>
      </c>
      <c r="AA78" s="45">
        <v>150</v>
      </c>
      <c r="AB78" s="44">
        <f t="shared" si="86"/>
        <v>0.13020833333333334</v>
      </c>
      <c r="AC78" s="629">
        <f t="shared" si="87"/>
        <v>1.3020833333333333</v>
      </c>
      <c r="AD78" s="45">
        <v>0</v>
      </c>
      <c r="AE78" s="44">
        <f t="shared" si="88"/>
        <v>0</v>
      </c>
      <c r="AF78" s="44">
        <v>0</v>
      </c>
      <c r="AG78" s="44">
        <v>0</v>
      </c>
      <c r="AH78" s="46">
        <v>0.04</v>
      </c>
      <c r="AI78" s="46">
        <v>1.4999999999999999E-2</v>
      </c>
      <c r="AJ78" s="44">
        <f t="shared" si="89"/>
        <v>2.2000000000000002</v>
      </c>
      <c r="AK78" s="389">
        <f t="shared" si="90"/>
        <v>0.82499999999999996</v>
      </c>
    </row>
    <row r="79" spans="1:37" x14ac:dyDescent="0.2">
      <c r="A79" s="235" t="s">
        <v>382</v>
      </c>
      <c r="B79" s="36" t="s">
        <v>10</v>
      </c>
      <c r="C79" s="36" t="s">
        <v>1</v>
      </c>
      <c r="D79" s="489">
        <v>55</v>
      </c>
      <c r="E79" s="489">
        <v>60</v>
      </c>
      <c r="F79" s="489">
        <v>10</v>
      </c>
      <c r="G79" s="37">
        <f t="shared" si="76"/>
        <v>47.603125000000006</v>
      </c>
      <c r="H79" s="37">
        <f t="shared" si="77"/>
        <v>7.3968749999999943</v>
      </c>
      <c r="I79" s="38">
        <f t="shared" si="78"/>
        <v>0.13448863636363625</v>
      </c>
      <c r="J79" s="39">
        <v>10</v>
      </c>
      <c r="K79" s="40">
        <v>32</v>
      </c>
      <c r="L79" s="41">
        <v>0.93</v>
      </c>
      <c r="M79" s="843">
        <v>8490</v>
      </c>
      <c r="N79" s="42"/>
      <c r="O79" s="43">
        <f t="shared" si="79"/>
        <v>265.3125</v>
      </c>
      <c r="P79" s="44">
        <f t="shared" si="80"/>
        <v>26.53125</v>
      </c>
      <c r="Q79" s="714">
        <v>315</v>
      </c>
      <c r="R79" s="44">
        <f t="shared" si="81"/>
        <v>9.84375</v>
      </c>
      <c r="S79" s="45"/>
      <c r="T79" s="44">
        <f t="shared" si="82"/>
        <v>0</v>
      </c>
      <c r="U79" s="763"/>
      <c r="V79" s="44">
        <f t="shared" si="83"/>
        <v>0</v>
      </c>
      <c r="W79" s="45">
        <v>0</v>
      </c>
      <c r="X79" s="44">
        <f t="shared" si="84"/>
        <v>0</v>
      </c>
      <c r="Y79" s="45">
        <v>1000</v>
      </c>
      <c r="Z79" s="44">
        <f t="shared" si="85"/>
        <v>3.125</v>
      </c>
      <c r="AA79" s="45">
        <v>125</v>
      </c>
      <c r="AB79" s="44">
        <f t="shared" si="86"/>
        <v>0.390625</v>
      </c>
      <c r="AC79" s="629">
        <f t="shared" si="87"/>
        <v>4.6875</v>
      </c>
      <c r="AD79" s="45">
        <v>0</v>
      </c>
      <c r="AE79" s="44">
        <f t="shared" si="88"/>
        <v>0</v>
      </c>
      <c r="AF79" s="44">
        <v>0</v>
      </c>
      <c r="AG79" s="44">
        <v>0</v>
      </c>
      <c r="AH79" s="46">
        <v>0.04</v>
      </c>
      <c r="AI79" s="46">
        <v>1.4999999999999999E-2</v>
      </c>
      <c r="AJ79" s="44">
        <f t="shared" si="89"/>
        <v>2.2000000000000002</v>
      </c>
      <c r="AK79" s="529">
        <f t="shared" si="90"/>
        <v>0.82499999999999996</v>
      </c>
    </row>
    <row r="80" spans="1:37" x14ac:dyDescent="0.2">
      <c r="A80" s="235" t="s">
        <v>382</v>
      </c>
      <c r="B80" s="36" t="s">
        <v>10</v>
      </c>
      <c r="C80" s="36" t="s">
        <v>2</v>
      </c>
      <c r="D80" s="489">
        <v>55</v>
      </c>
      <c r="E80" s="489">
        <v>60</v>
      </c>
      <c r="F80" s="489">
        <v>10</v>
      </c>
      <c r="G80" s="37">
        <f t="shared" si="76"/>
        <v>34.118750000000006</v>
      </c>
      <c r="H80" s="37">
        <f t="shared" si="77"/>
        <v>20.881249999999994</v>
      </c>
      <c r="I80" s="38">
        <f t="shared" si="78"/>
        <v>0.37965909090909078</v>
      </c>
      <c r="J80" s="39">
        <v>24</v>
      </c>
      <c r="K80" s="40">
        <v>32</v>
      </c>
      <c r="L80" s="41">
        <v>0.93</v>
      </c>
      <c r="M80" s="843">
        <v>13670</v>
      </c>
      <c r="N80" s="42"/>
      <c r="O80" s="43">
        <f t="shared" si="79"/>
        <v>427.1875</v>
      </c>
      <c r="P80" s="44">
        <f t="shared" si="80"/>
        <v>17.799479166666668</v>
      </c>
      <c r="Q80" s="714">
        <v>315</v>
      </c>
      <c r="R80" s="44">
        <f t="shared" si="81"/>
        <v>9.84375</v>
      </c>
      <c r="S80" s="45"/>
      <c r="T80" s="44">
        <f t="shared" si="82"/>
        <v>0</v>
      </c>
      <c r="U80" s="763"/>
      <c r="V80" s="44">
        <f t="shared" si="83"/>
        <v>0</v>
      </c>
      <c r="W80" s="45">
        <v>0</v>
      </c>
      <c r="X80" s="44">
        <f t="shared" si="84"/>
        <v>0</v>
      </c>
      <c r="Y80" s="45">
        <v>1000</v>
      </c>
      <c r="Z80" s="44">
        <f t="shared" si="85"/>
        <v>1.3020833333333333</v>
      </c>
      <c r="AA80" s="45">
        <v>150</v>
      </c>
      <c r="AB80" s="44">
        <f t="shared" si="86"/>
        <v>0.1953125</v>
      </c>
      <c r="AC80" s="629">
        <f t="shared" si="87"/>
        <v>1.953125</v>
      </c>
      <c r="AD80" s="45">
        <v>0</v>
      </c>
      <c r="AE80" s="44">
        <f t="shared" si="88"/>
        <v>0</v>
      </c>
      <c r="AF80" s="44">
        <v>0</v>
      </c>
      <c r="AG80" s="44">
        <v>0</v>
      </c>
      <c r="AH80" s="46">
        <v>0.04</v>
      </c>
      <c r="AI80" s="46">
        <v>1.4999999999999999E-2</v>
      </c>
      <c r="AJ80" s="44">
        <f t="shared" si="89"/>
        <v>2.2000000000000002</v>
      </c>
      <c r="AK80" s="529">
        <f t="shared" si="90"/>
        <v>0.82499999999999996</v>
      </c>
    </row>
    <row r="81" spans="1:37" x14ac:dyDescent="0.2">
      <c r="A81" s="235" t="s">
        <v>382</v>
      </c>
      <c r="B81" s="36" t="s">
        <v>10</v>
      </c>
      <c r="C81" s="36" t="s">
        <v>3</v>
      </c>
      <c r="D81" s="489">
        <v>55</v>
      </c>
      <c r="E81" s="489">
        <v>60</v>
      </c>
      <c r="F81" s="489">
        <v>10</v>
      </c>
      <c r="G81" s="37">
        <f t="shared" si="76"/>
        <v>33.79322916666667</v>
      </c>
      <c r="H81" s="37">
        <f t="shared" si="77"/>
        <v>21.20677083333333</v>
      </c>
      <c r="I81" s="38">
        <f t="shared" si="78"/>
        <v>0.38557765151515144</v>
      </c>
      <c r="J81" s="39">
        <v>36</v>
      </c>
      <c r="K81" s="40">
        <v>32</v>
      </c>
      <c r="L81" s="41">
        <v>0.93</v>
      </c>
      <c r="M81" s="843">
        <v>21455</v>
      </c>
      <c r="N81" s="42"/>
      <c r="O81" s="43">
        <f t="shared" si="79"/>
        <v>670.46875</v>
      </c>
      <c r="P81" s="44">
        <f t="shared" si="80"/>
        <v>18.624131944444443</v>
      </c>
      <c r="Q81" s="714">
        <v>315</v>
      </c>
      <c r="R81" s="44">
        <f t="shared" si="81"/>
        <v>9.84375</v>
      </c>
      <c r="S81" s="45"/>
      <c r="T81" s="44">
        <f t="shared" si="82"/>
        <v>0</v>
      </c>
      <c r="U81" s="763"/>
      <c r="V81" s="44">
        <f t="shared" si="83"/>
        <v>0</v>
      </c>
      <c r="W81" s="45">
        <v>0</v>
      </c>
      <c r="X81" s="44">
        <f t="shared" si="84"/>
        <v>0</v>
      </c>
      <c r="Y81" s="45">
        <v>1000</v>
      </c>
      <c r="Z81" s="44">
        <f t="shared" si="85"/>
        <v>0.86805555555555558</v>
      </c>
      <c r="AA81" s="45">
        <v>150</v>
      </c>
      <c r="AB81" s="44">
        <f t="shared" si="86"/>
        <v>0.13020833333333334</v>
      </c>
      <c r="AC81" s="629">
        <f t="shared" si="87"/>
        <v>1.3020833333333333</v>
      </c>
      <c r="AD81" s="45">
        <v>0</v>
      </c>
      <c r="AE81" s="44">
        <f t="shared" si="88"/>
        <v>0</v>
      </c>
      <c r="AF81" s="44">
        <v>0</v>
      </c>
      <c r="AG81" s="44">
        <v>0</v>
      </c>
      <c r="AH81" s="46">
        <v>0.04</v>
      </c>
      <c r="AI81" s="46">
        <v>1.4999999999999999E-2</v>
      </c>
      <c r="AJ81" s="44">
        <f t="shared" si="89"/>
        <v>2.2000000000000002</v>
      </c>
      <c r="AK81" s="529">
        <f t="shared" si="90"/>
        <v>0.82499999999999996</v>
      </c>
    </row>
    <row r="82" spans="1:37" x14ac:dyDescent="0.2">
      <c r="A82" s="235" t="s">
        <v>382</v>
      </c>
      <c r="B82" s="36" t="s">
        <v>11</v>
      </c>
      <c r="C82" s="36" t="s">
        <v>1</v>
      </c>
      <c r="D82" s="489">
        <v>55</v>
      </c>
      <c r="E82" s="489">
        <v>60</v>
      </c>
      <c r="F82" s="489">
        <v>10</v>
      </c>
      <c r="G82" s="37">
        <f t="shared" si="76"/>
        <v>55.150000000000006</v>
      </c>
      <c r="H82" s="37">
        <f t="shared" si="77"/>
        <v>-0.15000000000000568</v>
      </c>
      <c r="I82" s="38">
        <f t="shared" si="78"/>
        <v>-2.7272727272728307E-3</v>
      </c>
      <c r="J82" s="39">
        <v>10</v>
      </c>
      <c r="K82" s="40">
        <v>32</v>
      </c>
      <c r="L82" s="41">
        <v>0.93</v>
      </c>
      <c r="M82" s="843">
        <v>9255</v>
      </c>
      <c r="N82" s="42"/>
      <c r="O82" s="43">
        <f t="shared" si="79"/>
        <v>289.21875</v>
      </c>
      <c r="P82" s="44">
        <f t="shared" si="80"/>
        <v>28.921875</v>
      </c>
      <c r="Q82" s="714">
        <v>480</v>
      </c>
      <c r="R82" s="44">
        <f t="shared" si="81"/>
        <v>15</v>
      </c>
      <c r="S82" s="45"/>
      <c r="T82" s="44">
        <f t="shared" si="82"/>
        <v>0</v>
      </c>
      <c r="U82" s="763"/>
      <c r="V82" s="44">
        <f t="shared" si="83"/>
        <v>0</v>
      </c>
      <c r="W82" s="45">
        <v>0</v>
      </c>
      <c r="X82" s="44">
        <f t="shared" si="84"/>
        <v>0</v>
      </c>
      <c r="Y82" s="45">
        <v>1000</v>
      </c>
      <c r="Z82" s="44">
        <f t="shared" si="85"/>
        <v>3.125</v>
      </c>
      <c r="AA82" s="45">
        <v>125</v>
      </c>
      <c r="AB82" s="44">
        <f t="shared" si="86"/>
        <v>0.390625</v>
      </c>
      <c r="AC82" s="629">
        <f t="shared" si="87"/>
        <v>4.6875</v>
      </c>
      <c r="AD82" s="45">
        <v>0</v>
      </c>
      <c r="AE82" s="44">
        <f t="shared" si="88"/>
        <v>0</v>
      </c>
      <c r="AF82" s="44">
        <v>0</v>
      </c>
      <c r="AG82" s="44">
        <v>0</v>
      </c>
      <c r="AH82" s="46">
        <v>0.04</v>
      </c>
      <c r="AI82" s="46">
        <v>1.4999999999999999E-2</v>
      </c>
      <c r="AJ82" s="44">
        <f t="shared" si="89"/>
        <v>2.2000000000000002</v>
      </c>
      <c r="AK82" s="529">
        <f t="shared" si="90"/>
        <v>0.82499999999999996</v>
      </c>
    </row>
    <row r="83" spans="1:37" x14ac:dyDescent="0.2">
      <c r="A83" s="235" t="s">
        <v>382</v>
      </c>
      <c r="B83" s="36" t="s">
        <v>11</v>
      </c>
      <c r="C83" s="36" t="s">
        <v>2</v>
      </c>
      <c r="D83" s="489">
        <v>55</v>
      </c>
      <c r="E83" s="489">
        <v>60</v>
      </c>
      <c r="F83" s="489">
        <v>10</v>
      </c>
      <c r="G83" s="37">
        <f t="shared" si="76"/>
        <v>41.09791666666667</v>
      </c>
      <c r="H83" s="37">
        <f t="shared" si="77"/>
        <v>13.90208333333333</v>
      </c>
      <c r="I83" s="38">
        <f t="shared" si="78"/>
        <v>0.25276515151515144</v>
      </c>
      <c r="J83" s="39">
        <v>24</v>
      </c>
      <c r="K83" s="40">
        <v>32</v>
      </c>
      <c r="L83" s="41">
        <v>0.93</v>
      </c>
      <c r="M83" s="843">
        <v>15070</v>
      </c>
      <c r="N83" s="42"/>
      <c r="O83" s="43">
        <f t="shared" si="79"/>
        <v>470.9375</v>
      </c>
      <c r="P83" s="44">
        <f t="shared" si="80"/>
        <v>19.622395833333332</v>
      </c>
      <c r="Q83" s="714">
        <v>480</v>
      </c>
      <c r="R83" s="44">
        <f t="shared" si="81"/>
        <v>15</v>
      </c>
      <c r="S83" s="45"/>
      <c r="T83" s="44">
        <f t="shared" si="82"/>
        <v>0</v>
      </c>
      <c r="U83" s="763"/>
      <c r="V83" s="44">
        <f t="shared" si="83"/>
        <v>0</v>
      </c>
      <c r="W83" s="45">
        <v>0</v>
      </c>
      <c r="X83" s="44">
        <f t="shared" si="84"/>
        <v>0</v>
      </c>
      <c r="Y83" s="45">
        <v>1000</v>
      </c>
      <c r="Z83" s="44">
        <f t="shared" si="85"/>
        <v>1.3020833333333333</v>
      </c>
      <c r="AA83" s="45">
        <v>150</v>
      </c>
      <c r="AB83" s="44">
        <f t="shared" si="86"/>
        <v>0.1953125</v>
      </c>
      <c r="AC83" s="629">
        <f t="shared" si="87"/>
        <v>1.953125</v>
      </c>
      <c r="AD83" s="45">
        <v>0</v>
      </c>
      <c r="AE83" s="44">
        <f t="shared" si="88"/>
        <v>0</v>
      </c>
      <c r="AF83" s="44">
        <v>0</v>
      </c>
      <c r="AG83" s="44">
        <v>0</v>
      </c>
      <c r="AH83" s="46">
        <v>0.04</v>
      </c>
      <c r="AI83" s="46">
        <v>1.4999999999999999E-2</v>
      </c>
      <c r="AJ83" s="44">
        <f t="shared" si="89"/>
        <v>2.2000000000000002</v>
      </c>
      <c r="AK83" s="529">
        <f t="shared" si="90"/>
        <v>0.82499999999999996</v>
      </c>
    </row>
    <row r="84" spans="1:37" ht="13.5" thickBot="1" x14ac:dyDescent="0.25">
      <c r="A84" s="286" t="s">
        <v>382</v>
      </c>
      <c r="B84" s="82" t="s">
        <v>11</v>
      </c>
      <c r="C84" s="82" t="s">
        <v>3</v>
      </c>
      <c r="D84" s="490">
        <v>55</v>
      </c>
      <c r="E84" s="490">
        <v>60</v>
      </c>
      <c r="F84" s="490">
        <v>10</v>
      </c>
      <c r="G84" s="83">
        <f t="shared" si="76"/>
        <v>40.885243055555563</v>
      </c>
      <c r="H84" s="83">
        <f t="shared" si="77"/>
        <v>14.114756944444437</v>
      </c>
      <c r="I84" s="84">
        <f t="shared" si="78"/>
        <v>0.25663194444444432</v>
      </c>
      <c r="J84" s="39">
        <v>36</v>
      </c>
      <c r="K84" s="40">
        <v>32</v>
      </c>
      <c r="L84" s="41">
        <v>0.93</v>
      </c>
      <c r="M84" s="847">
        <v>23685</v>
      </c>
      <c r="N84" s="86"/>
      <c r="O84" s="87">
        <f t="shared" si="79"/>
        <v>740.15625</v>
      </c>
      <c r="P84" s="88">
        <f t="shared" si="80"/>
        <v>20.559895833333332</v>
      </c>
      <c r="Q84" s="715">
        <v>480</v>
      </c>
      <c r="R84" s="88">
        <f t="shared" si="81"/>
        <v>15</v>
      </c>
      <c r="S84" s="89"/>
      <c r="T84" s="88">
        <f t="shared" si="82"/>
        <v>0</v>
      </c>
      <c r="U84" s="764"/>
      <c r="V84" s="88">
        <f t="shared" si="83"/>
        <v>0</v>
      </c>
      <c r="W84" s="89">
        <v>0</v>
      </c>
      <c r="X84" s="88">
        <f t="shared" si="84"/>
        <v>0</v>
      </c>
      <c r="Y84" s="89">
        <v>1000</v>
      </c>
      <c r="Z84" s="88">
        <f t="shared" si="85"/>
        <v>0.86805555555555558</v>
      </c>
      <c r="AA84" s="57">
        <v>150</v>
      </c>
      <c r="AB84" s="88">
        <f t="shared" si="86"/>
        <v>0.13020833333333334</v>
      </c>
      <c r="AC84" s="667">
        <f t="shared" si="87"/>
        <v>1.3020833333333333</v>
      </c>
      <c r="AD84" s="89">
        <v>0</v>
      </c>
      <c r="AE84" s="88">
        <f t="shared" si="88"/>
        <v>0</v>
      </c>
      <c r="AF84" s="88">
        <v>0</v>
      </c>
      <c r="AG84" s="88">
        <v>0</v>
      </c>
      <c r="AH84" s="304">
        <v>0.04</v>
      </c>
      <c r="AI84" s="304">
        <v>1.4999999999999999E-2</v>
      </c>
      <c r="AJ84" s="88">
        <f t="shared" si="89"/>
        <v>2.2000000000000002</v>
      </c>
      <c r="AK84" s="532">
        <f t="shared" si="90"/>
        <v>0.82499999999999996</v>
      </c>
    </row>
    <row r="85" spans="1:37" s="364" customFormat="1" x14ac:dyDescent="0.2">
      <c r="A85" s="510" t="s">
        <v>250</v>
      </c>
      <c r="B85" s="24" t="s">
        <v>7</v>
      </c>
      <c r="C85" s="24" t="s">
        <v>1</v>
      </c>
      <c r="D85" s="723">
        <v>155</v>
      </c>
      <c r="E85" s="488">
        <v>90</v>
      </c>
      <c r="F85" s="488">
        <v>20</v>
      </c>
      <c r="G85" s="25">
        <f t="shared" ref="G85:G104" si="91">SUM(P85,R85,T85,V85,X85,Z85,AB85,AC85,AE85,AF85,AJ85,AK85)</f>
        <v>90.204939516129031</v>
      </c>
      <c r="H85" s="25">
        <f t="shared" ref="H85:H104" si="92">D85-G85</f>
        <v>64.795060483870969</v>
      </c>
      <c r="I85" s="26">
        <f t="shared" ref="I85:I104" si="93">H85/D85</f>
        <v>0.41803264828303849</v>
      </c>
      <c r="J85" s="27">
        <v>10</v>
      </c>
      <c r="K85" s="64">
        <v>32</v>
      </c>
      <c r="L85" s="29">
        <v>0.93</v>
      </c>
      <c r="M85" s="848">
        <v>9190</v>
      </c>
      <c r="N85" s="30"/>
      <c r="O85" s="31">
        <f t="shared" ref="O85:O104" si="94">(M85+N85)/K85</f>
        <v>287.1875</v>
      </c>
      <c r="P85" s="32">
        <f t="shared" ref="P85:P104" si="95">O85/J85</f>
        <v>28.71875</v>
      </c>
      <c r="Q85" s="716">
        <v>500</v>
      </c>
      <c r="R85" s="32">
        <f t="shared" ref="R85:R104" si="96">Q85/K85</f>
        <v>15.625</v>
      </c>
      <c r="S85" s="33"/>
      <c r="T85" s="32">
        <f t="shared" ref="T85:T104" si="97">S85/K85</f>
        <v>0</v>
      </c>
      <c r="U85" s="674">
        <v>30</v>
      </c>
      <c r="V85" s="32">
        <f t="shared" si="14"/>
        <v>32.258064516129032</v>
      </c>
      <c r="W85" s="33">
        <v>0</v>
      </c>
      <c r="X85" s="32">
        <f t="shared" ref="X85:X104" si="98">(W85/K85)/J85</f>
        <v>0</v>
      </c>
      <c r="Y85" s="33">
        <v>0</v>
      </c>
      <c r="Z85" s="32">
        <f t="shared" ref="Z85:Z104" si="99">(Y85/K85)/J85</f>
        <v>0</v>
      </c>
      <c r="AA85" s="33">
        <v>125</v>
      </c>
      <c r="AB85" s="32">
        <f t="shared" ref="AB85:AB104" si="100">(AA85/K85)/J85</f>
        <v>0.390625</v>
      </c>
      <c r="AC85" s="717">
        <f t="shared" si="62"/>
        <v>4.6875</v>
      </c>
      <c r="AD85" s="33">
        <v>0</v>
      </c>
      <c r="AE85" s="32">
        <f t="shared" si="73"/>
        <v>0</v>
      </c>
      <c r="AF85" s="32">
        <v>0</v>
      </c>
      <c r="AG85" s="32">
        <v>0</v>
      </c>
      <c r="AH85" s="34">
        <v>0.04</v>
      </c>
      <c r="AI85" s="34">
        <v>1.4999999999999999E-2</v>
      </c>
      <c r="AJ85" s="32">
        <f t="shared" ref="AJ85:AJ104" si="101">(D85*AH85)+AG85</f>
        <v>6.2</v>
      </c>
      <c r="AK85" s="632">
        <f t="shared" ref="AK85:AK104" si="102">D85*AI85</f>
        <v>2.3249999999999997</v>
      </c>
    </row>
    <row r="86" spans="1:37" s="364" customFormat="1" x14ac:dyDescent="0.2">
      <c r="A86" s="513" t="s">
        <v>250</v>
      </c>
      <c r="B86" s="36" t="s">
        <v>8</v>
      </c>
      <c r="C86" s="36" t="s">
        <v>1</v>
      </c>
      <c r="D86" s="721">
        <v>155</v>
      </c>
      <c r="E86" s="489">
        <v>90</v>
      </c>
      <c r="F86" s="489">
        <v>20</v>
      </c>
      <c r="G86" s="37">
        <f t="shared" si="91"/>
        <v>88.048689516129031</v>
      </c>
      <c r="H86" s="37">
        <f t="shared" si="92"/>
        <v>66.951310483870969</v>
      </c>
      <c r="I86" s="38">
        <f t="shared" si="93"/>
        <v>0.43194393860561914</v>
      </c>
      <c r="J86" s="39">
        <v>10</v>
      </c>
      <c r="K86" s="40">
        <v>32</v>
      </c>
      <c r="L86" s="41">
        <v>0.93</v>
      </c>
      <c r="M86" s="843">
        <v>8500</v>
      </c>
      <c r="N86" s="42"/>
      <c r="O86" s="43">
        <f t="shared" si="94"/>
        <v>265.625</v>
      </c>
      <c r="P86" s="44">
        <f t="shared" si="95"/>
        <v>26.5625</v>
      </c>
      <c r="Q86" s="714">
        <v>500</v>
      </c>
      <c r="R86" s="44">
        <f t="shared" si="96"/>
        <v>15.625</v>
      </c>
      <c r="S86" s="45"/>
      <c r="T86" s="44">
        <f t="shared" si="97"/>
        <v>0</v>
      </c>
      <c r="U86" s="675">
        <v>30</v>
      </c>
      <c r="V86" s="44">
        <f t="shared" si="14"/>
        <v>32.258064516129032</v>
      </c>
      <c r="W86" s="45">
        <v>0</v>
      </c>
      <c r="X86" s="44">
        <f t="shared" si="98"/>
        <v>0</v>
      </c>
      <c r="Y86" s="45">
        <v>0</v>
      </c>
      <c r="Z86" s="44">
        <f t="shared" si="99"/>
        <v>0</v>
      </c>
      <c r="AA86" s="45">
        <v>125</v>
      </c>
      <c r="AB86" s="44">
        <f t="shared" si="100"/>
        <v>0.390625</v>
      </c>
      <c r="AC86" s="629">
        <f t="shared" si="62"/>
        <v>4.6875</v>
      </c>
      <c r="AD86" s="45">
        <v>0</v>
      </c>
      <c r="AE86" s="44">
        <f t="shared" si="73"/>
        <v>0</v>
      </c>
      <c r="AF86" s="44">
        <v>0</v>
      </c>
      <c r="AG86" s="44">
        <v>0</v>
      </c>
      <c r="AH86" s="46">
        <v>0.04</v>
      </c>
      <c r="AI86" s="46">
        <v>1.4999999999999999E-2</v>
      </c>
      <c r="AJ86" s="44">
        <f t="shared" si="101"/>
        <v>6.2</v>
      </c>
      <c r="AK86" s="389">
        <f t="shared" si="102"/>
        <v>2.3249999999999997</v>
      </c>
    </row>
    <row r="87" spans="1:37" s="364" customFormat="1" x14ac:dyDescent="0.2">
      <c r="A87" s="513" t="s">
        <v>250</v>
      </c>
      <c r="B87" s="36" t="s">
        <v>9</v>
      </c>
      <c r="C87" s="36" t="s">
        <v>1</v>
      </c>
      <c r="D87" s="721">
        <v>155</v>
      </c>
      <c r="E87" s="489">
        <v>90</v>
      </c>
      <c r="F87" s="489">
        <v>20</v>
      </c>
      <c r="G87" s="37">
        <f t="shared" si="91"/>
        <v>90.204939516129031</v>
      </c>
      <c r="H87" s="37">
        <f t="shared" si="92"/>
        <v>64.795060483870969</v>
      </c>
      <c r="I87" s="38">
        <f t="shared" si="93"/>
        <v>0.41803264828303849</v>
      </c>
      <c r="J87" s="39">
        <v>10</v>
      </c>
      <c r="K87" s="40">
        <v>32</v>
      </c>
      <c r="L87" s="41">
        <v>0.93</v>
      </c>
      <c r="M87" s="843">
        <v>9190</v>
      </c>
      <c r="N87" s="42"/>
      <c r="O87" s="43">
        <f t="shared" si="94"/>
        <v>287.1875</v>
      </c>
      <c r="P87" s="44">
        <f t="shared" si="95"/>
        <v>28.71875</v>
      </c>
      <c r="Q87" s="714">
        <v>500</v>
      </c>
      <c r="R87" s="44">
        <f t="shared" si="96"/>
        <v>15.625</v>
      </c>
      <c r="S87" s="45"/>
      <c r="T87" s="44">
        <f t="shared" si="97"/>
        <v>0</v>
      </c>
      <c r="U87" s="675">
        <v>30</v>
      </c>
      <c r="V87" s="44">
        <f t="shared" si="14"/>
        <v>32.258064516129032</v>
      </c>
      <c r="W87" s="45">
        <v>0</v>
      </c>
      <c r="X87" s="44">
        <f t="shared" si="98"/>
        <v>0</v>
      </c>
      <c r="Y87" s="45">
        <v>0</v>
      </c>
      <c r="Z87" s="44">
        <f t="shared" si="99"/>
        <v>0</v>
      </c>
      <c r="AA87" s="45">
        <v>125</v>
      </c>
      <c r="AB87" s="44">
        <f t="shared" si="100"/>
        <v>0.390625</v>
      </c>
      <c r="AC87" s="629">
        <f t="shared" si="62"/>
        <v>4.6875</v>
      </c>
      <c r="AD87" s="45">
        <v>0</v>
      </c>
      <c r="AE87" s="44">
        <f t="shared" si="73"/>
        <v>0</v>
      </c>
      <c r="AF87" s="44">
        <v>0</v>
      </c>
      <c r="AG87" s="44">
        <v>0</v>
      </c>
      <c r="AH87" s="46">
        <v>0.04</v>
      </c>
      <c r="AI87" s="46">
        <v>1.4999999999999999E-2</v>
      </c>
      <c r="AJ87" s="44">
        <f t="shared" si="101"/>
        <v>6.2</v>
      </c>
      <c r="AK87" s="389">
        <f t="shared" si="102"/>
        <v>2.3249999999999997</v>
      </c>
    </row>
    <row r="88" spans="1:37" x14ac:dyDescent="0.2">
      <c r="A88" s="513" t="s">
        <v>250</v>
      </c>
      <c r="B88" s="36" t="s">
        <v>10</v>
      </c>
      <c r="C88" s="36" t="s">
        <v>1</v>
      </c>
      <c r="D88" s="721">
        <v>155</v>
      </c>
      <c r="E88" s="489">
        <v>90</v>
      </c>
      <c r="F88" s="489">
        <v>20</v>
      </c>
      <c r="G88" s="37">
        <f t="shared" si="91"/>
        <v>88.017439516129031</v>
      </c>
      <c r="H88" s="37">
        <f t="shared" si="92"/>
        <v>66.982560483870969</v>
      </c>
      <c r="I88" s="38">
        <f t="shared" si="93"/>
        <v>0.43214555150884498</v>
      </c>
      <c r="J88" s="39">
        <v>10</v>
      </c>
      <c r="K88" s="40">
        <v>32</v>
      </c>
      <c r="L88" s="41">
        <v>0.93</v>
      </c>
      <c r="M88" s="843">
        <v>8490</v>
      </c>
      <c r="N88" s="42"/>
      <c r="O88" s="43">
        <f t="shared" si="94"/>
        <v>265.3125</v>
      </c>
      <c r="P88" s="44">
        <f t="shared" si="95"/>
        <v>26.53125</v>
      </c>
      <c r="Q88" s="714">
        <v>500</v>
      </c>
      <c r="R88" s="44">
        <f t="shared" si="96"/>
        <v>15.625</v>
      </c>
      <c r="S88" s="45"/>
      <c r="T88" s="44">
        <f t="shared" si="97"/>
        <v>0</v>
      </c>
      <c r="U88" s="675">
        <v>30</v>
      </c>
      <c r="V88" s="44">
        <f t="shared" si="14"/>
        <v>32.258064516129032</v>
      </c>
      <c r="W88" s="45">
        <v>0</v>
      </c>
      <c r="X88" s="44">
        <f t="shared" si="98"/>
        <v>0</v>
      </c>
      <c r="Y88" s="45">
        <v>0</v>
      </c>
      <c r="Z88" s="44">
        <f t="shared" si="99"/>
        <v>0</v>
      </c>
      <c r="AA88" s="45">
        <v>125</v>
      </c>
      <c r="AB88" s="44">
        <f t="shared" si="100"/>
        <v>0.390625</v>
      </c>
      <c r="AC88" s="629">
        <f t="shared" si="62"/>
        <v>4.6875</v>
      </c>
      <c r="AD88" s="45">
        <v>0</v>
      </c>
      <c r="AE88" s="44">
        <f t="shared" si="73"/>
        <v>0</v>
      </c>
      <c r="AF88" s="44">
        <v>0</v>
      </c>
      <c r="AG88" s="44">
        <v>0</v>
      </c>
      <c r="AH88" s="46">
        <v>0.04</v>
      </c>
      <c r="AI88" s="46">
        <v>1.4999999999999999E-2</v>
      </c>
      <c r="AJ88" s="44">
        <f t="shared" si="101"/>
        <v>6.2</v>
      </c>
      <c r="AK88" s="529">
        <f t="shared" si="102"/>
        <v>2.3249999999999997</v>
      </c>
    </row>
    <row r="89" spans="1:37" ht="13.5" thickBot="1" x14ac:dyDescent="0.25">
      <c r="A89" s="649" t="s">
        <v>250</v>
      </c>
      <c r="B89" s="48" t="s">
        <v>11</v>
      </c>
      <c r="C89" s="48" t="s">
        <v>1</v>
      </c>
      <c r="D89" s="724">
        <v>155</v>
      </c>
      <c r="E89" s="512">
        <v>90</v>
      </c>
      <c r="F89" s="512">
        <v>20</v>
      </c>
      <c r="G89" s="49">
        <f t="shared" si="91"/>
        <v>90.408064516129031</v>
      </c>
      <c r="H89" s="49">
        <f t="shared" si="92"/>
        <v>64.591935483870969</v>
      </c>
      <c r="I89" s="50">
        <f t="shared" si="93"/>
        <v>0.41672216441207077</v>
      </c>
      <c r="J89" s="51">
        <v>10</v>
      </c>
      <c r="K89" s="52">
        <v>32</v>
      </c>
      <c r="L89" s="53">
        <v>0.93</v>
      </c>
      <c r="M89" s="847">
        <v>9255</v>
      </c>
      <c r="N89" s="54"/>
      <c r="O89" s="55">
        <f t="shared" si="94"/>
        <v>289.21875</v>
      </c>
      <c r="P89" s="56">
        <f t="shared" si="95"/>
        <v>28.921875</v>
      </c>
      <c r="Q89" s="715">
        <v>500</v>
      </c>
      <c r="R89" s="56">
        <f t="shared" si="96"/>
        <v>15.625</v>
      </c>
      <c r="S89" s="57"/>
      <c r="T89" s="56">
        <f t="shared" si="97"/>
        <v>0</v>
      </c>
      <c r="U89" s="676">
        <v>30</v>
      </c>
      <c r="V89" s="56">
        <f t="shared" si="14"/>
        <v>32.258064516129032</v>
      </c>
      <c r="W89" s="57">
        <v>0</v>
      </c>
      <c r="X89" s="56">
        <f t="shared" si="98"/>
        <v>0</v>
      </c>
      <c r="Y89" s="57">
        <v>0</v>
      </c>
      <c r="Z89" s="56">
        <f t="shared" si="99"/>
        <v>0</v>
      </c>
      <c r="AA89" s="57">
        <v>125</v>
      </c>
      <c r="AB89" s="56">
        <f t="shared" si="100"/>
        <v>0.390625</v>
      </c>
      <c r="AC89" s="667">
        <f t="shared" si="62"/>
        <v>4.6875</v>
      </c>
      <c r="AD89" s="57">
        <v>0</v>
      </c>
      <c r="AE89" s="56">
        <f t="shared" si="73"/>
        <v>0</v>
      </c>
      <c r="AF89" s="56">
        <v>0</v>
      </c>
      <c r="AG89" s="56">
        <v>0</v>
      </c>
      <c r="AH89" s="58">
        <v>0.04</v>
      </c>
      <c r="AI89" s="58">
        <v>1.4999999999999999E-2</v>
      </c>
      <c r="AJ89" s="56">
        <f t="shared" si="101"/>
        <v>6.2</v>
      </c>
      <c r="AK89" s="530">
        <f t="shared" si="102"/>
        <v>2.3249999999999997</v>
      </c>
    </row>
    <row r="90" spans="1:37" x14ac:dyDescent="0.2">
      <c r="A90" s="515" t="s">
        <v>369</v>
      </c>
      <c r="B90" s="36" t="s">
        <v>7</v>
      </c>
      <c r="C90" s="36" t="s">
        <v>1</v>
      </c>
      <c r="D90" s="721">
        <v>99</v>
      </c>
      <c r="E90" s="721">
        <v>65</v>
      </c>
      <c r="F90" s="489">
        <v>10</v>
      </c>
      <c r="G90" s="37">
        <f t="shared" si="91"/>
        <v>80.673326612903224</v>
      </c>
      <c r="H90" s="37">
        <f t="shared" si="92"/>
        <v>18.326673387096776</v>
      </c>
      <c r="I90" s="38">
        <f t="shared" si="93"/>
        <v>0.18511791300097752</v>
      </c>
      <c r="J90" s="39">
        <v>10</v>
      </c>
      <c r="K90" s="40">
        <v>32</v>
      </c>
      <c r="L90" s="41">
        <v>0.93</v>
      </c>
      <c r="M90" s="846">
        <v>9190</v>
      </c>
      <c r="N90" s="42"/>
      <c r="O90" s="43">
        <f t="shared" si="94"/>
        <v>287.1875</v>
      </c>
      <c r="P90" s="44">
        <f t="shared" si="95"/>
        <v>28.71875</v>
      </c>
      <c r="Q90" s="714">
        <v>400</v>
      </c>
      <c r="R90" s="44">
        <f t="shared" si="96"/>
        <v>12.5</v>
      </c>
      <c r="S90" s="45"/>
      <c r="T90" s="44">
        <f t="shared" si="97"/>
        <v>0</v>
      </c>
      <c r="U90" s="670">
        <v>24</v>
      </c>
      <c r="V90" s="44">
        <f t="shared" si="14"/>
        <v>25.806451612903224</v>
      </c>
      <c r="W90" s="45">
        <v>0</v>
      </c>
      <c r="X90" s="44">
        <f t="shared" si="98"/>
        <v>0</v>
      </c>
      <c r="Y90" s="45">
        <v>1000</v>
      </c>
      <c r="Z90" s="44">
        <f t="shared" si="99"/>
        <v>3.125</v>
      </c>
      <c r="AA90" s="45">
        <v>125</v>
      </c>
      <c r="AB90" s="44">
        <f t="shared" si="100"/>
        <v>0.390625</v>
      </c>
      <c r="AC90" s="629">
        <f t="shared" si="62"/>
        <v>4.6875</v>
      </c>
      <c r="AD90" s="45">
        <v>0</v>
      </c>
      <c r="AE90" s="44">
        <f t="shared" si="73"/>
        <v>0</v>
      </c>
      <c r="AF90" s="44">
        <v>0</v>
      </c>
      <c r="AG90" s="44">
        <v>0</v>
      </c>
      <c r="AH90" s="46">
        <v>0.04</v>
      </c>
      <c r="AI90" s="46">
        <v>1.4999999999999999E-2</v>
      </c>
      <c r="AJ90" s="44">
        <f t="shared" si="101"/>
        <v>3.96</v>
      </c>
      <c r="AK90" s="389">
        <f t="shared" si="102"/>
        <v>1.4849999999999999</v>
      </c>
    </row>
    <row r="91" spans="1:37" x14ac:dyDescent="0.2">
      <c r="A91" s="515" t="s">
        <v>369</v>
      </c>
      <c r="B91" s="36" t="s">
        <v>7</v>
      </c>
      <c r="C91" s="36" t="s">
        <v>2</v>
      </c>
      <c r="D91" s="721">
        <v>99</v>
      </c>
      <c r="E91" s="721">
        <v>65</v>
      </c>
      <c r="F91" s="489">
        <v>10</v>
      </c>
      <c r="G91" s="37">
        <f t="shared" si="91"/>
        <v>65.515774529569896</v>
      </c>
      <c r="H91" s="37">
        <f t="shared" si="92"/>
        <v>33.484225470430104</v>
      </c>
      <c r="I91" s="38">
        <f t="shared" si="93"/>
        <v>0.33822449970131419</v>
      </c>
      <c r="J91" s="39">
        <v>24</v>
      </c>
      <c r="K91" s="40">
        <v>32</v>
      </c>
      <c r="L91" s="41">
        <v>0.93</v>
      </c>
      <c r="M91" s="843">
        <v>14065</v>
      </c>
      <c r="N91" s="42"/>
      <c r="O91" s="43">
        <f t="shared" si="94"/>
        <v>439.53125</v>
      </c>
      <c r="P91" s="44">
        <f t="shared" si="95"/>
        <v>18.313802083333332</v>
      </c>
      <c r="Q91" s="714">
        <v>400</v>
      </c>
      <c r="R91" s="44">
        <f t="shared" si="96"/>
        <v>12.5</v>
      </c>
      <c r="S91" s="45"/>
      <c r="T91" s="44">
        <f t="shared" si="97"/>
        <v>0</v>
      </c>
      <c r="U91" s="670">
        <v>24</v>
      </c>
      <c r="V91" s="44">
        <f t="shared" si="14"/>
        <v>25.806451612903224</v>
      </c>
      <c r="W91" s="45">
        <v>0</v>
      </c>
      <c r="X91" s="44">
        <f t="shared" si="98"/>
        <v>0</v>
      </c>
      <c r="Y91" s="45">
        <v>1000</v>
      </c>
      <c r="Z91" s="44">
        <f t="shared" si="99"/>
        <v>1.3020833333333333</v>
      </c>
      <c r="AA91" s="45">
        <v>150</v>
      </c>
      <c r="AB91" s="44">
        <f t="shared" si="100"/>
        <v>0.1953125</v>
      </c>
      <c r="AC91" s="629">
        <f t="shared" si="62"/>
        <v>1.953125</v>
      </c>
      <c r="AD91" s="45">
        <v>0</v>
      </c>
      <c r="AE91" s="44">
        <f t="shared" si="73"/>
        <v>0</v>
      </c>
      <c r="AF91" s="44">
        <v>0</v>
      </c>
      <c r="AG91" s="44">
        <v>0</v>
      </c>
      <c r="AH91" s="46">
        <v>0.04</v>
      </c>
      <c r="AI91" s="46">
        <v>1.4999999999999999E-2</v>
      </c>
      <c r="AJ91" s="44">
        <f t="shared" si="101"/>
        <v>3.96</v>
      </c>
      <c r="AK91" s="389">
        <f t="shared" si="102"/>
        <v>1.4849999999999999</v>
      </c>
    </row>
    <row r="92" spans="1:37" x14ac:dyDescent="0.2">
      <c r="A92" s="515" t="s">
        <v>369</v>
      </c>
      <c r="B92" s="36" t="s">
        <v>7</v>
      </c>
      <c r="C92" s="36" t="s">
        <v>3</v>
      </c>
      <c r="D92" s="721">
        <v>99</v>
      </c>
      <c r="E92" s="721">
        <v>65</v>
      </c>
      <c r="F92" s="489">
        <v>10</v>
      </c>
      <c r="G92" s="37">
        <f t="shared" si="91"/>
        <v>66.316555779569896</v>
      </c>
      <c r="H92" s="37">
        <f t="shared" si="92"/>
        <v>32.683444220430104</v>
      </c>
      <c r="I92" s="38">
        <f t="shared" si="93"/>
        <v>0.33013580020636468</v>
      </c>
      <c r="J92" s="39">
        <v>36</v>
      </c>
      <c r="K92" s="40">
        <v>32</v>
      </c>
      <c r="L92" s="41">
        <v>0.93</v>
      </c>
      <c r="M92" s="843">
        <v>23345</v>
      </c>
      <c r="N92" s="42"/>
      <c r="O92" s="43">
        <f t="shared" si="94"/>
        <v>729.53125</v>
      </c>
      <c r="P92" s="44">
        <f t="shared" si="95"/>
        <v>20.264756944444443</v>
      </c>
      <c r="Q92" s="714">
        <v>400</v>
      </c>
      <c r="R92" s="44">
        <f t="shared" si="96"/>
        <v>12.5</v>
      </c>
      <c r="S92" s="45"/>
      <c r="T92" s="44">
        <f t="shared" si="97"/>
        <v>0</v>
      </c>
      <c r="U92" s="670">
        <v>24</v>
      </c>
      <c r="V92" s="44">
        <f t="shared" si="14"/>
        <v>25.806451612903224</v>
      </c>
      <c r="W92" s="45">
        <v>0</v>
      </c>
      <c r="X92" s="44">
        <f t="shared" si="98"/>
        <v>0</v>
      </c>
      <c r="Y92" s="45">
        <v>1000</v>
      </c>
      <c r="Z92" s="44">
        <f t="shared" si="99"/>
        <v>0.86805555555555558</v>
      </c>
      <c r="AA92" s="45">
        <v>150</v>
      </c>
      <c r="AB92" s="44">
        <f t="shared" si="100"/>
        <v>0.13020833333333334</v>
      </c>
      <c r="AC92" s="629">
        <f t="shared" si="62"/>
        <v>1.3020833333333333</v>
      </c>
      <c r="AD92" s="45">
        <v>0</v>
      </c>
      <c r="AE92" s="44">
        <f t="shared" si="73"/>
        <v>0</v>
      </c>
      <c r="AF92" s="44">
        <v>0</v>
      </c>
      <c r="AG92" s="44">
        <v>0</v>
      </c>
      <c r="AH92" s="46">
        <v>0.04</v>
      </c>
      <c r="AI92" s="46">
        <v>1.4999999999999999E-2</v>
      </c>
      <c r="AJ92" s="44">
        <f t="shared" si="101"/>
        <v>3.96</v>
      </c>
      <c r="AK92" s="389">
        <f t="shared" si="102"/>
        <v>1.4849999999999999</v>
      </c>
    </row>
    <row r="93" spans="1:37" x14ac:dyDescent="0.2">
      <c r="A93" s="515" t="s">
        <v>369</v>
      </c>
      <c r="B93" s="36" t="s">
        <v>8</v>
      </c>
      <c r="C93" s="36" t="s">
        <v>1</v>
      </c>
      <c r="D93" s="721">
        <v>99</v>
      </c>
      <c r="E93" s="721">
        <v>65</v>
      </c>
      <c r="F93" s="489">
        <v>10</v>
      </c>
      <c r="G93" s="37">
        <f t="shared" si="91"/>
        <v>78.517076612903224</v>
      </c>
      <c r="H93" s="37">
        <f t="shared" si="92"/>
        <v>20.482923387096776</v>
      </c>
      <c r="I93" s="38">
        <f t="shared" si="93"/>
        <v>0.20689821603128056</v>
      </c>
      <c r="J93" s="39">
        <v>10</v>
      </c>
      <c r="K93" s="40">
        <v>32</v>
      </c>
      <c r="L93" s="41">
        <v>0.93</v>
      </c>
      <c r="M93" s="843">
        <v>8500</v>
      </c>
      <c r="N93" s="42"/>
      <c r="O93" s="43">
        <f t="shared" si="94"/>
        <v>265.625</v>
      </c>
      <c r="P93" s="44">
        <f t="shared" si="95"/>
        <v>26.5625</v>
      </c>
      <c r="Q93" s="714">
        <v>400</v>
      </c>
      <c r="R93" s="44">
        <f t="shared" si="96"/>
        <v>12.5</v>
      </c>
      <c r="S93" s="45"/>
      <c r="T93" s="44">
        <f t="shared" si="97"/>
        <v>0</v>
      </c>
      <c r="U93" s="670">
        <v>24</v>
      </c>
      <c r="V93" s="44">
        <f t="shared" si="14"/>
        <v>25.806451612903224</v>
      </c>
      <c r="W93" s="45">
        <v>0</v>
      </c>
      <c r="X93" s="44">
        <f t="shared" si="98"/>
        <v>0</v>
      </c>
      <c r="Y93" s="45">
        <v>1000</v>
      </c>
      <c r="Z93" s="44">
        <f t="shared" si="99"/>
        <v>3.125</v>
      </c>
      <c r="AA93" s="45">
        <v>125</v>
      </c>
      <c r="AB93" s="44">
        <f t="shared" si="100"/>
        <v>0.390625</v>
      </c>
      <c r="AC93" s="629">
        <f t="shared" si="62"/>
        <v>4.6875</v>
      </c>
      <c r="AD93" s="45">
        <v>0</v>
      </c>
      <c r="AE93" s="44">
        <f t="shared" si="73"/>
        <v>0</v>
      </c>
      <c r="AF93" s="44">
        <v>0</v>
      </c>
      <c r="AG93" s="44">
        <v>0</v>
      </c>
      <c r="AH93" s="46">
        <v>0.04</v>
      </c>
      <c r="AI93" s="46">
        <v>1.4999999999999999E-2</v>
      </c>
      <c r="AJ93" s="44">
        <f t="shared" si="101"/>
        <v>3.96</v>
      </c>
      <c r="AK93" s="389">
        <f t="shared" si="102"/>
        <v>1.4849999999999999</v>
      </c>
    </row>
    <row r="94" spans="1:37" x14ac:dyDescent="0.2">
      <c r="A94" s="515" t="s">
        <v>369</v>
      </c>
      <c r="B94" s="36" t="s">
        <v>8</v>
      </c>
      <c r="C94" s="36" t="s">
        <v>2</v>
      </c>
      <c r="D94" s="721">
        <v>99</v>
      </c>
      <c r="E94" s="721">
        <v>65</v>
      </c>
      <c r="F94" s="489">
        <v>10</v>
      </c>
      <c r="G94" s="37">
        <f t="shared" si="91"/>
        <v>64.129055779569896</v>
      </c>
      <c r="H94" s="37">
        <f t="shared" si="92"/>
        <v>34.870944220430104</v>
      </c>
      <c r="I94" s="38">
        <f t="shared" si="93"/>
        <v>0.3522317598023243</v>
      </c>
      <c r="J94" s="39">
        <v>24</v>
      </c>
      <c r="K94" s="40">
        <v>32</v>
      </c>
      <c r="L94" s="41">
        <v>0.93</v>
      </c>
      <c r="M94" s="843">
        <v>13000</v>
      </c>
      <c r="N94" s="42"/>
      <c r="O94" s="43">
        <f t="shared" si="94"/>
        <v>406.25</v>
      </c>
      <c r="P94" s="44">
        <f t="shared" si="95"/>
        <v>16.927083333333332</v>
      </c>
      <c r="Q94" s="714">
        <v>400</v>
      </c>
      <c r="R94" s="44">
        <f t="shared" si="96"/>
        <v>12.5</v>
      </c>
      <c r="S94" s="45"/>
      <c r="T94" s="44">
        <f t="shared" si="97"/>
        <v>0</v>
      </c>
      <c r="U94" s="670">
        <v>24</v>
      </c>
      <c r="V94" s="44">
        <f t="shared" si="14"/>
        <v>25.806451612903224</v>
      </c>
      <c r="W94" s="45">
        <v>0</v>
      </c>
      <c r="X94" s="44">
        <f t="shared" si="98"/>
        <v>0</v>
      </c>
      <c r="Y94" s="45">
        <v>1000</v>
      </c>
      <c r="Z94" s="44">
        <f t="shared" si="99"/>
        <v>1.3020833333333333</v>
      </c>
      <c r="AA94" s="45">
        <v>150</v>
      </c>
      <c r="AB94" s="44">
        <f t="shared" si="100"/>
        <v>0.1953125</v>
      </c>
      <c r="AC94" s="629">
        <f t="shared" si="62"/>
        <v>1.953125</v>
      </c>
      <c r="AD94" s="45">
        <v>0</v>
      </c>
      <c r="AE94" s="44">
        <f t="shared" si="73"/>
        <v>0</v>
      </c>
      <c r="AF94" s="44">
        <v>0</v>
      </c>
      <c r="AG94" s="44">
        <v>0</v>
      </c>
      <c r="AH94" s="46">
        <v>0.04</v>
      </c>
      <c r="AI94" s="46">
        <v>1.4999999999999999E-2</v>
      </c>
      <c r="AJ94" s="44">
        <f t="shared" si="101"/>
        <v>3.96</v>
      </c>
      <c r="AK94" s="389">
        <f t="shared" si="102"/>
        <v>1.4849999999999999</v>
      </c>
    </row>
    <row r="95" spans="1:37" x14ac:dyDescent="0.2">
      <c r="A95" s="515" t="s">
        <v>369</v>
      </c>
      <c r="B95" s="36" t="s">
        <v>8</v>
      </c>
      <c r="C95" s="36" t="s">
        <v>3</v>
      </c>
      <c r="D95" s="721">
        <v>99</v>
      </c>
      <c r="E95" s="721">
        <v>65</v>
      </c>
      <c r="F95" s="489">
        <v>10</v>
      </c>
      <c r="G95" s="37">
        <f t="shared" si="91"/>
        <v>64.714993279569896</v>
      </c>
      <c r="H95" s="37">
        <f t="shared" si="92"/>
        <v>34.285006720430104</v>
      </c>
      <c r="I95" s="38">
        <f t="shared" si="93"/>
        <v>0.34631319919626369</v>
      </c>
      <c r="J95" s="39">
        <v>36</v>
      </c>
      <c r="K95" s="40">
        <v>32</v>
      </c>
      <c r="L95" s="41">
        <v>0.93</v>
      </c>
      <c r="M95" s="843">
        <v>21500</v>
      </c>
      <c r="N95" s="42"/>
      <c r="O95" s="43">
        <f t="shared" si="94"/>
        <v>671.875</v>
      </c>
      <c r="P95" s="44">
        <f t="shared" si="95"/>
        <v>18.663194444444443</v>
      </c>
      <c r="Q95" s="714">
        <v>400</v>
      </c>
      <c r="R95" s="44">
        <f t="shared" si="96"/>
        <v>12.5</v>
      </c>
      <c r="S95" s="45"/>
      <c r="T95" s="44">
        <f t="shared" si="97"/>
        <v>0</v>
      </c>
      <c r="U95" s="670">
        <v>24</v>
      </c>
      <c r="V95" s="44">
        <f t="shared" si="14"/>
        <v>25.806451612903224</v>
      </c>
      <c r="W95" s="45">
        <v>0</v>
      </c>
      <c r="X95" s="44">
        <f t="shared" si="98"/>
        <v>0</v>
      </c>
      <c r="Y95" s="45">
        <v>1000</v>
      </c>
      <c r="Z95" s="44">
        <f t="shared" si="99"/>
        <v>0.86805555555555558</v>
      </c>
      <c r="AA95" s="45">
        <v>150</v>
      </c>
      <c r="AB95" s="44">
        <f t="shared" si="100"/>
        <v>0.13020833333333334</v>
      </c>
      <c r="AC95" s="629">
        <f t="shared" si="62"/>
        <v>1.3020833333333333</v>
      </c>
      <c r="AD95" s="45">
        <v>0</v>
      </c>
      <c r="AE95" s="44">
        <f t="shared" si="73"/>
        <v>0</v>
      </c>
      <c r="AF95" s="44">
        <v>0</v>
      </c>
      <c r="AG95" s="44">
        <v>0</v>
      </c>
      <c r="AH95" s="46">
        <v>0.04</v>
      </c>
      <c r="AI95" s="46">
        <v>1.4999999999999999E-2</v>
      </c>
      <c r="AJ95" s="44">
        <f t="shared" si="101"/>
        <v>3.96</v>
      </c>
      <c r="AK95" s="389">
        <f t="shared" si="102"/>
        <v>1.4849999999999999</v>
      </c>
    </row>
    <row r="96" spans="1:37" x14ac:dyDescent="0.2">
      <c r="A96" s="515" t="s">
        <v>369</v>
      </c>
      <c r="B96" s="36" t="s">
        <v>9</v>
      </c>
      <c r="C96" s="36" t="s">
        <v>1</v>
      </c>
      <c r="D96" s="721">
        <v>99</v>
      </c>
      <c r="E96" s="721">
        <v>65</v>
      </c>
      <c r="F96" s="489">
        <v>10</v>
      </c>
      <c r="G96" s="37">
        <f t="shared" si="91"/>
        <v>80.673326612903224</v>
      </c>
      <c r="H96" s="37">
        <f t="shared" si="92"/>
        <v>18.326673387096776</v>
      </c>
      <c r="I96" s="38">
        <f t="shared" si="93"/>
        <v>0.18511791300097752</v>
      </c>
      <c r="J96" s="39">
        <v>10</v>
      </c>
      <c r="K96" s="40">
        <v>32</v>
      </c>
      <c r="L96" s="41">
        <v>0.93</v>
      </c>
      <c r="M96" s="843">
        <v>9190</v>
      </c>
      <c r="N96" s="42"/>
      <c r="O96" s="43">
        <f t="shared" si="94"/>
        <v>287.1875</v>
      </c>
      <c r="P96" s="44">
        <f t="shared" si="95"/>
        <v>28.71875</v>
      </c>
      <c r="Q96" s="714">
        <v>400</v>
      </c>
      <c r="R96" s="44">
        <f t="shared" si="96"/>
        <v>12.5</v>
      </c>
      <c r="S96" s="45"/>
      <c r="T96" s="44">
        <f t="shared" si="97"/>
        <v>0</v>
      </c>
      <c r="U96" s="670">
        <v>24</v>
      </c>
      <c r="V96" s="44">
        <f t="shared" si="14"/>
        <v>25.806451612903224</v>
      </c>
      <c r="W96" s="45">
        <v>0</v>
      </c>
      <c r="X96" s="44">
        <f t="shared" si="98"/>
        <v>0</v>
      </c>
      <c r="Y96" s="45">
        <v>1000</v>
      </c>
      <c r="Z96" s="44">
        <f t="shared" si="99"/>
        <v>3.125</v>
      </c>
      <c r="AA96" s="45">
        <v>125</v>
      </c>
      <c r="AB96" s="44">
        <f t="shared" si="100"/>
        <v>0.390625</v>
      </c>
      <c r="AC96" s="629">
        <f t="shared" ref="AC96:AC112" si="103">(45000/30/K96/J96)</f>
        <v>4.6875</v>
      </c>
      <c r="AD96" s="45">
        <v>0</v>
      </c>
      <c r="AE96" s="44">
        <f t="shared" si="73"/>
        <v>0</v>
      </c>
      <c r="AF96" s="44">
        <v>0</v>
      </c>
      <c r="AG96" s="44">
        <v>0</v>
      </c>
      <c r="AH96" s="46">
        <v>0.04</v>
      </c>
      <c r="AI96" s="46">
        <v>1.4999999999999999E-2</v>
      </c>
      <c r="AJ96" s="44">
        <f t="shared" si="101"/>
        <v>3.96</v>
      </c>
      <c r="AK96" s="389">
        <f t="shared" si="102"/>
        <v>1.4849999999999999</v>
      </c>
    </row>
    <row r="97" spans="1:37" x14ac:dyDescent="0.2">
      <c r="A97" s="515" t="s">
        <v>369</v>
      </c>
      <c r="B97" s="36" t="s">
        <v>9</v>
      </c>
      <c r="C97" s="36" t="s">
        <v>2</v>
      </c>
      <c r="D97" s="721">
        <v>99</v>
      </c>
      <c r="E97" s="721">
        <v>65</v>
      </c>
      <c r="F97" s="489">
        <v>10</v>
      </c>
      <c r="G97" s="37">
        <f t="shared" si="91"/>
        <v>65.515774529569896</v>
      </c>
      <c r="H97" s="37">
        <f t="shared" si="92"/>
        <v>33.484225470430104</v>
      </c>
      <c r="I97" s="38">
        <f t="shared" si="93"/>
        <v>0.33822449970131419</v>
      </c>
      <c r="J97" s="39">
        <v>24</v>
      </c>
      <c r="K97" s="40">
        <v>32</v>
      </c>
      <c r="L97" s="41">
        <v>0.93</v>
      </c>
      <c r="M97" s="843">
        <v>14065</v>
      </c>
      <c r="N97" s="42"/>
      <c r="O97" s="43">
        <f t="shared" si="94"/>
        <v>439.53125</v>
      </c>
      <c r="P97" s="44">
        <f t="shared" si="95"/>
        <v>18.313802083333332</v>
      </c>
      <c r="Q97" s="714">
        <v>400</v>
      </c>
      <c r="R97" s="44">
        <f t="shared" si="96"/>
        <v>12.5</v>
      </c>
      <c r="S97" s="45"/>
      <c r="T97" s="44">
        <f t="shared" si="97"/>
        <v>0</v>
      </c>
      <c r="U97" s="670">
        <v>24</v>
      </c>
      <c r="V97" s="44">
        <f t="shared" ref="V97:V152" si="104">U97/L97</f>
        <v>25.806451612903224</v>
      </c>
      <c r="W97" s="45">
        <v>0</v>
      </c>
      <c r="X97" s="44">
        <f t="shared" si="98"/>
        <v>0</v>
      </c>
      <c r="Y97" s="45">
        <v>1000</v>
      </c>
      <c r="Z97" s="44">
        <f t="shared" si="99"/>
        <v>1.3020833333333333</v>
      </c>
      <c r="AA97" s="45">
        <v>150</v>
      </c>
      <c r="AB97" s="44">
        <f t="shared" si="100"/>
        <v>0.1953125</v>
      </c>
      <c r="AC97" s="629">
        <f t="shared" si="103"/>
        <v>1.953125</v>
      </c>
      <c r="AD97" s="45">
        <v>0</v>
      </c>
      <c r="AE97" s="44">
        <f t="shared" si="73"/>
        <v>0</v>
      </c>
      <c r="AF97" s="44">
        <v>0</v>
      </c>
      <c r="AG97" s="44">
        <v>0</v>
      </c>
      <c r="AH97" s="46">
        <v>0.04</v>
      </c>
      <c r="AI97" s="46">
        <v>1.4999999999999999E-2</v>
      </c>
      <c r="AJ97" s="44">
        <f t="shared" si="101"/>
        <v>3.96</v>
      </c>
      <c r="AK97" s="389">
        <f t="shared" si="102"/>
        <v>1.4849999999999999</v>
      </c>
    </row>
    <row r="98" spans="1:37" x14ac:dyDescent="0.2">
      <c r="A98" s="515" t="s">
        <v>369</v>
      </c>
      <c r="B98" s="36" t="s">
        <v>9</v>
      </c>
      <c r="C98" s="36" t="s">
        <v>3</v>
      </c>
      <c r="D98" s="721">
        <v>99</v>
      </c>
      <c r="E98" s="721">
        <v>65</v>
      </c>
      <c r="F98" s="489">
        <v>10</v>
      </c>
      <c r="G98" s="37">
        <f t="shared" si="91"/>
        <v>66.316555779569896</v>
      </c>
      <c r="H98" s="37">
        <f t="shared" si="92"/>
        <v>32.683444220430104</v>
      </c>
      <c r="I98" s="38">
        <f t="shared" si="93"/>
        <v>0.33013580020636468</v>
      </c>
      <c r="J98" s="39">
        <v>36</v>
      </c>
      <c r="K98" s="40">
        <v>32</v>
      </c>
      <c r="L98" s="41">
        <v>0.93</v>
      </c>
      <c r="M98" s="843">
        <v>23345</v>
      </c>
      <c r="N98" s="42"/>
      <c r="O98" s="43">
        <f t="shared" si="94"/>
        <v>729.53125</v>
      </c>
      <c r="P98" s="44">
        <f t="shared" si="95"/>
        <v>20.264756944444443</v>
      </c>
      <c r="Q98" s="714">
        <v>400</v>
      </c>
      <c r="R98" s="44">
        <f t="shared" si="96"/>
        <v>12.5</v>
      </c>
      <c r="S98" s="45"/>
      <c r="T98" s="44">
        <f t="shared" si="97"/>
        <v>0</v>
      </c>
      <c r="U98" s="670">
        <v>24</v>
      </c>
      <c r="V98" s="44">
        <f t="shared" si="104"/>
        <v>25.806451612903224</v>
      </c>
      <c r="W98" s="45">
        <v>0</v>
      </c>
      <c r="X98" s="44">
        <f t="shared" si="98"/>
        <v>0</v>
      </c>
      <c r="Y98" s="45">
        <v>1000</v>
      </c>
      <c r="Z98" s="44">
        <f t="shared" si="99"/>
        <v>0.86805555555555558</v>
      </c>
      <c r="AA98" s="45">
        <v>150</v>
      </c>
      <c r="AB98" s="44">
        <f t="shared" si="100"/>
        <v>0.13020833333333334</v>
      </c>
      <c r="AC98" s="629">
        <f t="shared" si="103"/>
        <v>1.3020833333333333</v>
      </c>
      <c r="AD98" s="45">
        <v>0</v>
      </c>
      <c r="AE98" s="44">
        <f t="shared" si="73"/>
        <v>0</v>
      </c>
      <c r="AF98" s="44">
        <v>0</v>
      </c>
      <c r="AG98" s="44">
        <v>0</v>
      </c>
      <c r="AH98" s="46">
        <v>0.04</v>
      </c>
      <c r="AI98" s="46">
        <v>1.4999999999999999E-2</v>
      </c>
      <c r="AJ98" s="44">
        <f t="shared" si="101"/>
        <v>3.96</v>
      </c>
      <c r="AK98" s="389">
        <f t="shared" si="102"/>
        <v>1.4849999999999999</v>
      </c>
    </row>
    <row r="99" spans="1:37" x14ac:dyDescent="0.2">
      <c r="A99" s="515" t="s">
        <v>369</v>
      </c>
      <c r="B99" s="36" t="s">
        <v>10</v>
      </c>
      <c r="C99" s="36" t="s">
        <v>1</v>
      </c>
      <c r="D99" s="721">
        <v>99</v>
      </c>
      <c r="E99" s="721">
        <v>65</v>
      </c>
      <c r="F99" s="489">
        <v>10</v>
      </c>
      <c r="G99" s="37">
        <f t="shared" si="91"/>
        <v>78.485826612903224</v>
      </c>
      <c r="H99" s="37">
        <f t="shared" si="92"/>
        <v>20.514173387096776</v>
      </c>
      <c r="I99" s="38">
        <f t="shared" si="93"/>
        <v>0.20721387259693713</v>
      </c>
      <c r="J99" s="39">
        <v>10</v>
      </c>
      <c r="K99" s="40">
        <v>32</v>
      </c>
      <c r="L99" s="41">
        <v>0.93</v>
      </c>
      <c r="M99" s="843">
        <v>8490</v>
      </c>
      <c r="N99" s="42"/>
      <c r="O99" s="43">
        <f t="shared" si="94"/>
        <v>265.3125</v>
      </c>
      <c r="P99" s="44">
        <f t="shared" si="95"/>
        <v>26.53125</v>
      </c>
      <c r="Q99" s="714">
        <v>400</v>
      </c>
      <c r="R99" s="44">
        <f t="shared" si="96"/>
        <v>12.5</v>
      </c>
      <c r="S99" s="45"/>
      <c r="T99" s="44">
        <f t="shared" si="97"/>
        <v>0</v>
      </c>
      <c r="U99" s="670">
        <v>24</v>
      </c>
      <c r="V99" s="44">
        <f t="shared" si="104"/>
        <v>25.806451612903224</v>
      </c>
      <c r="W99" s="45">
        <v>0</v>
      </c>
      <c r="X99" s="44">
        <f t="shared" si="98"/>
        <v>0</v>
      </c>
      <c r="Y99" s="45">
        <v>1000</v>
      </c>
      <c r="Z99" s="44">
        <f t="shared" si="99"/>
        <v>3.125</v>
      </c>
      <c r="AA99" s="45">
        <v>125</v>
      </c>
      <c r="AB99" s="44">
        <f t="shared" si="100"/>
        <v>0.390625</v>
      </c>
      <c r="AC99" s="629">
        <f t="shared" si="103"/>
        <v>4.6875</v>
      </c>
      <c r="AD99" s="45">
        <v>0</v>
      </c>
      <c r="AE99" s="44">
        <f t="shared" si="73"/>
        <v>0</v>
      </c>
      <c r="AF99" s="44">
        <v>0</v>
      </c>
      <c r="AG99" s="44">
        <v>0</v>
      </c>
      <c r="AH99" s="46">
        <v>0.04</v>
      </c>
      <c r="AI99" s="46">
        <v>1.4999999999999999E-2</v>
      </c>
      <c r="AJ99" s="44">
        <f t="shared" si="101"/>
        <v>3.96</v>
      </c>
      <c r="AK99" s="529">
        <f t="shared" si="102"/>
        <v>1.4849999999999999</v>
      </c>
    </row>
    <row r="100" spans="1:37" x14ac:dyDescent="0.2">
      <c r="A100" s="515" t="s">
        <v>369</v>
      </c>
      <c r="B100" s="36" t="s">
        <v>10</v>
      </c>
      <c r="C100" s="36" t="s">
        <v>2</v>
      </c>
      <c r="D100" s="721">
        <v>99</v>
      </c>
      <c r="E100" s="721">
        <v>65</v>
      </c>
      <c r="F100" s="489">
        <v>10</v>
      </c>
      <c r="G100" s="37">
        <f t="shared" si="91"/>
        <v>65.001451612903224</v>
      </c>
      <c r="H100" s="37">
        <f t="shared" si="92"/>
        <v>33.998548387096776</v>
      </c>
      <c r="I100" s="38">
        <f t="shared" si="93"/>
        <v>0.3434196806777452</v>
      </c>
      <c r="J100" s="39">
        <v>24</v>
      </c>
      <c r="K100" s="40">
        <v>32</v>
      </c>
      <c r="L100" s="41">
        <v>0.93</v>
      </c>
      <c r="M100" s="843">
        <v>13670</v>
      </c>
      <c r="N100" s="42"/>
      <c r="O100" s="43">
        <f t="shared" si="94"/>
        <v>427.1875</v>
      </c>
      <c r="P100" s="44">
        <f t="shared" si="95"/>
        <v>17.799479166666668</v>
      </c>
      <c r="Q100" s="714">
        <v>400</v>
      </c>
      <c r="R100" s="44">
        <f t="shared" si="96"/>
        <v>12.5</v>
      </c>
      <c r="S100" s="45"/>
      <c r="T100" s="44">
        <f t="shared" si="97"/>
        <v>0</v>
      </c>
      <c r="U100" s="670">
        <v>24</v>
      </c>
      <c r="V100" s="44">
        <f t="shared" si="104"/>
        <v>25.806451612903224</v>
      </c>
      <c r="W100" s="45">
        <v>0</v>
      </c>
      <c r="X100" s="44">
        <f t="shared" si="98"/>
        <v>0</v>
      </c>
      <c r="Y100" s="45">
        <v>1000</v>
      </c>
      <c r="Z100" s="44">
        <f t="shared" si="99"/>
        <v>1.3020833333333333</v>
      </c>
      <c r="AA100" s="45">
        <v>150</v>
      </c>
      <c r="AB100" s="44">
        <f t="shared" si="100"/>
        <v>0.1953125</v>
      </c>
      <c r="AC100" s="629">
        <f t="shared" si="103"/>
        <v>1.953125</v>
      </c>
      <c r="AD100" s="45">
        <v>0</v>
      </c>
      <c r="AE100" s="44">
        <f t="shared" si="73"/>
        <v>0</v>
      </c>
      <c r="AF100" s="44">
        <v>0</v>
      </c>
      <c r="AG100" s="44">
        <v>0</v>
      </c>
      <c r="AH100" s="46">
        <v>0.04</v>
      </c>
      <c r="AI100" s="46">
        <v>1.4999999999999999E-2</v>
      </c>
      <c r="AJ100" s="44">
        <f t="shared" si="101"/>
        <v>3.96</v>
      </c>
      <c r="AK100" s="529">
        <f t="shared" si="102"/>
        <v>1.4849999999999999</v>
      </c>
    </row>
    <row r="101" spans="1:37" x14ac:dyDescent="0.2">
      <c r="A101" s="515" t="s">
        <v>369</v>
      </c>
      <c r="B101" s="36" t="s">
        <v>10</v>
      </c>
      <c r="C101" s="36" t="s">
        <v>3</v>
      </c>
      <c r="D101" s="721">
        <v>99</v>
      </c>
      <c r="E101" s="721">
        <v>65</v>
      </c>
      <c r="F101" s="489">
        <v>10</v>
      </c>
      <c r="G101" s="37">
        <f t="shared" si="91"/>
        <v>64.675930779569896</v>
      </c>
      <c r="H101" s="37">
        <f t="shared" si="92"/>
        <v>34.324069220430104</v>
      </c>
      <c r="I101" s="38">
        <f t="shared" si="93"/>
        <v>0.34670776990333441</v>
      </c>
      <c r="J101" s="39">
        <v>36</v>
      </c>
      <c r="K101" s="40">
        <v>32</v>
      </c>
      <c r="L101" s="41">
        <v>0.93</v>
      </c>
      <c r="M101" s="843">
        <v>21455</v>
      </c>
      <c r="N101" s="42"/>
      <c r="O101" s="43">
        <f t="shared" si="94"/>
        <v>670.46875</v>
      </c>
      <c r="P101" s="44">
        <f t="shared" si="95"/>
        <v>18.624131944444443</v>
      </c>
      <c r="Q101" s="714">
        <v>400</v>
      </c>
      <c r="R101" s="44">
        <f t="shared" si="96"/>
        <v>12.5</v>
      </c>
      <c r="S101" s="45"/>
      <c r="T101" s="44">
        <f t="shared" si="97"/>
        <v>0</v>
      </c>
      <c r="U101" s="670">
        <v>24</v>
      </c>
      <c r="V101" s="44">
        <f t="shared" si="104"/>
        <v>25.806451612903224</v>
      </c>
      <c r="W101" s="45">
        <v>0</v>
      </c>
      <c r="X101" s="44">
        <f t="shared" si="98"/>
        <v>0</v>
      </c>
      <c r="Y101" s="45">
        <v>1000</v>
      </c>
      <c r="Z101" s="44">
        <f t="shared" si="99"/>
        <v>0.86805555555555558</v>
      </c>
      <c r="AA101" s="45">
        <v>150</v>
      </c>
      <c r="AB101" s="44">
        <f t="shared" si="100"/>
        <v>0.13020833333333334</v>
      </c>
      <c r="AC101" s="629">
        <f t="shared" si="103"/>
        <v>1.3020833333333333</v>
      </c>
      <c r="AD101" s="45">
        <v>0</v>
      </c>
      <c r="AE101" s="44">
        <f t="shared" si="73"/>
        <v>0</v>
      </c>
      <c r="AF101" s="44">
        <v>0</v>
      </c>
      <c r="AG101" s="44">
        <v>0</v>
      </c>
      <c r="AH101" s="46">
        <v>0.04</v>
      </c>
      <c r="AI101" s="46">
        <v>1.4999999999999999E-2</v>
      </c>
      <c r="AJ101" s="44">
        <f t="shared" si="101"/>
        <v>3.96</v>
      </c>
      <c r="AK101" s="529">
        <f t="shared" si="102"/>
        <v>1.4849999999999999</v>
      </c>
    </row>
    <row r="102" spans="1:37" x14ac:dyDescent="0.2">
      <c r="A102" s="515" t="s">
        <v>369</v>
      </c>
      <c r="B102" s="36" t="s">
        <v>11</v>
      </c>
      <c r="C102" s="36" t="s">
        <v>1</v>
      </c>
      <c r="D102" s="721">
        <v>99</v>
      </c>
      <c r="E102" s="721">
        <v>65</v>
      </c>
      <c r="F102" s="489">
        <v>10</v>
      </c>
      <c r="G102" s="37">
        <f t="shared" si="91"/>
        <v>85.563951612903224</v>
      </c>
      <c r="H102" s="37">
        <f t="shared" si="92"/>
        <v>13.436048387096776</v>
      </c>
      <c r="I102" s="38">
        <f t="shared" si="93"/>
        <v>0.135717660475725</v>
      </c>
      <c r="J102" s="39">
        <v>10</v>
      </c>
      <c r="K102" s="40">
        <v>32</v>
      </c>
      <c r="L102" s="41">
        <v>0.93</v>
      </c>
      <c r="M102" s="843">
        <v>9255</v>
      </c>
      <c r="N102" s="42"/>
      <c r="O102" s="43">
        <f t="shared" si="94"/>
        <v>289.21875</v>
      </c>
      <c r="P102" s="44">
        <f t="shared" si="95"/>
        <v>28.921875</v>
      </c>
      <c r="Q102" s="714">
        <v>550</v>
      </c>
      <c r="R102" s="44">
        <f t="shared" si="96"/>
        <v>17.1875</v>
      </c>
      <c r="S102" s="45"/>
      <c r="T102" s="44">
        <f t="shared" si="97"/>
        <v>0</v>
      </c>
      <c r="U102" s="670">
        <v>24</v>
      </c>
      <c r="V102" s="44">
        <f t="shared" si="104"/>
        <v>25.806451612903224</v>
      </c>
      <c r="W102" s="45">
        <v>0</v>
      </c>
      <c r="X102" s="44">
        <f t="shared" si="98"/>
        <v>0</v>
      </c>
      <c r="Y102" s="45">
        <v>1000</v>
      </c>
      <c r="Z102" s="44">
        <f t="shared" si="99"/>
        <v>3.125</v>
      </c>
      <c r="AA102" s="45">
        <v>125</v>
      </c>
      <c r="AB102" s="44">
        <f t="shared" si="100"/>
        <v>0.390625</v>
      </c>
      <c r="AC102" s="629">
        <f t="shared" si="103"/>
        <v>4.6875</v>
      </c>
      <c r="AD102" s="45">
        <v>0</v>
      </c>
      <c r="AE102" s="44">
        <f t="shared" si="73"/>
        <v>0</v>
      </c>
      <c r="AF102" s="44">
        <v>0</v>
      </c>
      <c r="AG102" s="44">
        <v>0</v>
      </c>
      <c r="AH102" s="46">
        <v>0.04</v>
      </c>
      <c r="AI102" s="46">
        <v>1.4999999999999999E-2</v>
      </c>
      <c r="AJ102" s="44">
        <f t="shared" si="101"/>
        <v>3.96</v>
      </c>
      <c r="AK102" s="529">
        <f t="shared" si="102"/>
        <v>1.4849999999999999</v>
      </c>
    </row>
    <row r="103" spans="1:37" x14ac:dyDescent="0.2">
      <c r="A103" s="515" t="s">
        <v>369</v>
      </c>
      <c r="B103" s="36" t="s">
        <v>11</v>
      </c>
      <c r="C103" s="36" t="s">
        <v>2</v>
      </c>
      <c r="D103" s="721">
        <v>99</v>
      </c>
      <c r="E103" s="721">
        <v>65</v>
      </c>
      <c r="F103" s="489">
        <v>10</v>
      </c>
      <c r="G103" s="37">
        <f t="shared" si="91"/>
        <v>71.511868279569882</v>
      </c>
      <c r="H103" s="37">
        <f t="shared" si="92"/>
        <v>27.488131720430118</v>
      </c>
      <c r="I103" s="38">
        <f t="shared" si="93"/>
        <v>0.27765789616596082</v>
      </c>
      <c r="J103" s="39">
        <v>24</v>
      </c>
      <c r="K103" s="40">
        <v>32</v>
      </c>
      <c r="L103" s="41">
        <v>0.93</v>
      </c>
      <c r="M103" s="843">
        <v>15070</v>
      </c>
      <c r="N103" s="42"/>
      <c r="O103" s="43">
        <f t="shared" si="94"/>
        <v>470.9375</v>
      </c>
      <c r="P103" s="44">
        <f t="shared" si="95"/>
        <v>19.622395833333332</v>
      </c>
      <c r="Q103" s="714">
        <v>550</v>
      </c>
      <c r="R103" s="44">
        <f t="shared" si="96"/>
        <v>17.1875</v>
      </c>
      <c r="S103" s="45"/>
      <c r="T103" s="44">
        <f t="shared" si="97"/>
        <v>0</v>
      </c>
      <c r="U103" s="670">
        <v>24</v>
      </c>
      <c r="V103" s="44">
        <f t="shared" si="104"/>
        <v>25.806451612903224</v>
      </c>
      <c r="W103" s="45">
        <v>0</v>
      </c>
      <c r="X103" s="44">
        <f t="shared" si="98"/>
        <v>0</v>
      </c>
      <c r="Y103" s="45">
        <v>1000</v>
      </c>
      <c r="Z103" s="44">
        <f t="shared" si="99"/>
        <v>1.3020833333333333</v>
      </c>
      <c r="AA103" s="45">
        <v>150</v>
      </c>
      <c r="AB103" s="44">
        <f t="shared" si="100"/>
        <v>0.1953125</v>
      </c>
      <c r="AC103" s="629">
        <f t="shared" si="103"/>
        <v>1.953125</v>
      </c>
      <c r="AD103" s="45">
        <v>0</v>
      </c>
      <c r="AE103" s="44">
        <f t="shared" si="73"/>
        <v>0</v>
      </c>
      <c r="AF103" s="44">
        <v>0</v>
      </c>
      <c r="AG103" s="44">
        <v>0</v>
      </c>
      <c r="AH103" s="46">
        <v>0.04</v>
      </c>
      <c r="AI103" s="46">
        <v>1.4999999999999999E-2</v>
      </c>
      <c r="AJ103" s="44">
        <f t="shared" si="101"/>
        <v>3.96</v>
      </c>
      <c r="AK103" s="529">
        <f t="shared" si="102"/>
        <v>1.4849999999999999</v>
      </c>
    </row>
    <row r="104" spans="1:37" ht="13.5" thickBot="1" x14ac:dyDescent="0.25">
      <c r="A104" s="511" t="s">
        <v>369</v>
      </c>
      <c r="B104" s="48" t="s">
        <v>11</v>
      </c>
      <c r="C104" s="48" t="s">
        <v>3</v>
      </c>
      <c r="D104" s="724">
        <v>99</v>
      </c>
      <c r="E104" s="724">
        <v>65</v>
      </c>
      <c r="F104" s="512">
        <v>10</v>
      </c>
      <c r="G104" s="49">
        <f t="shared" si="91"/>
        <v>71.299194668458753</v>
      </c>
      <c r="H104" s="49">
        <f t="shared" si="92"/>
        <v>27.700805331541247</v>
      </c>
      <c r="I104" s="50">
        <f t="shared" si="93"/>
        <v>0.27980611446001258</v>
      </c>
      <c r="J104" s="51">
        <v>36</v>
      </c>
      <c r="K104" s="52">
        <v>32</v>
      </c>
      <c r="L104" s="53">
        <v>0.93</v>
      </c>
      <c r="M104" s="847">
        <v>23685</v>
      </c>
      <c r="N104" s="54"/>
      <c r="O104" s="55">
        <f t="shared" si="94"/>
        <v>740.15625</v>
      </c>
      <c r="P104" s="56">
        <f t="shared" si="95"/>
        <v>20.559895833333332</v>
      </c>
      <c r="Q104" s="715">
        <v>550</v>
      </c>
      <c r="R104" s="56">
        <f t="shared" si="96"/>
        <v>17.1875</v>
      </c>
      <c r="S104" s="57"/>
      <c r="T104" s="56">
        <f t="shared" si="97"/>
        <v>0</v>
      </c>
      <c r="U104" s="671">
        <v>24</v>
      </c>
      <c r="V104" s="56">
        <f t="shared" si="104"/>
        <v>25.806451612903224</v>
      </c>
      <c r="W104" s="57">
        <v>0</v>
      </c>
      <c r="X104" s="56">
        <f t="shared" si="98"/>
        <v>0</v>
      </c>
      <c r="Y104" s="57">
        <v>1000</v>
      </c>
      <c r="Z104" s="56">
        <f t="shared" si="99"/>
        <v>0.86805555555555558</v>
      </c>
      <c r="AA104" s="57">
        <v>150</v>
      </c>
      <c r="AB104" s="56">
        <f t="shared" si="100"/>
        <v>0.13020833333333334</v>
      </c>
      <c r="AC104" s="667">
        <f t="shared" si="103"/>
        <v>1.3020833333333333</v>
      </c>
      <c r="AD104" s="57">
        <v>0</v>
      </c>
      <c r="AE104" s="56">
        <f t="shared" si="73"/>
        <v>0</v>
      </c>
      <c r="AF104" s="56">
        <v>0</v>
      </c>
      <c r="AG104" s="56">
        <v>0</v>
      </c>
      <c r="AH104" s="58">
        <v>0.04</v>
      </c>
      <c r="AI104" s="58">
        <v>1.4999999999999999E-2</v>
      </c>
      <c r="AJ104" s="56">
        <f t="shared" si="101"/>
        <v>3.96</v>
      </c>
      <c r="AK104" s="530">
        <f t="shared" si="102"/>
        <v>1.4849999999999999</v>
      </c>
    </row>
    <row r="105" spans="1:37" x14ac:dyDescent="0.2">
      <c r="A105" s="515" t="s">
        <v>320</v>
      </c>
      <c r="B105" s="36" t="s">
        <v>7</v>
      </c>
      <c r="C105" s="36" t="s">
        <v>1</v>
      </c>
      <c r="D105" s="721">
        <v>110</v>
      </c>
      <c r="E105" s="489">
        <v>70</v>
      </c>
      <c r="F105" s="489">
        <v>10</v>
      </c>
      <c r="G105" s="37">
        <f t="shared" ref="G105:G119" si="105">SUM(P105,R105,T105,V105,X105,Z105,AB105,AC105,AE105,AF105,AJ105,AK105)</f>
        <v>89.481451612903243</v>
      </c>
      <c r="H105" s="37">
        <f t="shared" ref="H105:H119" si="106">D105-G105</f>
        <v>20.518548387096757</v>
      </c>
      <c r="I105" s="38">
        <f t="shared" ref="I105:I119" si="107">H105/D105</f>
        <v>0.18653225806451598</v>
      </c>
      <c r="J105" s="39">
        <v>10</v>
      </c>
      <c r="K105" s="40">
        <v>32</v>
      </c>
      <c r="L105" s="41">
        <v>0.93</v>
      </c>
      <c r="M105" s="848">
        <v>10315</v>
      </c>
      <c r="N105" s="42"/>
      <c r="O105" s="43">
        <f>(M105+N105)/K105</f>
        <v>322.34375</v>
      </c>
      <c r="P105" s="44">
        <f t="shared" ref="P105:P119" si="108">O105/J105</f>
        <v>32.234375</v>
      </c>
      <c r="Q105" s="714">
        <v>550</v>
      </c>
      <c r="R105" s="44">
        <f t="shared" ref="R105:R119" si="109">Q105/K105</f>
        <v>17.1875</v>
      </c>
      <c r="S105" s="45"/>
      <c r="T105" s="44">
        <f t="shared" ref="T105:T119" si="110">S105/K105</f>
        <v>0</v>
      </c>
      <c r="U105" s="670">
        <v>24</v>
      </c>
      <c r="V105" s="44">
        <f t="shared" si="104"/>
        <v>25.806451612903224</v>
      </c>
      <c r="W105" s="45">
        <v>0</v>
      </c>
      <c r="X105" s="44">
        <f t="shared" ref="X105:X119" si="111">(W105/K105)/J105</f>
        <v>0</v>
      </c>
      <c r="Y105" s="45">
        <v>1000</v>
      </c>
      <c r="Z105" s="44">
        <f t="shared" ref="Z105:Z119" si="112">(Y105/K105)/J105</f>
        <v>3.125</v>
      </c>
      <c r="AA105" s="45">
        <v>125</v>
      </c>
      <c r="AB105" s="44">
        <f t="shared" ref="AB105:AB119" si="113">(AA105/K105)/J105</f>
        <v>0.390625</v>
      </c>
      <c r="AC105" s="629">
        <f t="shared" si="103"/>
        <v>4.6875</v>
      </c>
      <c r="AD105" s="45">
        <v>0</v>
      </c>
      <c r="AE105" s="44">
        <f t="shared" ref="AE105:AE119" si="114">AD105/K105</f>
        <v>0</v>
      </c>
      <c r="AF105" s="44">
        <v>0</v>
      </c>
      <c r="AG105" s="44">
        <v>0</v>
      </c>
      <c r="AH105" s="46">
        <v>0.04</v>
      </c>
      <c r="AI105" s="46">
        <v>1.4999999999999999E-2</v>
      </c>
      <c r="AJ105" s="44">
        <f t="shared" ref="AJ105:AJ119" si="115">(D105*AH105)+AG105</f>
        <v>4.4000000000000004</v>
      </c>
      <c r="AK105" s="389">
        <f t="shared" ref="AK105:AK119" si="116">D105*AI105</f>
        <v>1.65</v>
      </c>
    </row>
    <row r="106" spans="1:37" x14ac:dyDescent="0.2">
      <c r="A106" s="515" t="s">
        <v>320</v>
      </c>
      <c r="B106" s="36" t="s">
        <v>7</v>
      </c>
      <c r="C106" s="36" t="s">
        <v>2</v>
      </c>
      <c r="D106" s="721">
        <v>110</v>
      </c>
      <c r="E106" s="489">
        <v>70</v>
      </c>
      <c r="F106" s="489">
        <v>10</v>
      </c>
      <c r="G106" s="37">
        <f t="shared" si="105"/>
        <v>73.2496807795699</v>
      </c>
      <c r="H106" s="37">
        <f t="shared" si="106"/>
        <v>36.7503192204301</v>
      </c>
      <c r="I106" s="38">
        <f t="shared" si="107"/>
        <v>0.33409381109481912</v>
      </c>
      <c r="J106" s="39">
        <v>24</v>
      </c>
      <c r="K106" s="40">
        <v>32</v>
      </c>
      <c r="L106" s="41">
        <v>0.93</v>
      </c>
      <c r="M106" s="843">
        <v>15940</v>
      </c>
      <c r="N106" s="42"/>
      <c r="O106" s="43">
        <f>(M106+N106)/K106</f>
        <v>498.125</v>
      </c>
      <c r="P106" s="44">
        <f t="shared" si="108"/>
        <v>20.755208333333332</v>
      </c>
      <c r="Q106" s="714">
        <v>550</v>
      </c>
      <c r="R106" s="44">
        <f t="shared" si="109"/>
        <v>17.1875</v>
      </c>
      <c r="S106" s="45"/>
      <c r="T106" s="44">
        <f t="shared" si="110"/>
        <v>0</v>
      </c>
      <c r="U106" s="670">
        <v>24</v>
      </c>
      <c r="V106" s="44">
        <f t="shared" si="104"/>
        <v>25.806451612903224</v>
      </c>
      <c r="W106" s="45">
        <v>0</v>
      </c>
      <c r="X106" s="44">
        <f t="shared" si="111"/>
        <v>0</v>
      </c>
      <c r="Y106" s="45">
        <v>1000</v>
      </c>
      <c r="Z106" s="44">
        <f t="shared" si="112"/>
        <v>1.3020833333333333</v>
      </c>
      <c r="AA106" s="45">
        <v>150</v>
      </c>
      <c r="AB106" s="44">
        <f t="shared" si="113"/>
        <v>0.1953125</v>
      </c>
      <c r="AC106" s="629">
        <f t="shared" si="103"/>
        <v>1.953125</v>
      </c>
      <c r="AD106" s="45">
        <v>0</v>
      </c>
      <c r="AE106" s="44">
        <f t="shared" si="114"/>
        <v>0</v>
      </c>
      <c r="AF106" s="44">
        <v>0</v>
      </c>
      <c r="AG106" s="44">
        <v>0</v>
      </c>
      <c r="AH106" s="46">
        <v>0.04</v>
      </c>
      <c r="AI106" s="46">
        <v>1.4999999999999999E-2</v>
      </c>
      <c r="AJ106" s="44">
        <f t="shared" si="115"/>
        <v>4.4000000000000004</v>
      </c>
      <c r="AK106" s="389">
        <f t="shared" si="116"/>
        <v>1.65</v>
      </c>
    </row>
    <row r="107" spans="1:37" x14ac:dyDescent="0.2">
      <c r="A107" s="515" t="s">
        <v>320</v>
      </c>
      <c r="B107" s="36" t="s">
        <v>7</v>
      </c>
      <c r="C107" s="36" t="s">
        <v>3</v>
      </c>
      <c r="D107" s="721">
        <v>110</v>
      </c>
      <c r="E107" s="489">
        <v>70</v>
      </c>
      <c r="F107" s="489">
        <v>10</v>
      </c>
      <c r="G107" s="37">
        <f t="shared" si="105"/>
        <v>73.722771057347671</v>
      </c>
      <c r="H107" s="37">
        <f t="shared" si="106"/>
        <v>36.277228942652329</v>
      </c>
      <c r="I107" s="38">
        <f t="shared" si="107"/>
        <v>0.32979299038774845</v>
      </c>
      <c r="J107" s="39">
        <v>36</v>
      </c>
      <c r="K107" s="40">
        <v>32</v>
      </c>
      <c r="L107" s="41">
        <v>0.93</v>
      </c>
      <c r="M107" s="843">
        <v>25780</v>
      </c>
      <c r="N107" s="42"/>
      <c r="O107" s="43">
        <f t="shared" ref="O107:O119" si="117">(M107+N107)/K107</f>
        <v>805.625</v>
      </c>
      <c r="P107" s="44">
        <f t="shared" si="108"/>
        <v>22.378472222222221</v>
      </c>
      <c r="Q107" s="714">
        <v>550</v>
      </c>
      <c r="R107" s="44">
        <f t="shared" si="109"/>
        <v>17.1875</v>
      </c>
      <c r="S107" s="45"/>
      <c r="T107" s="44">
        <f t="shared" si="110"/>
        <v>0</v>
      </c>
      <c r="U107" s="670">
        <v>24</v>
      </c>
      <c r="V107" s="44">
        <f t="shared" si="104"/>
        <v>25.806451612903224</v>
      </c>
      <c r="W107" s="45">
        <v>0</v>
      </c>
      <c r="X107" s="44">
        <f t="shared" si="111"/>
        <v>0</v>
      </c>
      <c r="Y107" s="45">
        <v>1000</v>
      </c>
      <c r="Z107" s="44">
        <f t="shared" si="112"/>
        <v>0.86805555555555558</v>
      </c>
      <c r="AA107" s="45">
        <v>150</v>
      </c>
      <c r="AB107" s="44">
        <f t="shared" si="113"/>
        <v>0.13020833333333334</v>
      </c>
      <c r="AC107" s="629">
        <f t="shared" si="103"/>
        <v>1.3020833333333333</v>
      </c>
      <c r="AD107" s="45">
        <v>0</v>
      </c>
      <c r="AE107" s="44">
        <f t="shared" si="114"/>
        <v>0</v>
      </c>
      <c r="AF107" s="44">
        <v>0</v>
      </c>
      <c r="AG107" s="44">
        <v>0</v>
      </c>
      <c r="AH107" s="46">
        <v>0.04</v>
      </c>
      <c r="AI107" s="46">
        <v>1.4999999999999999E-2</v>
      </c>
      <c r="AJ107" s="44">
        <f t="shared" si="115"/>
        <v>4.4000000000000004</v>
      </c>
      <c r="AK107" s="389">
        <f t="shared" si="116"/>
        <v>1.65</v>
      </c>
    </row>
    <row r="108" spans="1:37" x14ac:dyDescent="0.2">
      <c r="A108" s="515" t="s">
        <v>320</v>
      </c>
      <c r="B108" s="36" t="s">
        <v>8</v>
      </c>
      <c r="C108" s="36" t="s">
        <v>1</v>
      </c>
      <c r="D108" s="721">
        <v>110</v>
      </c>
      <c r="E108" s="489">
        <v>70</v>
      </c>
      <c r="F108" s="489">
        <v>10</v>
      </c>
      <c r="G108" s="37">
        <f t="shared" si="105"/>
        <v>86.934576612903243</v>
      </c>
      <c r="H108" s="37">
        <f t="shared" si="106"/>
        <v>23.065423387096757</v>
      </c>
      <c r="I108" s="38">
        <f t="shared" si="107"/>
        <v>0.20968566715542505</v>
      </c>
      <c r="J108" s="39">
        <v>10</v>
      </c>
      <c r="K108" s="40">
        <v>32</v>
      </c>
      <c r="L108" s="41">
        <v>0.93</v>
      </c>
      <c r="M108" s="843">
        <v>9500</v>
      </c>
      <c r="N108" s="42"/>
      <c r="O108" s="43">
        <f t="shared" si="117"/>
        <v>296.875</v>
      </c>
      <c r="P108" s="44">
        <f t="shared" si="108"/>
        <v>29.6875</v>
      </c>
      <c r="Q108" s="714">
        <v>550</v>
      </c>
      <c r="R108" s="44">
        <f t="shared" si="109"/>
        <v>17.1875</v>
      </c>
      <c r="S108" s="45"/>
      <c r="T108" s="44">
        <f t="shared" si="110"/>
        <v>0</v>
      </c>
      <c r="U108" s="670">
        <v>24</v>
      </c>
      <c r="V108" s="44">
        <f t="shared" si="104"/>
        <v>25.806451612903224</v>
      </c>
      <c r="W108" s="45">
        <v>0</v>
      </c>
      <c r="X108" s="44">
        <f t="shared" si="111"/>
        <v>0</v>
      </c>
      <c r="Y108" s="45">
        <v>1000</v>
      </c>
      <c r="Z108" s="44">
        <f t="shared" si="112"/>
        <v>3.125</v>
      </c>
      <c r="AA108" s="45">
        <v>125</v>
      </c>
      <c r="AB108" s="44">
        <f t="shared" si="113"/>
        <v>0.390625</v>
      </c>
      <c r="AC108" s="629">
        <f t="shared" si="103"/>
        <v>4.6875</v>
      </c>
      <c r="AD108" s="45">
        <v>0</v>
      </c>
      <c r="AE108" s="44">
        <f t="shared" si="114"/>
        <v>0</v>
      </c>
      <c r="AF108" s="44">
        <v>0</v>
      </c>
      <c r="AG108" s="44">
        <v>0</v>
      </c>
      <c r="AH108" s="46">
        <v>0.04</v>
      </c>
      <c r="AI108" s="46">
        <v>1.4999999999999999E-2</v>
      </c>
      <c r="AJ108" s="44">
        <f t="shared" si="115"/>
        <v>4.4000000000000004</v>
      </c>
      <c r="AK108" s="389">
        <f t="shared" si="116"/>
        <v>1.65</v>
      </c>
    </row>
    <row r="109" spans="1:37" x14ac:dyDescent="0.2">
      <c r="A109" s="515" t="s">
        <v>320</v>
      </c>
      <c r="B109" s="36" t="s">
        <v>8</v>
      </c>
      <c r="C109" s="36" t="s">
        <v>2</v>
      </c>
      <c r="D109" s="721">
        <v>110</v>
      </c>
      <c r="E109" s="489">
        <v>70</v>
      </c>
      <c r="F109" s="489">
        <v>10</v>
      </c>
      <c r="G109" s="37">
        <f t="shared" si="105"/>
        <v>72.025722446236571</v>
      </c>
      <c r="H109" s="37">
        <f t="shared" si="106"/>
        <v>37.974277553763429</v>
      </c>
      <c r="I109" s="38">
        <f t="shared" si="107"/>
        <v>0.34522070503421298</v>
      </c>
      <c r="J109" s="39">
        <v>24</v>
      </c>
      <c r="K109" s="40">
        <v>32</v>
      </c>
      <c r="L109" s="41">
        <v>0.93</v>
      </c>
      <c r="M109" s="843">
        <v>15000</v>
      </c>
      <c r="N109" s="42"/>
      <c r="O109" s="43">
        <f t="shared" si="117"/>
        <v>468.75</v>
      </c>
      <c r="P109" s="44">
        <f t="shared" si="108"/>
        <v>19.53125</v>
      </c>
      <c r="Q109" s="714">
        <v>550</v>
      </c>
      <c r="R109" s="44">
        <f t="shared" si="109"/>
        <v>17.1875</v>
      </c>
      <c r="S109" s="45"/>
      <c r="T109" s="44">
        <f t="shared" si="110"/>
        <v>0</v>
      </c>
      <c r="U109" s="670">
        <v>24</v>
      </c>
      <c r="V109" s="44">
        <f t="shared" si="104"/>
        <v>25.806451612903224</v>
      </c>
      <c r="W109" s="45">
        <v>0</v>
      </c>
      <c r="X109" s="44">
        <f t="shared" si="111"/>
        <v>0</v>
      </c>
      <c r="Y109" s="45">
        <v>1000</v>
      </c>
      <c r="Z109" s="44">
        <f t="shared" si="112"/>
        <v>1.3020833333333333</v>
      </c>
      <c r="AA109" s="45">
        <v>150</v>
      </c>
      <c r="AB109" s="44">
        <f t="shared" si="113"/>
        <v>0.1953125</v>
      </c>
      <c r="AC109" s="629">
        <f t="shared" si="103"/>
        <v>1.953125</v>
      </c>
      <c r="AD109" s="45">
        <v>0</v>
      </c>
      <c r="AE109" s="44">
        <f t="shared" si="114"/>
        <v>0</v>
      </c>
      <c r="AF109" s="44">
        <v>0</v>
      </c>
      <c r="AG109" s="44">
        <v>0</v>
      </c>
      <c r="AH109" s="46">
        <v>0.04</v>
      </c>
      <c r="AI109" s="46">
        <v>1.4999999999999999E-2</v>
      </c>
      <c r="AJ109" s="44">
        <f t="shared" si="115"/>
        <v>4.4000000000000004</v>
      </c>
      <c r="AK109" s="389">
        <f t="shared" si="116"/>
        <v>1.65</v>
      </c>
    </row>
    <row r="110" spans="1:37" x14ac:dyDescent="0.2">
      <c r="A110" s="515" t="s">
        <v>320</v>
      </c>
      <c r="B110" s="36" t="s">
        <v>8</v>
      </c>
      <c r="C110" s="36" t="s">
        <v>3</v>
      </c>
      <c r="D110" s="721">
        <v>110</v>
      </c>
      <c r="E110" s="489">
        <v>70</v>
      </c>
      <c r="F110" s="489">
        <v>10</v>
      </c>
      <c r="G110" s="37">
        <f t="shared" si="105"/>
        <v>72.828673835125457</v>
      </c>
      <c r="H110" s="37">
        <f t="shared" si="106"/>
        <v>37.171326164874543</v>
      </c>
      <c r="I110" s="38">
        <f t="shared" si="107"/>
        <v>0.33792114695340492</v>
      </c>
      <c r="J110" s="39">
        <v>36</v>
      </c>
      <c r="K110" s="40">
        <v>32</v>
      </c>
      <c r="L110" s="41">
        <v>0.93</v>
      </c>
      <c r="M110" s="843">
        <v>24750</v>
      </c>
      <c r="N110" s="42"/>
      <c r="O110" s="43">
        <f t="shared" si="117"/>
        <v>773.4375</v>
      </c>
      <c r="P110" s="44">
        <f t="shared" si="108"/>
        <v>21.484375</v>
      </c>
      <c r="Q110" s="714">
        <v>550</v>
      </c>
      <c r="R110" s="44">
        <f t="shared" si="109"/>
        <v>17.1875</v>
      </c>
      <c r="S110" s="45"/>
      <c r="T110" s="44">
        <f t="shared" si="110"/>
        <v>0</v>
      </c>
      <c r="U110" s="670">
        <v>24</v>
      </c>
      <c r="V110" s="44">
        <f t="shared" si="104"/>
        <v>25.806451612903224</v>
      </c>
      <c r="W110" s="45">
        <v>0</v>
      </c>
      <c r="X110" s="44">
        <f t="shared" si="111"/>
        <v>0</v>
      </c>
      <c r="Y110" s="45">
        <v>1000</v>
      </c>
      <c r="Z110" s="44">
        <f t="shared" si="112"/>
        <v>0.86805555555555558</v>
      </c>
      <c r="AA110" s="45">
        <v>150</v>
      </c>
      <c r="AB110" s="44">
        <f t="shared" si="113"/>
        <v>0.13020833333333334</v>
      </c>
      <c r="AC110" s="629">
        <f t="shared" si="103"/>
        <v>1.3020833333333333</v>
      </c>
      <c r="AD110" s="45">
        <v>0</v>
      </c>
      <c r="AE110" s="44">
        <f t="shared" si="114"/>
        <v>0</v>
      </c>
      <c r="AF110" s="44">
        <v>0</v>
      </c>
      <c r="AG110" s="44">
        <v>0</v>
      </c>
      <c r="AH110" s="46">
        <v>0.04</v>
      </c>
      <c r="AI110" s="46">
        <v>1.4999999999999999E-2</v>
      </c>
      <c r="AJ110" s="44">
        <f t="shared" si="115"/>
        <v>4.4000000000000004</v>
      </c>
      <c r="AK110" s="389">
        <f t="shared" si="116"/>
        <v>1.65</v>
      </c>
    </row>
    <row r="111" spans="1:37" x14ac:dyDescent="0.2">
      <c r="A111" s="515" t="s">
        <v>320</v>
      </c>
      <c r="B111" s="36" t="s">
        <v>9</v>
      </c>
      <c r="C111" s="36" t="s">
        <v>1</v>
      </c>
      <c r="D111" s="721">
        <v>110</v>
      </c>
      <c r="E111" s="489">
        <v>70</v>
      </c>
      <c r="F111" s="489">
        <v>10</v>
      </c>
      <c r="G111" s="37">
        <f t="shared" si="105"/>
        <v>89.481451612903243</v>
      </c>
      <c r="H111" s="37">
        <f t="shared" si="106"/>
        <v>20.518548387096757</v>
      </c>
      <c r="I111" s="38">
        <f t="shared" si="107"/>
        <v>0.18653225806451598</v>
      </c>
      <c r="J111" s="39">
        <v>10</v>
      </c>
      <c r="K111" s="40">
        <v>32</v>
      </c>
      <c r="L111" s="41">
        <v>0.93</v>
      </c>
      <c r="M111" s="843">
        <v>10315</v>
      </c>
      <c r="N111" s="42"/>
      <c r="O111" s="43">
        <f t="shared" si="117"/>
        <v>322.34375</v>
      </c>
      <c r="P111" s="44">
        <f t="shared" si="108"/>
        <v>32.234375</v>
      </c>
      <c r="Q111" s="714">
        <v>550</v>
      </c>
      <c r="R111" s="44">
        <f t="shared" si="109"/>
        <v>17.1875</v>
      </c>
      <c r="S111" s="45"/>
      <c r="T111" s="44">
        <f t="shared" si="110"/>
        <v>0</v>
      </c>
      <c r="U111" s="670">
        <v>24</v>
      </c>
      <c r="V111" s="44">
        <f t="shared" si="104"/>
        <v>25.806451612903224</v>
      </c>
      <c r="W111" s="45">
        <v>0</v>
      </c>
      <c r="X111" s="44">
        <f t="shared" si="111"/>
        <v>0</v>
      </c>
      <c r="Y111" s="45">
        <v>1000</v>
      </c>
      <c r="Z111" s="44">
        <f t="shared" si="112"/>
        <v>3.125</v>
      </c>
      <c r="AA111" s="45">
        <v>125</v>
      </c>
      <c r="AB111" s="44">
        <f t="shared" si="113"/>
        <v>0.390625</v>
      </c>
      <c r="AC111" s="629">
        <f t="shared" si="103"/>
        <v>4.6875</v>
      </c>
      <c r="AD111" s="45">
        <v>0</v>
      </c>
      <c r="AE111" s="44">
        <f t="shared" si="114"/>
        <v>0</v>
      </c>
      <c r="AF111" s="44">
        <v>0</v>
      </c>
      <c r="AG111" s="44">
        <v>0</v>
      </c>
      <c r="AH111" s="46">
        <v>0.04</v>
      </c>
      <c r="AI111" s="46">
        <v>1.4999999999999999E-2</v>
      </c>
      <c r="AJ111" s="44">
        <f t="shared" si="115"/>
        <v>4.4000000000000004</v>
      </c>
      <c r="AK111" s="389">
        <f t="shared" si="116"/>
        <v>1.65</v>
      </c>
    </row>
    <row r="112" spans="1:37" x14ac:dyDescent="0.2">
      <c r="A112" s="515" t="s">
        <v>320</v>
      </c>
      <c r="B112" s="36" t="s">
        <v>9</v>
      </c>
      <c r="C112" s="36" t="s">
        <v>2</v>
      </c>
      <c r="D112" s="721">
        <v>110</v>
      </c>
      <c r="E112" s="489">
        <v>70</v>
      </c>
      <c r="F112" s="489">
        <v>10</v>
      </c>
      <c r="G112" s="37">
        <f t="shared" si="105"/>
        <v>73.2496807795699</v>
      </c>
      <c r="H112" s="37">
        <f t="shared" si="106"/>
        <v>36.7503192204301</v>
      </c>
      <c r="I112" s="38">
        <f t="shared" si="107"/>
        <v>0.33409381109481912</v>
      </c>
      <c r="J112" s="39">
        <v>24</v>
      </c>
      <c r="K112" s="40">
        <v>32</v>
      </c>
      <c r="L112" s="41">
        <v>0.93</v>
      </c>
      <c r="M112" s="843">
        <v>15940</v>
      </c>
      <c r="N112" s="42"/>
      <c r="O112" s="43">
        <f t="shared" si="117"/>
        <v>498.125</v>
      </c>
      <c r="P112" s="44">
        <f t="shared" si="108"/>
        <v>20.755208333333332</v>
      </c>
      <c r="Q112" s="714">
        <v>550</v>
      </c>
      <c r="R112" s="44">
        <f t="shared" si="109"/>
        <v>17.1875</v>
      </c>
      <c r="S112" s="45"/>
      <c r="T112" s="44">
        <f t="shared" si="110"/>
        <v>0</v>
      </c>
      <c r="U112" s="670">
        <v>24</v>
      </c>
      <c r="V112" s="44">
        <f t="shared" si="104"/>
        <v>25.806451612903224</v>
      </c>
      <c r="W112" s="45">
        <v>0</v>
      </c>
      <c r="X112" s="44">
        <f t="shared" si="111"/>
        <v>0</v>
      </c>
      <c r="Y112" s="45">
        <v>1000</v>
      </c>
      <c r="Z112" s="44">
        <f t="shared" si="112"/>
        <v>1.3020833333333333</v>
      </c>
      <c r="AA112" s="45">
        <v>150</v>
      </c>
      <c r="AB112" s="44">
        <f t="shared" si="113"/>
        <v>0.1953125</v>
      </c>
      <c r="AC112" s="629">
        <f t="shared" si="103"/>
        <v>1.953125</v>
      </c>
      <c r="AD112" s="45">
        <v>0</v>
      </c>
      <c r="AE112" s="44">
        <f t="shared" si="114"/>
        <v>0</v>
      </c>
      <c r="AF112" s="44">
        <v>0</v>
      </c>
      <c r="AG112" s="44">
        <v>0</v>
      </c>
      <c r="AH112" s="46">
        <v>0.04</v>
      </c>
      <c r="AI112" s="46">
        <v>1.4999999999999999E-2</v>
      </c>
      <c r="AJ112" s="44">
        <f t="shared" si="115"/>
        <v>4.4000000000000004</v>
      </c>
      <c r="AK112" s="389">
        <f t="shared" si="116"/>
        <v>1.65</v>
      </c>
    </row>
    <row r="113" spans="1:37" x14ac:dyDescent="0.2">
      <c r="A113" s="515" t="s">
        <v>320</v>
      </c>
      <c r="B113" s="36" t="s">
        <v>9</v>
      </c>
      <c r="C113" s="36" t="s">
        <v>3</v>
      </c>
      <c r="D113" s="721">
        <v>110</v>
      </c>
      <c r="E113" s="489">
        <v>70</v>
      </c>
      <c r="F113" s="489">
        <v>10</v>
      </c>
      <c r="G113" s="37">
        <f t="shared" si="105"/>
        <v>73.722771057347671</v>
      </c>
      <c r="H113" s="37">
        <f t="shared" si="106"/>
        <v>36.277228942652329</v>
      </c>
      <c r="I113" s="38">
        <f t="shared" si="107"/>
        <v>0.32979299038774845</v>
      </c>
      <c r="J113" s="39">
        <v>36</v>
      </c>
      <c r="K113" s="40">
        <v>32</v>
      </c>
      <c r="L113" s="41">
        <v>0.93</v>
      </c>
      <c r="M113" s="843">
        <v>25780</v>
      </c>
      <c r="N113" s="42"/>
      <c r="O113" s="43">
        <f t="shared" si="117"/>
        <v>805.625</v>
      </c>
      <c r="P113" s="44">
        <f t="shared" si="108"/>
        <v>22.378472222222221</v>
      </c>
      <c r="Q113" s="714">
        <v>550</v>
      </c>
      <c r="R113" s="44">
        <f t="shared" si="109"/>
        <v>17.1875</v>
      </c>
      <c r="S113" s="45"/>
      <c r="T113" s="44">
        <f t="shared" si="110"/>
        <v>0</v>
      </c>
      <c r="U113" s="670">
        <v>24</v>
      </c>
      <c r="V113" s="44">
        <f t="shared" si="104"/>
        <v>25.806451612903224</v>
      </c>
      <c r="W113" s="45">
        <v>0</v>
      </c>
      <c r="X113" s="44">
        <f t="shared" si="111"/>
        <v>0</v>
      </c>
      <c r="Y113" s="45">
        <v>1000</v>
      </c>
      <c r="Z113" s="44">
        <f t="shared" si="112"/>
        <v>0.86805555555555558</v>
      </c>
      <c r="AA113" s="45">
        <v>150</v>
      </c>
      <c r="AB113" s="44">
        <f t="shared" si="113"/>
        <v>0.13020833333333334</v>
      </c>
      <c r="AC113" s="629">
        <f t="shared" ref="AC113:AC144" si="118">(45000/30/K113/J113)</f>
        <v>1.3020833333333333</v>
      </c>
      <c r="AD113" s="45">
        <v>0</v>
      </c>
      <c r="AE113" s="44">
        <f t="shared" si="114"/>
        <v>0</v>
      </c>
      <c r="AF113" s="44">
        <v>0</v>
      </c>
      <c r="AG113" s="44">
        <v>0</v>
      </c>
      <c r="AH113" s="46">
        <v>0.04</v>
      </c>
      <c r="AI113" s="46">
        <v>1.4999999999999999E-2</v>
      </c>
      <c r="AJ113" s="44">
        <f t="shared" si="115"/>
        <v>4.4000000000000004</v>
      </c>
      <c r="AK113" s="389">
        <f t="shared" si="116"/>
        <v>1.65</v>
      </c>
    </row>
    <row r="114" spans="1:37" x14ac:dyDescent="0.2">
      <c r="A114" s="515" t="s">
        <v>320</v>
      </c>
      <c r="B114" s="36" t="s">
        <v>10</v>
      </c>
      <c r="C114" s="36" t="s">
        <v>1</v>
      </c>
      <c r="D114" s="721">
        <v>110</v>
      </c>
      <c r="E114" s="489">
        <v>70</v>
      </c>
      <c r="F114" s="489">
        <v>10</v>
      </c>
      <c r="G114" s="37">
        <f t="shared" si="105"/>
        <v>84.700201612903243</v>
      </c>
      <c r="H114" s="37">
        <f t="shared" si="106"/>
        <v>25.299798387096757</v>
      </c>
      <c r="I114" s="38">
        <f t="shared" si="107"/>
        <v>0.22999816715542507</v>
      </c>
      <c r="J114" s="39">
        <v>10</v>
      </c>
      <c r="K114" s="40">
        <v>32</v>
      </c>
      <c r="L114" s="41">
        <v>0.93</v>
      </c>
      <c r="M114" s="843">
        <v>8785</v>
      </c>
      <c r="N114" s="42"/>
      <c r="O114" s="43">
        <f t="shared" si="117"/>
        <v>274.53125</v>
      </c>
      <c r="P114" s="44">
        <f t="shared" si="108"/>
        <v>27.453125</v>
      </c>
      <c r="Q114" s="714">
        <v>550</v>
      </c>
      <c r="R114" s="44">
        <f t="shared" si="109"/>
        <v>17.1875</v>
      </c>
      <c r="S114" s="45"/>
      <c r="T114" s="44">
        <f t="shared" si="110"/>
        <v>0</v>
      </c>
      <c r="U114" s="670">
        <v>24</v>
      </c>
      <c r="V114" s="44">
        <f t="shared" si="104"/>
        <v>25.806451612903224</v>
      </c>
      <c r="W114" s="45">
        <v>0</v>
      </c>
      <c r="X114" s="44">
        <f t="shared" si="111"/>
        <v>0</v>
      </c>
      <c r="Y114" s="45">
        <v>1000</v>
      </c>
      <c r="Z114" s="44">
        <f t="shared" si="112"/>
        <v>3.125</v>
      </c>
      <c r="AA114" s="45">
        <v>125</v>
      </c>
      <c r="AB114" s="44">
        <f t="shared" si="113"/>
        <v>0.390625</v>
      </c>
      <c r="AC114" s="629">
        <f t="shared" si="118"/>
        <v>4.6875</v>
      </c>
      <c r="AD114" s="45">
        <v>0</v>
      </c>
      <c r="AE114" s="44">
        <f t="shared" si="114"/>
        <v>0</v>
      </c>
      <c r="AF114" s="44">
        <v>0</v>
      </c>
      <c r="AG114" s="44">
        <v>0</v>
      </c>
      <c r="AH114" s="46">
        <v>0.04</v>
      </c>
      <c r="AI114" s="46">
        <v>1.4999999999999999E-2</v>
      </c>
      <c r="AJ114" s="44">
        <f t="shared" si="115"/>
        <v>4.4000000000000004</v>
      </c>
      <c r="AK114" s="529">
        <f t="shared" si="116"/>
        <v>1.65</v>
      </c>
    </row>
    <row r="115" spans="1:37" x14ac:dyDescent="0.2">
      <c r="A115" s="515" t="s">
        <v>320</v>
      </c>
      <c r="B115" s="36" t="s">
        <v>10</v>
      </c>
      <c r="C115" s="36" t="s">
        <v>2</v>
      </c>
      <c r="D115" s="721">
        <v>110</v>
      </c>
      <c r="E115" s="489">
        <v>70</v>
      </c>
      <c r="F115" s="489">
        <v>10</v>
      </c>
      <c r="G115" s="37">
        <f t="shared" si="105"/>
        <v>70.997076612903243</v>
      </c>
      <c r="H115" s="37">
        <f t="shared" si="106"/>
        <v>39.002923387096757</v>
      </c>
      <c r="I115" s="38">
        <f t="shared" si="107"/>
        <v>0.35457203079178873</v>
      </c>
      <c r="J115" s="39">
        <v>24</v>
      </c>
      <c r="K115" s="40">
        <v>32</v>
      </c>
      <c r="L115" s="41">
        <v>0.93</v>
      </c>
      <c r="M115" s="843">
        <v>14210</v>
      </c>
      <c r="N115" s="42"/>
      <c r="O115" s="43">
        <f t="shared" si="117"/>
        <v>444.0625</v>
      </c>
      <c r="P115" s="44">
        <f t="shared" si="108"/>
        <v>18.502604166666668</v>
      </c>
      <c r="Q115" s="714">
        <v>550</v>
      </c>
      <c r="R115" s="44">
        <f t="shared" si="109"/>
        <v>17.1875</v>
      </c>
      <c r="S115" s="45"/>
      <c r="T115" s="44">
        <f t="shared" si="110"/>
        <v>0</v>
      </c>
      <c r="U115" s="670">
        <v>24</v>
      </c>
      <c r="V115" s="44">
        <f t="shared" si="104"/>
        <v>25.806451612903224</v>
      </c>
      <c r="W115" s="45">
        <v>0</v>
      </c>
      <c r="X115" s="44">
        <f t="shared" si="111"/>
        <v>0</v>
      </c>
      <c r="Y115" s="45">
        <v>1000</v>
      </c>
      <c r="Z115" s="44">
        <f t="shared" si="112"/>
        <v>1.3020833333333333</v>
      </c>
      <c r="AA115" s="45">
        <v>150</v>
      </c>
      <c r="AB115" s="44">
        <f t="shared" si="113"/>
        <v>0.1953125</v>
      </c>
      <c r="AC115" s="629">
        <f t="shared" si="118"/>
        <v>1.953125</v>
      </c>
      <c r="AD115" s="45">
        <v>0</v>
      </c>
      <c r="AE115" s="44">
        <f t="shared" si="114"/>
        <v>0</v>
      </c>
      <c r="AF115" s="44">
        <v>0</v>
      </c>
      <c r="AG115" s="44">
        <v>0</v>
      </c>
      <c r="AH115" s="46">
        <v>0.04</v>
      </c>
      <c r="AI115" s="46">
        <v>1.4999999999999999E-2</v>
      </c>
      <c r="AJ115" s="44">
        <f t="shared" si="115"/>
        <v>4.4000000000000004</v>
      </c>
      <c r="AK115" s="529">
        <f t="shared" si="116"/>
        <v>1.65</v>
      </c>
    </row>
    <row r="116" spans="1:37" x14ac:dyDescent="0.2">
      <c r="A116" s="515" t="s">
        <v>320</v>
      </c>
      <c r="B116" s="36" t="s">
        <v>10</v>
      </c>
      <c r="C116" s="36" t="s">
        <v>3</v>
      </c>
      <c r="D116" s="721">
        <v>110</v>
      </c>
      <c r="E116" s="489">
        <v>70</v>
      </c>
      <c r="F116" s="489">
        <v>10</v>
      </c>
      <c r="G116" s="37">
        <f t="shared" si="105"/>
        <v>70.714958557347686</v>
      </c>
      <c r="H116" s="37">
        <f t="shared" si="106"/>
        <v>39.285041442652314</v>
      </c>
      <c r="I116" s="38">
        <f t="shared" si="107"/>
        <v>0.35713674038774829</v>
      </c>
      <c r="J116" s="39">
        <v>36</v>
      </c>
      <c r="K116" s="40">
        <v>32</v>
      </c>
      <c r="L116" s="41">
        <v>0.93</v>
      </c>
      <c r="M116" s="843">
        <v>22315</v>
      </c>
      <c r="N116" s="42"/>
      <c r="O116" s="43">
        <f t="shared" si="117"/>
        <v>697.34375</v>
      </c>
      <c r="P116" s="44">
        <f t="shared" si="108"/>
        <v>19.370659722222221</v>
      </c>
      <c r="Q116" s="714">
        <v>550</v>
      </c>
      <c r="R116" s="44">
        <f t="shared" si="109"/>
        <v>17.1875</v>
      </c>
      <c r="S116" s="45"/>
      <c r="T116" s="44">
        <f t="shared" si="110"/>
        <v>0</v>
      </c>
      <c r="U116" s="670">
        <v>24</v>
      </c>
      <c r="V116" s="44">
        <f t="shared" si="104"/>
        <v>25.806451612903224</v>
      </c>
      <c r="W116" s="45">
        <v>0</v>
      </c>
      <c r="X116" s="44">
        <f t="shared" si="111"/>
        <v>0</v>
      </c>
      <c r="Y116" s="45">
        <v>1000</v>
      </c>
      <c r="Z116" s="44">
        <f t="shared" si="112"/>
        <v>0.86805555555555558</v>
      </c>
      <c r="AA116" s="45">
        <v>150</v>
      </c>
      <c r="AB116" s="44">
        <f t="shared" si="113"/>
        <v>0.13020833333333334</v>
      </c>
      <c r="AC116" s="629">
        <f t="shared" si="118"/>
        <v>1.3020833333333333</v>
      </c>
      <c r="AD116" s="45">
        <v>0</v>
      </c>
      <c r="AE116" s="44">
        <f t="shared" si="114"/>
        <v>0</v>
      </c>
      <c r="AF116" s="44">
        <v>0</v>
      </c>
      <c r="AG116" s="44">
        <v>0</v>
      </c>
      <c r="AH116" s="46">
        <v>0.04</v>
      </c>
      <c r="AI116" s="46">
        <v>1.4999999999999999E-2</v>
      </c>
      <c r="AJ116" s="44">
        <f t="shared" si="115"/>
        <v>4.4000000000000004</v>
      </c>
      <c r="AK116" s="529">
        <f t="shared" si="116"/>
        <v>1.65</v>
      </c>
    </row>
    <row r="117" spans="1:37" x14ac:dyDescent="0.2">
      <c r="A117" s="515" t="s">
        <v>320</v>
      </c>
      <c r="B117" s="36" t="s">
        <v>11</v>
      </c>
      <c r="C117" s="36" t="s">
        <v>1</v>
      </c>
      <c r="D117" s="721">
        <v>110</v>
      </c>
      <c r="E117" s="489">
        <v>70</v>
      </c>
      <c r="F117" s="489">
        <v>10</v>
      </c>
      <c r="G117" s="37">
        <f t="shared" si="105"/>
        <v>87.090826612903243</v>
      </c>
      <c r="H117" s="37">
        <f t="shared" si="106"/>
        <v>22.909173387096757</v>
      </c>
      <c r="I117" s="38">
        <f t="shared" si="107"/>
        <v>0.20826521260997052</v>
      </c>
      <c r="J117" s="39">
        <v>10</v>
      </c>
      <c r="K117" s="40">
        <v>32</v>
      </c>
      <c r="L117" s="41">
        <v>0.93</v>
      </c>
      <c r="M117" s="843">
        <v>9550</v>
      </c>
      <c r="N117" s="42"/>
      <c r="O117" s="43">
        <f t="shared" si="117"/>
        <v>298.4375</v>
      </c>
      <c r="P117" s="44">
        <f t="shared" si="108"/>
        <v>29.84375</v>
      </c>
      <c r="Q117" s="714">
        <v>550</v>
      </c>
      <c r="R117" s="44">
        <f t="shared" si="109"/>
        <v>17.1875</v>
      </c>
      <c r="S117" s="45"/>
      <c r="T117" s="44">
        <f t="shared" si="110"/>
        <v>0</v>
      </c>
      <c r="U117" s="670">
        <v>24</v>
      </c>
      <c r="V117" s="44">
        <f t="shared" si="104"/>
        <v>25.806451612903224</v>
      </c>
      <c r="W117" s="45">
        <v>0</v>
      </c>
      <c r="X117" s="44">
        <f t="shared" si="111"/>
        <v>0</v>
      </c>
      <c r="Y117" s="45">
        <v>1000</v>
      </c>
      <c r="Z117" s="44">
        <f t="shared" si="112"/>
        <v>3.125</v>
      </c>
      <c r="AA117" s="45">
        <v>125</v>
      </c>
      <c r="AB117" s="44">
        <f t="shared" si="113"/>
        <v>0.390625</v>
      </c>
      <c r="AC117" s="629">
        <f t="shared" si="118"/>
        <v>4.6875</v>
      </c>
      <c r="AD117" s="45">
        <v>0</v>
      </c>
      <c r="AE117" s="44">
        <f t="shared" si="114"/>
        <v>0</v>
      </c>
      <c r="AF117" s="44">
        <v>0</v>
      </c>
      <c r="AG117" s="44">
        <v>0</v>
      </c>
      <c r="AH117" s="46">
        <v>0.04</v>
      </c>
      <c r="AI117" s="46">
        <v>1.4999999999999999E-2</v>
      </c>
      <c r="AJ117" s="44">
        <f t="shared" si="115"/>
        <v>4.4000000000000004</v>
      </c>
      <c r="AK117" s="529">
        <f t="shared" si="116"/>
        <v>1.65</v>
      </c>
    </row>
    <row r="118" spans="1:37" x14ac:dyDescent="0.2">
      <c r="A118" s="515" t="s">
        <v>320</v>
      </c>
      <c r="B118" s="36" t="s">
        <v>11</v>
      </c>
      <c r="C118" s="36" t="s">
        <v>2</v>
      </c>
      <c r="D118" s="721">
        <v>110</v>
      </c>
      <c r="E118" s="489">
        <v>70</v>
      </c>
      <c r="F118" s="489">
        <v>10</v>
      </c>
      <c r="G118" s="37">
        <f t="shared" si="105"/>
        <v>72.8199932795699</v>
      </c>
      <c r="H118" s="37">
        <f t="shared" si="106"/>
        <v>37.1800067204301</v>
      </c>
      <c r="I118" s="38">
        <f t="shared" si="107"/>
        <v>0.33800006109481912</v>
      </c>
      <c r="J118" s="39">
        <v>24</v>
      </c>
      <c r="K118" s="40">
        <v>32</v>
      </c>
      <c r="L118" s="41">
        <v>0.93</v>
      </c>
      <c r="M118" s="843">
        <v>15610</v>
      </c>
      <c r="N118" s="42"/>
      <c r="O118" s="43">
        <f t="shared" si="117"/>
        <v>487.8125</v>
      </c>
      <c r="P118" s="44">
        <f t="shared" si="108"/>
        <v>20.325520833333332</v>
      </c>
      <c r="Q118" s="714">
        <v>550</v>
      </c>
      <c r="R118" s="44">
        <f t="shared" si="109"/>
        <v>17.1875</v>
      </c>
      <c r="S118" s="45"/>
      <c r="T118" s="44">
        <f t="shared" si="110"/>
        <v>0</v>
      </c>
      <c r="U118" s="670">
        <v>24</v>
      </c>
      <c r="V118" s="44">
        <f t="shared" si="104"/>
        <v>25.806451612903224</v>
      </c>
      <c r="W118" s="45">
        <v>0</v>
      </c>
      <c r="X118" s="44">
        <f t="shared" si="111"/>
        <v>0</v>
      </c>
      <c r="Y118" s="45">
        <v>1000</v>
      </c>
      <c r="Z118" s="44">
        <f t="shared" si="112"/>
        <v>1.3020833333333333</v>
      </c>
      <c r="AA118" s="45">
        <v>150</v>
      </c>
      <c r="AB118" s="44">
        <f t="shared" si="113"/>
        <v>0.1953125</v>
      </c>
      <c r="AC118" s="629">
        <f t="shared" si="118"/>
        <v>1.953125</v>
      </c>
      <c r="AD118" s="45">
        <v>0</v>
      </c>
      <c r="AE118" s="44">
        <f t="shared" si="114"/>
        <v>0</v>
      </c>
      <c r="AF118" s="44">
        <v>0</v>
      </c>
      <c r="AG118" s="44">
        <v>0</v>
      </c>
      <c r="AH118" s="46">
        <v>0.04</v>
      </c>
      <c r="AI118" s="46">
        <v>1.4999999999999999E-2</v>
      </c>
      <c r="AJ118" s="44">
        <f t="shared" si="115"/>
        <v>4.4000000000000004</v>
      </c>
      <c r="AK118" s="529">
        <f t="shared" si="116"/>
        <v>1.65</v>
      </c>
    </row>
    <row r="119" spans="1:37" ht="13.5" thickBot="1" x14ac:dyDescent="0.25">
      <c r="A119" s="511" t="s">
        <v>320</v>
      </c>
      <c r="B119" s="48" t="s">
        <v>11</v>
      </c>
      <c r="C119" s="48" t="s">
        <v>3</v>
      </c>
      <c r="D119" s="724">
        <v>110</v>
      </c>
      <c r="E119" s="512">
        <v>70</v>
      </c>
      <c r="F119" s="512">
        <v>10</v>
      </c>
      <c r="G119" s="49">
        <f t="shared" si="105"/>
        <v>72.646382168458771</v>
      </c>
      <c r="H119" s="49">
        <f t="shared" si="106"/>
        <v>37.353617831541229</v>
      </c>
      <c r="I119" s="50">
        <f t="shared" si="107"/>
        <v>0.3395783439231021</v>
      </c>
      <c r="J119" s="51">
        <v>36</v>
      </c>
      <c r="K119" s="52">
        <v>32</v>
      </c>
      <c r="L119" s="53">
        <v>0.93</v>
      </c>
      <c r="M119" s="847">
        <v>24540</v>
      </c>
      <c r="N119" s="54"/>
      <c r="O119" s="55">
        <f t="shared" si="117"/>
        <v>766.875</v>
      </c>
      <c r="P119" s="56">
        <f t="shared" si="108"/>
        <v>21.302083333333332</v>
      </c>
      <c r="Q119" s="715">
        <v>550</v>
      </c>
      <c r="R119" s="56">
        <f t="shared" si="109"/>
        <v>17.1875</v>
      </c>
      <c r="S119" s="57"/>
      <c r="T119" s="56">
        <f t="shared" si="110"/>
        <v>0</v>
      </c>
      <c r="U119" s="671">
        <v>24</v>
      </c>
      <c r="V119" s="56">
        <f t="shared" si="104"/>
        <v>25.806451612903224</v>
      </c>
      <c r="W119" s="57">
        <v>0</v>
      </c>
      <c r="X119" s="56">
        <f t="shared" si="111"/>
        <v>0</v>
      </c>
      <c r="Y119" s="57">
        <v>1000</v>
      </c>
      <c r="Z119" s="56">
        <f t="shared" si="112"/>
        <v>0.86805555555555558</v>
      </c>
      <c r="AA119" s="57">
        <v>150</v>
      </c>
      <c r="AB119" s="56">
        <f t="shared" si="113"/>
        <v>0.13020833333333334</v>
      </c>
      <c r="AC119" s="667">
        <f t="shared" si="118"/>
        <v>1.3020833333333333</v>
      </c>
      <c r="AD119" s="57">
        <v>0</v>
      </c>
      <c r="AE119" s="56">
        <f t="shared" si="114"/>
        <v>0</v>
      </c>
      <c r="AF119" s="56">
        <v>0</v>
      </c>
      <c r="AG119" s="56">
        <v>0</v>
      </c>
      <c r="AH119" s="58">
        <v>0.04</v>
      </c>
      <c r="AI119" s="58">
        <v>1.4999999999999999E-2</v>
      </c>
      <c r="AJ119" s="56">
        <f t="shared" si="115"/>
        <v>4.4000000000000004</v>
      </c>
      <c r="AK119" s="530">
        <f t="shared" si="116"/>
        <v>1.65</v>
      </c>
    </row>
    <row r="120" spans="1:37" x14ac:dyDescent="0.2">
      <c r="A120" s="513" t="s">
        <v>319</v>
      </c>
      <c r="B120" s="678" t="s">
        <v>7</v>
      </c>
      <c r="C120" s="60" t="s">
        <v>1</v>
      </c>
      <c r="D120" s="725">
        <v>170</v>
      </c>
      <c r="E120" s="514">
        <v>150</v>
      </c>
      <c r="F120" s="514">
        <v>50</v>
      </c>
      <c r="G120" s="61">
        <f t="shared" si="16"/>
        <v>138.79455645161292</v>
      </c>
      <c r="H120" s="61">
        <f t="shared" si="17"/>
        <v>31.20544354838708</v>
      </c>
      <c r="I120" s="62">
        <f t="shared" si="18"/>
        <v>0.18356143263757105</v>
      </c>
      <c r="J120" s="63">
        <v>10</v>
      </c>
      <c r="K120" s="28">
        <v>32</v>
      </c>
      <c r="L120" s="78">
        <v>0.93</v>
      </c>
      <c r="M120" s="848">
        <v>17215</v>
      </c>
      <c r="N120" s="65"/>
      <c r="O120" s="66">
        <f t="shared" si="27"/>
        <v>537.96875</v>
      </c>
      <c r="P120" s="67">
        <f t="shared" si="19"/>
        <v>53.796875</v>
      </c>
      <c r="Q120" s="628">
        <v>1000</v>
      </c>
      <c r="R120" s="67">
        <f t="shared" si="20"/>
        <v>31.25</v>
      </c>
      <c r="S120" s="69"/>
      <c r="T120" s="67">
        <f t="shared" si="21"/>
        <v>0</v>
      </c>
      <c r="U120" s="672">
        <v>3</v>
      </c>
      <c r="V120" s="67">
        <f t="shared" si="104"/>
        <v>3.225806451612903</v>
      </c>
      <c r="W120" s="69">
        <v>0</v>
      </c>
      <c r="X120" s="67">
        <f t="shared" si="22"/>
        <v>0</v>
      </c>
      <c r="Y120" s="628">
        <v>2000</v>
      </c>
      <c r="Z120" s="527">
        <f t="shared" si="23"/>
        <v>6.25</v>
      </c>
      <c r="AA120" s="69">
        <v>75</v>
      </c>
      <c r="AB120" s="528">
        <f t="shared" si="24"/>
        <v>0.234375</v>
      </c>
      <c r="AC120" s="630">
        <f t="shared" si="118"/>
        <v>4.6875</v>
      </c>
      <c r="AD120" s="69">
        <v>0</v>
      </c>
      <c r="AE120" s="67">
        <v>30</v>
      </c>
      <c r="AF120" s="67">
        <v>0</v>
      </c>
      <c r="AG120" s="67">
        <v>0</v>
      </c>
      <c r="AH120" s="70">
        <v>0.04</v>
      </c>
      <c r="AI120" s="70">
        <v>1.4999999999999999E-2</v>
      </c>
      <c r="AJ120" s="67">
        <f t="shared" si="28"/>
        <v>6.8</v>
      </c>
      <c r="AK120" s="422">
        <f t="shared" si="26"/>
        <v>2.5499999999999998</v>
      </c>
    </row>
    <row r="121" spans="1:37" x14ac:dyDescent="0.2">
      <c r="A121" s="515" t="s">
        <v>319</v>
      </c>
      <c r="B121" s="567" t="s">
        <v>7</v>
      </c>
      <c r="C121" s="36" t="s">
        <v>2</v>
      </c>
      <c r="D121" s="721">
        <v>170</v>
      </c>
      <c r="E121" s="489">
        <v>150</v>
      </c>
      <c r="F121" s="489">
        <v>50</v>
      </c>
      <c r="G121" s="37">
        <f t="shared" si="16"/>
        <v>114.74377520161291</v>
      </c>
      <c r="H121" s="37">
        <f t="shared" si="17"/>
        <v>55.256224798387095</v>
      </c>
      <c r="I121" s="38">
        <f t="shared" si="18"/>
        <v>0.32503661646110055</v>
      </c>
      <c r="J121" s="39">
        <v>24</v>
      </c>
      <c r="K121" s="40">
        <v>32</v>
      </c>
      <c r="L121" s="41">
        <v>0.93</v>
      </c>
      <c r="M121" s="843">
        <v>27775</v>
      </c>
      <c r="N121" s="42"/>
      <c r="O121" s="43">
        <f t="shared" si="27"/>
        <v>867.96875</v>
      </c>
      <c r="P121" s="44">
        <f t="shared" si="19"/>
        <v>36.165364583333336</v>
      </c>
      <c r="Q121" s="626">
        <v>1000</v>
      </c>
      <c r="R121" s="44">
        <f t="shared" si="20"/>
        <v>31.25</v>
      </c>
      <c r="S121" s="45"/>
      <c r="T121" s="44">
        <f t="shared" si="21"/>
        <v>0</v>
      </c>
      <c r="U121" s="670">
        <v>3</v>
      </c>
      <c r="V121" s="44">
        <f t="shared" si="104"/>
        <v>3.225806451612903</v>
      </c>
      <c r="W121" s="45">
        <v>0</v>
      </c>
      <c r="X121" s="44">
        <f t="shared" si="22"/>
        <v>0</v>
      </c>
      <c r="Y121" s="626">
        <v>2000</v>
      </c>
      <c r="Z121" s="529">
        <f t="shared" si="23"/>
        <v>2.6041666666666665</v>
      </c>
      <c r="AA121" s="45">
        <v>150</v>
      </c>
      <c r="AB121" s="287">
        <f t="shared" si="24"/>
        <v>0.1953125</v>
      </c>
      <c r="AC121" s="629">
        <f t="shared" si="118"/>
        <v>1.953125</v>
      </c>
      <c r="AD121" s="45">
        <v>0</v>
      </c>
      <c r="AE121" s="44">
        <v>30</v>
      </c>
      <c r="AF121" s="44">
        <v>0</v>
      </c>
      <c r="AG121" s="44">
        <v>0</v>
      </c>
      <c r="AH121" s="46">
        <v>0.04</v>
      </c>
      <c r="AI121" s="46">
        <v>1.4999999999999999E-2</v>
      </c>
      <c r="AJ121" s="44">
        <f t="shared" si="28"/>
        <v>6.8</v>
      </c>
      <c r="AK121" s="389">
        <f t="shared" si="26"/>
        <v>2.5499999999999998</v>
      </c>
    </row>
    <row r="122" spans="1:37" x14ac:dyDescent="0.2">
      <c r="A122" s="515" t="s">
        <v>319</v>
      </c>
      <c r="B122" s="567" t="s">
        <v>7</v>
      </c>
      <c r="C122" s="36" t="s">
        <v>3</v>
      </c>
      <c r="D122" s="721">
        <v>170</v>
      </c>
      <c r="E122" s="489">
        <v>150</v>
      </c>
      <c r="F122" s="489">
        <v>50</v>
      </c>
      <c r="G122" s="37">
        <f t="shared" si="16"/>
        <v>114.83709117383511</v>
      </c>
      <c r="H122" s="37">
        <f t="shared" si="17"/>
        <v>55.162908826164895</v>
      </c>
      <c r="I122" s="38">
        <f t="shared" si="18"/>
        <v>0.32448769897744056</v>
      </c>
      <c r="J122" s="39">
        <v>36</v>
      </c>
      <c r="K122" s="40">
        <v>32</v>
      </c>
      <c r="L122" s="41">
        <v>0.93</v>
      </c>
      <c r="M122" s="843">
        <v>43595</v>
      </c>
      <c r="N122" s="42"/>
      <c r="O122" s="43">
        <f t="shared" si="27"/>
        <v>1362.34375</v>
      </c>
      <c r="P122" s="44">
        <f t="shared" si="19"/>
        <v>37.842881944444443</v>
      </c>
      <c r="Q122" s="626">
        <v>1000</v>
      </c>
      <c r="R122" s="44">
        <f t="shared" si="20"/>
        <v>31.25</v>
      </c>
      <c r="S122" s="45"/>
      <c r="T122" s="44">
        <f t="shared" si="21"/>
        <v>0</v>
      </c>
      <c r="U122" s="670">
        <v>3</v>
      </c>
      <c r="V122" s="44">
        <f t="shared" si="104"/>
        <v>3.225806451612903</v>
      </c>
      <c r="W122" s="45">
        <v>0</v>
      </c>
      <c r="X122" s="44">
        <f t="shared" si="22"/>
        <v>0</v>
      </c>
      <c r="Y122" s="626">
        <v>2000</v>
      </c>
      <c r="Z122" s="529">
        <f t="shared" si="23"/>
        <v>1.7361111111111112</v>
      </c>
      <c r="AA122" s="45">
        <v>150</v>
      </c>
      <c r="AB122" s="287">
        <f t="shared" si="24"/>
        <v>0.13020833333333334</v>
      </c>
      <c r="AC122" s="629">
        <f t="shared" si="118"/>
        <v>1.3020833333333333</v>
      </c>
      <c r="AD122" s="45">
        <v>0</v>
      </c>
      <c r="AE122" s="44">
        <v>30</v>
      </c>
      <c r="AF122" s="44">
        <v>0</v>
      </c>
      <c r="AG122" s="44">
        <v>0</v>
      </c>
      <c r="AH122" s="46">
        <v>0.04</v>
      </c>
      <c r="AI122" s="46">
        <v>1.4999999999999999E-2</v>
      </c>
      <c r="AJ122" s="44">
        <f t="shared" si="28"/>
        <v>6.8</v>
      </c>
      <c r="AK122" s="389">
        <f t="shared" si="26"/>
        <v>2.5499999999999998</v>
      </c>
    </row>
    <row r="123" spans="1:37" x14ac:dyDescent="0.2">
      <c r="A123" s="515" t="s">
        <v>319</v>
      </c>
      <c r="B123" s="567" t="s">
        <v>8</v>
      </c>
      <c r="C123" s="36" t="s">
        <v>1</v>
      </c>
      <c r="D123" s="721">
        <v>170</v>
      </c>
      <c r="E123" s="489">
        <v>150</v>
      </c>
      <c r="F123" s="489">
        <v>50</v>
      </c>
      <c r="G123" s="37">
        <f t="shared" si="16"/>
        <v>144.37268145161292</v>
      </c>
      <c r="H123" s="37">
        <f t="shared" si="17"/>
        <v>25.62731854838708</v>
      </c>
      <c r="I123" s="38">
        <f t="shared" si="18"/>
        <v>0.15074893263757105</v>
      </c>
      <c r="J123" s="39">
        <v>10</v>
      </c>
      <c r="K123" s="40">
        <v>32</v>
      </c>
      <c r="L123" s="41">
        <v>0.93</v>
      </c>
      <c r="M123" s="843">
        <v>19000</v>
      </c>
      <c r="N123" s="42"/>
      <c r="O123" s="43">
        <f t="shared" si="27"/>
        <v>593.75</v>
      </c>
      <c r="P123" s="44">
        <f t="shared" si="19"/>
        <v>59.375</v>
      </c>
      <c r="Q123" s="626">
        <v>1000</v>
      </c>
      <c r="R123" s="44">
        <f t="shared" si="20"/>
        <v>31.25</v>
      </c>
      <c r="S123" s="45"/>
      <c r="T123" s="44">
        <f t="shared" si="21"/>
        <v>0</v>
      </c>
      <c r="U123" s="670">
        <v>3</v>
      </c>
      <c r="V123" s="44">
        <f t="shared" si="104"/>
        <v>3.225806451612903</v>
      </c>
      <c r="W123" s="45">
        <v>0</v>
      </c>
      <c r="X123" s="44">
        <f t="shared" si="22"/>
        <v>0</v>
      </c>
      <c r="Y123" s="626">
        <v>2000</v>
      </c>
      <c r="Z123" s="529">
        <f t="shared" si="23"/>
        <v>6.25</v>
      </c>
      <c r="AA123" s="45">
        <v>75</v>
      </c>
      <c r="AB123" s="287">
        <f t="shared" si="24"/>
        <v>0.234375</v>
      </c>
      <c r="AC123" s="629">
        <f t="shared" si="118"/>
        <v>4.6875</v>
      </c>
      <c r="AD123" s="45">
        <v>0</v>
      </c>
      <c r="AE123" s="44">
        <v>30</v>
      </c>
      <c r="AF123" s="44">
        <v>0</v>
      </c>
      <c r="AG123" s="44">
        <v>0</v>
      </c>
      <c r="AH123" s="46">
        <v>0.04</v>
      </c>
      <c r="AI123" s="46">
        <v>1.4999999999999999E-2</v>
      </c>
      <c r="AJ123" s="44">
        <f t="shared" si="28"/>
        <v>6.8</v>
      </c>
      <c r="AK123" s="389">
        <f t="shared" si="26"/>
        <v>2.5499999999999998</v>
      </c>
    </row>
    <row r="124" spans="1:37" x14ac:dyDescent="0.2">
      <c r="A124" s="515" t="s">
        <v>319</v>
      </c>
      <c r="B124" s="567" t="s">
        <v>8</v>
      </c>
      <c r="C124" s="36" t="s">
        <v>2</v>
      </c>
      <c r="D124" s="721">
        <v>170</v>
      </c>
      <c r="E124" s="489">
        <v>150</v>
      </c>
      <c r="F124" s="489">
        <v>50</v>
      </c>
      <c r="G124" s="37">
        <f t="shared" si="16"/>
        <v>116.33882728494622</v>
      </c>
      <c r="H124" s="37">
        <f t="shared" si="17"/>
        <v>53.66117271505378</v>
      </c>
      <c r="I124" s="38">
        <f t="shared" si="18"/>
        <v>0.31565395714737515</v>
      </c>
      <c r="J124" s="39">
        <v>24</v>
      </c>
      <c r="K124" s="40">
        <v>32</v>
      </c>
      <c r="L124" s="41">
        <v>0.93</v>
      </c>
      <c r="M124" s="843">
        <v>29000</v>
      </c>
      <c r="N124" s="42"/>
      <c r="O124" s="43">
        <f t="shared" si="27"/>
        <v>906.25</v>
      </c>
      <c r="P124" s="44">
        <f t="shared" si="19"/>
        <v>37.760416666666664</v>
      </c>
      <c r="Q124" s="626">
        <v>1000</v>
      </c>
      <c r="R124" s="44">
        <f t="shared" si="20"/>
        <v>31.25</v>
      </c>
      <c r="S124" s="45"/>
      <c r="T124" s="44">
        <f t="shared" si="21"/>
        <v>0</v>
      </c>
      <c r="U124" s="670">
        <v>3</v>
      </c>
      <c r="V124" s="44">
        <f t="shared" si="104"/>
        <v>3.225806451612903</v>
      </c>
      <c r="W124" s="45">
        <v>0</v>
      </c>
      <c r="X124" s="44">
        <f t="shared" si="22"/>
        <v>0</v>
      </c>
      <c r="Y124" s="626">
        <v>2000</v>
      </c>
      <c r="Z124" s="529">
        <f t="shared" si="23"/>
        <v>2.6041666666666665</v>
      </c>
      <c r="AA124" s="45">
        <v>150</v>
      </c>
      <c r="AB124" s="287">
        <f t="shared" si="24"/>
        <v>0.1953125</v>
      </c>
      <c r="AC124" s="629">
        <f t="shared" si="118"/>
        <v>1.953125</v>
      </c>
      <c r="AD124" s="45">
        <v>0</v>
      </c>
      <c r="AE124" s="44">
        <v>30</v>
      </c>
      <c r="AF124" s="44">
        <v>0</v>
      </c>
      <c r="AG124" s="44">
        <v>0</v>
      </c>
      <c r="AH124" s="46">
        <v>0.04</v>
      </c>
      <c r="AI124" s="46">
        <v>1.4999999999999999E-2</v>
      </c>
      <c r="AJ124" s="44">
        <f t="shared" si="28"/>
        <v>6.8</v>
      </c>
      <c r="AK124" s="389">
        <f t="shared" si="26"/>
        <v>2.5499999999999998</v>
      </c>
    </row>
    <row r="125" spans="1:37" x14ac:dyDescent="0.2">
      <c r="A125" s="515" t="s">
        <v>319</v>
      </c>
      <c r="B125" s="567" t="s">
        <v>8</v>
      </c>
      <c r="C125" s="36" t="s">
        <v>3</v>
      </c>
      <c r="D125" s="721">
        <v>170</v>
      </c>
      <c r="E125" s="489">
        <v>150</v>
      </c>
      <c r="F125" s="489">
        <v>50</v>
      </c>
      <c r="G125" s="37">
        <f t="shared" si="16"/>
        <v>116.92476478494622</v>
      </c>
      <c r="H125" s="37">
        <f t="shared" si="17"/>
        <v>53.07523521505378</v>
      </c>
      <c r="I125" s="38">
        <f t="shared" si="18"/>
        <v>0.31220726597090459</v>
      </c>
      <c r="J125" s="39">
        <v>36</v>
      </c>
      <c r="K125" s="40">
        <v>32</v>
      </c>
      <c r="L125" s="41">
        <v>0.93</v>
      </c>
      <c r="M125" s="843">
        <v>46000</v>
      </c>
      <c r="N125" s="42"/>
      <c r="O125" s="43">
        <f t="shared" si="27"/>
        <v>1437.5</v>
      </c>
      <c r="P125" s="44">
        <f t="shared" si="19"/>
        <v>39.930555555555557</v>
      </c>
      <c r="Q125" s="626">
        <v>1000</v>
      </c>
      <c r="R125" s="44">
        <f t="shared" si="20"/>
        <v>31.25</v>
      </c>
      <c r="S125" s="45"/>
      <c r="T125" s="44">
        <f t="shared" si="21"/>
        <v>0</v>
      </c>
      <c r="U125" s="670">
        <v>3</v>
      </c>
      <c r="V125" s="44">
        <f t="shared" si="104"/>
        <v>3.225806451612903</v>
      </c>
      <c r="W125" s="45">
        <v>0</v>
      </c>
      <c r="X125" s="44">
        <f t="shared" si="22"/>
        <v>0</v>
      </c>
      <c r="Y125" s="626">
        <v>2000</v>
      </c>
      <c r="Z125" s="529">
        <f t="shared" si="23"/>
        <v>1.7361111111111112</v>
      </c>
      <c r="AA125" s="45">
        <v>150</v>
      </c>
      <c r="AB125" s="287">
        <f t="shared" si="24"/>
        <v>0.13020833333333334</v>
      </c>
      <c r="AC125" s="629">
        <f t="shared" si="118"/>
        <v>1.3020833333333333</v>
      </c>
      <c r="AD125" s="45">
        <v>0</v>
      </c>
      <c r="AE125" s="44">
        <v>30</v>
      </c>
      <c r="AF125" s="44">
        <v>0</v>
      </c>
      <c r="AG125" s="44">
        <v>0</v>
      </c>
      <c r="AH125" s="46">
        <v>0.04</v>
      </c>
      <c r="AI125" s="46">
        <v>1.4999999999999999E-2</v>
      </c>
      <c r="AJ125" s="44">
        <f t="shared" si="28"/>
        <v>6.8</v>
      </c>
      <c r="AK125" s="389">
        <f t="shared" si="26"/>
        <v>2.5499999999999998</v>
      </c>
    </row>
    <row r="126" spans="1:37" x14ac:dyDescent="0.2">
      <c r="A126" s="515" t="s">
        <v>319</v>
      </c>
      <c r="B126" s="567" t="s">
        <v>9</v>
      </c>
      <c r="C126" s="36" t="s">
        <v>1</v>
      </c>
      <c r="D126" s="721">
        <v>170</v>
      </c>
      <c r="E126" s="489">
        <v>150</v>
      </c>
      <c r="F126" s="489">
        <v>50</v>
      </c>
      <c r="G126" s="37">
        <f t="shared" si="16"/>
        <v>135.31018145161292</v>
      </c>
      <c r="H126" s="37">
        <f t="shared" si="17"/>
        <v>34.68981854838708</v>
      </c>
      <c r="I126" s="38">
        <f t="shared" si="18"/>
        <v>0.20405775616698282</v>
      </c>
      <c r="J126" s="39">
        <v>10</v>
      </c>
      <c r="K126" s="40">
        <v>32</v>
      </c>
      <c r="L126" s="41">
        <v>0.93</v>
      </c>
      <c r="M126" s="843">
        <v>16100</v>
      </c>
      <c r="N126" s="42"/>
      <c r="O126" s="43">
        <f t="shared" si="27"/>
        <v>503.125</v>
      </c>
      <c r="P126" s="44">
        <f t="shared" si="19"/>
        <v>50.3125</v>
      </c>
      <c r="Q126" s="626">
        <v>1000</v>
      </c>
      <c r="R126" s="44">
        <f t="shared" si="20"/>
        <v>31.25</v>
      </c>
      <c r="S126" s="45"/>
      <c r="T126" s="44">
        <f t="shared" si="21"/>
        <v>0</v>
      </c>
      <c r="U126" s="670">
        <v>3</v>
      </c>
      <c r="V126" s="44">
        <f t="shared" si="104"/>
        <v>3.225806451612903</v>
      </c>
      <c r="W126" s="45">
        <v>0</v>
      </c>
      <c r="X126" s="44">
        <f t="shared" si="22"/>
        <v>0</v>
      </c>
      <c r="Y126" s="626">
        <v>2000</v>
      </c>
      <c r="Z126" s="529">
        <f t="shared" si="23"/>
        <v>6.25</v>
      </c>
      <c r="AA126" s="45">
        <v>75</v>
      </c>
      <c r="AB126" s="287">
        <f t="shared" si="24"/>
        <v>0.234375</v>
      </c>
      <c r="AC126" s="629">
        <f t="shared" si="118"/>
        <v>4.6875</v>
      </c>
      <c r="AD126" s="45">
        <v>0</v>
      </c>
      <c r="AE126" s="44">
        <v>30</v>
      </c>
      <c r="AF126" s="44">
        <v>0</v>
      </c>
      <c r="AG126" s="44">
        <v>0</v>
      </c>
      <c r="AH126" s="46">
        <v>0.04</v>
      </c>
      <c r="AI126" s="46">
        <v>1.4999999999999999E-2</v>
      </c>
      <c r="AJ126" s="44">
        <f t="shared" si="28"/>
        <v>6.8</v>
      </c>
      <c r="AK126" s="389">
        <f t="shared" si="26"/>
        <v>2.5499999999999998</v>
      </c>
    </row>
    <row r="127" spans="1:37" x14ac:dyDescent="0.2">
      <c r="A127" s="515" t="s">
        <v>319</v>
      </c>
      <c r="B127" s="567" t="s">
        <v>9</v>
      </c>
      <c r="C127" s="36" t="s">
        <v>2</v>
      </c>
      <c r="D127" s="721">
        <v>170</v>
      </c>
      <c r="E127" s="489">
        <v>150</v>
      </c>
      <c r="F127" s="489">
        <v>50</v>
      </c>
      <c r="G127" s="37">
        <f t="shared" si="16"/>
        <v>112.07450436827956</v>
      </c>
      <c r="H127" s="37">
        <f t="shared" si="17"/>
        <v>57.925495631720437</v>
      </c>
      <c r="I127" s="38">
        <f t="shared" si="18"/>
        <v>0.34073820959835549</v>
      </c>
      <c r="J127" s="39">
        <v>24</v>
      </c>
      <c r="K127" s="40">
        <v>32</v>
      </c>
      <c r="L127" s="41">
        <v>0.93</v>
      </c>
      <c r="M127" s="843">
        <v>25725</v>
      </c>
      <c r="N127" s="42"/>
      <c r="O127" s="43">
        <f t="shared" si="27"/>
        <v>803.90625</v>
      </c>
      <c r="P127" s="44">
        <f t="shared" si="19"/>
        <v>33.49609375</v>
      </c>
      <c r="Q127" s="626">
        <v>1000</v>
      </c>
      <c r="R127" s="44">
        <f t="shared" si="20"/>
        <v>31.25</v>
      </c>
      <c r="S127" s="45"/>
      <c r="T127" s="44">
        <f t="shared" si="21"/>
        <v>0</v>
      </c>
      <c r="U127" s="670">
        <v>3</v>
      </c>
      <c r="V127" s="44">
        <f t="shared" si="104"/>
        <v>3.225806451612903</v>
      </c>
      <c r="W127" s="45">
        <v>0</v>
      </c>
      <c r="X127" s="44">
        <f t="shared" si="22"/>
        <v>0</v>
      </c>
      <c r="Y127" s="626">
        <v>2000</v>
      </c>
      <c r="Z127" s="529">
        <f t="shared" si="23"/>
        <v>2.6041666666666665</v>
      </c>
      <c r="AA127" s="45">
        <v>150</v>
      </c>
      <c r="AB127" s="287">
        <f t="shared" si="24"/>
        <v>0.1953125</v>
      </c>
      <c r="AC127" s="629">
        <f t="shared" si="118"/>
        <v>1.953125</v>
      </c>
      <c r="AD127" s="45">
        <v>0</v>
      </c>
      <c r="AE127" s="44">
        <v>30</v>
      </c>
      <c r="AF127" s="44">
        <v>0</v>
      </c>
      <c r="AG127" s="44">
        <v>0</v>
      </c>
      <c r="AH127" s="46">
        <v>0.04</v>
      </c>
      <c r="AI127" s="46">
        <v>1.4999999999999999E-2</v>
      </c>
      <c r="AJ127" s="44">
        <f t="shared" si="28"/>
        <v>6.8</v>
      </c>
      <c r="AK127" s="389">
        <f t="shared" si="26"/>
        <v>2.5499999999999998</v>
      </c>
    </row>
    <row r="128" spans="1:37" x14ac:dyDescent="0.2">
      <c r="A128" s="515" t="s">
        <v>319</v>
      </c>
      <c r="B128" s="567" t="s">
        <v>9</v>
      </c>
      <c r="C128" s="36" t="s">
        <v>3</v>
      </c>
      <c r="D128" s="721">
        <v>170</v>
      </c>
      <c r="E128" s="489">
        <v>150</v>
      </c>
      <c r="F128" s="489">
        <v>50</v>
      </c>
      <c r="G128" s="37">
        <f t="shared" si="16"/>
        <v>112.01157034050178</v>
      </c>
      <c r="H128" s="37">
        <f t="shared" si="17"/>
        <v>57.988429659498223</v>
      </c>
      <c r="I128" s="38">
        <f t="shared" si="18"/>
        <v>0.34110840976175427</v>
      </c>
      <c r="J128" s="39">
        <v>36</v>
      </c>
      <c r="K128" s="40">
        <v>32</v>
      </c>
      <c r="L128" s="41">
        <v>0.93</v>
      </c>
      <c r="M128" s="843">
        <v>40340</v>
      </c>
      <c r="N128" s="42"/>
      <c r="O128" s="43">
        <f t="shared" si="27"/>
        <v>1260.625</v>
      </c>
      <c r="P128" s="44">
        <f t="shared" si="19"/>
        <v>35.017361111111114</v>
      </c>
      <c r="Q128" s="626">
        <v>1000</v>
      </c>
      <c r="R128" s="44">
        <f t="shared" si="20"/>
        <v>31.25</v>
      </c>
      <c r="S128" s="45"/>
      <c r="T128" s="44">
        <f t="shared" si="21"/>
        <v>0</v>
      </c>
      <c r="U128" s="670">
        <v>3</v>
      </c>
      <c r="V128" s="44">
        <f t="shared" si="104"/>
        <v>3.225806451612903</v>
      </c>
      <c r="W128" s="45">
        <v>0</v>
      </c>
      <c r="X128" s="44">
        <f t="shared" si="22"/>
        <v>0</v>
      </c>
      <c r="Y128" s="626">
        <v>2000</v>
      </c>
      <c r="Z128" s="529">
        <f t="shared" si="23"/>
        <v>1.7361111111111112</v>
      </c>
      <c r="AA128" s="45">
        <v>150</v>
      </c>
      <c r="AB128" s="287">
        <f t="shared" si="24"/>
        <v>0.13020833333333334</v>
      </c>
      <c r="AC128" s="629">
        <f t="shared" si="118"/>
        <v>1.3020833333333333</v>
      </c>
      <c r="AD128" s="45">
        <v>0</v>
      </c>
      <c r="AE128" s="44">
        <v>30</v>
      </c>
      <c r="AF128" s="44">
        <v>0</v>
      </c>
      <c r="AG128" s="44">
        <v>0</v>
      </c>
      <c r="AH128" s="46">
        <v>0.04</v>
      </c>
      <c r="AI128" s="46">
        <v>1.4999999999999999E-2</v>
      </c>
      <c r="AJ128" s="44">
        <f t="shared" si="28"/>
        <v>6.8</v>
      </c>
      <c r="AK128" s="389">
        <f t="shared" si="26"/>
        <v>2.5499999999999998</v>
      </c>
    </row>
    <row r="129" spans="1:37" x14ac:dyDescent="0.2">
      <c r="A129" s="515" t="s">
        <v>319</v>
      </c>
      <c r="B129" s="567" t="s">
        <v>10</v>
      </c>
      <c r="C129" s="36" t="s">
        <v>1</v>
      </c>
      <c r="D129" s="721">
        <v>170</v>
      </c>
      <c r="E129" s="489">
        <v>150</v>
      </c>
      <c r="F129" s="489">
        <v>50</v>
      </c>
      <c r="G129" s="37">
        <f t="shared" si="16"/>
        <v>134.38830645161292</v>
      </c>
      <c r="H129" s="37">
        <f t="shared" si="17"/>
        <v>35.61169354838708</v>
      </c>
      <c r="I129" s="38">
        <f t="shared" si="18"/>
        <v>0.20948055028462989</v>
      </c>
      <c r="J129" s="39">
        <v>10</v>
      </c>
      <c r="K129" s="40">
        <v>32</v>
      </c>
      <c r="L129" s="41">
        <v>0.93</v>
      </c>
      <c r="M129" s="843">
        <v>15805</v>
      </c>
      <c r="N129" s="42"/>
      <c r="O129" s="43">
        <f t="shared" si="27"/>
        <v>493.90625</v>
      </c>
      <c r="P129" s="44">
        <f t="shared" si="19"/>
        <v>49.390625</v>
      </c>
      <c r="Q129" s="626">
        <v>1000</v>
      </c>
      <c r="R129" s="44">
        <f t="shared" si="20"/>
        <v>31.25</v>
      </c>
      <c r="S129" s="45"/>
      <c r="T129" s="44">
        <f t="shared" si="21"/>
        <v>0</v>
      </c>
      <c r="U129" s="670">
        <v>3</v>
      </c>
      <c r="V129" s="44">
        <f t="shared" si="104"/>
        <v>3.225806451612903</v>
      </c>
      <c r="W129" s="45">
        <v>0</v>
      </c>
      <c r="X129" s="44">
        <f t="shared" si="22"/>
        <v>0</v>
      </c>
      <c r="Y129" s="626">
        <v>2000</v>
      </c>
      <c r="Z129" s="529">
        <f t="shared" si="23"/>
        <v>6.25</v>
      </c>
      <c r="AA129" s="45">
        <v>75</v>
      </c>
      <c r="AB129" s="287">
        <f t="shared" si="24"/>
        <v>0.234375</v>
      </c>
      <c r="AC129" s="629">
        <f t="shared" si="118"/>
        <v>4.6875</v>
      </c>
      <c r="AD129" s="45">
        <v>0</v>
      </c>
      <c r="AE129" s="44">
        <v>30</v>
      </c>
      <c r="AF129" s="44">
        <v>0</v>
      </c>
      <c r="AG129" s="44">
        <v>0</v>
      </c>
      <c r="AH129" s="46">
        <v>0.04</v>
      </c>
      <c r="AI129" s="46">
        <v>1.4999999999999999E-2</v>
      </c>
      <c r="AJ129" s="44">
        <f t="shared" si="28"/>
        <v>6.8</v>
      </c>
      <c r="AK129" s="529">
        <f t="shared" si="26"/>
        <v>2.5499999999999998</v>
      </c>
    </row>
    <row r="130" spans="1:37" x14ac:dyDescent="0.2">
      <c r="A130" s="515" t="s">
        <v>319</v>
      </c>
      <c r="B130" s="567" t="s">
        <v>10</v>
      </c>
      <c r="C130" s="36" t="s">
        <v>2</v>
      </c>
      <c r="D130" s="721">
        <v>170</v>
      </c>
      <c r="E130" s="489">
        <v>150</v>
      </c>
      <c r="F130" s="489">
        <v>50</v>
      </c>
      <c r="G130" s="37">
        <f t="shared" si="16"/>
        <v>111.37137936827956</v>
      </c>
      <c r="H130" s="37">
        <f t="shared" si="17"/>
        <v>58.628620631720437</v>
      </c>
      <c r="I130" s="38">
        <f t="shared" si="18"/>
        <v>0.34487423901012021</v>
      </c>
      <c r="J130" s="39">
        <v>24</v>
      </c>
      <c r="K130" s="40">
        <v>32</v>
      </c>
      <c r="L130" s="41">
        <v>0.93</v>
      </c>
      <c r="M130" s="843">
        <v>25185</v>
      </c>
      <c r="N130" s="42"/>
      <c r="O130" s="43">
        <f t="shared" si="27"/>
        <v>787.03125</v>
      </c>
      <c r="P130" s="44">
        <f t="shared" si="19"/>
        <v>32.79296875</v>
      </c>
      <c r="Q130" s="626">
        <v>1000</v>
      </c>
      <c r="R130" s="44">
        <f t="shared" si="20"/>
        <v>31.25</v>
      </c>
      <c r="S130" s="45"/>
      <c r="T130" s="44">
        <f t="shared" si="21"/>
        <v>0</v>
      </c>
      <c r="U130" s="670">
        <v>3</v>
      </c>
      <c r="V130" s="44">
        <f t="shared" si="104"/>
        <v>3.225806451612903</v>
      </c>
      <c r="W130" s="45">
        <v>0</v>
      </c>
      <c r="X130" s="44">
        <f t="shared" si="22"/>
        <v>0</v>
      </c>
      <c r="Y130" s="626">
        <v>2000</v>
      </c>
      <c r="Z130" s="529">
        <f t="shared" si="23"/>
        <v>2.6041666666666665</v>
      </c>
      <c r="AA130" s="45">
        <v>150</v>
      </c>
      <c r="AB130" s="287">
        <f t="shared" si="24"/>
        <v>0.1953125</v>
      </c>
      <c r="AC130" s="629">
        <f t="shared" si="118"/>
        <v>1.953125</v>
      </c>
      <c r="AD130" s="45">
        <v>0</v>
      </c>
      <c r="AE130" s="44">
        <v>30</v>
      </c>
      <c r="AF130" s="44">
        <v>0</v>
      </c>
      <c r="AG130" s="44">
        <v>0</v>
      </c>
      <c r="AH130" s="46">
        <v>0.04</v>
      </c>
      <c r="AI130" s="46">
        <v>1.4999999999999999E-2</v>
      </c>
      <c r="AJ130" s="44">
        <f t="shared" si="28"/>
        <v>6.8</v>
      </c>
      <c r="AK130" s="529">
        <f t="shared" si="26"/>
        <v>2.5499999999999998</v>
      </c>
    </row>
    <row r="131" spans="1:37" x14ac:dyDescent="0.2">
      <c r="A131" s="515" t="s">
        <v>319</v>
      </c>
      <c r="B131" s="567" t="s">
        <v>10</v>
      </c>
      <c r="C131" s="36" t="s">
        <v>3</v>
      </c>
      <c r="D131" s="721">
        <v>170</v>
      </c>
      <c r="E131" s="489">
        <v>150</v>
      </c>
      <c r="F131" s="489">
        <v>50</v>
      </c>
      <c r="G131" s="37">
        <f t="shared" si="16"/>
        <v>111.26504256272401</v>
      </c>
      <c r="H131" s="37">
        <f t="shared" si="17"/>
        <v>58.734957437275995</v>
      </c>
      <c r="I131" s="38">
        <f t="shared" si="18"/>
        <v>0.34549974963103525</v>
      </c>
      <c r="J131" s="39">
        <v>36</v>
      </c>
      <c r="K131" s="40">
        <v>32</v>
      </c>
      <c r="L131" s="41">
        <v>0.93</v>
      </c>
      <c r="M131" s="843">
        <v>39480</v>
      </c>
      <c r="N131" s="42"/>
      <c r="O131" s="43">
        <f t="shared" si="27"/>
        <v>1233.75</v>
      </c>
      <c r="P131" s="44">
        <f t="shared" si="19"/>
        <v>34.270833333333336</v>
      </c>
      <c r="Q131" s="626">
        <v>1000</v>
      </c>
      <c r="R131" s="44">
        <f t="shared" si="20"/>
        <v>31.25</v>
      </c>
      <c r="S131" s="45"/>
      <c r="T131" s="44">
        <f t="shared" si="21"/>
        <v>0</v>
      </c>
      <c r="U131" s="670">
        <v>3</v>
      </c>
      <c r="V131" s="44">
        <f t="shared" si="104"/>
        <v>3.225806451612903</v>
      </c>
      <c r="W131" s="45">
        <v>0</v>
      </c>
      <c r="X131" s="44">
        <f t="shared" si="22"/>
        <v>0</v>
      </c>
      <c r="Y131" s="626">
        <v>2000</v>
      </c>
      <c r="Z131" s="529">
        <f t="shared" si="23"/>
        <v>1.7361111111111112</v>
      </c>
      <c r="AA131" s="45">
        <v>150</v>
      </c>
      <c r="AB131" s="287">
        <f t="shared" si="24"/>
        <v>0.13020833333333334</v>
      </c>
      <c r="AC131" s="629">
        <f t="shared" si="118"/>
        <v>1.3020833333333333</v>
      </c>
      <c r="AD131" s="45">
        <v>0</v>
      </c>
      <c r="AE131" s="44">
        <v>30</v>
      </c>
      <c r="AF131" s="44">
        <v>0</v>
      </c>
      <c r="AG131" s="44">
        <v>0</v>
      </c>
      <c r="AH131" s="46">
        <v>0.04</v>
      </c>
      <c r="AI131" s="46">
        <v>1.4999999999999999E-2</v>
      </c>
      <c r="AJ131" s="44">
        <f t="shared" si="28"/>
        <v>6.8</v>
      </c>
      <c r="AK131" s="529">
        <f t="shared" si="26"/>
        <v>2.5499999999999998</v>
      </c>
    </row>
    <row r="132" spans="1:37" x14ac:dyDescent="0.2">
      <c r="A132" s="515" t="s">
        <v>319</v>
      </c>
      <c r="B132" s="567" t="s">
        <v>11</v>
      </c>
      <c r="C132" s="36" t="s">
        <v>1</v>
      </c>
      <c r="D132" s="721">
        <v>170</v>
      </c>
      <c r="E132" s="489">
        <v>150</v>
      </c>
      <c r="F132" s="489">
        <v>50</v>
      </c>
      <c r="G132" s="37">
        <f t="shared" si="16"/>
        <v>135.31018145161292</v>
      </c>
      <c r="H132" s="37">
        <f t="shared" si="17"/>
        <v>34.68981854838708</v>
      </c>
      <c r="I132" s="38">
        <f t="shared" si="18"/>
        <v>0.20405775616698282</v>
      </c>
      <c r="J132" s="39">
        <v>10</v>
      </c>
      <c r="K132" s="40">
        <v>32</v>
      </c>
      <c r="L132" s="41">
        <v>0.93</v>
      </c>
      <c r="M132" s="843">
        <v>16100</v>
      </c>
      <c r="N132" s="42"/>
      <c r="O132" s="43">
        <f t="shared" si="27"/>
        <v>503.125</v>
      </c>
      <c r="P132" s="44">
        <f t="shared" si="19"/>
        <v>50.3125</v>
      </c>
      <c r="Q132" s="626">
        <v>1000</v>
      </c>
      <c r="R132" s="44">
        <f t="shared" si="20"/>
        <v>31.25</v>
      </c>
      <c r="S132" s="45"/>
      <c r="T132" s="44">
        <f t="shared" si="21"/>
        <v>0</v>
      </c>
      <c r="U132" s="670">
        <v>3</v>
      </c>
      <c r="V132" s="44">
        <f t="shared" si="104"/>
        <v>3.225806451612903</v>
      </c>
      <c r="W132" s="45">
        <v>0</v>
      </c>
      <c r="X132" s="44">
        <f t="shared" si="22"/>
        <v>0</v>
      </c>
      <c r="Y132" s="626">
        <v>2000</v>
      </c>
      <c r="Z132" s="529">
        <f t="shared" si="23"/>
        <v>6.25</v>
      </c>
      <c r="AA132" s="45">
        <v>75</v>
      </c>
      <c r="AB132" s="287">
        <f t="shared" si="24"/>
        <v>0.234375</v>
      </c>
      <c r="AC132" s="629">
        <f t="shared" si="118"/>
        <v>4.6875</v>
      </c>
      <c r="AD132" s="45">
        <v>0</v>
      </c>
      <c r="AE132" s="44">
        <v>30</v>
      </c>
      <c r="AF132" s="44">
        <v>0</v>
      </c>
      <c r="AG132" s="44">
        <v>0</v>
      </c>
      <c r="AH132" s="46">
        <v>0.04</v>
      </c>
      <c r="AI132" s="46">
        <v>1.4999999999999999E-2</v>
      </c>
      <c r="AJ132" s="44">
        <f t="shared" si="28"/>
        <v>6.8</v>
      </c>
      <c r="AK132" s="529">
        <f t="shared" si="26"/>
        <v>2.5499999999999998</v>
      </c>
    </row>
    <row r="133" spans="1:37" x14ac:dyDescent="0.2">
      <c r="A133" s="515" t="s">
        <v>319</v>
      </c>
      <c r="B133" s="567" t="s">
        <v>11</v>
      </c>
      <c r="C133" s="36" t="s">
        <v>2</v>
      </c>
      <c r="D133" s="721">
        <v>170</v>
      </c>
      <c r="E133" s="489">
        <v>150</v>
      </c>
      <c r="F133" s="489">
        <v>50</v>
      </c>
      <c r="G133" s="37">
        <f t="shared" si="16"/>
        <v>112.07450436827956</v>
      </c>
      <c r="H133" s="37">
        <f t="shared" si="17"/>
        <v>57.925495631720437</v>
      </c>
      <c r="I133" s="38">
        <f t="shared" si="18"/>
        <v>0.34073820959835549</v>
      </c>
      <c r="J133" s="39">
        <v>24</v>
      </c>
      <c r="K133" s="40">
        <v>32</v>
      </c>
      <c r="L133" s="41">
        <v>0.93</v>
      </c>
      <c r="M133" s="843">
        <v>25725</v>
      </c>
      <c r="N133" s="42"/>
      <c r="O133" s="43">
        <f t="shared" si="27"/>
        <v>803.90625</v>
      </c>
      <c r="P133" s="44">
        <f t="shared" si="19"/>
        <v>33.49609375</v>
      </c>
      <c r="Q133" s="626">
        <v>1000</v>
      </c>
      <c r="R133" s="44">
        <f t="shared" si="20"/>
        <v>31.25</v>
      </c>
      <c r="S133" s="45"/>
      <c r="T133" s="44">
        <f t="shared" si="21"/>
        <v>0</v>
      </c>
      <c r="U133" s="670">
        <v>3</v>
      </c>
      <c r="V133" s="44">
        <f t="shared" si="104"/>
        <v>3.225806451612903</v>
      </c>
      <c r="W133" s="45">
        <v>0</v>
      </c>
      <c r="X133" s="44">
        <f t="shared" si="22"/>
        <v>0</v>
      </c>
      <c r="Y133" s="626">
        <v>2000</v>
      </c>
      <c r="Z133" s="529">
        <f t="shared" si="23"/>
        <v>2.6041666666666665</v>
      </c>
      <c r="AA133" s="45">
        <v>150</v>
      </c>
      <c r="AB133" s="287">
        <f t="shared" si="24"/>
        <v>0.1953125</v>
      </c>
      <c r="AC133" s="629">
        <f t="shared" si="118"/>
        <v>1.953125</v>
      </c>
      <c r="AD133" s="45">
        <v>0</v>
      </c>
      <c r="AE133" s="44">
        <v>30</v>
      </c>
      <c r="AF133" s="44">
        <v>0</v>
      </c>
      <c r="AG133" s="44">
        <v>0</v>
      </c>
      <c r="AH133" s="46">
        <v>0.04</v>
      </c>
      <c r="AI133" s="46">
        <v>1.4999999999999999E-2</v>
      </c>
      <c r="AJ133" s="44">
        <f t="shared" si="28"/>
        <v>6.8</v>
      </c>
      <c r="AK133" s="529">
        <f t="shared" si="26"/>
        <v>2.5499999999999998</v>
      </c>
    </row>
    <row r="134" spans="1:37" ht="13.5" thickBot="1" x14ac:dyDescent="0.25">
      <c r="A134" s="511" t="s">
        <v>319</v>
      </c>
      <c r="B134" s="679" t="s">
        <v>11</v>
      </c>
      <c r="C134" s="48" t="s">
        <v>3</v>
      </c>
      <c r="D134" s="724">
        <v>170</v>
      </c>
      <c r="E134" s="512">
        <v>150</v>
      </c>
      <c r="F134" s="512">
        <v>50</v>
      </c>
      <c r="G134" s="49">
        <f t="shared" si="16"/>
        <v>112.01157034050178</v>
      </c>
      <c r="H134" s="49">
        <f t="shared" si="17"/>
        <v>57.988429659498223</v>
      </c>
      <c r="I134" s="50">
        <f t="shared" si="18"/>
        <v>0.34110840976175427</v>
      </c>
      <c r="J134" s="51">
        <v>36</v>
      </c>
      <c r="K134" s="52">
        <v>32</v>
      </c>
      <c r="L134" s="53">
        <v>0.93</v>
      </c>
      <c r="M134" s="847">
        <v>40340</v>
      </c>
      <c r="N134" s="54"/>
      <c r="O134" s="55">
        <f t="shared" si="27"/>
        <v>1260.625</v>
      </c>
      <c r="P134" s="56">
        <f t="shared" si="19"/>
        <v>35.017361111111114</v>
      </c>
      <c r="Q134" s="487">
        <v>1000</v>
      </c>
      <c r="R134" s="56">
        <f t="shared" si="20"/>
        <v>31.25</v>
      </c>
      <c r="S134" s="57"/>
      <c r="T134" s="56">
        <f t="shared" si="21"/>
        <v>0</v>
      </c>
      <c r="U134" s="671">
        <v>3</v>
      </c>
      <c r="V134" s="56">
        <f t="shared" si="104"/>
        <v>3.225806451612903</v>
      </c>
      <c r="W134" s="57">
        <v>0</v>
      </c>
      <c r="X134" s="56">
        <f t="shared" si="22"/>
        <v>0</v>
      </c>
      <c r="Y134" s="487">
        <v>2000</v>
      </c>
      <c r="Z134" s="530">
        <f t="shared" si="23"/>
        <v>1.7361111111111112</v>
      </c>
      <c r="AA134" s="57">
        <v>150</v>
      </c>
      <c r="AB134" s="531">
        <f t="shared" si="24"/>
        <v>0.13020833333333334</v>
      </c>
      <c r="AC134" s="667">
        <f t="shared" si="118"/>
        <v>1.3020833333333333</v>
      </c>
      <c r="AD134" s="57">
        <v>0</v>
      </c>
      <c r="AE134" s="56">
        <v>30</v>
      </c>
      <c r="AF134" s="56">
        <v>0</v>
      </c>
      <c r="AG134" s="56">
        <v>0</v>
      </c>
      <c r="AH134" s="58">
        <v>0.04</v>
      </c>
      <c r="AI134" s="58">
        <v>1.4999999999999999E-2</v>
      </c>
      <c r="AJ134" s="56">
        <f t="shared" si="28"/>
        <v>6.8</v>
      </c>
      <c r="AK134" s="530">
        <f t="shared" si="26"/>
        <v>2.5499999999999998</v>
      </c>
    </row>
    <row r="135" spans="1:37" s="364" customFormat="1" x14ac:dyDescent="0.2">
      <c r="A135" s="510" t="s">
        <v>377</v>
      </c>
      <c r="B135" s="24" t="s">
        <v>7</v>
      </c>
      <c r="C135" s="24" t="s">
        <v>1</v>
      </c>
      <c r="D135" s="723">
        <v>60</v>
      </c>
      <c r="E135" s="723">
        <v>40</v>
      </c>
      <c r="F135" s="488">
        <v>10</v>
      </c>
      <c r="G135" s="25">
        <f t="shared" ref="G135:G167" si="119">SUM(P135,R135,T135,V135,X135,Z135,AB135,AC135,AE135,AF135,AJ135,AK135)</f>
        <v>45.793615591397845</v>
      </c>
      <c r="H135" s="25">
        <f t="shared" ref="H135:H167" si="120">D135-G135</f>
        <v>14.206384408602155</v>
      </c>
      <c r="I135" s="26">
        <f t="shared" ref="I135:I166" si="121">H135/D135</f>
        <v>0.23677307347670257</v>
      </c>
      <c r="J135" s="27">
        <v>10</v>
      </c>
      <c r="K135" s="64">
        <v>32</v>
      </c>
      <c r="L135" s="29">
        <v>0.93</v>
      </c>
      <c r="M135" s="848">
        <v>6020</v>
      </c>
      <c r="N135" s="30"/>
      <c r="O135" s="31">
        <f t="shared" ref="O135:O167" si="122">(M135+N135)/K135</f>
        <v>188.125</v>
      </c>
      <c r="P135" s="32">
        <f t="shared" ref="P135:P167" si="123">O135/J135</f>
        <v>18.8125</v>
      </c>
      <c r="Q135" s="486">
        <v>250</v>
      </c>
      <c r="R135" s="32">
        <f t="shared" ref="R135:R167" si="124">Q135/K135</f>
        <v>7.8125</v>
      </c>
      <c r="S135" s="33"/>
      <c r="T135" s="32">
        <f t="shared" ref="T135:T167" si="125">S135/K135</f>
        <v>0</v>
      </c>
      <c r="U135" s="669">
        <v>8.8000000000000007</v>
      </c>
      <c r="V135" s="32">
        <f t="shared" si="104"/>
        <v>9.4623655913978499</v>
      </c>
      <c r="W135" s="33">
        <v>0</v>
      </c>
      <c r="X135" s="32">
        <f t="shared" ref="X135:X167" si="126">(W135/K135)/J135</f>
        <v>0</v>
      </c>
      <c r="Y135" s="33">
        <v>0</v>
      </c>
      <c r="Z135" s="32">
        <f t="shared" ref="Z135:Z167" si="127">(Y135/K135)/J135</f>
        <v>0</v>
      </c>
      <c r="AA135" s="486">
        <v>550</v>
      </c>
      <c r="AB135" s="32">
        <f t="shared" ref="AB135:AB167" si="128">(AA135/K135)/J135</f>
        <v>1.71875</v>
      </c>
      <c r="AC135" s="717">
        <f t="shared" si="118"/>
        <v>4.6875</v>
      </c>
      <c r="AD135" s="33">
        <v>0</v>
      </c>
      <c r="AE135" s="32">
        <f t="shared" ref="AE135:AE183" si="129">AD135/K135</f>
        <v>0</v>
      </c>
      <c r="AF135" s="32">
        <v>0</v>
      </c>
      <c r="AG135" s="32">
        <v>0</v>
      </c>
      <c r="AH135" s="74">
        <v>0.04</v>
      </c>
      <c r="AI135" s="74">
        <v>1.4999999999999999E-2</v>
      </c>
      <c r="AJ135" s="32">
        <f t="shared" ref="AJ135:AJ143" si="130">(D135*AH135)+AG135</f>
        <v>2.4</v>
      </c>
      <c r="AK135" s="632">
        <f t="shared" ref="AK135:AK167" si="131">D135*AI135</f>
        <v>0.89999999999999991</v>
      </c>
    </row>
    <row r="136" spans="1:37" s="364" customFormat="1" x14ac:dyDescent="0.2">
      <c r="A136" s="515" t="s">
        <v>377</v>
      </c>
      <c r="B136" s="36" t="s">
        <v>7</v>
      </c>
      <c r="C136" s="36" t="s">
        <v>2</v>
      </c>
      <c r="D136" s="721">
        <v>60</v>
      </c>
      <c r="E136" s="721">
        <v>40</v>
      </c>
      <c r="F136" s="489">
        <v>10</v>
      </c>
      <c r="G136" s="37">
        <f t="shared" si="119"/>
        <v>35.177730174731181</v>
      </c>
      <c r="H136" s="37">
        <f t="shared" si="120"/>
        <v>24.822269825268819</v>
      </c>
      <c r="I136" s="38">
        <f t="shared" si="121"/>
        <v>0.41370449708781365</v>
      </c>
      <c r="J136" s="39">
        <v>24</v>
      </c>
      <c r="K136" s="40">
        <v>32</v>
      </c>
      <c r="L136" s="41">
        <v>0.93</v>
      </c>
      <c r="M136" s="843">
        <v>9145</v>
      </c>
      <c r="N136" s="42"/>
      <c r="O136" s="43">
        <f t="shared" si="122"/>
        <v>285.78125</v>
      </c>
      <c r="P136" s="44">
        <f t="shared" si="123"/>
        <v>11.907552083333334</v>
      </c>
      <c r="Q136" s="626">
        <v>250</v>
      </c>
      <c r="R136" s="44">
        <f t="shared" si="124"/>
        <v>7.8125</v>
      </c>
      <c r="S136" s="45"/>
      <c r="T136" s="44">
        <f t="shared" si="125"/>
        <v>0</v>
      </c>
      <c r="U136" s="670">
        <v>8.8000000000000007</v>
      </c>
      <c r="V136" s="44">
        <f t="shared" si="104"/>
        <v>9.4623655913978499</v>
      </c>
      <c r="W136" s="45">
        <v>0</v>
      </c>
      <c r="X136" s="44">
        <f t="shared" si="126"/>
        <v>0</v>
      </c>
      <c r="Y136" s="45">
        <v>0</v>
      </c>
      <c r="Z136" s="44">
        <f t="shared" si="127"/>
        <v>0</v>
      </c>
      <c r="AA136" s="626">
        <v>570</v>
      </c>
      <c r="AB136" s="44">
        <f t="shared" si="128"/>
        <v>0.7421875</v>
      </c>
      <c r="AC136" s="629">
        <f t="shared" si="118"/>
        <v>1.953125</v>
      </c>
      <c r="AD136" s="45">
        <v>0</v>
      </c>
      <c r="AE136" s="44">
        <f t="shared" si="129"/>
        <v>0</v>
      </c>
      <c r="AF136" s="44">
        <v>0</v>
      </c>
      <c r="AG136" s="44">
        <v>0</v>
      </c>
      <c r="AH136" s="75">
        <v>0.04</v>
      </c>
      <c r="AI136" s="75">
        <v>1.4999999999999999E-2</v>
      </c>
      <c r="AJ136" s="44">
        <f t="shared" si="130"/>
        <v>2.4</v>
      </c>
      <c r="AK136" s="389">
        <f t="shared" si="131"/>
        <v>0.89999999999999991</v>
      </c>
    </row>
    <row r="137" spans="1:37" s="364" customFormat="1" x14ac:dyDescent="0.2">
      <c r="A137" s="515" t="s">
        <v>377</v>
      </c>
      <c r="B137" s="36" t="s">
        <v>7</v>
      </c>
      <c r="C137" s="36" t="s">
        <v>3</v>
      </c>
      <c r="D137" s="721">
        <v>60</v>
      </c>
      <c r="E137" s="721">
        <v>40</v>
      </c>
      <c r="F137" s="489">
        <v>10</v>
      </c>
      <c r="G137" s="37">
        <f t="shared" si="119"/>
        <v>34.784935035842288</v>
      </c>
      <c r="H137" s="37">
        <f t="shared" si="120"/>
        <v>25.215064964157712</v>
      </c>
      <c r="I137" s="38">
        <f t="shared" si="121"/>
        <v>0.42025108273596185</v>
      </c>
      <c r="J137" s="39">
        <v>36</v>
      </c>
      <c r="K137" s="40">
        <v>32</v>
      </c>
      <c r="L137" s="41">
        <v>0.93</v>
      </c>
      <c r="M137" s="843">
        <v>14250</v>
      </c>
      <c r="N137" s="42"/>
      <c r="O137" s="43">
        <f t="shared" si="122"/>
        <v>445.3125</v>
      </c>
      <c r="P137" s="44">
        <f t="shared" si="123"/>
        <v>12.369791666666666</v>
      </c>
      <c r="Q137" s="626">
        <v>250</v>
      </c>
      <c r="R137" s="44">
        <f t="shared" si="124"/>
        <v>7.8125</v>
      </c>
      <c r="S137" s="45"/>
      <c r="T137" s="44">
        <f t="shared" si="125"/>
        <v>0</v>
      </c>
      <c r="U137" s="670">
        <v>8.8000000000000007</v>
      </c>
      <c r="V137" s="44">
        <f t="shared" si="104"/>
        <v>9.4623655913978499</v>
      </c>
      <c r="W137" s="45">
        <v>0</v>
      </c>
      <c r="X137" s="44">
        <f t="shared" si="126"/>
        <v>0</v>
      </c>
      <c r="Y137" s="45">
        <v>0</v>
      </c>
      <c r="Z137" s="44">
        <f t="shared" si="127"/>
        <v>0</v>
      </c>
      <c r="AA137" s="627">
        <v>620</v>
      </c>
      <c r="AB137" s="44">
        <f t="shared" si="128"/>
        <v>0.53819444444444442</v>
      </c>
      <c r="AC137" s="629">
        <f t="shared" si="118"/>
        <v>1.3020833333333333</v>
      </c>
      <c r="AD137" s="45">
        <v>0</v>
      </c>
      <c r="AE137" s="44">
        <f t="shared" si="129"/>
        <v>0</v>
      </c>
      <c r="AF137" s="44">
        <v>0</v>
      </c>
      <c r="AG137" s="44">
        <v>0</v>
      </c>
      <c r="AH137" s="75">
        <v>0.04</v>
      </c>
      <c r="AI137" s="75">
        <v>1.4999999999999999E-2</v>
      </c>
      <c r="AJ137" s="44">
        <f t="shared" si="130"/>
        <v>2.4</v>
      </c>
      <c r="AK137" s="389">
        <f t="shared" si="131"/>
        <v>0.89999999999999991</v>
      </c>
    </row>
    <row r="138" spans="1:37" s="364" customFormat="1" x14ac:dyDescent="0.2">
      <c r="A138" s="515" t="s">
        <v>377</v>
      </c>
      <c r="B138" s="36" t="s">
        <v>8</v>
      </c>
      <c r="C138" s="36" t="s">
        <v>1</v>
      </c>
      <c r="D138" s="721">
        <v>60</v>
      </c>
      <c r="E138" s="721">
        <v>40</v>
      </c>
      <c r="F138" s="489">
        <v>10</v>
      </c>
      <c r="G138" s="37">
        <f t="shared" si="119"/>
        <v>44.574865591397845</v>
      </c>
      <c r="H138" s="37">
        <f t="shared" si="120"/>
        <v>15.425134408602155</v>
      </c>
      <c r="I138" s="38">
        <f t="shared" si="121"/>
        <v>0.25708557347670258</v>
      </c>
      <c r="J138" s="39">
        <v>10</v>
      </c>
      <c r="K138" s="40">
        <v>32</v>
      </c>
      <c r="L138" s="41">
        <v>0.93</v>
      </c>
      <c r="M138" s="843">
        <v>5630</v>
      </c>
      <c r="N138" s="42"/>
      <c r="O138" s="43">
        <f t="shared" si="122"/>
        <v>175.9375</v>
      </c>
      <c r="P138" s="44">
        <f t="shared" si="123"/>
        <v>17.59375</v>
      </c>
      <c r="Q138" s="626">
        <v>250</v>
      </c>
      <c r="R138" s="44">
        <f t="shared" si="124"/>
        <v>7.8125</v>
      </c>
      <c r="S138" s="45"/>
      <c r="T138" s="44">
        <f t="shared" si="125"/>
        <v>0</v>
      </c>
      <c r="U138" s="670">
        <v>8.8000000000000007</v>
      </c>
      <c r="V138" s="44">
        <f t="shared" si="104"/>
        <v>9.4623655913978499</v>
      </c>
      <c r="W138" s="45">
        <v>0</v>
      </c>
      <c r="X138" s="44">
        <f t="shared" si="126"/>
        <v>0</v>
      </c>
      <c r="Y138" s="45">
        <v>0</v>
      </c>
      <c r="Z138" s="44">
        <f t="shared" si="127"/>
        <v>0</v>
      </c>
      <c r="AA138" s="626">
        <v>550</v>
      </c>
      <c r="AB138" s="44">
        <f t="shared" si="128"/>
        <v>1.71875</v>
      </c>
      <c r="AC138" s="629">
        <f t="shared" si="118"/>
        <v>4.6875</v>
      </c>
      <c r="AD138" s="45">
        <v>0</v>
      </c>
      <c r="AE138" s="44">
        <f t="shared" si="129"/>
        <v>0</v>
      </c>
      <c r="AF138" s="44">
        <v>0</v>
      </c>
      <c r="AG138" s="44">
        <v>0</v>
      </c>
      <c r="AH138" s="75">
        <v>0.04</v>
      </c>
      <c r="AI138" s="75">
        <v>1.4999999999999999E-2</v>
      </c>
      <c r="AJ138" s="44">
        <f t="shared" si="130"/>
        <v>2.4</v>
      </c>
      <c r="AK138" s="389">
        <f t="shared" si="131"/>
        <v>0.89999999999999991</v>
      </c>
    </row>
    <row r="139" spans="1:37" s="364" customFormat="1" x14ac:dyDescent="0.2">
      <c r="A139" s="515" t="s">
        <v>377</v>
      </c>
      <c r="B139" s="36" t="s">
        <v>8</v>
      </c>
      <c r="C139" s="36" t="s">
        <v>2</v>
      </c>
      <c r="D139" s="721">
        <v>60</v>
      </c>
      <c r="E139" s="721">
        <v>40</v>
      </c>
      <c r="F139" s="489">
        <v>10</v>
      </c>
      <c r="G139" s="37">
        <f t="shared" si="119"/>
        <v>33.791011424731181</v>
      </c>
      <c r="H139" s="37">
        <f t="shared" si="120"/>
        <v>26.208988575268819</v>
      </c>
      <c r="I139" s="38">
        <f t="shared" si="121"/>
        <v>0.43681647625448033</v>
      </c>
      <c r="J139" s="39">
        <v>24</v>
      </c>
      <c r="K139" s="40">
        <v>32</v>
      </c>
      <c r="L139" s="41">
        <v>0.93</v>
      </c>
      <c r="M139" s="843">
        <v>8080</v>
      </c>
      <c r="N139" s="42"/>
      <c r="O139" s="43">
        <f t="shared" si="122"/>
        <v>252.5</v>
      </c>
      <c r="P139" s="44">
        <f t="shared" si="123"/>
        <v>10.520833333333334</v>
      </c>
      <c r="Q139" s="626">
        <v>250</v>
      </c>
      <c r="R139" s="44">
        <f t="shared" si="124"/>
        <v>7.8125</v>
      </c>
      <c r="S139" s="45"/>
      <c r="T139" s="44">
        <f t="shared" si="125"/>
        <v>0</v>
      </c>
      <c r="U139" s="670">
        <v>8.8000000000000007</v>
      </c>
      <c r="V139" s="44">
        <f t="shared" si="104"/>
        <v>9.4623655913978499</v>
      </c>
      <c r="W139" s="45">
        <v>0</v>
      </c>
      <c r="X139" s="44">
        <f t="shared" si="126"/>
        <v>0</v>
      </c>
      <c r="Y139" s="45">
        <v>0</v>
      </c>
      <c r="Z139" s="44">
        <f t="shared" si="127"/>
        <v>0</v>
      </c>
      <c r="AA139" s="626">
        <v>570</v>
      </c>
      <c r="AB139" s="44">
        <f t="shared" si="128"/>
        <v>0.7421875</v>
      </c>
      <c r="AC139" s="629">
        <f t="shared" si="118"/>
        <v>1.953125</v>
      </c>
      <c r="AD139" s="45">
        <v>0</v>
      </c>
      <c r="AE139" s="44">
        <f t="shared" si="129"/>
        <v>0</v>
      </c>
      <c r="AF139" s="44">
        <v>0</v>
      </c>
      <c r="AG139" s="44">
        <v>0</v>
      </c>
      <c r="AH139" s="75">
        <v>0.04</v>
      </c>
      <c r="AI139" s="75">
        <v>1.4999999999999999E-2</v>
      </c>
      <c r="AJ139" s="44">
        <f t="shared" si="130"/>
        <v>2.4</v>
      </c>
      <c r="AK139" s="389">
        <f t="shared" si="131"/>
        <v>0.89999999999999991</v>
      </c>
    </row>
    <row r="140" spans="1:37" s="364" customFormat="1" x14ac:dyDescent="0.2">
      <c r="A140" s="515" t="s">
        <v>377</v>
      </c>
      <c r="B140" s="36" t="s">
        <v>8</v>
      </c>
      <c r="C140" s="36" t="s">
        <v>3</v>
      </c>
      <c r="D140" s="721">
        <v>60</v>
      </c>
      <c r="E140" s="721">
        <v>40</v>
      </c>
      <c r="F140" s="489">
        <v>10</v>
      </c>
      <c r="G140" s="37">
        <f t="shared" si="119"/>
        <v>33.066185035842288</v>
      </c>
      <c r="H140" s="37">
        <f t="shared" si="120"/>
        <v>26.933814964157712</v>
      </c>
      <c r="I140" s="38">
        <f t="shared" si="121"/>
        <v>0.44889691606929522</v>
      </c>
      <c r="J140" s="39">
        <v>36</v>
      </c>
      <c r="K140" s="40">
        <v>32</v>
      </c>
      <c r="L140" s="41">
        <v>0.93</v>
      </c>
      <c r="M140" s="843">
        <v>12270</v>
      </c>
      <c r="N140" s="42"/>
      <c r="O140" s="43">
        <f t="shared" si="122"/>
        <v>383.4375</v>
      </c>
      <c r="P140" s="44">
        <f t="shared" si="123"/>
        <v>10.651041666666666</v>
      </c>
      <c r="Q140" s="626">
        <v>250</v>
      </c>
      <c r="R140" s="44">
        <f t="shared" si="124"/>
        <v>7.8125</v>
      </c>
      <c r="S140" s="45"/>
      <c r="T140" s="44">
        <f t="shared" si="125"/>
        <v>0</v>
      </c>
      <c r="U140" s="670">
        <v>8.8000000000000007</v>
      </c>
      <c r="V140" s="44">
        <f t="shared" si="104"/>
        <v>9.4623655913978499</v>
      </c>
      <c r="W140" s="45">
        <v>0</v>
      </c>
      <c r="X140" s="44">
        <f t="shared" si="126"/>
        <v>0</v>
      </c>
      <c r="Y140" s="45">
        <v>0</v>
      </c>
      <c r="Z140" s="44">
        <f t="shared" si="127"/>
        <v>0</v>
      </c>
      <c r="AA140" s="627">
        <v>620</v>
      </c>
      <c r="AB140" s="44">
        <f t="shared" si="128"/>
        <v>0.53819444444444442</v>
      </c>
      <c r="AC140" s="629">
        <f t="shared" si="118"/>
        <v>1.3020833333333333</v>
      </c>
      <c r="AD140" s="45">
        <v>0</v>
      </c>
      <c r="AE140" s="44">
        <f t="shared" si="129"/>
        <v>0</v>
      </c>
      <c r="AF140" s="44">
        <v>0</v>
      </c>
      <c r="AG140" s="44">
        <v>0</v>
      </c>
      <c r="AH140" s="75">
        <v>0.04</v>
      </c>
      <c r="AI140" s="75">
        <v>1.4999999999999999E-2</v>
      </c>
      <c r="AJ140" s="44">
        <f t="shared" si="130"/>
        <v>2.4</v>
      </c>
      <c r="AK140" s="389">
        <f t="shared" si="131"/>
        <v>0.89999999999999991</v>
      </c>
    </row>
    <row r="141" spans="1:37" x14ac:dyDescent="0.2">
      <c r="A141" s="515" t="s">
        <v>377</v>
      </c>
      <c r="B141" s="36" t="s">
        <v>9</v>
      </c>
      <c r="C141" s="36" t="s">
        <v>1</v>
      </c>
      <c r="D141" s="721">
        <v>60</v>
      </c>
      <c r="E141" s="721">
        <v>40</v>
      </c>
      <c r="F141" s="489">
        <v>10</v>
      </c>
      <c r="G141" s="37">
        <f t="shared" si="119"/>
        <v>44.324865591397845</v>
      </c>
      <c r="H141" s="37">
        <f t="shared" si="120"/>
        <v>15.675134408602155</v>
      </c>
      <c r="I141" s="38">
        <f t="shared" si="121"/>
        <v>0.26125224014336923</v>
      </c>
      <c r="J141" s="39">
        <v>10</v>
      </c>
      <c r="K141" s="40">
        <v>32</v>
      </c>
      <c r="L141" s="41">
        <v>0.93</v>
      </c>
      <c r="M141" s="843">
        <v>5550</v>
      </c>
      <c r="N141" s="42"/>
      <c r="O141" s="43">
        <f t="shared" si="122"/>
        <v>173.4375</v>
      </c>
      <c r="P141" s="44">
        <f t="shared" si="123"/>
        <v>17.34375</v>
      </c>
      <c r="Q141" s="626">
        <v>250</v>
      </c>
      <c r="R141" s="44">
        <f t="shared" si="124"/>
        <v>7.8125</v>
      </c>
      <c r="S141" s="45"/>
      <c r="T141" s="44">
        <f t="shared" si="125"/>
        <v>0</v>
      </c>
      <c r="U141" s="670">
        <v>8.8000000000000007</v>
      </c>
      <c r="V141" s="44">
        <f t="shared" si="104"/>
        <v>9.4623655913978499</v>
      </c>
      <c r="W141" s="45">
        <v>0</v>
      </c>
      <c r="X141" s="44">
        <f t="shared" si="126"/>
        <v>0</v>
      </c>
      <c r="Y141" s="45">
        <v>0</v>
      </c>
      <c r="Z141" s="44">
        <f t="shared" si="127"/>
        <v>0</v>
      </c>
      <c r="AA141" s="626">
        <v>550</v>
      </c>
      <c r="AB141" s="44">
        <f t="shared" si="128"/>
        <v>1.71875</v>
      </c>
      <c r="AC141" s="629">
        <f t="shared" si="118"/>
        <v>4.6875</v>
      </c>
      <c r="AD141" s="45">
        <v>0</v>
      </c>
      <c r="AE141" s="44">
        <f t="shared" si="129"/>
        <v>0</v>
      </c>
      <c r="AF141" s="44">
        <v>0</v>
      </c>
      <c r="AG141" s="44">
        <v>0</v>
      </c>
      <c r="AH141" s="75">
        <v>0.04</v>
      </c>
      <c r="AI141" s="75">
        <v>1.4999999999999999E-2</v>
      </c>
      <c r="AJ141" s="44">
        <f t="shared" si="130"/>
        <v>2.4</v>
      </c>
      <c r="AK141" s="529">
        <f t="shared" si="131"/>
        <v>0.89999999999999991</v>
      </c>
    </row>
    <row r="142" spans="1:37" x14ac:dyDescent="0.2">
      <c r="A142" s="515" t="s">
        <v>377</v>
      </c>
      <c r="B142" s="36" t="s">
        <v>9</v>
      </c>
      <c r="C142" s="36" t="s">
        <v>2</v>
      </c>
      <c r="D142" s="721">
        <v>60</v>
      </c>
      <c r="E142" s="721">
        <v>40</v>
      </c>
      <c r="F142" s="489">
        <v>10</v>
      </c>
      <c r="G142" s="37">
        <f t="shared" si="119"/>
        <v>35.276570136852392</v>
      </c>
      <c r="H142" s="37">
        <f t="shared" si="120"/>
        <v>24.723429863147608</v>
      </c>
      <c r="I142" s="38">
        <f t="shared" si="121"/>
        <v>0.41205716438579348</v>
      </c>
      <c r="J142" s="39">
        <v>22</v>
      </c>
      <c r="K142" s="40">
        <v>32</v>
      </c>
      <c r="L142" s="41">
        <v>0.93</v>
      </c>
      <c r="M142" s="843">
        <v>8280</v>
      </c>
      <c r="N142" s="42"/>
      <c r="O142" s="43">
        <f t="shared" si="122"/>
        <v>258.75</v>
      </c>
      <c r="P142" s="44">
        <f t="shared" si="123"/>
        <v>11.761363636363637</v>
      </c>
      <c r="Q142" s="626">
        <v>250</v>
      </c>
      <c r="R142" s="44">
        <f t="shared" si="124"/>
        <v>7.8125</v>
      </c>
      <c r="S142" s="45"/>
      <c r="T142" s="44">
        <f t="shared" si="125"/>
        <v>0</v>
      </c>
      <c r="U142" s="670">
        <v>8.8000000000000007</v>
      </c>
      <c r="V142" s="44">
        <f t="shared" si="104"/>
        <v>9.4623655913978499</v>
      </c>
      <c r="W142" s="45">
        <v>0</v>
      </c>
      <c r="X142" s="44">
        <f t="shared" si="126"/>
        <v>0</v>
      </c>
      <c r="Y142" s="45">
        <v>0</v>
      </c>
      <c r="Z142" s="44">
        <f t="shared" si="127"/>
        <v>0</v>
      </c>
      <c r="AA142" s="626">
        <v>570</v>
      </c>
      <c r="AB142" s="44">
        <f t="shared" si="128"/>
        <v>0.80965909090909094</v>
      </c>
      <c r="AC142" s="629">
        <f t="shared" si="118"/>
        <v>2.1306818181818183</v>
      </c>
      <c r="AD142" s="45">
        <v>0</v>
      </c>
      <c r="AE142" s="44">
        <f t="shared" si="129"/>
        <v>0</v>
      </c>
      <c r="AF142" s="44">
        <v>0</v>
      </c>
      <c r="AG142" s="44">
        <v>0</v>
      </c>
      <c r="AH142" s="75">
        <v>0.04</v>
      </c>
      <c r="AI142" s="75">
        <v>1.4999999999999999E-2</v>
      </c>
      <c r="AJ142" s="44">
        <f t="shared" si="130"/>
        <v>2.4</v>
      </c>
      <c r="AK142" s="529">
        <f t="shared" si="131"/>
        <v>0.89999999999999991</v>
      </c>
    </row>
    <row r="143" spans="1:37" ht="13.5" thickBot="1" x14ac:dyDescent="0.25">
      <c r="A143" s="516" t="s">
        <v>377</v>
      </c>
      <c r="B143" s="82" t="s">
        <v>9</v>
      </c>
      <c r="C143" s="82" t="s">
        <v>3</v>
      </c>
      <c r="D143" s="721">
        <v>60</v>
      </c>
      <c r="E143" s="721">
        <v>40</v>
      </c>
      <c r="F143" s="490">
        <v>10</v>
      </c>
      <c r="G143" s="83">
        <f t="shared" si="119"/>
        <v>33.595698924731181</v>
      </c>
      <c r="H143" s="83">
        <f t="shared" si="120"/>
        <v>26.404301075268819</v>
      </c>
      <c r="I143" s="84">
        <f t="shared" si="121"/>
        <v>0.44007168458781365</v>
      </c>
      <c r="J143" s="85">
        <v>36</v>
      </c>
      <c r="K143" s="92">
        <v>32</v>
      </c>
      <c r="L143" s="93">
        <v>0.93</v>
      </c>
      <c r="M143" s="847">
        <v>12880</v>
      </c>
      <c r="N143" s="86"/>
      <c r="O143" s="87">
        <f t="shared" si="122"/>
        <v>402.5</v>
      </c>
      <c r="P143" s="88">
        <f t="shared" si="123"/>
        <v>11.180555555555555</v>
      </c>
      <c r="Q143" s="626">
        <v>250</v>
      </c>
      <c r="R143" s="88">
        <f t="shared" si="124"/>
        <v>7.8125</v>
      </c>
      <c r="S143" s="89"/>
      <c r="T143" s="88">
        <f t="shared" si="125"/>
        <v>0</v>
      </c>
      <c r="U143" s="677">
        <v>8.8000000000000007</v>
      </c>
      <c r="V143" s="88">
        <f t="shared" si="104"/>
        <v>9.4623655913978499</v>
      </c>
      <c r="W143" s="89">
        <v>0</v>
      </c>
      <c r="X143" s="88">
        <f t="shared" si="126"/>
        <v>0</v>
      </c>
      <c r="Y143" s="89">
        <v>0</v>
      </c>
      <c r="Z143" s="88">
        <f t="shared" si="127"/>
        <v>0</v>
      </c>
      <c r="AA143" s="626">
        <v>620</v>
      </c>
      <c r="AB143" s="88">
        <f t="shared" si="128"/>
        <v>0.53819444444444442</v>
      </c>
      <c r="AC143" s="629">
        <f t="shared" si="118"/>
        <v>1.3020833333333333</v>
      </c>
      <c r="AD143" s="89">
        <v>0</v>
      </c>
      <c r="AE143" s="88">
        <f t="shared" si="129"/>
        <v>0</v>
      </c>
      <c r="AF143" s="88">
        <v>0</v>
      </c>
      <c r="AG143" s="88">
        <v>0</v>
      </c>
      <c r="AH143" s="103">
        <v>0.04</v>
      </c>
      <c r="AI143" s="103">
        <v>1.4999999999999999E-2</v>
      </c>
      <c r="AJ143" s="88">
        <f t="shared" si="130"/>
        <v>2.4</v>
      </c>
      <c r="AK143" s="532">
        <f t="shared" si="131"/>
        <v>0.89999999999999991</v>
      </c>
    </row>
    <row r="144" spans="1:37" s="364" customFormat="1" x14ac:dyDescent="0.2">
      <c r="A144" s="510" t="s">
        <v>252</v>
      </c>
      <c r="B144" s="24" t="s">
        <v>7</v>
      </c>
      <c r="C144" s="24" t="s">
        <v>1</v>
      </c>
      <c r="D144" s="723">
        <v>85</v>
      </c>
      <c r="E144" s="488">
        <v>60</v>
      </c>
      <c r="F144" s="488">
        <v>10</v>
      </c>
      <c r="G144" s="25">
        <f t="shared" ref="G144:G155" si="132">SUM(P144,R144,T144,V144,X144,Z144,AB144,AC144,AE144,AF144,AJ144,AK144)</f>
        <v>62.515625</v>
      </c>
      <c r="H144" s="25">
        <f t="shared" ref="H144:H155" si="133">D144-G144</f>
        <v>22.484375</v>
      </c>
      <c r="I144" s="26">
        <f t="shared" ref="I144:I155" si="134">H144/D144</f>
        <v>0.26452205882352942</v>
      </c>
      <c r="J144" s="27">
        <v>10</v>
      </c>
      <c r="K144" s="64">
        <v>32</v>
      </c>
      <c r="L144" s="29">
        <v>0.93</v>
      </c>
      <c r="M144" s="848">
        <v>5785</v>
      </c>
      <c r="N144" s="30"/>
      <c r="O144" s="31">
        <f t="shared" ref="O144:O155" si="135">(M144+N144)/K144</f>
        <v>180.78125</v>
      </c>
      <c r="P144" s="32">
        <f t="shared" ref="P144:P155" si="136">O144/J144</f>
        <v>18.078125</v>
      </c>
      <c r="Q144" s="486">
        <v>250</v>
      </c>
      <c r="R144" s="32">
        <f t="shared" ref="R144:R155" si="137">Q144/K144</f>
        <v>7.8125</v>
      </c>
      <c r="S144" s="33"/>
      <c r="T144" s="32">
        <f t="shared" ref="T144:T155" si="138">S144/K144</f>
        <v>0</v>
      </c>
      <c r="U144" s="33">
        <v>0</v>
      </c>
      <c r="V144" s="32">
        <f t="shared" si="104"/>
        <v>0</v>
      </c>
      <c r="W144" s="33">
        <v>0</v>
      </c>
      <c r="X144" s="32">
        <f t="shared" ref="X144:X155" si="139">(W144/K144)/J144</f>
        <v>0</v>
      </c>
      <c r="Y144" s="33">
        <v>0</v>
      </c>
      <c r="Z144" s="32">
        <f t="shared" ref="Z144:Z155" si="140">(Y144/K144)/J144</f>
        <v>0</v>
      </c>
      <c r="AA144" s="486">
        <v>500</v>
      </c>
      <c r="AB144" s="32">
        <f t="shared" ref="AB144:AB155" si="141">(AA144/K144)/J144</f>
        <v>1.5625</v>
      </c>
      <c r="AC144" s="717">
        <f t="shared" si="118"/>
        <v>4.6875</v>
      </c>
      <c r="AD144" s="33">
        <v>0</v>
      </c>
      <c r="AE144" s="32">
        <f t="shared" si="129"/>
        <v>0</v>
      </c>
      <c r="AF144" s="32">
        <v>25.7</v>
      </c>
      <c r="AG144" s="32">
        <v>0</v>
      </c>
      <c r="AH144" s="74">
        <v>0.04</v>
      </c>
      <c r="AI144" s="74">
        <v>1.4999999999999999E-2</v>
      </c>
      <c r="AJ144" s="32">
        <f t="shared" ref="AJ144:AJ152" si="142">(D144*AH144)+AG144</f>
        <v>3.4</v>
      </c>
      <c r="AK144" s="632">
        <f t="shared" ref="AK144:AK155" si="143">D144*AI144</f>
        <v>1.2749999999999999</v>
      </c>
    </row>
    <row r="145" spans="1:37" s="364" customFormat="1" x14ac:dyDescent="0.2">
      <c r="A145" s="515" t="s">
        <v>252</v>
      </c>
      <c r="B145" s="36" t="s">
        <v>7</v>
      </c>
      <c r="C145" s="36" t="s">
        <v>2</v>
      </c>
      <c r="D145" s="721">
        <v>85</v>
      </c>
      <c r="E145" s="489">
        <v>60</v>
      </c>
      <c r="F145" s="489">
        <v>10</v>
      </c>
      <c r="G145" s="37">
        <f t="shared" si="132"/>
        <v>53.428977272727266</v>
      </c>
      <c r="H145" s="37">
        <f t="shared" si="133"/>
        <v>31.571022727272734</v>
      </c>
      <c r="I145" s="38">
        <f t="shared" si="134"/>
        <v>0.37142379679144394</v>
      </c>
      <c r="J145" s="39">
        <v>22</v>
      </c>
      <c r="K145" s="40">
        <v>32</v>
      </c>
      <c r="L145" s="41">
        <v>0.93</v>
      </c>
      <c r="M145" s="843">
        <v>8710</v>
      </c>
      <c r="N145" s="42"/>
      <c r="O145" s="43">
        <f t="shared" si="135"/>
        <v>272.1875</v>
      </c>
      <c r="P145" s="44">
        <f t="shared" si="136"/>
        <v>12.372159090909092</v>
      </c>
      <c r="Q145" s="626">
        <v>250</v>
      </c>
      <c r="R145" s="44">
        <f t="shared" si="137"/>
        <v>7.8125</v>
      </c>
      <c r="S145" s="45"/>
      <c r="T145" s="44">
        <f t="shared" si="138"/>
        <v>0</v>
      </c>
      <c r="U145" s="45">
        <v>0</v>
      </c>
      <c r="V145" s="44">
        <f t="shared" si="104"/>
        <v>0</v>
      </c>
      <c r="W145" s="45">
        <v>0</v>
      </c>
      <c r="X145" s="44">
        <f t="shared" si="139"/>
        <v>0</v>
      </c>
      <c r="Y145" s="45">
        <v>0</v>
      </c>
      <c r="Z145" s="44">
        <f t="shared" si="140"/>
        <v>0</v>
      </c>
      <c r="AA145" s="626">
        <v>520</v>
      </c>
      <c r="AB145" s="44">
        <f t="shared" si="141"/>
        <v>0.73863636363636365</v>
      </c>
      <c r="AC145" s="629">
        <f t="shared" ref="AC145:AC179" si="144">(45000/30/K145/J145)</f>
        <v>2.1306818181818183</v>
      </c>
      <c r="AD145" s="45">
        <v>0</v>
      </c>
      <c r="AE145" s="44">
        <f t="shared" si="129"/>
        <v>0</v>
      </c>
      <c r="AF145" s="44">
        <v>25.7</v>
      </c>
      <c r="AG145" s="44">
        <v>0</v>
      </c>
      <c r="AH145" s="75">
        <v>0.04</v>
      </c>
      <c r="AI145" s="75">
        <v>1.4999999999999999E-2</v>
      </c>
      <c r="AJ145" s="44">
        <f t="shared" si="142"/>
        <v>3.4</v>
      </c>
      <c r="AK145" s="389">
        <f t="shared" si="143"/>
        <v>1.2749999999999999</v>
      </c>
    </row>
    <row r="146" spans="1:37" s="364" customFormat="1" x14ac:dyDescent="0.2">
      <c r="A146" s="515" t="s">
        <v>252</v>
      </c>
      <c r="B146" s="36" t="s">
        <v>7</v>
      </c>
      <c r="C146" s="36" t="s">
        <v>3</v>
      </c>
      <c r="D146" s="721">
        <v>85</v>
      </c>
      <c r="E146" s="489">
        <v>60</v>
      </c>
      <c r="F146" s="489">
        <v>10</v>
      </c>
      <c r="G146" s="37">
        <f t="shared" si="132"/>
        <v>51.7421875</v>
      </c>
      <c r="H146" s="37">
        <f t="shared" si="133"/>
        <v>33.2578125</v>
      </c>
      <c r="I146" s="38">
        <f t="shared" si="134"/>
        <v>0.3912683823529412</v>
      </c>
      <c r="J146" s="39">
        <v>36</v>
      </c>
      <c r="K146" s="40">
        <v>32</v>
      </c>
      <c r="L146" s="41">
        <v>0.93</v>
      </c>
      <c r="M146" s="843">
        <v>13565</v>
      </c>
      <c r="N146" s="42"/>
      <c r="O146" s="43">
        <f t="shared" si="135"/>
        <v>423.90625</v>
      </c>
      <c r="P146" s="44">
        <f t="shared" si="136"/>
        <v>11.775173611111111</v>
      </c>
      <c r="Q146" s="626">
        <v>250</v>
      </c>
      <c r="R146" s="44">
        <f t="shared" si="137"/>
        <v>7.8125</v>
      </c>
      <c r="S146" s="45"/>
      <c r="T146" s="44">
        <f t="shared" si="138"/>
        <v>0</v>
      </c>
      <c r="U146" s="45">
        <v>0</v>
      </c>
      <c r="V146" s="44">
        <f t="shared" si="104"/>
        <v>0</v>
      </c>
      <c r="W146" s="45">
        <v>0</v>
      </c>
      <c r="X146" s="44">
        <f t="shared" si="139"/>
        <v>0</v>
      </c>
      <c r="Y146" s="45">
        <v>0</v>
      </c>
      <c r="Z146" s="44">
        <f t="shared" si="140"/>
        <v>0</v>
      </c>
      <c r="AA146" s="627">
        <v>550</v>
      </c>
      <c r="AB146" s="44">
        <f t="shared" si="141"/>
        <v>0.47743055555555558</v>
      </c>
      <c r="AC146" s="629">
        <f t="shared" si="144"/>
        <v>1.3020833333333333</v>
      </c>
      <c r="AD146" s="45">
        <v>0</v>
      </c>
      <c r="AE146" s="44">
        <f t="shared" si="129"/>
        <v>0</v>
      </c>
      <c r="AF146" s="44">
        <v>25.7</v>
      </c>
      <c r="AG146" s="44">
        <v>0</v>
      </c>
      <c r="AH146" s="75">
        <v>0.04</v>
      </c>
      <c r="AI146" s="75">
        <v>1.4999999999999999E-2</v>
      </c>
      <c r="AJ146" s="44">
        <f t="shared" si="142"/>
        <v>3.4</v>
      </c>
      <c r="AK146" s="389">
        <f t="shared" si="143"/>
        <v>1.2749999999999999</v>
      </c>
    </row>
    <row r="147" spans="1:37" s="364" customFormat="1" x14ac:dyDescent="0.2">
      <c r="A147" s="515" t="s">
        <v>252</v>
      </c>
      <c r="B147" s="36" t="s">
        <v>8</v>
      </c>
      <c r="C147" s="36" t="s">
        <v>1</v>
      </c>
      <c r="D147" s="721">
        <v>85</v>
      </c>
      <c r="E147" s="489">
        <v>60</v>
      </c>
      <c r="F147" s="489">
        <v>10</v>
      </c>
      <c r="G147" s="37">
        <f t="shared" si="132"/>
        <v>61.6875</v>
      </c>
      <c r="H147" s="37">
        <f t="shared" si="133"/>
        <v>23.3125</v>
      </c>
      <c r="I147" s="38">
        <f t="shared" si="134"/>
        <v>0.27426470588235297</v>
      </c>
      <c r="J147" s="39">
        <v>10</v>
      </c>
      <c r="K147" s="40">
        <v>32</v>
      </c>
      <c r="L147" s="41">
        <v>0.93</v>
      </c>
      <c r="M147" s="843">
        <v>5520</v>
      </c>
      <c r="N147" s="42"/>
      <c r="O147" s="43">
        <f t="shared" si="135"/>
        <v>172.5</v>
      </c>
      <c r="P147" s="44">
        <f t="shared" si="136"/>
        <v>17.25</v>
      </c>
      <c r="Q147" s="626">
        <v>250</v>
      </c>
      <c r="R147" s="44">
        <f t="shared" si="137"/>
        <v>7.8125</v>
      </c>
      <c r="S147" s="45"/>
      <c r="T147" s="44">
        <f t="shared" si="138"/>
        <v>0</v>
      </c>
      <c r="U147" s="45">
        <v>0</v>
      </c>
      <c r="V147" s="44">
        <f t="shared" si="104"/>
        <v>0</v>
      </c>
      <c r="W147" s="45">
        <v>0</v>
      </c>
      <c r="X147" s="44">
        <f t="shared" si="139"/>
        <v>0</v>
      </c>
      <c r="Y147" s="45">
        <v>0</v>
      </c>
      <c r="Z147" s="44">
        <f t="shared" si="140"/>
        <v>0</v>
      </c>
      <c r="AA147" s="626">
        <v>500</v>
      </c>
      <c r="AB147" s="44">
        <f t="shared" si="141"/>
        <v>1.5625</v>
      </c>
      <c r="AC147" s="629">
        <f t="shared" si="144"/>
        <v>4.6875</v>
      </c>
      <c r="AD147" s="45">
        <v>0</v>
      </c>
      <c r="AE147" s="44">
        <f t="shared" si="129"/>
        <v>0</v>
      </c>
      <c r="AF147" s="44">
        <v>25.7</v>
      </c>
      <c r="AG147" s="44">
        <v>0</v>
      </c>
      <c r="AH147" s="75">
        <v>0.04</v>
      </c>
      <c r="AI147" s="75">
        <v>1.4999999999999999E-2</v>
      </c>
      <c r="AJ147" s="44">
        <f t="shared" si="142"/>
        <v>3.4</v>
      </c>
      <c r="AK147" s="389">
        <f t="shared" si="143"/>
        <v>1.2749999999999999</v>
      </c>
    </row>
    <row r="148" spans="1:37" s="364" customFormat="1" x14ac:dyDescent="0.2">
      <c r="A148" s="515" t="s">
        <v>252</v>
      </c>
      <c r="B148" s="36" t="s">
        <v>8</v>
      </c>
      <c r="C148" s="36" t="s">
        <v>2</v>
      </c>
      <c r="D148" s="721">
        <v>85</v>
      </c>
      <c r="E148" s="489">
        <v>60</v>
      </c>
      <c r="F148" s="489">
        <v>10</v>
      </c>
      <c r="G148" s="37">
        <f t="shared" si="132"/>
        <v>52.264204545454547</v>
      </c>
      <c r="H148" s="37">
        <f t="shared" si="133"/>
        <v>32.735795454545453</v>
      </c>
      <c r="I148" s="38">
        <f t="shared" si="134"/>
        <v>0.38512700534759359</v>
      </c>
      <c r="J148" s="39">
        <v>22</v>
      </c>
      <c r="K148" s="40">
        <v>32</v>
      </c>
      <c r="L148" s="41">
        <v>0.93</v>
      </c>
      <c r="M148" s="843">
        <v>7890</v>
      </c>
      <c r="N148" s="42"/>
      <c r="O148" s="43">
        <f t="shared" si="135"/>
        <v>246.5625</v>
      </c>
      <c r="P148" s="44">
        <f t="shared" si="136"/>
        <v>11.207386363636363</v>
      </c>
      <c r="Q148" s="626">
        <v>250</v>
      </c>
      <c r="R148" s="44">
        <f t="shared" si="137"/>
        <v>7.8125</v>
      </c>
      <c r="S148" s="45"/>
      <c r="T148" s="44">
        <f t="shared" si="138"/>
        <v>0</v>
      </c>
      <c r="U148" s="45">
        <v>0</v>
      </c>
      <c r="V148" s="44">
        <f t="shared" si="104"/>
        <v>0</v>
      </c>
      <c r="W148" s="45">
        <v>0</v>
      </c>
      <c r="X148" s="44">
        <f t="shared" si="139"/>
        <v>0</v>
      </c>
      <c r="Y148" s="45">
        <v>0</v>
      </c>
      <c r="Z148" s="44">
        <f t="shared" si="140"/>
        <v>0</v>
      </c>
      <c r="AA148" s="626">
        <v>520</v>
      </c>
      <c r="AB148" s="44">
        <f t="shared" si="141"/>
        <v>0.73863636363636365</v>
      </c>
      <c r="AC148" s="629">
        <f t="shared" si="144"/>
        <v>2.1306818181818183</v>
      </c>
      <c r="AD148" s="45">
        <v>0</v>
      </c>
      <c r="AE148" s="44">
        <f t="shared" si="129"/>
        <v>0</v>
      </c>
      <c r="AF148" s="44">
        <v>25.7</v>
      </c>
      <c r="AG148" s="44">
        <v>0</v>
      </c>
      <c r="AH148" s="75">
        <v>0.04</v>
      </c>
      <c r="AI148" s="75">
        <v>1.4999999999999999E-2</v>
      </c>
      <c r="AJ148" s="44">
        <f t="shared" si="142"/>
        <v>3.4</v>
      </c>
      <c r="AK148" s="389">
        <f t="shared" si="143"/>
        <v>1.2749999999999999</v>
      </c>
    </row>
    <row r="149" spans="1:37" s="364" customFormat="1" x14ac:dyDescent="0.2">
      <c r="A149" s="515" t="s">
        <v>252</v>
      </c>
      <c r="B149" s="36" t="s">
        <v>8</v>
      </c>
      <c r="C149" s="36" t="s">
        <v>3</v>
      </c>
      <c r="D149" s="721">
        <v>85</v>
      </c>
      <c r="E149" s="489">
        <v>60</v>
      </c>
      <c r="F149" s="489">
        <v>10</v>
      </c>
      <c r="G149" s="37">
        <f t="shared" si="132"/>
        <v>50.348958333333329</v>
      </c>
      <c r="H149" s="37">
        <f t="shared" si="133"/>
        <v>34.651041666666671</v>
      </c>
      <c r="I149" s="38">
        <f t="shared" si="134"/>
        <v>0.40765931372549025</v>
      </c>
      <c r="J149" s="39">
        <v>36</v>
      </c>
      <c r="K149" s="40">
        <v>32</v>
      </c>
      <c r="L149" s="41">
        <v>0.93</v>
      </c>
      <c r="M149" s="843">
        <v>11960</v>
      </c>
      <c r="N149" s="42"/>
      <c r="O149" s="43">
        <f t="shared" si="135"/>
        <v>373.75</v>
      </c>
      <c r="P149" s="44">
        <f t="shared" si="136"/>
        <v>10.381944444444445</v>
      </c>
      <c r="Q149" s="626">
        <v>250</v>
      </c>
      <c r="R149" s="44">
        <f t="shared" si="137"/>
        <v>7.8125</v>
      </c>
      <c r="S149" s="45"/>
      <c r="T149" s="44">
        <f t="shared" si="138"/>
        <v>0</v>
      </c>
      <c r="U149" s="45">
        <v>0</v>
      </c>
      <c r="V149" s="44">
        <f t="shared" si="104"/>
        <v>0</v>
      </c>
      <c r="W149" s="45">
        <v>0</v>
      </c>
      <c r="X149" s="44">
        <f t="shared" si="139"/>
        <v>0</v>
      </c>
      <c r="Y149" s="45">
        <v>0</v>
      </c>
      <c r="Z149" s="44">
        <f t="shared" si="140"/>
        <v>0</v>
      </c>
      <c r="AA149" s="627">
        <v>550</v>
      </c>
      <c r="AB149" s="44">
        <f t="shared" si="141"/>
        <v>0.47743055555555558</v>
      </c>
      <c r="AC149" s="629">
        <f t="shared" si="144"/>
        <v>1.3020833333333333</v>
      </c>
      <c r="AD149" s="45">
        <v>0</v>
      </c>
      <c r="AE149" s="44">
        <f t="shared" si="129"/>
        <v>0</v>
      </c>
      <c r="AF149" s="44">
        <v>25.7</v>
      </c>
      <c r="AG149" s="44">
        <v>0</v>
      </c>
      <c r="AH149" s="75">
        <v>0.04</v>
      </c>
      <c r="AI149" s="75">
        <v>1.4999999999999999E-2</v>
      </c>
      <c r="AJ149" s="44">
        <f t="shared" si="142"/>
        <v>3.4</v>
      </c>
      <c r="AK149" s="389">
        <f t="shared" si="143"/>
        <v>1.2749999999999999</v>
      </c>
    </row>
    <row r="150" spans="1:37" x14ac:dyDescent="0.2">
      <c r="A150" s="515" t="s">
        <v>252</v>
      </c>
      <c r="B150" s="36" t="s">
        <v>9</v>
      </c>
      <c r="C150" s="36" t="s">
        <v>1</v>
      </c>
      <c r="D150" s="721">
        <v>85</v>
      </c>
      <c r="E150" s="489">
        <v>60</v>
      </c>
      <c r="F150" s="489">
        <v>10</v>
      </c>
      <c r="G150" s="37">
        <f t="shared" si="132"/>
        <v>61.78125</v>
      </c>
      <c r="H150" s="37">
        <f t="shared" si="133"/>
        <v>23.21875</v>
      </c>
      <c r="I150" s="38">
        <f t="shared" si="134"/>
        <v>0.27316176470588233</v>
      </c>
      <c r="J150" s="39">
        <v>10</v>
      </c>
      <c r="K150" s="40">
        <v>32</v>
      </c>
      <c r="L150" s="41">
        <v>0.93</v>
      </c>
      <c r="M150" s="843">
        <v>5550</v>
      </c>
      <c r="N150" s="42"/>
      <c r="O150" s="43">
        <f t="shared" si="135"/>
        <v>173.4375</v>
      </c>
      <c r="P150" s="44">
        <f t="shared" si="136"/>
        <v>17.34375</v>
      </c>
      <c r="Q150" s="626">
        <v>250</v>
      </c>
      <c r="R150" s="44">
        <f t="shared" si="137"/>
        <v>7.8125</v>
      </c>
      <c r="S150" s="45"/>
      <c r="T150" s="44">
        <f t="shared" si="138"/>
        <v>0</v>
      </c>
      <c r="U150" s="45">
        <v>0</v>
      </c>
      <c r="V150" s="44">
        <f t="shared" si="104"/>
        <v>0</v>
      </c>
      <c r="W150" s="45">
        <v>0</v>
      </c>
      <c r="X150" s="44">
        <f t="shared" si="139"/>
        <v>0</v>
      </c>
      <c r="Y150" s="45">
        <v>0</v>
      </c>
      <c r="Z150" s="44">
        <f t="shared" si="140"/>
        <v>0</v>
      </c>
      <c r="AA150" s="626">
        <v>500</v>
      </c>
      <c r="AB150" s="44">
        <f t="shared" si="141"/>
        <v>1.5625</v>
      </c>
      <c r="AC150" s="629">
        <f t="shared" si="144"/>
        <v>4.6875</v>
      </c>
      <c r="AD150" s="45">
        <v>0</v>
      </c>
      <c r="AE150" s="44">
        <f t="shared" si="129"/>
        <v>0</v>
      </c>
      <c r="AF150" s="44">
        <v>25.7</v>
      </c>
      <c r="AG150" s="44">
        <v>0</v>
      </c>
      <c r="AH150" s="75">
        <v>0.04</v>
      </c>
      <c r="AI150" s="75">
        <v>1.4999999999999999E-2</v>
      </c>
      <c r="AJ150" s="44">
        <f t="shared" si="142"/>
        <v>3.4</v>
      </c>
      <c r="AK150" s="529">
        <f t="shared" si="143"/>
        <v>1.2749999999999999</v>
      </c>
    </row>
    <row r="151" spans="1:37" x14ac:dyDescent="0.2">
      <c r="A151" s="515" t="s">
        <v>252</v>
      </c>
      <c r="B151" s="36" t="s">
        <v>9</v>
      </c>
      <c r="C151" s="36" t="s">
        <v>2</v>
      </c>
      <c r="D151" s="721">
        <v>85</v>
      </c>
      <c r="E151" s="489">
        <v>60</v>
      </c>
      <c r="F151" s="489">
        <v>10</v>
      </c>
      <c r="G151" s="37">
        <f t="shared" si="132"/>
        <v>52.818181818181813</v>
      </c>
      <c r="H151" s="37">
        <f t="shared" si="133"/>
        <v>32.181818181818187</v>
      </c>
      <c r="I151" s="38">
        <f t="shared" si="134"/>
        <v>0.37860962566844925</v>
      </c>
      <c r="J151" s="39">
        <v>22</v>
      </c>
      <c r="K151" s="40">
        <v>32</v>
      </c>
      <c r="L151" s="41">
        <v>0.93</v>
      </c>
      <c r="M151" s="843">
        <v>8280</v>
      </c>
      <c r="N151" s="42"/>
      <c r="O151" s="43">
        <f t="shared" si="135"/>
        <v>258.75</v>
      </c>
      <c r="P151" s="44">
        <f t="shared" si="136"/>
        <v>11.761363636363637</v>
      </c>
      <c r="Q151" s="626">
        <v>250</v>
      </c>
      <c r="R151" s="44">
        <f t="shared" si="137"/>
        <v>7.8125</v>
      </c>
      <c r="S151" s="45"/>
      <c r="T151" s="44">
        <f t="shared" si="138"/>
        <v>0</v>
      </c>
      <c r="U151" s="45">
        <v>0</v>
      </c>
      <c r="V151" s="44">
        <f t="shared" si="104"/>
        <v>0</v>
      </c>
      <c r="W151" s="45">
        <v>0</v>
      </c>
      <c r="X151" s="44">
        <f t="shared" si="139"/>
        <v>0</v>
      </c>
      <c r="Y151" s="45">
        <v>0</v>
      </c>
      <c r="Z151" s="44">
        <f t="shared" si="140"/>
        <v>0</v>
      </c>
      <c r="AA151" s="626">
        <v>520</v>
      </c>
      <c r="AB151" s="44">
        <f t="shared" si="141"/>
        <v>0.73863636363636365</v>
      </c>
      <c r="AC151" s="629">
        <f t="shared" si="144"/>
        <v>2.1306818181818183</v>
      </c>
      <c r="AD151" s="45">
        <v>0</v>
      </c>
      <c r="AE151" s="44">
        <f t="shared" si="129"/>
        <v>0</v>
      </c>
      <c r="AF151" s="44">
        <v>25.7</v>
      </c>
      <c r="AG151" s="44">
        <v>0</v>
      </c>
      <c r="AH151" s="75">
        <v>0.04</v>
      </c>
      <c r="AI151" s="75">
        <v>1.4999999999999999E-2</v>
      </c>
      <c r="AJ151" s="44">
        <f t="shared" si="142"/>
        <v>3.4</v>
      </c>
      <c r="AK151" s="529">
        <f t="shared" si="143"/>
        <v>1.2749999999999999</v>
      </c>
    </row>
    <row r="152" spans="1:37" ht="13.5" thickBot="1" x14ac:dyDescent="0.25">
      <c r="A152" s="511" t="s">
        <v>252</v>
      </c>
      <c r="B152" s="48" t="s">
        <v>9</v>
      </c>
      <c r="C152" s="48" t="s">
        <v>3</v>
      </c>
      <c r="D152" s="724">
        <v>85</v>
      </c>
      <c r="E152" s="512">
        <v>60</v>
      </c>
      <c r="F152" s="512">
        <v>10</v>
      </c>
      <c r="G152" s="49">
        <f t="shared" si="132"/>
        <v>51.147569444444443</v>
      </c>
      <c r="H152" s="49">
        <f t="shared" si="133"/>
        <v>33.852430555555557</v>
      </c>
      <c r="I152" s="50">
        <f t="shared" si="134"/>
        <v>0.39826388888888892</v>
      </c>
      <c r="J152" s="85">
        <v>36</v>
      </c>
      <c r="K152" s="52">
        <v>32</v>
      </c>
      <c r="L152" s="53">
        <v>0.93</v>
      </c>
      <c r="M152" s="847">
        <v>12880</v>
      </c>
      <c r="N152" s="54"/>
      <c r="O152" s="55">
        <f t="shared" si="135"/>
        <v>402.5</v>
      </c>
      <c r="P152" s="56">
        <f t="shared" si="136"/>
        <v>11.180555555555555</v>
      </c>
      <c r="Q152" s="626">
        <v>250</v>
      </c>
      <c r="R152" s="56">
        <f t="shared" si="137"/>
        <v>7.8125</v>
      </c>
      <c r="S152" s="57"/>
      <c r="T152" s="56">
        <f t="shared" si="138"/>
        <v>0</v>
      </c>
      <c r="U152" s="57">
        <v>0</v>
      </c>
      <c r="V152" s="56">
        <f t="shared" si="104"/>
        <v>0</v>
      </c>
      <c r="W152" s="57">
        <v>0</v>
      </c>
      <c r="X152" s="56">
        <f t="shared" si="139"/>
        <v>0</v>
      </c>
      <c r="Y152" s="57">
        <v>0</v>
      </c>
      <c r="Z152" s="56">
        <f t="shared" si="140"/>
        <v>0</v>
      </c>
      <c r="AA152" s="626">
        <v>550</v>
      </c>
      <c r="AB152" s="56">
        <f t="shared" si="141"/>
        <v>0.47743055555555558</v>
      </c>
      <c r="AC152" s="667">
        <f t="shared" si="144"/>
        <v>1.3020833333333333</v>
      </c>
      <c r="AD152" s="57">
        <v>0</v>
      </c>
      <c r="AE152" s="56">
        <f t="shared" si="129"/>
        <v>0</v>
      </c>
      <c r="AF152" s="56">
        <v>25.7</v>
      </c>
      <c r="AG152" s="56">
        <v>0</v>
      </c>
      <c r="AH152" s="76">
        <v>0.04</v>
      </c>
      <c r="AI152" s="76">
        <v>1.4999999999999999E-2</v>
      </c>
      <c r="AJ152" s="56">
        <f t="shared" si="142"/>
        <v>3.4</v>
      </c>
      <c r="AK152" s="530">
        <f t="shared" si="143"/>
        <v>1.2749999999999999</v>
      </c>
    </row>
    <row r="153" spans="1:37" s="364" customFormat="1" x14ac:dyDescent="0.2">
      <c r="A153" s="27" t="s">
        <v>129</v>
      </c>
      <c r="B153" s="24" t="s">
        <v>10</v>
      </c>
      <c r="C153" s="24" t="s">
        <v>1</v>
      </c>
      <c r="D153" s="723">
        <v>65</v>
      </c>
      <c r="E153" s="723">
        <v>40</v>
      </c>
      <c r="F153" s="488">
        <v>10</v>
      </c>
      <c r="G153" s="25">
        <f t="shared" si="132"/>
        <v>56.167069892473123</v>
      </c>
      <c r="H153" s="25">
        <f t="shared" si="133"/>
        <v>8.8329301075268774</v>
      </c>
      <c r="I153" s="26">
        <f t="shared" si="134"/>
        <v>0.13589123242349041</v>
      </c>
      <c r="J153" s="27">
        <v>10</v>
      </c>
      <c r="K153" s="64">
        <v>32</v>
      </c>
      <c r="L153" s="29">
        <v>0.93</v>
      </c>
      <c r="M153" s="848">
        <v>5520</v>
      </c>
      <c r="N153" s="30"/>
      <c r="O153" s="31">
        <f t="shared" si="135"/>
        <v>172.5</v>
      </c>
      <c r="P153" s="32">
        <f t="shared" si="136"/>
        <v>17.25</v>
      </c>
      <c r="Q153" s="486">
        <v>300</v>
      </c>
      <c r="R153" s="32">
        <f t="shared" si="137"/>
        <v>9.375</v>
      </c>
      <c r="S153" s="33"/>
      <c r="T153" s="32">
        <f t="shared" si="138"/>
        <v>0</v>
      </c>
      <c r="U153" s="669">
        <v>17</v>
      </c>
      <c r="V153" s="32">
        <f t="shared" ref="V153:V187" si="145">U153/L153</f>
        <v>18.279569892473116</v>
      </c>
      <c r="W153" s="33">
        <v>0</v>
      </c>
      <c r="X153" s="32">
        <f t="shared" si="139"/>
        <v>0</v>
      </c>
      <c r="Y153" s="33">
        <v>0</v>
      </c>
      <c r="Z153" s="32">
        <f t="shared" si="140"/>
        <v>0</v>
      </c>
      <c r="AA153" s="33">
        <v>0</v>
      </c>
      <c r="AB153" s="32">
        <f t="shared" si="141"/>
        <v>0</v>
      </c>
      <c r="AC153" s="717">
        <f t="shared" si="144"/>
        <v>4.6875</v>
      </c>
      <c r="AD153" s="33">
        <v>0</v>
      </c>
      <c r="AE153" s="32">
        <f t="shared" si="129"/>
        <v>0</v>
      </c>
      <c r="AF153" s="32">
        <v>3</v>
      </c>
      <c r="AG153" s="32">
        <v>0</v>
      </c>
      <c r="AH153" s="34">
        <v>0.04</v>
      </c>
      <c r="AI153" s="34">
        <v>1.4999999999999999E-2</v>
      </c>
      <c r="AJ153" s="32">
        <f>D153*AH153</f>
        <v>2.6</v>
      </c>
      <c r="AK153" s="632">
        <f t="shared" si="143"/>
        <v>0.97499999999999998</v>
      </c>
    </row>
    <row r="154" spans="1:37" s="364" customFormat="1" x14ac:dyDescent="0.2">
      <c r="A154" s="39" t="s">
        <v>129</v>
      </c>
      <c r="B154" s="36" t="s">
        <v>10</v>
      </c>
      <c r="C154" s="36" t="s">
        <v>2</v>
      </c>
      <c r="D154" s="721">
        <v>65</v>
      </c>
      <c r="E154" s="721">
        <v>40</v>
      </c>
      <c r="F154" s="489">
        <v>10</v>
      </c>
      <c r="G154" s="37">
        <f t="shared" si="132"/>
        <v>47.567638074291303</v>
      </c>
      <c r="H154" s="37">
        <f t="shared" si="133"/>
        <v>17.432361925708697</v>
      </c>
      <c r="I154" s="38">
        <f t="shared" si="134"/>
        <v>0.2681901834724415</v>
      </c>
      <c r="J154" s="39">
        <v>22</v>
      </c>
      <c r="K154" s="40">
        <v>32</v>
      </c>
      <c r="L154" s="41">
        <v>0.93</v>
      </c>
      <c r="M154" s="843">
        <v>7890</v>
      </c>
      <c r="N154" s="42"/>
      <c r="O154" s="43">
        <f t="shared" si="135"/>
        <v>246.5625</v>
      </c>
      <c r="P154" s="44">
        <f t="shared" si="136"/>
        <v>11.207386363636363</v>
      </c>
      <c r="Q154" s="626">
        <v>300</v>
      </c>
      <c r="R154" s="44">
        <f t="shared" si="137"/>
        <v>9.375</v>
      </c>
      <c r="S154" s="45"/>
      <c r="T154" s="44">
        <f t="shared" si="138"/>
        <v>0</v>
      </c>
      <c r="U154" s="670">
        <v>17</v>
      </c>
      <c r="V154" s="44">
        <f t="shared" si="145"/>
        <v>18.279569892473116</v>
      </c>
      <c r="W154" s="45">
        <v>0</v>
      </c>
      <c r="X154" s="44">
        <f t="shared" si="139"/>
        <v>0</v>
      </c>
      <c r="Y154" s="45">
        <v>0</v>
      </c>
      <c r="Z154" s="44">
        <f t="shared" si="140"/>
        <v>0</v>
      </c>
      <c r="AA154" s="45">
        <v>0</v>
      </c>
      <c r="AB154" s="44">
        <f t="shared" si="141"/>
        <v>0</v>
      </c>
      <c r="AC154" s="629">
        <f t="shared" si="144"/>
        <v>2.1306818181818183</v>
      </c>
      <c r="AD154" s="45">
        <v>0</v>
      </c>
      <c r="AE154" s="44">
        <f t="shared" si="129"/>
        <v>0</v>
      </c>
      <c r="AF154" s="44">
        <v>3</v>
      </c>
      <c r="AG154" s="44">
        <v>0</v>
      </c>
      <c r="AH154" s="46">
        <v>0.04</v>
      </c>
      <c r="AI154" s="46">
        <v>1.4999999999999999E-2</v>
      </c>
      <c r="AJ154" s="44">
        <f t="shared" ref="AJ154:AJ158" si="146">D154*AH154</f>
        <v>2.6</v>
      </c>
      <c r="AK154" s="389">
        <f t="shared" si="143"/>
        <v>0.97499999999999998</v>
      </c>
    </row>
    <row r="155" spans="1:37" s="364" customFormat="1" x14ac:dyDescent="0.2">
      <c r="A155" s="39" t="s">
        <v>129</v>
      </c>
      <c r="B155" s="36" t="s">
        <v>10</v>
      </c>
      <c r="C155" s="36" t="s">
        <v>3</v>
      </c>
      <c r="D155" s="721">
        <v>65</v>
      </c>
      <c r="E155" s="721">
        <v>40</v>
      </c>
      <c r="F155" s="489">
        <v>10</v>
      </c>
      <c r="G155" s="37">
        <f t="shared" si="132"/>
        <v>45.913597670250901</v>
      </c>
      <c r="H155" s="37">
        <f t="shared" si="133"/>
        <v>19.086402329749099</v>
      </c>
      <c r="I155" s="38">
        <f t="shared" si="134"/>
        <v>0.29363695891921693</v>
      </c>
      <c r="J155" s="39">
        <v>36</v>
      </c>
      <c r="K155" s="40">
        <v>32</v>
      </c>
      <c r="L155" s="41">
        <v>0.93</v>
      </c>
      <c r="M155" s="843">
        <v>11960</v>
      </c>
      <c r="N155" s="42"/>
      <c r="O155" s="43">
        <f t="shared" si="135"/>
        <v>373.75</v>
      </c>
      <c r="P155" s="44">
        <f t="shared" si="136"/>
        <v>10.381944444444445</v>
      </c>
      <c r="Q155" s="626">
        <v>300</v>
      </c>
      <c r="R155" s="44">
        <f t="shared" si="137"/>
        <v>9.375</v>
      </c>
      <c r="S155" s="45"/>
      <c r="T155" s="44">
        <f t="shared" si="138"/>
        <v>0</v>
      </c>
      <c r="U155" s="670">
        <v>17</v>
      </c>
      <c r="V155" s="44">
        <f t="shared" si="145"/>
        <v>18.279569892473116</v>
      </c>
      <c r="W155" s="45">
        <v>0</v>
      </c>
      <c r="X155" s="44">
        <f t="shared" si="139"/>
        <v>0</v>
      </c>
      <c r="Y155" s="45">
        <v>0</v>
      </c>
      <c r="Z155" s="44">
        <f t="shared" si="140"/>
        <v>0</v>
      </c>
      <c r="AA155" s="45">
        <v>0</v>
      </c>
      <c r="AB155" s="44">
        <f t="shared" si="141"/>
        <v>0</v>
      </c>
      <c r="AC155" s="629">
        <f t="shared" si="144"/>
        <v>1.3020833333333333</v>
      </c>
      <c r="AD155" s="45">
        <v>0</v>
      </c>
      <c r="AE155" s="44">
        <f t="shared" si="129"/>
        <v>0</v>
      </c>
      <c r="AF155" s="44">
        <v>3</v>
      </c>
      <c r="AG155" s="44">
        <v>0</v>
      </c>
      <c r="AH155" s="46">
        <v>0.04</v>
      </c>
      <c r="AI155" s="46">
        <v>1.4999999999999999E-2</v>
      </c>
      <c r="AJ155" s="44">
        <f t="shared" si="146"/>
        <v>2.6</v>
      </c>
      <c r="AK155" s="389">
        <f t="shared" si="143"/>
        <v>0.97499999999999998</v>
      </c>
    </row>
    <row r="156" spans="1:37" s="364" customFormat="1" x14ac:dyDescent="0.2">
      <c r="A156" s="39" t="s">
        <v>129</v>
      </c>
      <c r="B156" s="36" t="s">
        <v>11</v>
      </c>
      <c r="C156" s="36" t="s">
        <v>1</v>
      </c>
      <c r="D156" s="721">
        <v>65</v>
      </c>
      <c r="E156" s="721">
        <v>40</v>
      </c>
      <c r="F156" s="489">
        <v>10</v>
      </c>
      <c r="G156" s="37">
        <f t="shared" si="119"/>
        <v>58.448319892473123</v>
      </c>
      <c r="H156" s="37">
        <f t="shared" si="120"/>
        <v>6.5516801075268774</v>
      </c>
      <c r="I156" s="38">
        <f t="shared" si="121"/>
        <v>0.10079507857733658</v>
      </c>
      <c r="J156" s="39">
        <v>10</v>
      </c>
      <c r="K156" s="40">
        <v>32</v>
      </c>
      <c r="L156" s="41">
        <v>0.93</v>
      </c>
      <c r="M156" s="843">
        <v>6250</v>
      </c>
      <c r="N156" s="42"/>
      <c r="O156" s="43">
        <f t="shared" si="122"/>
        <v>195.3125</v>
      </c>
      <c r="P156" s="44">
        <f t="shared" si="123"/>
        <v>19.53125</v>
      </c>
      <c r="Q156" s="626">
        <v>300</v>
      </c>
      <c r="R156" s="44">
        <f t="shared" si="124"/>
        <v>9.375</v>
      </c>
      <c r="S156" s="45"/>
      <c r="T156" s="44">
        <f t="shared" si="125"/>
        <v>0</v>
      </c>
      <c r="U156" s="670">
        <v>17</v>
      </c>
      <c r="V156" s="44">
        <f t="shared" si="145"/>
        <v>18.279569892473116</v>
      </c>
      <c r="W156" s="45">
        <v>0</v>
      </c>
      <c r="X156" s="44">
        <f t="shared" si="126"/>
        <v>0</v>
      </c>
      <c r="Y156" s="45">
        <v>0</v>
      </c>
      <c r="Z156" s="44">
        <f t="shared" si="127"/>
        <v>0</v>
      </c>
      <c r="AA156" s="45">
        <v>0</v>
      </c>
      <c r="AB156" s="44">
        <f t="shared" si="128"/>
        <v>0</v>
      </c>
      <c r="AC156" s="629">
        <f t="shared" si="144"/>
        <v>4.6875</v>
      </c>
      <c r="AD156" s="45">
        <v>0</v>
      </c>
      <c r="AE156" s="44">
        <f t="shared" si="129"/>
        <v>0</v>
      </c>
      <c r="AF156" s="44">
        <v>3</v>
      </c>
      <c r="AG156" s="44">
        <v>0</v>
      </c>
      <c r="AH156" s="46">
        <v>0.04</v>
      </c>
      <c r="AI156" s="46">
        <v>1.4999999999999999E-2</v>
      </c>
      <c r="AJ156" s="44">
        <f t="shared" si="146"/>
        <v>2.6</v>
      </c>
      <c r="AK156" s="389">
        <f t="shared" si="131"/>
        <v>0.97499999999999998</v>
      </c>
    </row>
    <row r="157" spans="1:37" s="364" customFormat="1" x14ac:dyDescent="0.2">
      <c r="A157" s="39" t="s">
        <v>129</v>
      </c>
      <c r="B157" s="36" t="s">
        <v>11</v>
      </c>
      <c r="C157" s="36" t="s">
        <v>2</v>
      </c>
      <c r="D157" s="721">
        <v>65</v>
      </c>
      <c r="E157" s="721">
        <v>40</v>
      </c>
      <c r="F157" s="489">
        <v>10</v>
      </c>
      <c r="G157" s="37">
        <f t="shared" si="119"/>
        <v>49.307694892473116</v>
      </c>
      <c r="H157" s="37">
        <f t="shared" si="120"/>
        <v>15.692305107526884</v>
      </c>
      <c r="I157" s="38">
        <f t="shared" si="121"/>
        <v>0.24142007857733669</v>
      </c>
      <c r="J157" s="39">
        <v>22</v>
      </c>
      <c r="K157" s="40">
        <v>32</v>
      </c>
      <c r="L157" s="41">
        <v>0.93</v>
      </c>
      <c r="M157" s="843">
        <v>9115</v>
      </c>
      <c r="N157" s="42"/>
      <c r="O157" s="43">
        <f t="shared" si="122"/>
        <v>284.84375</v>
      </c>
      <c r="P157" s="44">
        <f t="shared" si="123"/>
        <v>12.947443181818182</v>
      </c>
      <c r="Q157" s="626">
        <v>300</v>
      </c>
      <c r="R157" s="44">
        <f t="shared" si="124"/>
        <v>9.375</v>
      </c>
      <c r="S157" s="45"/>
      <c r="T157" s="44">
        <f t="shared" si="125"/>
        <v>0</v>
      </c>
      <c r="U157" s="670">
        <v>17</v>
      </c>
      <c r="V157" s="44">
        <f t="shared" si="145"/>
        <v>18.279569892473116</v>
      </c>
      <c r="W157" s="45">
        <v>0</v>
      </c>
      <c r="X157" s="44">
        <f t="shared" si="126"/>
        <v>0</v>
      </c>
      <c r="Y157" s="45">
        <v>0</v>
      </c>
      <c r="Z157" s="44">
        <f t="shared" si="127"/>
        <v>0</v>
      </c>
      <c r="AA157" s="45">
        <v>0</v>
      </c>
      <c r="AB157" s="44">
        <f t="shared" si="128"/>
        <v>0</v>
      </c>
      <c r="AC157" s="629">
        <f t="shared" si="144"/>
        <v>2.1306818181818183</v>
      </c>
      <c r="AD157" s="45">
        <v>0</v>
      </c>
      <c r="AE157" s="44">
        <f t="shared" si="129"/>
        <v>0</v>
      </c>
      <c r="AF157" s="44">
        <v>3</v>
      </c>
      <c r="AG157" s="44">
        <v>0</v>
      </c>
      <c r="AH157" s="46">
        <v>0.04</v>
      </c>
      <c r="AI157" s="46">
        <v>1.4999999999999999E-2</v>
      </c>
      <c r="AJ157" s="44">
        <f t="shared" si="146"/>
        <v>2.6</v>
      </c>
      <c r="AK157" s="389">
        <f t="shared" si="131"/>
        <v>0.97499999999999998</v>
      </c>
    </row>
    <row r="158" spans="1:37" s="364" customFormat="1" ht="13.5" thickBot="1" x14ac:dyDescent="0.25">
      <c r="A158" s="51" t="s">
        <v>129</v>
      </c>
      <c r="B158" s="48" t="s">
        <v>11</v>
      </c>
      <c r="C158" s="48" t="s">
        <v>3</v>
      </c>
      <c r="D158" s="724">
        <v>65</v>
      </c>
      <c r="E158" s="724">
        <v>40</v>
      </c>
      <c r="F158" s="512">
        <v>10</v>
      </c>
      <c r="G158" s="49">
        <f t="shared" si="119"/>
        <v>47.580264336917566</v>
      </c>
      <c r="H158" s="49">
        <f t="shared" si="120"/>
        <v>17.419735663082434</v>
      </c>
      <c r="I158" s="50">
        <f t="shared" si="121"/>
        <v>0.26799593327819132</v>
      </c>
      <c r="J158" s="51">
        <v>36</v>
      </c>
      <c r="K158" s="52">
        <v>32</v>
      </c>
      <c r="L158" s="53">
        <v>0.93</v>
      </c>
      <c r="M158" s="847">
        <v>13880</v>
      </c>
      <c r="N158" s="54"/>
      <c r="O158" s="55">
        <f t="shared" si="122"/>
        <v>433.75</v>
      </c>
      <c r="P158" s="56">
        <f t="shared" si="123"/>
        <v>12.048611111111111</v>
      </c>
      <c r="Q158" s="487">
        <v>300</v>
      </c>
      <c r="R158" s="56">
        <f t="shared" si="124"/>
        <v>9.375</v>
      </c>
      <c r="S158" s="57"/>
      <c r="T158" s="56">
        <f t="shared" si="125"/>
        <v>0</v>
      </c>
      <c r="U158" s="671">
        <v>17</v>
      </c>
      <c r="V158" s="56">
        <f t="shared" si="145"/>
        <v>18.279569892473116</v>
      </c>
      <c r="W158" s="57">
        <v>0</v>
      </c>
      <c r="X158" s="56">
        <f t="shared" si="126"/>
        <v>0</v>
      </c>
      <c r="Y158" s="57">
        <v>0</v>
      </c>
      <c r="Z158" s="56">
        <f t="shared" si="127"/>
        <v>0</v>
      </c>
      <c r="AA158" s="57">
        <v>0</v>
      </c>
      <c r="AB158" s="56">
        <f t="shared" si="128"/>
        <v>0</v>
      </c>
      <c r="AC158" s="667">
        <f t="shared" si="144"/>
        <v>1.3020833333333333</v>
      </c>
      <c r="AD158" s="57">
        <v>0</v>
      </c>
      <c r="AE158" s="56">
        <f t="shared" si="129"/>
        <v>0</v>
      </c>
      <c r="AF158" s="56">
        <v>3</v>
      </c>
      <c r="AG158" s="56">
        <v>0</v>
      </c>
      <c r="AH158" s="58">
        <v>0.04</v>
      </c>
      <c r="AI158" s="58">
        <v>1.4999999999999999E-2</v>
      </c>
      <c r="AJ158" s="56">
        <f t="shared" si="146"/>
        <v>2.6</v>
      </c>
      <c r="AK158" s="390">
        <f t="shared" si="131"/>
        <v>0.97499999999999998</v>
      </c>
    </row>
    <row r="159" spans="1:37" s="364" customFormat="1" x14ac:dyDescent="0.2">
      <c r="A159" s="192" t="s">
        <v>383</v>
      </c>
      <c r="B159" s="24" t="s">
        <v>10</v>
      </c>
      <c r="C159" s="24" t="s">
        <v>1</v>
      </c>
      <c r="D159" s="723">
        <v>39</v>
      </c>
      <c r="E159" s="488">
        <v>35</v>
      </c>
      <c r="F159" s="488">
        <v>10</v>
      </c>
      <c r="G159" s="25">
        <f t="shared" si="119"/>
        <v>36.457500000000003</v>
      </c>
      <c r="H159" s="25">
        <f t="shared" si="120"/>
        <v>2.5424999999999969</v>
      </c>
      <c r="I159" s="26">
        <f t="shared" si="121"/>
        <v>6.5192307692307619E-2</v>
      </c>
      <c r="J159" s="27">
        <v>10</v>
      </c>
      <c r="K159" s="64">
        <v>32</v>
      </c>
      <c r="L159" s="29">
        <v>0.93</v>
      </c>
      <c r="M159" s="848">
        <v>5520</v>
      </c>
      <c r="N159" s="30"/>
      <c r="O159" s="31">
        <f t="shared" si="122"/>
        <v>172.5</v>
      </c>
      <c r="P159" s="32">
        <f t="shared" si="123"/>
        <v>17.25</v>
      </c>
      <c r="Q159" s="486">
        <v>300</v>
      </c>
      <c r="R159" s="32">
        <f t="shared" si="124"/>
        <v>9.375</v>
      </c>
      <c r="S159" s="33"/>
      <c r="T159" s="32">
        <f t="shared" si="125"/>
        <v>0</v>
      </c>
      <c r="U159" s="669"/>
      <c r="V159" s="32">
        <f t="shared" ref="V159:V164" si="147">U159/L159</f>
        <v>0</v>
      </c>
      <c r="W159" s="33">
        <v>0</v>
      </c>
      <c r="X159" s="32">
        <f t="shared" si="126"/>
        <v>0</v>
      </c>
      <c r="Y159" s="33">
        <v>0</v>
      </c>
      <c r="Z159" s="32">
        <f t="shared" si="127"/>
        <v>0</v>
      </c>
      <c r="AA159" s="33">
        <v>0</v>
      </c>
      <c r="AB159" s="32">
        <f t="shared" si="128"/>
        <v>0</v>
      </c>
      <c r="AC159" s="717">
        <f t="shared" ref="AC159:AC164" si="148">(45000/30/K159/J159)</f>
        <v>4.6875</v>
      </c>
      <c r="AD159" s="33">
        <v>0</v>
      </c>
      <c r="AE159" s="32">
        <f t="shared" ref="AE159:AE164" si="149">AD159/K159</f>
        <v>0</v>
      </c>
      <c r="AF159" s="32">
        <v>3</v>
      </c>
      <c r="AG159" s="32">
        <v>0</v>
      </c>
      <c r="AH159" s="34">
        <v>0.04</v>
      </c>
      <c r="AI159" s="34">
        <v>1.4999999999999999E-2</v>
      </c>
      <c r="AJ159" s="32">
        <f>D159*AH159</f>
        <v>1.56</v>
      </c>
      <c r="AK159" s="632">
        <f t="shared" si="131"/>
        <v>0.58499999999999996</v>
      </c>
    </row>
    <row r="160" spans="1:37" s="364" customFormat="1" x14ac:dyDescent="0.2">
      <c r="A160" s="173" t="s">
        <v>383</v>
      </c>
      <c r="B160" s="36" t="s">
        <v>10</v>
      </c>
      <c r="C160" s="36" t="s">
        <v>2</v>
      </c>
      <c r="D160" s="721">
        <v>39</v>
      </c>
      <c r="E160" s="489">
        <v>35</v>
      </c>
      <c r="F160" s="489">
        <v>10</v>
      </c>
      <c r="G160" s="37">
        <f t="shared" si="119"/>
        <v>27.858068181818179</v>
      </c>
      <c r="H160" s="37">
        <f t="shared" si="120"/>
        <v>11.141931818181821</v>
      </c>
      <c r="I160" s="38">
        <f t="shared" si="121"/>
        <v>0.28569055944055949</v>
      </c>
      <c r="J160" s="39">
        <v>22</v>
      </c>
      <c r="K160" s="40">
        <v>32</v>
      </c>
      <c r="L160" s="41">
        <v>0.93</v>
      </c>
      <c r="M160" s="843">
        <v>7890</v>
      </c>
      <c r="N160" s="42"/>
      <c r="O160" s="43">
        <f t="shared" si="122"/>
        <v>246.5625</v>
      </c>
      <c r="P160" s="44">
        <f t="shared" si="123"/>
        <v>11.207386363636363</v>
      </c>
      <c r="Q160" s="626">
        <v>300</v>
      </c>
      <c r="R160" s="44">
        <f t="shared" si="124"/>
        <v>9.375</v>
      </c>
      <c r="S160" s="45"/>
      <c r="T160" s="44">
        <f t="shared" si="125"/>
        <v>0</v>
      </c>
      <c r="U160" s="670"/>
      <c r="V160" s="44">
        <f t="shared" si="147"/>
        <v>0</v>
      </c>
      <c r="W160" s="45">
        <v>0</v>
      </c>
      <c r="X160" s="44">
        <f t="shared" si="126"/>
        <v>0</v>
      </c>
      <c r="Y160" s="45">
        <v>0</v>
      </c>
      <c r="Z160" s="44">
        <f t="shared" si="127"/>
        <v>0</v>
      </c>
      <c r="AA160" s="45">
        <v>0</v>
      </c>
      <c r="AB160" s="44">
        <f t="shared" si="128"/>
        <v>0</v>
      </c>
      <c r="AC160" s="629">
        <f t="shared" si="148"/>
        <v>2.1306818181818183</v>
      </c>
      <c r="AD160" s="45">
        <v>0</v>
      </c>
      <c r="AE160" s="44">
        <f t="shared" si="149"/>
        <v>0</v>
      </c>
      <c r="AF160" s="44">
        <v>3</v>
      </c>
      <c r="AG160" s="44">
        <v>0</v>
      </c>
      <c r="AH160" s="46">
        <v>0.04</v>
      </c>
      <c r="AI160" s="46">
        <v>1.4999999999999999E-2</v>
      </c>
      <c r="AJ160" s="44">
        <f t="shared" ref="AJ160:AJ164" si="150">D160*AH160</f>
        <v>1.56</v>
      </c>
      <c r="AK160" s="389">
        <f t="shared" si="131"/>
        <v>0.58499999999999996</v>
      </c>
    </row>
    <row r="161" spans="1:37" s="364" customFormat="1" x14ac:dyDescent="0.2">
      <c r="A161" s="173" t="s">
        <v>383</v>
      </c>
      <c r="B161" s="36" t="s">
        <v>10</v>
      </c>
      <c r="C161" s="36" t="s">
        <v>3</v>
      </c>
      <c r="D161" s="721">
        <v>39</v>
      </c>
      <c r="E161" s="489">
        <v>35</v>
      </c>
      <c r="F161" s="489">
        <v>10</v>
      </c>
      <c r="G161" s="37">
        <f t="shared" si="119"/>
        <v>26.204027777777775</v>
      </c>
      <c r="H161" s="37">
        <f t="shared" si="120"/>
        <v>12.795972222222225</v>
      </c>
      <c r="I161" s="38">
        <f t="shared" si="121"/>
        <v>0.32810185185185192</v>
      </c>
      <c r="J161" s="39">
        <v>36</v>
      </c>
      <c r="K161" s="40">
        <v>32</v>
      </c>
      <c r="L161" s="41">
        <v>0.93</v>
      </c>
      <c r="M161" s="843">
        <v>11960</v>
      </c>
      <c r="N161" s="42"/>
      <c r="O161" s="43">
        <f t="shared" si="122"/>
        <v>373.75</v>
      </c>
      <c r="P161" s="44">
        <f t="shared" si="123"/>
        <v>10.381944444444445</v>
      </c>
      <c r="Q161" s="626">
        <v>300</v>
      </c>
      <c r="R161" s="44">
        <f t="shared" si="124"/>
        <v>9.375</v>
      </c>
      <c r="S161" s="45"/>
      <c r="T161" s="44">
        <f t="shared" si="125"/>
        <v>0</v>
      </c>
      <c r="U161" s="670"/>
      <c r="V161" s="44">
        <f t="shared" si="147"/>
        <v>0</v>
      </c>
      <c r="W161" s="45">
        <v>0</v>
      </c>
      <c r="X161" s="44">
        <f t="shared" si="126"/>
        <v>0</v>
      </c>
      <c r="Y161" s="45">
        <v>0</v>
      </c>
      <c r="Z161" s="44">
        <f t="shared" si="127"/>
        <v>0</v>
      </c>
      <c r="AA161" s="45">
        <v>0</v>
      </c>
      <c r="AB161" s="44">
        <f t="shared" si="128"/>
        <v>0</v>
      </c>
      <c r="AC161" s="629">
        <f t="shared" si="148"/>
        <v>1.3020833333333333</v>
      </c>
      <c r="AD161" s="45">
        <v>0</v>
      </c>
      <c r="AE161" s="44">
        <f t="shared" si="149"/>
        <v>0</v>
      </c>
      <c r="AF161" s="44">
        <v>3</v>
      </c>
      <c r="AG161" s="44">
        <v>0</v>
      </c>
      <c r="AH161" s="46">
        <v>0.04</v>
      </c>
      <c r="AI161" s="46">
        <v>1.4999999999999999E-2</v>
      </c>
      <c r="AJ161" s="44">
        <f t="shared" si="150"/>
        <v>1.56</v>
      </c>
      <c r="AK161" s="389">
        <f t="shared" si="131"/>
        <v>0.58499999999999996</v>
      </c>
    </row>
    <row r="162" spans="1:37" s="364" customFormat="1" x14ac:dyDescent="0.2">
      <c r="A162" s="173" t="s">
        <v>383</v>
      </c>
      <c r="B162" s="36" t="s">
        <v>11</v>
      </c>
      <c r="C162" s="36" t="s">
        <v>1</v>
      </c>
      <c r="D162" s="721">
        <v>39</v>
      </c>
      <c r="E162" s="489">
        <v>40</v>
      </c>
      <c r="F162" s="489">
        <v>10</v>
      </c>
      <c r="G162" s="37">
        <f t="shared" ref="G162:G164" si="151">SUM(P162,R162,T162,V162,X162,Z162,AB162,AC162,AE162,AF162,AJ162,AK162)</f>
        <v>38.738750000000003</v>
      </c>
      <c r="H162" s="37">
        <f t="shared" ref="H162:H164" si="152">D162-G162</f>
        <v>0.26124999999999687</v>
      </c>
      <c r="I162" s="38">
        <f t="shared" ref="I162:I164" si="153">H162/D162</f>
        <v>6.6987179487178689E-3</v>
      </c>
      <c r="J162" s="39">
        <v>10</v>
      </c>
      <c r="K162" s="40">
        <v>32</v>
      </c>
      <c r="L162" s="41">
        <v>0.93</v>
      </c>
      <c r="M162" s="843">
        <v>6250</v>
      </c>
      <c r="N162" s="42"/>
      <c r="O162" s="43">
        <f t="shared" ref="O162:O164" si="154">(M162+N162)/K162</f>
        <v>195.3125</v>
      </c>
      <c r="P162" s="44">
        <f t="shared" ref="P162:P164" si="155">O162/J162</f>
        <v>19.53125</v>
      </c>
      <c r="Q162" s="626">
        <v>300</v>
      </c>
      <c r="R162" s="44">
        <f t="shared" ref="R162:R164" si="156">Q162/K162</f>
        <v>9.375</v>
      </c>
      <c r="S162" s="45"/>
      <c r="T162" s="44">
        <f t="shared" ref="T162:T164" si="157">S162/K162</f>
        <v>0</v>
      </c>
      <c r="U162" s="670"/>
      <c r="V162" s="44">
        <f t="shared" si="147"/>
        <v>0</v>
      </c>
      <c r="W162" s="45">
        <v>0</v>
      </c>
      <c r="X162" s="44">
        <f t="shared" ref="X162:X164" si="158">(W162/K162)/J162</f>
        <v>0</v>
      </c>
      <c r="Y162" s="45">
        <v>0</v>
      </c>
      <c r="Z162" s="44">
        <f t="shared" ref="Z162:Z164" si="159">(Y162/K162)/J162</f>
        <v>0</v>
      </c>
      <c r="AA162" s="45">
        <v>0</v>
      </c>
      <c r="AB162" s="44">
        <f t="shared" ref="AB162:AB164" si="160">(AA162/K162)/J162</f>
        <v>0</v>
      </c>
      <c r="AC162" s="629">
        <f t="shared" si="148"/>
        <v>4.6875</v>
      </c>
      <c r="AD162" s="45">
        <v>0</v>
      </c>
      <c r="AE162" s="44">
        <f t="shared" si="149"/>
        <v>0</v>
      </c>
      <c r="AF162" s="44">
        <v>3</v>
      </c>
      <c r="AG162" s="44">
        <v>0</v>
      </c>
      <c r="AH162" s="46">
        <v>0.04</v>
      </c>
      <c r="AI162" s="46">
        <v>1.4999999999999999E-2</v>
      </c>
      <c r="AJ162" s="44">
        <f t="shared" si="150"/>
        <v>1.56</v>
      </c>
      <c r="AK162" s="389">
        <f t="shared" ref="AK162:AK164" si="161">D162*AI162</f>
        <v>0.58499999999999996</v>
      </c>
    </row>
    <row r="163" spans="1:37" s="364" customFormat="1" x14ac:dyDescent="0.2">
      <c r="A163" s="173" t="s">
        <v>383</v>
      </c>
      <c r="B163" s="36" t="s">
        <v>11</v>
      </c>
      <c r="C163" s="36" t="s">
        <v>2</v>
      </c>
      <c r="D163" s="721">
        <v>39</v>
      </c>
      <c r="E163" s="489">
        <v>40</v>
      </c>
      <c r="F163" s="489">
        <v>10</v>
      </c>
      <c r="G163" s="37">
        <f t="shared" si="151"/>
        <v>29.598125</v>
      </c>
      <c r="H163" s="37">
        <f t="shared" si="152"/>
        <v>9.4018750000000004</v>
      </c>
      <c r="I163" s="38">
        <f t="shared" si="153"/>
        <v>0.24107371794871796</v>
      </c>
      <c r="J163" s="39">
        <v>22</v>
      </c>
      <c r="K163" s="40">
        <v>32</v>
      </c>
      <c r="L163" s="41">
        <v>0.93</v>
      </c>
      <c r="M163" s="843">
        <v>9115</v>
      </c>
      <c r="N163" s="42"/>
      <c r="O163" s="43">
        <f t="shared" si="154"/>
        <v>284.84375</v>
      </c>
      <c r="P163" s="44">
        <f t="shared" si="155"/>
        <v>12.947443181818182</v>
      </c>
      <c r="Q163" s="626">
        <v>300</v>
      </c>
      <c r="R163" s="44">
        <f t="shared" si="156"/>
        <v>9.375</v>
      </c>
      <c r="S163" s="45"/>
      <c r="T163" s="44">
        <f t="shared" si="157"/>
        <v>0</v>
      </c>
      <c r="U163" s="670"/>
      <c r="V163" s="44">
        <f t="shared" si="147"/>
        <v>0</v>
      </c>
      <c r="W163" s="45">
        <v>0</v>
      </c>
      <c r="X163" s="44">
        <f t="shared" si="158"/>
        <v>0</v>
      </c>
      <c r="Y163" s="45">
        <v>0</v>
      </c>
      <c r="Z163" s="44">
        <f t="shared" si="159"/>
        <v>0</v>
      </c>
      <c r="AA163" s="45">
        <v>0</v>
      </c>
      <c r="AB163" s="44">
        <f t="shared" si="160"/>
        <v>0</v>
      </c>
      <c r="AC163" s="629">
        <f t="shared" si="148"/>
        <v>2.1306818181818183</v>
      </c>
      <c r="AD163" s="45">
        <v>0</v>
      </c>
      <c r="AE163" s="44">
        <f t="shared" si="149"/>
        <v>0</v>
      </c>
      <c r="AF163" s="44">
        <v>3</v>
      </c>
      <c r="AG163" s="44">
        <v>0</v>
      </c>
      <c r="AH163" s="46">
        <v>0.04</v>
      </c>
      <c r="AI163" s="46">
        <v>1.4999999999999999E-2</v>
      </c>
      <c r="AJ163" s="44">
        <f t="shared" si="150"/>
        <v>1.56</v>
      </c>
      <c r="AK163" s="389">
        <f t="shared" si="161"/>
        <v>0.58499999999999996</v>
      </c>
    </row>
    <row r="164" spans="1:37" s="364" customFormat="1" ht="13.5" thickBot="1" x14ac:dyDescent="0.25">
      <c r="A164" s="180" t="s">
        <v>383</v>
      </c>
      <c r="B164" s="48" t="s">
        <v>11</v>
      </c>
      <c r="C164" s="48" t="s">
        <v>3</v>
      </c>
      <c r="D164" s="724">
        <v>39</v>
      </c>
      <c r="E164" s="512">
        <v>40</v>
      </c>
      <c r="F164" s="512">
        <v>10</v>
      </c>
      <c r="G164" s="49">
        <f t="shared" si="151"/>
        <v>27.870694444444442</v>
      </c>
      <c r="H164" s="49">
        <f t="shared" si="152"/>
        <v>11.129305555555558</v>
      </c>
      <c r="I164" s="50">
        <f t="shared" si="153"/>
        <v>0.28536680911680917</v>
      </c>
      <c r="J164" s="51">
        <v>36</v>
      </c>
      <c r="K164" s="52">
        <v>32</v>
      </c>
      <c r="L164" s="53">
        <v>0.93</v>
      </c>
      <c r="M164" s="847">
        <v>13880</v>
      </c>
      <c r="N164" s="54"/>
      <c r="O164" s="55">
        <f t="shared" si="154"/>
        <v>433.75</v>
      </c>
      <c r="P164" s="56">
        <f t="shared" si="155"/>
        <v>12.048611111111111</v>
      </c>
      <c r="Q164" s="487">
        <v>300</v>
      </c>
      <c r="R164" s="56">
        <f t="shared" si="156"/>
        <v>9.375</v>
      </c>
      <c r="S164" s="57"/>
      <c r="T164" s="56">
        <f t="shared" si="157"/>
        <v>0</v>
      </c>
      <c r="U164" s="671"/>
      <c r="V164" s="56">
        <f t="shared" si="147"/>
        <v>0</v>
      </c>
      <c r="W164" s="57">
        <v>0</v>
      </c>
      <c r="X164" s="56">
        <f t="shared" si="158"/>
        <v>0</v>
      </c>
      <c r="Y164" s="57">
        <v>0</v>
      </c>
      <c r="Z164" s="56">
        <f t="shared" si="159"/>
        <v>0</v>
      </c>
      <c r="AA164" s="57">
        <v>0</v>
      </c>
      <c r="AB164" s="56">
        <f t="shared" si="160"/>
        <v>0</v>
      </c>
      <c r="AC164" s="667">
        <f t="shared" si="148"/>
        <v>1.3020833333333333</v>
      </c>
      <c r="AD164" s="57">
        <v>0</v>
      </c>
      <c r="AE164" s="56">
        <f t="shared" si="149"/>
        <v>0</v>
      </c>
      <c r="AF164" s="56">
        <v>3</v>
      </c>
      <c r="AG164" s="56">
        <v>0</v>
      </c>
      <c r="AH164" s="58">
        <v>0.04</v>
      </c>
      <c r="AI164" s="58">
        <v>1.4999999999999999E-2</v>
      </c>
      <c r="AJ164" s="56">
        <f t="shared" si="150"/>
        <v>1.56</v>
      </c>
      <c r="AK164" s="390">
        <f t="shared" si="161"/>
        <v>0.58499999999999996</v>
      </c>
    </row>
    <row r="165" spans="1:37" s="364" customFormat="1" x14ac:dyDescent="0.2">
      <c r="A165" s="569" t="s">
        <v>128</v>
      </c>
      <c r="B165" s="24" t="s">
        <v>10</v>
      </c>
      <c r="C165" s="24" t="s">
        <v>1</v>
      </c>
      <c r="D165" s="723">
        <v>59</v>
      </c>
      <c r="E165" s="488">
        <v>40</v>
      </c>
      <c r="F165" s="488">
        <v>10</v>
      </c>
      <c r="G165" s="25">
        <f t="shared" si="119"/>
        <v>50.151249999999997</v>
      </c>
      <c r="H165" s="25">
        <f t="shared" si="120"/>
        <v>8.8487500000000026</v>
      </c>
      <c r="I165" s="26">
        <f t="shared" si="121"/>
        <v>0.14997881355932208</v>
      </c>
      <c r="J165" s="27">
        <v>10</v>
      </c>
      <c r="K165" s="64">
        <v>32</v>
      </c>
      <c r="L165" s="29">
        <v>0.93</v>
      </c>
      <c r="M165" s="848">
        <v>5950</v>
      </c>
      <c r="N165" s="30"/>
      <c r="O165" s="31">
        <f t="shared" si="122"/>
        <v>185.9375</v>
      </c>
      <c r="P165" s="32">
        <f t="shared" si="123"/>
        <v>18.59375</v>
      </c>
      <c r="Q165" s="486">
        <v>300</v>
      </c>
      <c r="R165" s="32">
        <f t="shared" si="124"/>
        <v>9.375</v>
      </c>
      <c r="S165" s="33">
        <v>110</v>
      </c>
      <c r="T165" s="32">
        <f t="shared" si="125"/>
        <v>3.4375</v>
      </c>
      <c r="U165" s="122">
        <v>240</v>
      </c>
      <c r="V165" s="32">
        <f>U165/K165</f>
        <v>7.5</v>
      </c>
      <c r="W165" s="33">
        <v>0</v>
      </c>
      <c r="X165" s="32">
        <f t="shared" si="126"/>
        <v>0</v>
      </c>
      <c r="Y165" s="33">
        <v>0</v>
      </c>
      <c r="Z165" s="32">
        <f t="shared" si="127"/>
        <v>0</v>
      </c>
      <c r="AA165" s="33">
        <v>100</v>
      </c>
      <c r="AB165" s="32">
        <f t="shared" si="128"/>
        <v>0.3125</v>
      </c>
      <c r="AC165" s="717">
        <f t="shared" si="144"/>
        <v>4.6875</v>
      </c>
      <c r="AD165" s="33">
        <v>0</v>
      </c>
      <c r="AE165" s="32">
        <f t="shared" si="129"/>
        <v>0</v>
      </c>
      <c r="AF165" s="32">
        <v>3</v>
      </c>
      <c r="AG165" s="32">
        <v>0</v>
      </c>
      <c r="AH165" s="34">
        <v>0.04</v>
      </c>
      <c r="AI165" s="34">
        <v>1.4999999999999999E-2</v>
      </c>
      <c r="AJ165" s="32">
        <f>D165*AH165</f>
        <v>2.36</v>
      </c>
      <c r="AK165" s="632">
        <f t="shared" si="131"/>
        <v>0.88500000000000001</v>
      </c>
    </row>
    <row r="166" spans="1:37" s="364" customFormat="1" x14ac:dyDescent="0.2">
      <c r="A166" s="572" t="s">
        <v>128</v>
      </c>
      <c r="B166" s="36" t="s">
        <v>10</v>
      </c>
      <c r="C166" s="36" t="s">
        <v>2</v>
      </c>
      <c r="D166" s="721">
        <v>59</v>
      </c>
      <c r="E166" s="489">
        <v>40</v>
      </c>
      <c r="F166" s="489">
        <v>10</v>
      </c>
      <c r="G166" s="37">
        <f t="shared" si="119"/>
        <v>41.159772727272724</v>
      </c>
      <c r="H166" s="37">
        <f t="shared" si="120"/>
        <v>17.840227272727276</v>
      </c>
      <c r="I166" s="38">
        <f t="shared" si="121"/>
        <v>0.30237673343605553</v>
      </c>
      <c r="J166" s="39">
        <v>22</v>
      </c>
      <c r="K166" s="40">
        <v>32</v>
      </c>
      <c r="L166" s="41">
        <v>0.93</v>
      </c>
      <c r="M166" s="843">
        <v>8680</v>
      </c>
      <c r="N166" s="42"/>
      <c r="O166" s="43">
        <f t="shared" si="122"/>
        <v>271.25</v>
      </c>
      <c r="P166" s="44">
        <f t="shared" si="123"/>
        <v>12.329545454545455</v>
      </c>
      <c r="Q166" s="626">
        <v>300</v>
      </c>
      <c r="R166" s="44">
        <f t="shared" si="124"/>
        <v>9.375</v>
      </c>
      <c r="S166" s="45">
        <v>110</v>
      </c>
      <c r="T166" s="44">
        <f t="shared" si="125"/>
        <v>3.4375</v>
      </c>
      <c r="U166" s="123">
        <v>240</v>
      </c>
      <c r="V166" s="44">
        <f t="shared" ref="V166:V170" si="162">U166/K166</f>
        <v>7.5</v>
      </c>
      <c r="W166" s="45">
        <v>0</v>
      </c>
      <c r="X166" s="44">
        <f t="shared" si="126"/>
        <v>0</v>
      </c>
      <c r="Y166" s="45">
        <v>0</v>
      </c>
      <c r="Z166" s="44">
        <f t="shared" si="127"/>
        <v>0</v>
      </c>
      <c r="AA166" s="45">
        <v>100</v>
      </c>
      <c r="AB166" s="44">
        <f t="shared" si="128"/>
        <v>0.14204545454545456</v>
      </c>
      <c r="AC166" s="629">
        <f t="shared" si="144"/>
        <v>2.1306818181818183</v>
      </c>
      <c r="AD166" s="45">
        <v>0</v>
      </c>
      <c r="AE166" s="44">
        <f t="shared" si="129"/>
        <v>0</v>
      </c>
      <c r="AF166" s="44">
        <v>3</v>
      </c>
      <c r="AG166" s="44">
        <v>0</v>
      </c>
      <c r="AH166" s="46">
        <v>0.04</v>
      </c>
      <c r="AI166" s="46">
        <v>1.4999999999999999E-2</v>
      </c>
      <c r="AJ166" s="44">
        <f t="shared" ref="AJ166:AJ170" si="163">D166*AH166</f>
        <v>2.36</v>
      </c>
      <c r="AK166" s="389">
        <f t="shared" si="131"/>
        <v>0.88500000000000001</v>
      </c>
    </row>
    <row r="167" spans="1:37" s="364" customFormat="1" x14ac:dyDescent="0.2">
      <c r="A167" s="572" t="s">
        <v>128</v>
      </c>
      <c r="B167" s="36" t="s">
        <v>10</v>
      </c>
      <c r="C167" s="36" t="s">
        <v>3</v>
      </c>
      <c r="D167" s="721">
        <v>59</v>
      </c>
      <c r="E167" s="489">
        <v>40</v>
      </c>
      <c r="F167" s="489">
        <v>10</v>
      </c>
      <c r="G167" s="37">
        <f t="shared" si="119"/>
        <v>39.422083333333333</v>
      </c>
      <c r="H167" s="37">
        <f t="shared" si="120"/>
        <v>19.577916666666667</v>
      </c>
      <c r="I167" s="38">
        <f>H167/D167</f>
        <v>0.33182909604519772</v>
      </c>
      <c r="J167" s="39">
        <v>36</v>
      </c>
      <c r="K167" s="40">
        <v>32</v>
      </c>
      <c r="L167" s="41">
        <v>0.93</v>
      </c>
      <c r="M167" s="843">
        <v>13220</v>
      </c>
      <c r="N167" s="42"/>
      <c r="O167" s="43">
        <f t="shared" si="122"/>
        <v>413.125</v>
      </c>
      <c r="P167" s="44">
        <f t="shared" si="123"/>
        <v>11.475694444444445</v>
      </c>
      <c r="Q167" s="626">
        <v>300</v>
      </c>
      <c r="R167" s="44">
        <f t="shared" si="124"/>
        <v>9.375</v>
      </c>
      <c r="S167" s="45">
        <v>110</v>
      </c>
      <c r="T167" s="44">
        <f t="shared" si="125"/>
        <v>3.4375</v>
      </c>
      <c r="U167" s="123">
        <v>240</v>
      </c>
      <c r="V167" s="44">
        <f t="shared" si="162"/>
        <v>7.5</v>
      </c>
      <c r="W167" s="45">
        <v>0</v>
      </c>
      <c r="X167" s="44">
        <f t="shared" si="126"/>
        <v>0</v>
      </c>
      <c r="Y167" s="45">
        <v>0</v>
      </c>
      <c r="Z167" s="44">
        <f t="shared" si="127"/>
        <v>0</v>
      </c>
      <c r="AA167" s="45">
        <v>100</v>
      </c>
      <c r="AB167" s="44">
        <f t="shared" si="128"/>
        <v>8.6805555555555552E-2</v>
      </c>
      <c r="AC167" s="629">
        <f t="shared" si="144"/>
        <v>1.3020833333333333</v>
      </c>
      <c r="AD167" s="45">
        <v>0</v>
      </c>
      <c r="AE167" s="44">
        <f t="shared" si="129"/>
        <v>0</v>
      </c>
      <c r="AF167" s="44">
        <v>3</v>
      </c>
      <c r="AG167" s="44">
        <v>0</v>
      </c>
      <c r="AH167" s="46">
        <v>0.04</v>
      </c>
      <c r="AI167" s="46">
        <v>1.4999999999999999E-2</v>
      </c>
      <c r="AJ167" s="44">
        <f t="shared" si="163"/>
        <v>2.36</v>
      </c>
      <c r="AK167" s="389">
        <f t="shared" si="131"/>
        <v>0.88500000000000001</v>
      </c>
    </row>
    <row r="168" spans="1:37" s="364" customFormat="1" x14ac:dyDescent="0.2">
      <c r="A168" s="572" t="s">
        <v>128</v>
      </c>
      <c r="B168" s="36" t="s">
        <v>11</v>
      </c>
      <c r="C168" s="36" t="s">
        <v>1</v>
      </c>
      <c r="D168" s="721">
        <v>59</v>
      </c>
      <c r="E168" s="721">
        <v>40</v>
      </c>
      <c r="F168" s="489">
        <v>10</v>
      </c>
      <c r="G168" s="37">
        <f t="shared" ref="G168:G179" si="164">SUM(P168,R168,T168,V168,X168,Z168,AB168,AC168,AE168,AF168,AJ168,AK168)</f>
        <v>49.666874999999997</v>
      </c>
      <c r="H168" s="37">
        <f t="shared" ref="H168:H179" si="165">D168-G168</f>
        <v>9.3331250000000026</v>
      </c>
      <c r="I168" s="38">
        <f t="shared" ref="I168:I179" si="166">H168/D168</f>
        <v>0.15818855932203393</v>
      </c>
      <c r="J168" s="39">
        <v>10</v>
      </c>
      <c r="K168" s="40">
        <v>32</v>
      </c>
      <c r="L168" s="41">
        <v>0.93</v>
      </c>
      <c r="M168" s="843">
        <v>5795</v>
      </c>
      <c r="N168" s="42"/>
      <c r="O168" s="43">
        <f t="shared" ref="O168:O179" si="167">(M168+N168)/K168</f>
        <v>181.09375</v>
      </c>
      <c r="P168" s="44">
        <f t="shared" ref="P168:P179" si="168">O168/J168</f>
        <v>18.109375</v>
      </c>
      <c r="Q168" s="626">
        <v>300</v>
      </c>
      <c r="R168" s="44">
        <f t="shared" ref="R168:R179" si="169">Q168/K168</f>
        <v>9.375</v>
      </c>
      <c r="S168" s="45">
        <v>110</v>
      </c>
      <c r="T168" s="44">
        <f t="shared" ref="T168:T179" si="170">S168/K168</f>
        <v>3.4375</v>
      </c>
      <c r="U168" s="123">
        <v>240</v>
      </c>
      <c r="V168" s="44">
        <f t="shared" si="162"/>
        <v>7.5</v>
      </c>
      <c r="W168" s="45">
        <v>0</v>
      </c>
      <c r="X168" s="44">
        <f t="shared" ref="X168:X179" si="171">(W168/K168)/J168</f>
        <v>0</v>
      </c>
      <c r="Y168" s="45">
        <v>0</v>
      </c>
      <c r="Z168" s="44">
        <f t="shared" ref="Z168:Z179" si="172">(Y168/K168)/J168</f>
        <v>0</v>
      </c>
      <c r="AA168" s="45">
        <v>100</v>
      </c>
      <c r="AB168" s="44">
        <f t="shared" ref="AB168:AB179" si="173">(AA168/K168)/J168</f>
        <v>0.3125</v>
      </c>
      <c r="AC168" s="629">
        <f t="shared" si="144"/>
        <v>4.6875</v>
      </c>
      <c r="AD168" s="45">
        <v>0</v>
      </c>
      <c r="AE168" s="44">
        <f t="shared" si="129"/>
        <v>0</v>
      </c>
      <c r="AF168" s="44">
        <v>3</v>
      </c>
      <c r="AG168" s="44">
        <v>0</v>
      </c>
      <c r="AH168" s="46">
        <v>0.04</v>
      </c>
      <c r="AI168" s="46">
        <v>1.4999999999999999E-2</v>
      </c>
      <c r="AJ168" s="44">
        <f t="shared" si="163"/>
        <v>2.36</v>
      </c>
      <c r="AK168" s="389">
        <f t="shared" ref="AK168:AK179" si="174">D168*AI168</f>
        <v>0.88500000000000001</v>
      </c>
    </row>
    <row r="169" spans="1:37" s="364" customFormat="1" x14ac:dyDescent="0.2">
      <c r="A169" s="572" t="s">
        <v>128</v>
      </c>
      <c r="B169" s="36" t="s">
        <v>11</v>
      </c>
      <c r="C169" s="36" t="s">
        <v>2</v>
      </c>
      <c r="D169" s="721">
        <v>59</v>
      </c>
      <c r="E169" s="721">
        <v>40</v>
      </c>
      <c r="F169" s="489">
        <v>10</v>
      </c>
      <c r="G169" s="37">
        <f t="shared" si="164"/>
        <v>40.598693181818177</v>
      </c>
      <c r="H169" s="37">
        <f t="shared" si="165"/>
        <v>18.401306818181823</v>
      </c>
      <c r="I169" s="38">
        <f t="shared" si="166"/>
        <v>0.31188655624036987</v>
      </c>
      <c r="J169" s="39">
        <v>22</v>
      </c>
      <c r="K169" s="40">
        <v>32</v>
      </c>
      <c r="L169" s="41">
        <v>0.93</v>
      </c>
      <c r="M169" s="843">
        <v>8285</v>
      </c>
      <c r="N169" s="42"/>
      <c r="O169" s="43">
        <f t="shared" si="167"/>
        <v>258.90625</v>
      </c>
      <c r="P169" s="44">
        <f t="shared" si="168"/>
        <v>11.768465909090908</v>
      </c>
      <c r="Q169" s="626">
        <v>300</v>
      </c>
      <c r="R169" s="44">
        <f t="shared" si="169"/>
        <v>9.375</v>
      </c>
      <c r="S169" s="45">
        <v>110</v>
      </c>
      <c r="T169" s="44">
        <f t="shared" si="170"/>
        <v>3.4375</v>
      </c>
      <c r="U169" s="123">
        <v>240</v>
      </c>
      <c r="V169" s="44">
        <f t="shared" si="162"/>
        <v>7.5</v>
      </c>
      <c r="W169" s="45">
        <v>0</v>
      </c>
      <c r="X169" s="44">
        <f t="shared" si="171"/>
        <v>0</v>
      </c>
      <c r="Y169" s="45">
        <v>0</v>
      </c>
      <c r="Z169" s="44">
        <f t="shared" si="172"/>
        <v>0</v>
      </c>
      <c r="AA169" s="45">
        <v>100</v>
      </c>
      <c r="AB169" s="44">
        <f t="shared" si="173"/>
        <v>0.14204545454545456</v>
      </c>
      <c r="AC169" s="629">
        <f t="shared" si="144"/>
        <v>2.1306818181818183</v>
      </c>
      <c r="AD169" s="45">
        <v>0</v>
      </c>
      <c r="AE169" s="44">
        <f t="shared" si="129"/>
        <v>0</v>
      </c>
      <c r="AF169" s="44">
        <v>3</v>
      </c>
      <c r="AG169" s="44">
        <v>0</v>
      </c>
      <c r="AH169" s="46">
        <v>0.04</v>
      </c>
      <c r="AI169" s="46">
        <v>1.4999999999999999E-2</v>
      </c>
      <c r="AJ169" s="44">
        <f t="shared" si="163"/>
        <v>2.36</v>
      </c>
      <c r="AK169" s="389">
        <f t="shared" si="174"/>
        <v>0.88500000000000001</v>
      </c>
    </row>
    <row r="170" spans="1:37" s="364" customFormat="1" ht="13.5" thickBot="1" x14ac:dyDescent="0.25">
      <c r="A170" s="595" t="s">
        <v>128</v>
      </c>
      <c r="B170" s="48" t="s">
        <v>11</v>
      </c>
      <c r="C170" s="48" t="s">
        <v>3</v>
      </c>
      <c r="D170" s="724">
        <v>59</v>
      </c>
      <c r="E170" s="724">
        <v>40</v>
      </c>
      <c r="F170" s="512">
        <v>10</v>
      </c>
      <c r="G170" s="49">
        <f t="shared" si="164"/>
        <v>38.849166666666669</v>
      </c>
      <c r="H170" s="49">
        <f t="shared" si="165"/>
        <v>20.150833333333331</v>
      </c>
      <c r="I170" s="50">
        <f t="shared" si="166"/>
        <v>0.34153954802259884</v>
      </c>
      <c r="J170" s="51">
        <v>36</v>
      </c>
      <c r="K170" s="52">
        <v>32</v>
      </c>
      <c r="L170" s="53">
        <v>0.93</v>
      </c>
      <c r="M170" s="847">
        <v>12560</v>
      </c>
      <c r="N170" s="54"/>
      <c r="O170" s="55">
        <f t="shared" si="167"/>
        <v>392.5</v>
      </c>
      <c r="P170" s="56">
        <f t="shared" si="168"/>
        <v>10.902777777777779</v>
      </c>
      <c r="Q170" s="487">
        <v>300</v>
      </c>
      <c r="R170" s="56">
        <f t="shared" si="169"/>
        <v>9.375</v>
      </c>
      <c r="S170" s="57">
        <v>110</v>
      </c>
      <c r="T170" s="56">
        <f t="shared" si="170"/>
        <v>3.4375</v>
      </c>
      <c r="U170" s="124">
        <v>240</v>
      </c>
      <c r="V170" s="56">
        <f t="shared" si="162"/>
        <v>7.5</v>
      </c>
      <c r="W170" s="57">
        <v>0</v>
      </c>
      <c r="X170" s="56">
        <f t="shared" si="171"/>
        <v>0</v>
      </c>
      <c r="Y170" s="57">
        <v>0</v>
      </c>
      <c r="Z170" s="56">
        <f t="shared" si="172"/>
        <v>0</v>
      </c>
      <c r="AA170" s="57">
        <v>100</v>
      </c>
      <c r="AB170" s="56">
        <f t="shared" si="173"/>
        <v>8.6805555555555552E-2</v>
      </c>
      <c r="AC170" s="667">
        <f t="shared" si="144"/>
        <v>1.3020833333333333</v>
      </c>
      <c r="AD170" s="57">
        <v>0</v>
      </c>
      <c r="AE170" s="56">
        <f t="shared" si="129"/>
        <v>0</v>
      </c>
      <c r="AF170" s="56">
        <v>3</v>
      </c>
      <c r="AG170" s="56">
        <v>0</v>
      </c>
      <c r="AH170" s="58">
        <v>0.04</v>
      </c>
      <c r="AI170" s="58">
        <v>1.4999999999999999E-2</v>
      </c>
      <c r="AJ170" s="56">
        <f t="shared" si="163"/>
        <v>2.36</v>
      </c>
      <c r="AK170" s="390">
        <f t="shared" si="174"/>
        <v>0.88500000000000001</v>
      </c>
    </row>
    <row r="171" spans="1:37" s="364" customFormat="1" x14ac:dyDescent="0.2">
      <c r="A171" s="510" t="s">
        <v>292</v>
      </c>
      <c r="B171" s="597" t="s">
        <v>7</v>
      </c>
      <c r="C171" s="24" t="s">
        <v>1</v>
      </c>
      <c r="D171" s="488">
        <v>65</v>
      </c>
      <c r="E171" s="488">
        <v>40</v>
      </c>
      <c r="F171" s="488">
        <v>10</v>
      </c>
      <c r="G171" s="25">
        <f t="shared" si="164"/>
        <v>47.486794354838715</v>
      </c>
      <c r="H171" s="25">
        <f t="shared" si="165"/>
        <v>17.513205645161285</v>
      </c>
      <c r="I171" s="26">
        <f t="shared" si="166"/>
        <v>0.26943393300248131</v>
      </c>
      <c r="J171" s="27">
        <v>10</v>
      </c>
      <c r="K171" s="64">
        <v>32</v>
      </c>
      <c r="L171" s="29">
        <v>0.93</v>
      </c>
      <c r="M171" s="848">
        <v>5255</v>
      </c>
      <c r="N171" s="30"/>
      <c r="O171" s="31">
        <f t="shared" si="167"/>
        <v>164.21875</v>
      </c>
      <c r="P171" s="32">
        <f t="shared" si="168"/>
        <v>16.421875</v>
      </c>
      <c r="Q171" s="486">
        <v>250</v>
      </c>
      <c r="R171" s="32">
        <f t="shared" si="169"/>
        <v>7.8125</v>
      </c>
      <c r="S171" s="33">
        <v>170</v>
      </c>
      <c r="T171" s="32">
        <f t="shared" si="170"/>
        <v>5.3125</v>
      </c>
      <c r="U171" s="669">
        <v>9</v>
      </c>
      <c r="V171" s="32">
        <f t="shared" si="145"/>
        <v>9.67741935483871</v>
      </c>
      <c r="W171" s="33">
        <v>0</v>
      </c>
      <c r="X171" s="32">
        <f t="shared" si="171"/>
        <v>0</v>
      </c>
      <c r="Y171" s="33">
        <v>0</v>
      </c>
      <c r="Z171" s="32">
        <f t="shared" si="172"/>
        <v>0</v>
      </c>
      <c r="AA171" s="33"/>
      <c r="AB171" s="32">
        <f t="shared" si="173"/>
        <v>0</v>
      </c>
      <c r="AC171" s="717">
        <f t="shared" si="144"/>
        <v>4.6875</v>
      </c>
      <c r="AD171" s="33">
        <v>0</v>
      </c>
      <c r="AE171" s="32">
        <f t="shared" si="129"/>
        <v>0</v>
      </c>
      <c r="AF171" s="32"/>
      <c r="AG171" s="32">
        <v>0</v>
      </c>
      <c r="AH171" s="74">
        <v>0.04</v>
      </c>
      <c r="AI171" s="74">
        <v>1.4999999999999999E-2</v>
      </c>
      <c r="AJ171" s="32">
        <f t="shared" ref="AJ171:AJ179" si="175">(D171*AH171)+AG171</f>
        <v>2.6</v>
      </c>
      <c r="AK171" s="632">
        <f t="shared" si="174"/>
        <v>0.97499999999999998</v>
      </c>
    </row>
    <row r="172" spans="1:37" s="364" customFormat="1" x14ac:dyDescent="0.2">
      <c r="A172" s="515" t="s">
        <v>292</v>
      </c>
      <c r="B172" s="567" t="s">
        <v>7</v>
      </c>
      <c r="C172" s="36" t="s">
        <v>2</v>
      </c>
      <c r="D172" s="489">
        <v>65</v>
      </c>
      <c r="E172" s="489">
        <v>40</v>
      </c>
      <c r="F172" s="489">
        <v>10</v>
      </c>
      <c r="G172" s="37">
        <f t="shared" si="164"/>
        <v>40.814919354838715</v>
      </c>
      <c r="H172" s="37">
        <f t="shared" si="165"/>
        <v>24.185080645161285</v>
      </c>
      <c r="I172" s="38">
        <f t="shared" si="166"/>
        <v>0.3720781637717121</v>
      </c>
      <c r="J172" s="39">
        <v>20</v>
      </c>
      <c r="K172" s="40">
        <v>32</v>
      </c>
      <c r="L172" s="41">
        <v>0.93</v>
      </c>
      <c r="M172" s="843">
        <v>7740</v>
      </c>
      <c r="N172" s="42"/>
      <c r="O172" s="43">
        <f t="shared" si="167"/>
        <v>241.875</v>
      </c>
      <c r="P172" s="44">
        <f t="shared" si="168"/>
        <v>12.09375</v>
      </c>
      <c r="Q172" s="626">
        <v>250</v>
      </c>
      <c r="R172" s="44">
        <f t="shared" si="169"/>
        <v>7.8125</v>
      </c>
      <c r="S172" s="45">
        <v>170</v>
      </c>
      <c r="T172" s="44">
        <f t="shared" si="170"/>
        <v>5.3125</v>
      </c>
      <c r="U172" s="670">
        <v>9</v>
      </c>
      <c r="V172" s="44">
        <f t="shared" si="145"/>
        <v>9.67741935483871</v>
      </c>
      <c r="W172" s="45">
        <v>0</v>
      </c>
      <c r="X172" s="44">
        <f t="shared" si="171"/>
        <v>0</v>
      </c>
      <c r="Y172" s="45">
        <v>0</v>
      </c>
      <c r="Z172" s="44">
        <f t="shared" si="172"/>
        <v>0</v>
      </c>
      <c r="AA172" s="45"/>
      <c r="AB172" s="44">
        <f t="shared" si="173"/>
        <v>0</v>
      </c>
      <c r="AC172" s="629">
        <f t="shared" si="144"/>
        <v>2.34375</v>
      </c>
      <c r="AD172" s="45">
        <v>0</v>
      </c>
      <c r="AE172" s="44">
        <f t="shared" si="129"/>
        <v>0</v>
      </c>
      <c r="AF172" s="44"/>
      <c r="AG172" s="44">
        <v>0</v>
      </c>
      <c r="AH172" s="75">
        <v>0.04</v>
      </c>
      <c r="AI172" s="75">
        <v>1.4999999999999999E-2</v>
      </c>
      <c r="AJ172" s="44">
        <f t="shared" si="175"/>
        <v>2.6</v>
      </c>
      <c r="AK172" s="389">
        <f t="shared" si="174"/>
        <v>0.97499999999999998</v>
      </c>
    </row>
    <row r="173" spans="1:37" s="364" customFormat="1" x14ac:dyDescent="0.2">
      <c r="A173" s="515" t="s">
        <v>292</v>
      </c>
      <c r="B173" s="567" t="s">
        <v>7</v>
      </c>
      <c r="C173" s="36" t="s">
        <v>3</v>
      </c>
      <c r="D173" s="489">
        <v>65</v>
      </c>
      <c r="E173" s="489">
        <v>40</v>
      </c>
      <c r="F173" s="489">
        <v>10</v>
      </c>
      <c r="G173" s="37">
        <f t="shared" si="164"/>
        <v>38.117870743727607</v>
      </c>
      <c r="H173" s="37">
        <f t="shared" si="165"/>
        <v>26.882129256272393</v>
      </c>
      <c r="I173" s="38">
        <f t="shared" si="166"/>
        <v>0.41357121932726759</v>
      </c>
      <c r="J173" s="39">
        <v>36</v>
      </c>
      <c r="K173" s="40">
        <v>32</v>
      </c>
      <c r="L173" s="41">
        <v>0.93</v>
      </c>
      <c r="M173" s="843">
        <v>12025</v>
      </c>
      <c r="N173" s="42"/>
      <c r="O173" s="43">
        <f t="shared" si="167"/>
        <v>375.78125</v>
      </c>
      <c r="P173" s="44">
        <f t="shared" si="168"/>
        <v>10.438368055555555</v>
      </c>
      <c r="Q173" s="626">
        <v>250</v>
      </c>
      <c r="R173" s="44">
        <f t="shared" si="169"/>
        <v>7.8125</v>
      </c>
      <c r="S173" s="45">
        <v>170</v>
      </c>
      <c r="T173" s="44">
        <f t="shared" si="170"/>
        <v>5.3125</v>
      </c>
      <c r="U173" s="670">
        <v>9</v>
      </c>
      <c r="V173" s="44">
        <f t="shared" si="145"/>
        <v>9.67741935483871</v>
      </c>
      <c r="W173" s="45">
        <v>0</v>
      </c>
      <c r="X173" s="44">
        <f t="shared" si="171"/>
        <v>0</v>
      </c>
      <c r="Y173" s="45">
        <v>0</v>
      </c>
      <c r="Z173" s="44">
        <f t="shared" si="172"/>
        <v>0</v>
      </c>
      <c r="AA173" s="89"/>
      <c r="AB173" s="44">
        <f t="shared" si="173"/>
        <v>0</v>
      </c>
      <c r="AC173" s="629">
        <f t="shared" si="144"/>
        <v>1.3020833333333333</v>
      </c>
      <c r="AD173" s="45">
        <v>0</v>
      </c>
      <c r="AE173" s="44">
        <f t="shared" si="129"/>
        <v>0</v>
      </c>
      <c r="AF173" s="44"/>
      <c r="AG173" s="44">
        <v>0</v>
      </c>
      <c r="AH173" s="75">
        <v>0.04</v>
      </c>
      <c r="AI173" s="75">
        <v>1.4999999999999999E-2</v>
      </c>
      <c r="AJ173" s="44">
        <f t="shared" si="175"/>
        <v>2.6</v>
      </c>
      <c r="AK173" s="389">
        <f t="shared" si="174"/>
        <v>0.97499999999999998</v>
      </c>
    </row>
    <row r="174" spans="1:37" s="364" customFormat="1" x14ac:dyDescent="0.2">
      <c r="A174" s="515" t="s">
        <v>292</v>
      </c>
      <c r="B174" s="567" t="s">
        <v>8</v>
      </c>
      <c r="C174" s="36" t="s">
        <v>1</v>
      </c>
      <c r="D174" s="489">
        <v>70</v>
      </c>
      <c r="E174" s="489">
        <v>40</v>
      </c>
      <c r="F174" s="489">
        <v>10</v>
      </c>
      <c r="G174" s="37">
        <f t="shared" si="164"/>
        <v>50.152419354838706</v>
      </c>
      <c r="H174" s="37">
        <f t="shared" si="165"/>
        <v>19.847580645161294</v>
      </c>
      <c r="I174" s="38">
        <f t="shared" si="166"/>
        <v>0.28353686635944708</v>
      </c>
      <c r="J174" s="39">
        <v>10</v>
      </c>
      <c r="K174" s="40">
        <v>32</v>
      </c>
      <c r="L174" s="41">
        <v>0.93</v>
      </c>
      <c r="M174" s="843">
        <v>6020</v>
      </c>
      <c r="N174" s="42"/>
      <c r="O174" s="43">
        <f t="shared" si="167"/>
        <v>188.125</v>
      </c>
      <c r="P174" s="44">
        <f t="shared" si="168"/>
        <v>18.8125</v>
      </c>
      <c r="Q174" s="626">
        <v>250</v>
      </c>
      <c r="R174" s="44">
        <f t="shared" si="169"/>
        <v>7.8125</v>
      </c>
      <c r="S174" s="45">
        <v>170</v>
      </c>
      <c r="T174" s="44">
        <f t="shared" si="170"/>
        <v>5.3125</v>
      </c>
      <c r="U174" s="670">
        <v>9</v>
      </c>
      <c r="V174" s="44">
        <f t="shared" si="145"/>
        <v>9.67741935483871</v>
      </c>
      <c r="W174" s="45">
        <v>0</v>
      </c>
      <c r="X174" s="44">
        <f t="shared" si="171"/>
        <v>0</v>
      </c>
      <c r="Y174" s="45">
        <v>0</v>
      </c>
      <c r="Z174" s="44">
        <f t="shared" si="172"/>
        <v>0</v>
      </c>
      <c r="AA174" s="45"/>
      <c r="AB174" s="44">
        <f t="shared" si="173"/>
        <v>0</v>
      </c>
      <c r="AC174" s="629">
        <f t="shared" si="144"/>
        <v>4.6875</v>
      </c>
      <c r="AD174" s="45">
        <v>0</v>
      </c>
      <c r="AE174" s="44">
        <f t="shared" si="129"/>
        <v>0</v>
      </c>
      <c r="AF174" s="44"/>
      <c r="AG174" s="44">
        <v>0</v>
      </c>
      <c r="AH174" s="75">
        <v>0.04</v>
      </c>
      <c r="AI174" s="75">
        <v>1.4999999999999999E-2</v>
      </c>
      <c r="AJ174" s="44">
        <f t="shared" si="175"/>
        <v>2.8000000000000003</v>
      </c>
      <c r="AK174" s="389">
        <f t="shared" si="174"/>
        <v>1.05</v>
      </c>
    </row>
    <row r="175" spans="1:37" s="364" customFormat="1" x14ac:dyDescent="0.2">
      <c r="A175" s="515" t="s">
        <v>292</v>
      </c>
      <c r="B175" s="567" t="s">
        <v>8</v>
      </c>
      <c r="C175" s="36" t="s">
        <v>2</v>
      </c>
      <c r="D175" s="489">
        <v>70</v>
      </c>
      <c r="E175" s="489">
        <v>40</v>
      </c>
      <c r="F175" s="489">
        <v>10</v>
      </c>
      <c r="G175" s="37">
        <f t="shared" si="164"/>
        <v>43.285231854838706</v>
      </c>
      <c r="H175" s="37">
        <f t="shared" si="165"/>
        <v>26.714768145161294</v>
      </c>
      <c r="I175" s="38">
        <f t="shared" si="166"/>
        <v>0.38163954493087565</v>
      </c>
      <c r="J175" s="39">
        <v>20</v>
      </c>
      <c r="K175" s="40">
        <v>32</v>
      </c>
      <c r="L175" s="41">
        <v>0.93</v>
      </c>
      <c r="M175" s="843">
        <v>9145</v>
      </c>
      <c r="N175" s="42"/>
      <c r="O175" s="43">
        <f t="shared" si="167"/>
        <v>285.78125</v>
      </c>
      <c r="P175" s="44">
        <f t="shared" si="168"/>
        <v>14.2890625</v>
      </c>
      <c r="Q175" s="626">
        <v>250</v>
      </c>
      <c r="R175" s="44">
        <f t="shared" si="169"/>
        <v>7.8125</v>
      </c>
      <c r="S175" s="45">
        <v>170</v>
      </c>
      <c r="T175" s="44">
        <f t="shared" si="170"/>
        <v>5.3125</v>
      </c>
      <c r="U175" s="670">
        <v>9</v>
      </c>
      <c r="V175" s="44">
        <f t="shared" si="145"/>
        <v>9.67741935483871</v>
      </c>
      <c r="W175" s="45">
        <v>0</v>
      </c>
      <c r="X175" s="44">
        <f t="shared" si="171"/>
        <v>0</v>
      </c>
      <c r="Y175" s="45">
        <v>0</v>
      </c>
      <c r="Z175" s="44">
        <f t="shared" si="172"/>
        <v>0</v>
      </c>
      <c r="AA175" s="45"/>
      <c r="AB175" s="44">
        <f t="shared" si="173"/>
        <v>0</v>
      </c>
      <c r="AC175" s="629">
        <f t="shared" si="144"/>
        <v>2.34375</v>
      </c>
      <c r="AD175" s="45">
        <v>0</v>
      </c>
      <c r="AE175" s="44">
        <f t="shared" si="129"/>
        <v>0</v>
      </c>
      <c r="AF175" s="44"/>
      <c r="AG175" s="44">
        <v>0</v>
      </c>
      <c r="AH175" s="75">
        <v>0.04</v>
      </c>
      <c r="AI175" s="75">
        <v>1.4999999999999999E-2</v>
      </c>
      <c r="AJ175" s="44">
        <f t="shared" si="175"/>
        <v>2.8000000000000003</v>
      </c>
      <c r="AK175" s="389">
        <f t="shared" si="174"/>
        <v>1.05</v>
      </c>
    </row>
    <row r="176" spans="1:37" s="364" customFormat="1" x14ac:dyDescent="0.2">
      <c r="A176" s="515" t="s">
        <v>292</v>
      </c>
      <c r="B176" s="567" t="s">
        <v>8</v>
      </c>
      <c r="C176" s="36" t="s">
        <v>3</v>
      </c>
      <c r="D176" s="489">
        <v>70</v>
      </c>
      <c r="E176" s="489">
        <v>40</v>
      </c>
      <c r="F176" s="489">
        <v>10</v>
      </c>
      <c r="G176" s="37">
        <f t="shared" si="164"/>
        <v>40.324294354838706</v>
      </c>
      <c r="H176" s="37">
        <f t="shared" si="165"/>
        <v>29.675705645161294</v>
      </c>
      <c r="I176" s="38">
        <f t="shared" si="166"/>
        <v>0.42393865207373277</v>
      </c>
      <c r="J176" s="39">
        <v>36</v>
      </c>
      <c r="K176" s="40">
        <v>32</v>
      </c>
      <c r="L176" s="41">
        <v>0.93</v>
      </c>
      <c r="M176" s="843">
        <v>14250</v>
      </c>
      <c r="N176" s="42"/>
      <c r="O176" s="43">
        <f t="shared" si="167"/>
        <v>445.3125</v>
      </c>
      <c r="P176" s="44">
        <f t="shared" si="168"/>
        <v>12.369791666666666</v>
      </c>
      <c r="Q176" s="626">
        <v>250</v>
      </c>
      <c r="R176" s="44">
        <f t="shared" si="169"/>
        <v>7.8125</v>
      </c>
      <c r="S176" s="45">
        <v>170</v>
      </c>
      <c r="T176" s="44">
        <f t="shared" si="170"/>
        <v>5.3125</v>
      </c>
      <c r="U176" s="670">
        <v>9</v>
      </c>
      <c r="V176" s="44">
        <f t="shared" si="145"/>
        <v>9.67741935483871</v>
      </c>
      <c r="W176" s="45">
        <v>0</v>
      </c>
      <c r="X176" s="44">
        <f t="shared" si="171"/>
        <v>0</v>
      </c>
      <c r="Y176" s="45">
        <v>0</v>
      </c>
      <c r="Z176" s="44">
        <f t="shared" si="172"/>
        <v>0</v>
      </c>
      <c r="AA176" s="89"/>
      <c r="AB176" s="44">
        <f t="shared" si="173"/>
        <v>0</v>
      </c>
      <c r="AC176" s="629">
        <f t="shared" si="144"/>
        <v>1.3020833333333333</v>
      </c>
      <c r="AD176" s="45">
        <v>0</v>
      </c>
      <c r="AE176" s="44">
        <f t="shared" si="129"/>
        <v>0</v>
      </c>
      <c r="AF176" s="44"/>
      <c r="AG176" s="44">
        <v>0</v>
      </c>
      <c r="AH176" s="75">
        <v>0.04</v>
      </c>
      <c r="AI176" s="75">
        <v>1.4999999999999999E-2</v>
      </c>
      <c r="AJ176" s="44">
        <f t="shared" si="175"/>
        <v>2.8000000000000003</v>
      </c>
      <c r="AK176" s="389">
        <f t="shared" si="174"/>
        <v>1.05</v>
      </c>
    </row>
    <row r="177" spans="1:37" x14ac:dyDescent="0.2">
      <c r="A177" s="515" t="s">
        <v>292</v>
      </c>
      <c r="B177" s="567" t="s">
        <v>9</v>
      </c>
      <c r="C177" s="36" t="s">
        <v>1</v>
      </c>
      <c r="D177" s="489">
        <v>70</v>
      </c>
      <c r="E177" s="489">
        <v>40</v>
      </c>
      <c r="F177" s="489">
        <v>10</v>
      </c>
      <c r="G177" s="37">
        <f t="shared" si="164"/>
        <v>50.714919354838706</v>
      </c>
      <c r="H177" s="37">
        <f t="shared" si="165"/>
        <v>19.285080645161294</v>
      </c>
      <c r="I177" s="38">
        <f t="shared" si="166"/>
        <v>0.27550115207373277</v>
      </c>
      <c r="J177" s="39">
        <v>10</v>
      </c>
      <c r="K177" s="40">
        <v>32</v>
      </c>
      <c r="L177" s="41">
        <v>0.93</v>
      </c>
      <c r="M177" s="843">
        <v>6200</v>
      </c>
      <c r="N177" s="42"/>
      <c r="O177" s="43">
        <f t="shared" si="167"/>
        <v>193.75</v>
      </c>
      <c r="P177" s="44">
        <f t="shared" si="168"/>
        <v>19.375</v>
      </c>
      <c r="Q177" s="626">
        <v>250</v>
      </c>
      <c r="R177" s="44">
        <f t="shared" si="169"/>
        <v>7.8125</v>
      </c>
      <c r="S177" s="45">
        <v>170</v>
      </c>
      <c r="T177" s="44">
        <f t="shared" si="170"/>
        <v>5.3125</v>
      </c>
      <c r="U177" s="670">
        <v>9</v>
      </c>
      <c r="V177" s="44">
        <f t="shared" si="145"/>
        <v>9.67741935483871</v>
      </c>
      <c r="W177" s="45">
        <v>0</v>
      </c>
      <c r="X177" s="44">
        <f t="shared" si="171"/>
        <v>0</v>
      </c>
      <c r="Y177" s="45">
        <v>0</v>
      </c>
      <c r="Z177" s="44">
        <f t="shared" si="172"/>
        <v>0</v>
      </c>
      <c r="AA177" s="45"/>
      <c r="AB177" s="44">
        <f t="shared" si="173"/>
        <v>0</v>
      </c>
      <c r="AC177" s="629">
        <f t="shared" si="144"/>
        <v>4.6875</v>
      </c>
      <c r="AD177" s="45">
        <v>0</v>
      </c>
      <c r="AE177" s="44">
        <f t="shared" si="129"/>
        <v>0</v>
      </c>
      <c r="AF177" s="44"/>
      <c r="AG177" s="44">
        <v>0</v>
      </c>
      <c r="AH177" s="75">
        <v>0.04</v>
      </c>
      <c r="AI177" s="75">
        <v>1.4999999999999999E-2</v>
      </c>
      <c r="AJ177" s="44">
        <f t="shared" si="175"/>
        <v>2.8000000000000003</v>
      </c>
      <c r="AK177" s="529">
        <f t="shared" si="174"/>
        <v>1.05</v>
      </c>
    </row>
    <row r="178" spans="1:37" x14ac:dyDescent="0.2">
      <c r="A178" s="515" t="s">
        <v>292</v>
      </c>
      <c r="B178" s="567" t="s">
        <v>9</v>
      </c>
      <c r="C178" s="36" t="s">
        <v>2</v>
      </c>
      <c r="D178" s="489">
        <v>70</v>
      </c>
      <c r="E178" s="489">
        <v>40</v>
      </c>
      <c r="F178" s="489">
        <v>10</v>
      </c>
      <c r="G178" s="37">
        <f t="shared" si="164"/>
        <v>43.785231854838706</v>
      </c>
      <c r="H178" s="37">
        <f t="shared" si="165"/>
        <v>26.214768145161294</v>
      </c>
      <c r="I178" s="38">
        <f t="shared" si="166"/>
        <v>0.37449668778801848</v>
      </c>
      <c r="J178" s="39">
        <v>20</v>
      </c>
      <c r="K178" s="40">
        <v>32</v>
      </c>
      <c r="L178" s="41">
        <v>0.93</v>
      </c>
      <c r="M178" s="843">
        <v>9465</v>
      </c>
      <c r="N178" s="42"/>
      <c r="O178" s="43">
        <f t="shared" si="167"/>
        <v>295.78125</v>
      </c>
      <c r="P178" s="44">
        <f t="shared" si="168"/>
        <v>14.7890625</v>
      </c>
      <c r="Q178" s="626">
        <v>250</v>
      </c>
      <c r="R178" s="44">
        <f t="shared" si="169"/>
        <v>7.8125</v>
      </c>
      <c r="S178" s="45">
        <v>170</v>
      </c>
      <c r="T178" s="44">
        <f t="shared" si="170"/>
        <v>5.3125</v>
      </c>
      <c r="U178" s="670">
        <v>9</v>
      </c>
      <c r="V178" s="44">
        <f t="shared" si="145"/>
        <v>9.67741935483871</v>
      </c>
      <c r="W178" s="45">
        <v>0</v>
      </c>
      <c r="X178" s="44">
        <f t="shared" si="171"/>
        <v>0</v>
      </c>
      <c r="Y178" s="45">
        <v>0</v>
      </c>
      <c r="Z178" s="44">
        <f t="shared" si="172"/>
        <v>0</v>
      </c>
      <c r="AA178" s="45"/>
      <c r="AB178" s="44">
        <f t="shared" si="173"/>
        <v>0</v>
      </c>
      <c r="AC178" s="629">
        <f t="shared" si="144"/>
        <v>2.34375</v>
      </c>
      <c r="AD178" s="45">
        <v>0</v>
      </c>
      <c r="AE178" s="44">
        <f t="shared" si="129"/>
        <v>0</v>
      </c>
      <c r="AF178" s="44"/>
      <c r="AG178" s="44">
        <v>0</v>
      </c>
      <c r="AH178" s="75">
        <v>0.04</v>
      </c>
      <c r="AI178" s="75">
        <v>1.4999999999999999E-2</v>
      </c>
      <c r="AJ178" s="44">
        <f t="shared" si="175"/>
        <v>2.8000000000000003</v>
      </c>
      <c r="AK178" s="529">
        <f t="shared" si="174"/>
        <v>1.05</v>
      </c>
    </row>
    <row r="179" spans="1:37" ht="13.5" thickBot="1" x14ac:dyDescent="0.25">
      <c r="A179" s="516" t="s">
        <v>292</v>
      </c>
      <c r="B179" s="568" t="s">
        <v>9</v>
      </c>
      <c r="C179" s="82" t="s">
        <v>3</v>
      </c>
      <c r="D179" s="490">
        <v>70</v>
      </c>
      <c r="E179" s="490">
        <v>40</v>
      </c>
      <c r="F179" s="490">
        <v>10</v>
      </c>
      <c r="G179" s="83">
        <f t="shared" si="164"/>
        <v>40.77134296594982</v>
      </c>
      <c r="H179" s="83">
        <f t="shared" si="165"/>
        <v>29.22865703405018</v>
      </c>
      <c r="I179" s="84">
        <f t="shared" si="166"/>
        <v>0.41755224334357399</v>
      </c>
      <c r="J179" s="85">
        <v>36</v>
      </c>
      <c r="K179" s="92">
        <v>32</v>
      </c>
      <c r="L179" s="93">
        <v>0.93</v>
      </c>
      <c r="M179" s="847">
        <v>14765</v>
      </c>
      <c r="N179" s="86"/>
      <c r="O179" s="87">
        <f t="shared" si="167"/>
        <v>461.40625</v>
      </c>
      <c r="P179" s="88">
        <f t="shared" si="168"/>
        <v>12.816840277777779</v>
      </c>
      <c r="Q179" s="627">
        <v>250</v>
      </c>
      <c r="R179" s="88">
        <f t="shared" si="169"/>
        <v>7.8125</v>
      </c>
      <c r="S179" s="89">
        <v>170</v>
      </c>
      <c r="T179" s="88">
        <f t="shared" si="170"/>
        <v>5.3125</v>
      </c>
      <c r="U179" s="677">
        <v>9</v>
      </c>
      <c r="V179" s="88">
        <f t="shared" si="145"/>
        <v>9.67741935483871</v>
      </c>
      <c r="W179" s="89">
        <v>0</v>
      </c>
      <c r="X179" s="88">
        <f t="shared" si="171"/>
        <v>0</v>
      </c>
      <c r="Y179" s="89">
        <v>0</v>
      </c>
      <c r="Z179" s="88">
        <f t="shared" si="172"/>
        <v>0</v>
      </c>
      <c r="AA179" s="89"/>
      <c r="AB179" s="88">
        <f t="shared" si="173"/>
        <v>0</v>
      </c>
      <c r="AC179" s="631">
        <f t="shared" si="144"/>
        <v>1.3020833333333333</v>
      </c>
      <c r="AD179" s="89">
        <v>0</v>
      </c>
      <c r="AE179" s="88">
        <f t="shared" si="129"/>
        <v>0</v>
      </c>
      <c r="AF179" s="88"/>
      <c r="AG179" s="88">
        <v>0</v>
      </c>
      <c r="AH179" s="103">
        <v>0.04</v>
      </c>
      <c r="AI179" s="103">
        <v>1.4999999999999999E-2</v>
      </c>
      <c r="AJ179" s="88">
        <f t="shared" si="175"/>
        <v>2.8000000000000003</v>
      </c>
      <c r="AK179" s="532">
        <f t="shared" si="174"/>
        <v>1.05</v>
      </c>
    </row>
    <row r="180" spans="1:37" x14ac:dyDescent="0.2">
      <c r="A180" s="646" t="s">
        <v>293</v>
      </c>
      <c r="B180" s="647" t="s">
        <v>7</v>
      </c>
      <c r="C180" s="647" t="s">
        <v>1</v>
      </c>
      <c r="D180" s="780">
        <v>85</v>
      </c>
      <c r="E180" s="780">
        <v>60</v>
      </c>
      <c r="F180" s="536">
        <v>10</v>
      </c>
      <c r="G180" s="537">
        <f>SUM(P180,R180,T180,V180,X180,Z180,AB180,AC180,AE180,AF180,AJ180,AK180)</f>
        <v>59.909374999999997</v>
      </c>
      <c r="H180" s="537">
        <f t="shared" ref="H180:H183" si="176">D180-G180</f>
        <v>25.090625000000003</v>
      </c>
      <c r="I180" s="538">
        <f t="shared" ref="I180:I183" si="177">H180/D180</f>
        <v>0.2951838235294118</v>
      </c>
      <c r="J180" s="539">
        <v>10</v>
      </c>
      <c r="K180" s="540">
        <v>32</v>
      </c>
      <c r="L180" s="541">
        <v>0.93</v>
      </c>
      <c r="M180" s="852">
        <v>5255</v>
      </c>
      <c r="N180" s="542"/>
      <c r="O180" s="543">
        <f t="shared" ref="O180:O183" si="178">(M180+N180)/K180</f>
        <v>164.21875</v>
      </c>
      <c r="P180" s="544">
        <f t="shared" ref="P180:P183" si="179">O180/J180</f>
        <v>16.421875</v>
      </c>
      <c r="Q180" s="545"/>
      <c r="R180" s="544">
        <f t="shared" ref="R180:R183" si="180">Q180/K180</f>
        <v>0</v>
      </c>
      <c r="S180" s="745">
        <v>250</v>
      </c>
      <c r="T180" s="544">
        <f t="shared" ref="T180:T183" si="181">S180/K180</f>
        <v>7.8125</v>
      </c>
      <c r="U180" s="545"/>
      <c r="V180" s="544">
        <f t="shared" si="145"/>
        <v>0</v>
      </c>
      <c r="W180" s="545">
        <v>0</v>
      </c>
      <c r="X180" s="544">
        <f t="shared" ref="X180:X183" si="182">(W180/K180)/J180</f>
        <v>0</v>
      </c>
      <c r="Y180" s="545">
        <v>0</v>
      </c>
      <c r="Z180" s="544">
        <f t="shared" ref="Z180:Z183" si="183">(Y180/K180)/J180</f>
        <v>0</v>
      </c>
      <c r="AA180" s="545"/>
      <c r="AB180" s="544">
        <f t="shared" ref="AB180:AB183" si="184">(AA180/K180)/J180</f>
        <v>0</v>
      </c>
      <c r="AC180" s="544">
        <v>0</v>
      </c>
      <c r="AD180" s="545">
        <v>0</v>
      </c>
      <c r="AE180" s="544">
        <f t="shared" si="129"/>
        <v>0</v>
      </c>
      <c r="AF180" s="718">
        <v>31</v>
      </c>
      <c r="AG180" s="544">
        <v>0</v>
      </c>
      <c r="AH180" s="546">
        <v>0.04</v>
      </c>
      <c r="AI180" s="546">
        <v>1.4999999999999999E-2</v>
      </c>
      <c r="AJ180" s="544">
        <f t="shared" ref="AJ180:AJ183" si="185">(D180*AH180)+AG180</f>
        <v>3.4</v>
      </c>
      <c r="AK180" s="633">
        <f t="shared" ref="AK180:AK183" si="186">D180*AI180</f>
        <v>1.2749999999999999</v>
      </c>
    </row>
    <row r="181" spans="1:37" x14ac:dyDescent="0.2">
      <c r="A181" s="485" t="s">
        <v>293</v>
      </c>
      <c r="B181" s="480" t="s">
        <v>7</v>
      </c>
      <c r="C181" s="480" t="s">
        <v>2</v>
      </c>
      <c r="D181" s="748">
        <v>85</v>
      </c>
      <c r="E181" s="748">
        <v>60</v>
      </c>
      <c r="F181" s="481">
        <v>10</v>
      </c>
      <c r="G181" s="547">
        <f>SUM(P181,R181,T181,V181,X181,Z181,AB181,AC181,AE181,AF181,AJ181,AK181)</f>
        <v>54.481818181818177</v>
      </c>
      <c r="H181" s="547">
        <f t="shared" si="176"/>
        <v>30.518181818181823</v>
      </c>
      <c r="I181" s="548">
        <f t="shared" si="177"/>
        <v>0.35903743315508024</v>
      </c>
      <c r="J181" s="549">
        <v>22</v>
      </c>
      <c r="K181" s="550">
        <v>32</v>
      </c>
      <c r="L181" s="551">
        <v>0.93</v>
      </c>
      <c r="M181" s="853">
        <v>7740</v>
      </c>
      <c r="N181" s="552"/>
      <c r="O181" s="553">
        <f t="shared" si="178"/>
        <v>241.875</v>
      </c>
      <c r="P181" s="554">
        <f t="shared" si="179"/>
        <v>10.994318181818182</v>
      </c>
      <c r="Q181" s="555"/>
      <c r="R181" s="554">
        <f t="shared" si="180"/>
        <v>0</v>
      </c>
      <c r="S181" s="746">
        <v>250</v>
      </c>
      <c r="T181" s="554">
        <f t="shared" si="181"/>
        <v>7.8125</v>
      </c>
      <c r="U181" s="555"/>
      <c r="V181" s="554">
        <f t="shared" si="145"/>
        <v>0</v>
      </c>
      <c r="W181" s="555">
        <v>0</v>
      </c>
      <c r="X181" s="554">
        <f t="shared" si="182"/>
        <v>0</v>
      </c>
      <c r="Y181" s="555">
        <v>0</v>
      </c>
      <c r="Z181" s="554">
        <f t="shared" si="183"/>
        <v>0</v>
      </c>
      <c r="AA181" s="555"/>
      <c r="AB181" s="554">
        <f t="shared" si="184"/>
        <v>0</v>
      </c>
      <c r="AC181" s="554">
        <v>0</v>
      </c>
      <c r="AD181" s="555">
        <v>0</v>
      </c>
      <c r="AE181" s="554">
        <f t="shared" si="129"/>
        <v>0</v>
      </c>
      <c r="AF181" s="719">
        <v>31</v>
      </c>
      <c r="AG181" s="554">
        <v>0</v>
      </c>
      <c r="AH181" s="556">
        <v>0.04</v>
      </c>
      <c r="AI181" s="556">
        <v>1.4999999999999999E-2</v>
      </c>
      <c r="AJ181" s="554">
        <f t="shared" si="185"/>
        <v>3.4</v>
      </c>
      <c r="AK181" s="466">
        <f t="shared" si="186"/>
        <v>1.2749999999999999</v>
      </c>
    </row>
    <row r="182" spans="1:37" ht="13.5" thickBot="1" x14ac:dyDescent="0.25">
      <c r="A182" s="644" t="s">
        <v>293</v>
      </c>
      <c r="B182" s="482" t="s">
        <v>7</v>
      </c>
      <c r="C182" s="482" t="s">
        <v>3</v>
      </c>
      <c r="D182" s="781">
        <v>85</v>
      </c>
      <c r="E182" s="781">
        <v>60</v>
      </c>
      <c r="F182" s="483">
        <v>10</v>
      </c>
      <c r="G182" s="557">
        <f t="shared" ref="G182" si="187">SUM(P182,R182,T182,V182,X182,Z182,AB182,AC182,AE182,AF182,AJ182,AK182)</f>
        <v>53.925868055555554</v>
      </c>
      <c r="H182" s="557">
        <f t="shared" ref="H182" si="188">D182-G182</f>
        <v>31.074131944444446</v>
      </c>
      <c r="I182" s="558">
        <f t="shared" ref="I182" si="189">H182/D182</f>
        <v>0.36557802287581703</v>
      </c>
      <c r="J182" s="559">
        <v>36</v>
      </c>
      <c r="K182" s="560">
        <v>32</v>
      </c>
      <c r="L182" s="561">
        <v>0.93</v>
      </c>
      <c r="M182" s="854">
        <v>12025</v>
      </c>
      <c r="N182" s="562"/>
      <c r="O182" s="563">
        <f t="shared" ref="O182" si="190">(M182+N182)/K182</f>
        <v>375.78125</v>
      </c>
      <c r="P182" s="564">
        <f t="shared" ref="P182" si="191">O182/J182</f>
        <v>10.438368055555555</v>
      </c>
      <c r="Q182" s="565"/>
      <c r="R182" s="564">
        <f t="shared" ref="R182" si="192">Q182/K182</f>
        <v>0</v>
      </c>
      <c r="S182" s="747">
        <v>250</v>
      </c>
      <c r="T182" s="564">
        <f t="shared" ref="T182" si="193">S182/K182</f>
        <v>7.8125</v>
      </c>
      <c r="U182" s="565"/>
      <c r="V182" s="564">
        <f t="shared" si="145"/>
        <v>0</v>
      </c>
      <c r="W182" s="565">
        <v>0</v>
      </c>
      <c r="X182" s="564">
        <f t="shared" ref="X182" si="194">(W182/K182)/J182</f>
        <v>0</v>
      </c>
      <c r="Y182" s="565">
        <v>0</v>
      </c>
      <c r="Z182" s="564">
        <f t="shared" ref="Z182" si="195">(Y182/K182)/J182</f>
        <v>0</v>
      </c>
      <c r="AA182" s="565"/>
      <c r="AB182" s="564">
        <f t="shared" ref="AB182" si="196">(AA182/K182)/J182</f>
        <v>0</v>
      </c>
      <c r="AC182" s="564">
        <v>0</v>
      </c>
      <c r="AD182" s="565">
        <v>0</v>
      </c>
      <c r="AE182" s="564">
        <f t="shared" ref="AE182" si="197">AD182/K182</f>
        <v>0</v>
      </c>
      <c r="AF182" s="720">
        <v>31</v>
      </c>
      <c r="AG182" s="564">
        <v>0</v>
      </c>
      <c r="AH182" s="566">
        <v>0.04</v>
      </c>
      <c r="AI182" s="566">
        <v>1.4999999999999999E-2</v>
      </c>
      <c r="AJ182" s="564">
        <f t="shared" ref="AJ182" si="198">(D182*AH182)+AG182</f>
        <v>3.4</v>
      </c>
      <c r="AK182" s="471">
        <f t="shared" ref="AK182" si="199">D182*AI182</f>
        <v>1.2749999999999999</v>
      </c>
    </row>
    <row r="183" spans="1:37" ht="13.5" thickBot="1" x14ac:dyDescent="0.25">
      <c r="A183" s="644" t="s">
        <v>293</v>
      </c>
      <c r="B183" s="482" t="s">
        <v>359</v>
      </c>
      <c r="C183" s="482" t="s">
        <v>3</v>
      </c>
      <c r="D183" s="483">
        <v>70</v>
      </c>
      <c r="E183" s="483">
        <v>55</v>
      </c>
      <c r="F183" s="483">
        <v>10</v>
      </c>
      <c r="G183" s="557">
        <f t="shared" ref="G183" si="200">SUM(P183,R183,T183,V183,X183,Z183,AB183,AC183,AE183,AF183,AJ183,AK183)</f>
        <v>48.600868055555551</v>
      </c>
      <c r="H183" s="557">
        <f t="shared" si="176"/>
        <v>21.399131944444449</v>
      </c>
      <c r="I183" s="558">
        <f t="shared" si="177"/>
        <v>0.30570188492063499</v>
      </c>
      <c r="J183" s="559">
        <v>36</v>
      </c>
      <c r="K183" s="560">
        <v>32</v>
      </c>
      <c r="L183" s="561">
        <v>0.93</v>
      </c>
      <c r="M183" s="854">
        <v>12025</v>
      </c>
      <c r="N183" s="562"/>
      <c r="O183" s="563">
        <f t="shared" si="178"/>
        <v>375.78125</v>
      </c>
      <c r="P183" s="564">
        <f t="shared" si="179"/>
        <v>10.438368055555555</v>
      </c>
      <c r="Q183" s="565"/>
      <c r="R183" s="564">
        <f t="shared" si="180"/>
        <v>0</v>
      </c>
      <c r="S183" s="565">
        <v>170</v>
      </c>
      <c r="T183" s="564">
        <f t="shared" si="181"/>
        <v>5.3125</v>
      </c>
      <c r="U183" s="565"/>
      <c r="V183" s="564">
        <f t="shared" si="145"/>
        <v>0</v>
      </c>
      <c r="W183" s="565">
        <v>0</v>
      </c>
      <c r="X183" s="564">
        <f t="shared" si="182"/>
        <v>0</v>
      </c>
      <c r="Y183" s="565">
        <v>0</v>
      </c>
      <c r="Z183" s="564">
        <f t="shared" si="183"/>
        <v>0</v>
      </c>
      <c r="AA183" s="565"/>
      <c r="AB183" s="564">
        <f t="shared" si="184"/>
        <v>0</v>
      </c>
      <c r="AC183" s="720">
        <v>0</v>
      </c>
      <c r="AD183" s="565">
        <v>0</v>
      </c>
      <c r="AE183" s="564">
        <f t="shared" si="129"/>
        <v>0</v>
      </c>
      <c r="AF183" s="564">
        <v>29</v>
      </c>
      <c r="AG183" s="564">
        <v>0</v>
      </c>
      <c r="AH183" s="566">
        <v>0.04</v>
      </c>
      <c r="AI183" s="566">
        <v>1.4999999999999999E-2</v>
      </c>
      <c r="AJ183" s="564">
        <f t="shared" si="185"/>
        <v>2.8000000000000003</v>
      </c>
      <c r="AK183" s="645">
        <f t="shared" si="186"/>
        <v>1.05</v>
      </c>
    </row>
    <row r="184" spans="1:37" x14ac:dyDescent="0.2">
      <c r="A184" s="646" t="s">
        <v>360</v>
      </c>
      <c r="B184" s="647" t="s">
        <v>7</v>
      </c>
      <c r="C184" s="647" t="s">
        <v>1</v>
      </c>
      <c r="D184" s="536">
        <v>190</v>
      </c>
      <c r="E184" s="536">
        <v>150</v>
      </c>
      <c r="F184" s="536">
        <v>20</v>
      </c>
      <c r="G184" s="537">
        <f>SUM(P184,R184,T184,V184,X184,Z184,AB184,AC184,AE184,AF184,AJ184,AK184)</f>
        <v>126.87187499999999</v>
      </c>
      <c r="H184" s="537">
        <f t="shared" ref="H184:H187" si="201">D184-G184</f>
        <v>63.128125000000011</v>
      </c>
      <c r="I184" s="538">
        <f t="shared" ref="I184:I187" si="202">H184/D184</f>
        <v>0.33225328947368427</v>
      </c>
      <c r="J184" s="539">
        <v>10</v>
      </c>
      <c r="K184" s="540">
        <v>32</v>
      </c>
      <c r="L184" s="541">
        <v>0.93</v>
      </c>
      <c r="M184" s="852">
        <v>5255</v>
      </c>
      <c r="N184" s="542"/>
      <c r="O184" s="543">
        <f t="shared" ref="O184" si="203">(M184+N184)/K184</f>
        <v>164.21875</v>
      </c>
      <c r="P184" s="544">
        <f t="shared" ref="P184:P187" si="204">O184/J184</f>
        <v>16.421875</v>
      </c>
      <c r="Q184" s="545"/>
      <c r="R184" s="544">
        <f t="shared" ref="R184:R187" si="205">Q184/K184</f>
        <v>0</v>
      </c>
      <c r="S184" s="545"/>
      <c r="T184" s="544">
        <f t="shared" ref="T184:T187" si="206">S184/K184</f>
        <v>0</v>
      </c>
      <c r="U184" s="545"/>
      <c r="V184" s="544">
        <f t="shared" si="145"/>
        <v>0</v>
      </c>
      <c r="W184" s="545">
        <v>0</v>
      </c>
      <c r="X184" s="544">
        <f t="shared" ref="X184:X187" si="207">(W184/K184)/J184</f>
        <v>0</v>
      </c>
      <c r="Y184" s="545">
        <v>0</v>
      </c>
      <c r="Z184" s="544">
        <f t="shared" ref="Z184:Z187" si="208">(Y184/K184)/J184</f>
        <v>0</v>
      </c>
      <c r="AA184" s="545"/>
      <c r="AB184" s="544">
        <f t="shared" ref="AB184:AB187" si="209">(AA184/K184)/J184</f>
        <v>0</v>
      </c>
      <c r="AC184" s="718">
        <v>0</v>
      </c>
      <c r="AD184" s="545">
        <v>0</v>
      </c>
      <c r="AE184" s="544">
        <f t="shared" ref="AE184:AE187" si="210">AD184/K184</f>
        <v>0</v>
      </c>
      <c r="AF184" s="544">
        <v>100</v>
      </c>
      <c r="AG184" s="544">
        <v>0</v>
      </c>
      <c r="AH184" s="546">
        <v>0.04</v>
      </c>
      <c r="AI184" s="546">
        <v>1.4999999999999999E-2</v>
      </c>
      <c r="AJ184" s="544">
        <f t="shared" ref="AJ184" si="211">(D184*AH184)+AG184</f>
        <v>7.6000000000000005</v>
      </c>
      <c r="AK184" s="648">
        <f t="shared" ref="AK184:AK187" si="212">D184*AI184</f>
        <v>2.85</v>
      </c>
    </row>
    <row r="185" spans="1:37" s="364" customFormat="1" x14ac:dyDescent="0.2">
      <c r="A185" s="515" t="s">
        <v>362</v>
      </c>
      <c r="B185" s="36" t="s">
        <v>7</v>
      </c>
      <c r="C185" s="36" t="s">
        <v>1</v>
      </c>
      <c r="D185" s="489">
        <v>75</v>
      </c>
      <c r="E185" s="489">
        <v>0</v>
      </c>
      <c r="F185" s="489">
        <v>0</v>
      </c>
      <c r="G185" s="37">
        <f t="shared" ref="G185:G187" si="213">SUM(P185,R185,T185,V185,X185,Z185,AB185,AC185,AE185,AF185,AJ185,AK185)</f>
        <v>8.8125</v>
      </c>
      <c r="H185" s="37">
        <f t="shared" si="201"/>
        <v>66.1875</v>
      </c>
      <c r="I185" s="634">
        <f t="shared" si="202"/>
        <v>0.88249999999999995</v>
      </c>
      <c r="J185" s="635">
        <v>10</v>
      </c>
      <c r="K185" s="636">
        <v>32</v>
      </c>
      <c r="L185" s="637">
        <v>0.93</v>
      </c>
      <c r="M185" s="842"/>
      <c r="N185" s="638"/>
      <c r="O185" s="639">
        <f>(M185+N185)/K185</f>
        <v>0</v>
      </c>
      <c r="P185" s="640">
        <f t="shared" si="204"/>
        <v>0</v>
      </c>
      <c r="Q185" s="45">
        <v>0</v>
      </c>
      <c r="R185" s="640">
        <f t="shared" si="205"/>
        <v>0</v>
      </c>
      <c r="S185" s="641"/>
      <c r="T185" s="640">
        <f t="shared" si="206"/>
        <v>0</v>
      </c>
      <c r="U185" s="45"/>
      <c r="V185" s="640">
        <f t="shared" si="145"/>
        <v>0</v>
      </c>
      <c r="W185" s="641">
        <v>0</v>
      </c>
      <c r="X185" s="640">
        <f t="shared" si="207"/>
        <v>0</v>
      </c>
      <c r="Y185" s="641">
        <v>0</v>
      </c>
      <c r="Z185" s="640">
        <f t="shared" si="208"/>
        <v>0</v>
      </c>
      <c r="AA185" s="641">
        <v>0</v>
      </c>
      <c r="AB185" s="640">
        <f t="shared" si="209"/>
        <v>0</v>
      </c>
      <c r="AC185" s="629">
        <f>(45000/30/K185/J185)</f>
        <v>4.6875</v>
      </c>
      <c r="AD185" s="641">
        <v>0</v>
      </c>
      <c r="AE185" s="640">
        <f t="shared" si="210"/>
        <v>0</v>
      </c>
      <c r="AF185" s="640">
        <v>0</v>
      </c>
      <c r="AG185" s="640">
        <v>0</v>
      </c>
      <c r="AH185" s="642">
        <v>0.04</v>
      </c>
      <c r="AI185" s="642">
        <v>1.4999999999999999E-2</v>
      </c>
      <c r="AJ185" s="640">
        <f>(D185*AH185)+AG185</f>
        <v>3</v>
      </c>
      <c r="AK185" s="643">
        <f t="shared" si="212"/>
        <v>1.125</v>
      </c>
    </row>
    <row r="186" spans="1:37" s="364" customFormat="1" x14ac:dyDescent="0.2">
      <c r="A186" s="515" t="s">
        <v>362</v>
      </c>
      <c r="B186" s="36" t="s">
        <v>8</v>
      </c>
      <c r="C186" s="36" t="s">
        <v>1</v>
      </c>
      <c r="D186" s="489">
        <v>75</v>
      </c>
      <c r="E186" s="489">
        <v>0</v>
      </c>
      <c r="F186" s="489">
        <v>0</v>
      </c>
      <c r="G186" s="37">
        <f t="shared" si="213"/>
        <v>8.8125</v>
      </c>
      <c r="H186" s="37">
        <f t="shared" si="201"/>
        <v>66.1875</v>
      </c>
      <c r="I186" s="634">
        <f t="shared" si="202"/>
        <v>0.88249999999999995</v>
      </c>
      <c r="J186" s="635">
        <v>10</v>
      </c>
      <c r="K186" s="636">
        <v>32</v>
      </c>
      <c r="L186" s="637">
        <v>0.93</v>
      </c>
      <c r="M186" s="842"/>
      <c r="N186" s="638"/>
      <c r="O186" s="639">
        <f t="shared" ref="O186:O187" si="214">(M186+N186)/K186</f>
        <v>0</v>
      </c>
      <c r="P186" s="640">
        <f t="shared" si="204"/>
        <v>0</v>
      </c>
      <c r="Q186" s="45">
        <v>0</v>
      </c>
      <c r="R186" s="640">
        <f t="shared" si="205"/>
        <v>0</v>
      </c>
      <c r="S186" s="641"/>
      <c r="T186" s="640">
        <f t="shared" si="206"/>
        <v>0</v>
      </c>
      <c r="U186" s="45"/>
      <c r="V186" s="640">
        <f t="shared" si="145"/>
        <v>0</v>
      </c>
      <c r="W186" s="641">
        <v>0</v>
      </c>
      <c r="X186" s="640">
        <f t="shared" si="207"/>
        <v>0</v>
      </c>
      <c r="Y186" s="641">
        <v>0</v>
      </c>
      <c r="Z186" s="640">
        <f t="shared" si="208"/>
        <v>0</v>
      </c>
      <c r="AA186" s="641">
        <v>0</v>
      </c>
      <c r="AB186" s="640">
        <f t="shared" si="209"/>
        <v>0</v>
      </c>
      <c r="AC186" s="629">
        <f>(45000/30/K186/J186)</f>
        <v>4.6875</v>
      </c>
      <c r="AD186" s="641">
        <v>0</v>
      </c>
      <c r="AE186" s="640">
        <f t="shared" si="210"/>
        <v>0</v>
      </c>
      <c r="AF186" s="640">
        <v>0</v>
      </c>
      <c r="AG186" s="640">
        <v>0</v>
      </c>
      <c r="AH186" s="642">
        <v>0.04</v>
      </c>
      <c r="AI186" s="642">
        <v>1.4999999999999999E-2</v>
      </c>
      <c r="AJ186" s="640">
        <f t="shared" ref="AJ186:AJ187" si="215">(D186*AH186)+AG186</f>
        <v>3</v>
      </c>
      <c r="AK186" s="643">
        <f t="shared" si="212"/>
        <v>1.125</v>
      </c>
    </row>
    <row r="187" spans="1:37" s="364" customFormat="1" x14ac:dyDescent="0.2">
      <c r="A187" s="515" t="s">
        <v>362</v>
      </c>
      <c r="B187" s="36" t="s">
        <v>9</v>
      </c>
      <c r="C187" s="36" t="s">
        <v>1</v>
      </c>
      <c r="D187" s="489">
        <v>75</v>
      </c>
      <c r="E187" s="489">
        <v>0</v>
      </c>
      <c r="F187" s="489">
        <v>0</v>
      </c>
      <c r="G187" s="37">
        <f t="shared" si="213"/>
        <v>8.8125</v>
      </c>
      <c r="H187" s="37">
        <f t="shared" si="201"/>
        <v>66.1875</v>
      </c>
      <c r="I187" s="634">
        <f t="shared" si="202"/>
        <v>0.88249999999999995</v>
      </c>
      <c r="J187" s="635">
        <v>10</v>
      </c>
      <c r="K187" s="636">
        <v>32</v>
      </c>
      <c r="L187" s="637">
        <v>0.93</v>
      </c>
      <c r="M187" s="842"/>
      <c r="N187" s="638"/>
      <c r="O187" s="639">
        <f t="shared" si="214"/>
        <v>0</v>
      </c>
      <c r="P187" s="640">
        <f t="shared" si="204"/>
        <v>0</v>
      </c>
      <c r="Q187" s="45">
        <v>0</v>
      </c>
      <c r="R187" s="640">
        <f t="shared" si="205"/>
        <v>0</v>
      </c>
      <c r="S187" s="641"/>
      <c r="T187" s="640">
        <f t="shared" si="206"/>
        <v>0</v>
      </c>
      <c r="U187" s="45"/>
      <c r="V187" s="640">
        <f t="shared" si="145"/>
        <v>0</v>
      </c>
      <c r="W187" s="641">
        <v>0</v>
      </c>
      <c r="X187" s="640">
        <f t="shared" si="207"/>
        <v>0</v>
      </c>
      <c r="Y187" s="641">
        <v>0</v>
      </c>
      <c r="Z187" s="640">
        <f t="shared" si="208"/>
        <v>0</v>
      </c>
      <c r="AA187" s="641">
        <v>0</v>
      </c>
      <c r="AB187" s="640">
        <f t="shared" si="209"/>
        <v>0</v>
      </c>
      <c r="AC187" s="629">
        <f>(45000/30/K187/J187)</f>
        <v>4.6875</v>
      </c>
      <c r="AD187" s="641">
        <v>0</v>
      </c>
      <c r="AE187" s="640">
        <f t="shared" si="210"/>
        <v>0</v>
      </c>
      <c r="AF187" s="640">
        <v>0</v>
      </c>
      <c r="AG187" s="640">
        <v>0</v>
      </c>
      <c r="AH187" s="642">
        <v>0.04</v>
      </c>
      <c r="AI187" s="642">
        <v>1.4999999999999999E-2</v>
      </c>
      <c r="AJ187" s="640">
        <f t="shared" si="215"/>
        <v>3</v>
      </c>
      <c r="AK187" s="643">
        <f t="shared" si="212"/>
        <v>1.125</v>
      </c>
    </row>
  </sheetData>
  <autoFilter ref="A1:AK187" xr:uid="{00000000-0009-0000-0000-000000000000}"/>
  <printOptions horizontalCentered="1"/>
  <pageMargins left="0" right="0" top="0" bottom="0" header="0" footer="0"/>
  <pageSetup paperSize="9" scale="69" fitToHeight="50" orientation="landscape" r:id="rId1"/>
  <headerFooter alignWithMargins="0"/>
  <ignoredErrors>
    <ignoredError sqref="AJ165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29"/>
  <sheetViews>
    <sheetView zoomScale="115" zoomScaleNormal="115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C21" sqref="C21"/>
    </sheetView>
  </sheetViews>
  <sheetFormatPr defaultColWidth="9.140625" defaultRowHeight="12.75" x14ac:dyDescent="0.2"/>
  <cols>
    <col min="1" max="1" width="41.140625" style="364" customWidth="1"/>
    <col min="2" max="2" width="9.42578125" style="23" bestFit="1" customWidth="1"/>
    <col min="3" max="3" width="6" style="23" bestFit="1" customWidth="1"/>
    <col min="4" max="5" width="11.140625" style="120" bestFit="1" customWidth="1"/>
    <col min="6" max="6" width="11.140625" style="120" hidden="1" customWidth="1"/>
    <col min="7" max="7" width="6.5703125" style="94" bestFit="1" customWidth="1"/>
    <col min="8" max="8" width="7.5703125" style="94" customWidth="1"/>
    <col min="9" max="9" width="7.5703125" style="95" bestFit="1" customWidth="1"/>
    <col min="10" max="10" width="3.5703125" style="23" bestFit="1" customWidth="1"/>
    <col min="11" max="11" width="7.85546875" style="96" bestFit="1" customWidth="1"/>
    <col min="12" max="12" width="4" style="96" bestFit="1" customWidth="1"/>
    <col min="13" max="13" width="10" style="338" customWidth="1"/>
    <col min="14" max="14" width="7" style="97" bestFit="1" customWidth="1"/>
    <col min="15" max="15" width="6.5703125" style="94" bestFit="1" customWidth="1"/>
    <col min="16" max="16" width="10.5703125" style="98" bestFit="1" customWidth="1"/>
    <col min="17" max="17" width="9.140625" style="99" bestFit="1" customWidth="1"/>
    <col min="18" max="18" width="5.85546875" style="98" customWidth="1"/>
    <col min="19" max="19" width="9.140625" style="99" bestFit="1" customWidth="1"/>
    <col min="20" max="20" width="8.5703125" style="98" bestFit="1" customWidth="1"/>
    <col min="21" max="21" width="7" style="351" bestFit="1" customWidth="1"/>
    <col min="22" max="22" width="7" style="352" bestFit="1" customWidth="1"/>
    <col min="23" max="23" width="7" style="351" bestFit="1" customWidth="1"/>
    <col min="24" max="24" width="4.85546875" style="352" bestFit="1" customWidth="1"/>
    <col min="25" max="25" width="9.42578125" style="351" bestFit="1" customWidth="1"/>
    <col min="26" max="26" width="6.140625" style="352" customWidth="1"/>
    <col min="27" max="27" width="7.85546875" style="351" bestFit="1" customWidth="1"/>
    <col min="28" max="28" width="4.85546875" style="98" bestFit="1" customWidth="1"/>
    <col min="29" max="29" width="6.5703125" style="100" bestFit="1" customWidth="1"/>
    <col min="30" max="30" width="6.140625" style="99" bestFit="1" customWidth="1"/>
    <col min="31" max="31" width="4.85546875" style="98" bestFit="1" customWidth="1"/>
    <col min="32" max="32" width="11.5703125" style="352" customWidth="1"/>
    <col min="33" max="33" width="10.5703125" style="98" customWidth="1"/>
    <col min="34" max="34" width="6.42578125" style="101" bestFit="1" customWidth="1"/>
    <col min="35" max="35" width="5.42578125" style="101" bestFit="1" customWidth="1"/>
    <col min="36" max="36" width="5.5703125" style="100" bestFit="1" customWidth="1"/>
    <col min="37" max="37" width="4.85546875" style="100" bestFit="1" customWidth="1"/>
    <col min="38" max="16384" width="9.140625" style="23"/>
  </cols>
  <sheetData>
    <row r="1" spans="1:39" ht="45.75" thickBot="1" x14ac:dyDescent="0.25">
      <c r="A1" s="358" t="s">
        <v>4</v>
      </c>
      <c r="B1" s="10" t="s">
        <v>6</v>
      </c>
      <c r="C1" s="10" t="s">
        <v>5</v>
      </c>
      <c r="D1" s="115" t="s">
        <v>137</v>
      </c>
      <c r="E1" s="115" t="s">
        <v>138</v>
      </c>
      <c r="F1" s="115" t="s">
        <v>139</v>
      </c>
      <c r="G1" s="11" t="s">
        <v>65</v>
      </c>
      <c r="H1" s="12" t="s">
        <v>15</v>
      </c>
      <c r="I1" s="13" t="s">
        <v>16</v>
      </c>
      <c r="J1" s="14" t="s">
        <v>12</v>
      </c>
      <c r="K1" s="102" t="s">
        <v>26</v>
      </c>
      <c r="L1" s="15" t="s">
        <v>27</v>
      </c>
      <c r="M1" s="337" t="s">
        <v>87</v>
      </c>
      <c r="N1" s="16" t="s">
        <v>88</v>
      </c>
      <c r="O1" s="17" t="s">
        <v>29</v>
      </c>
      <c r="P1" s="18" t="s">
        <v>30</v>
      </c>
      <c r="Q1" s="19" t="s">
        <v>32</v>
      </c>
      <c r="R1" s="18" t="s">
        <v>33</v>
      </c>
      <c r="S1" s="19" t="s">
        <v>89</v>
      </c>
      <c r="T1" s="18" t="s">
        <v>90</v>
      </c>
      <c r="U1" s="339" t="s">
        <v>91</v>
      </c>
      <c r="V1" s="340" t="s">
        <v>92</v>
      </c>
      <c r="W1" s="339" t="s">
        <v>34</v>
      </c>
      <c r="X1" s="340" t="s">
        <v>35</v>
      </c>
      <c r="Y1" s="339" t="s">
        <v>36</v>
      </c>
      <c r="Z1" s="340" t="s">
        <v>37</v>
      </c>
      <c r="AA1" s="339" t="s">
        <v>38</v>
      </c>
      <c r="AB1" s="18" t="s">
        <v>39</v>
      </c>
      <c r="AC1" s="20" t="s">
        <v>40</v>
      </c>
      <c r="AD1" s="19" t="s">
        <v>41</v>
      </c>
      <c r="AE1" s="18" t="s">
        <v>42</v>
      </c>
      <c r="AF1" s="340" t="s">
        <v>43</v>
      </c>
      <c r="AG1" s="18" t="s">
        <v>44</v>
      </c>
      <c r="AH1" s="21" t="s">
        <v>45</v>
      </c>
      <c r="AI1" s="21" t="s">
        <v>46</v>
      </c>
      <c r="AJ1" s="20" t="s">
        <v>47</v>
      </c>
      <c r="AK1" s="22" t="s">
        <v>48</v>
      </c>
    </row>
    <row r="2" spans="1:39" ht="12.75" customHeight="1" x14ac:dyDescent="0.2">
      <c r="A2" s="510" t="s">
        <v>419</v>
      </c>
      <c r="B2" s="24" t="s">
        <v>7</v>
      </c>
      <c r="C2" s="24" t="s">
        <v>22</v>
      </c>
      <c r="D2" s="723">
        <v>15</v>
      </c>
      <c r="E2" s="723">
        <v>10</v>
      </c>
      <c r="F2" s="488">
        <v>0</v>
      </c>
      <c r="G2" s="25">
        <f t="shared" ref="G2:G25" si="0">SUM(P2,R2,T2,V2,X2,Z2,AB2,AC2,AE2,AF2,AJ2,AK2)</f>
        <v>18.950000000000003</v>
      </c>
      <c r="H2" s="25">
        <f t="shared" ref="H2:H25" si="1">D2-G2</f>
        <v>-3.9500000000000028</v>
      </c>
      <c r="I2" s="26">
        <f t="shared" ref="I2:I25" si="2">H2/D2</f>
        <v>-0.26333333333333353</v>
      </c>
      <c r="J2" s="27">
        <v>1</v>
      </c>
      <c r="K2" s="64">
        <v>32</v>
      </c>
      <c r="L2" s="29">
        <v>1.2</v>
      </c>
      <c r="M2" s="30">
        <v>0</v>
      </c>
      <c r="N2" s="30"/>
      <c r="O2" s="31">
        <f t="shared" ref="O2:O25" si="3">(M2+N2)/K2</f>
        <v>0</v>
      </c>
      <c r="P2" s="32">
        <f t="shared" ref="P2:P25" si="4">O2/J2</f>
        <v>0</v>
      </c>
      <c r="Q2" s="486">
        <v>580</v>
      </c>
      <c r="R2" s="32">
        <f t="shared" ref="R2:R25" si="5">Q2/K2</f>
        <v>18.125</v>
      </c>
      <c r="S2" s="33"/>
      <c r="T2" s="32">
        <f t="shared" ref="T2:T25" si="6">S2/K2</f>
        <v>0</v>
      </c>
      <c r="U2" s="33"/>
      <c r="V2" s="32">
        <f t="shared" ref="V2:V22" si="7">U2/K2</f>
        <v>0</v>
      </c>
      <c r="W2" s="33">
        <v>0</v>
      </c>
      <c r="X2" s="32">
        <f t="shared" ref="X2:X25" si="8">(W2/K2)/J2</f>
        <v>0</v>
      </c>
      <c r="Y2" s="33">
        <v>0</v>
      </c>
      <c r="Z2" s="32">
        <f t="shared" ref="Z2:Z25" si="9">(Y2/K2)/J2</f>
        <v>0</v>
      </c>
      <c r="AA2" s="33">
        <v>0</v>
      </c>
      <c r="AB2" s="32">
        <f t="shared" ref="AB2:AB25" si="10">(AA2/K2)/J2</f>
        <v>0</v>
      </c>
      <c r="AC2" s="31">
        <v>0</v>
      </c>
      <c r="AD2" s="33">
        <v>0</v>
      </c>
      <c r="AE2" s="32">
        <f t="shared" ref="AE2:AE25" si="11">AD2/K2</f>
        <v>0</v>
      </c>
      <c r="AF2" s="32"/>
      <c r="AG2" s="32">
        <v>0</v>
      </c>
      <c r="AH2" s="34">
        <v>0.04</v>
      </c>
      <c r="AI2" s="34">
        <v>1.4999999999999999E-2</v>
      </c>
      <c r="AJ2" s="32">
        <f t="shared" ref="AJ2:AJ14" si="12">(D2*AH2)+AG2</f>
        <v>0.6</v>
      </c>
      <c r="AK2" s="35">
        <f t="shared" ref="AK2:AK25" si="13">D2*AI2</f>
        <v>0.22499999999999998</v>
      </c>
      <c r="AM2" s="23">
        <f t="shared" ref="AM2:AM25" si="14">(M2/100)*105</f>
        <v>0</v>
      </c>
    </row>
    <row r="3" spans="1:39" ht="12.75" customHeight="1" x14ac:dyDescent="0.2">
      <c r="A3" s="515" t="s">
        <v>418</v>
      </c>
      <c r="B3" s="36" t="s">
        <v>7</v>
      </c>
      <c r="C3" s="36" t="s">
        <v>22</v>
      </c>
      <c r="D3" s="721">
        <v>30</v>
      </c>
      <c r="E3" s="721">
        <v>25</v>
      </c>
      <c r="F3" s="489">
        <v>0</v>
      </c>
      <c r="G3" s="37">
        <f t="shared" si="0"/>
        <v>25.087499999999999</v>
      </c>
      <c r="H3" s="37">
        <f t="shared" si="1"/>
        <v>4.9125000000000014</v>
      </c>
      <c r="I3" s="38">
        <f t="shared" si="2"/>
        <v>0.16375000000000003</v>
      </c>
      <c r="J3" s="39">
        <v>1</v>
      </c>
      <c r="K3" s="40">
        <v>32</v>
      </c>
      <c r="L3" s="41">
        <v>1.2</v>
      </c>
      <c r="M3" s="42">
        <v>0</v>
      </c>
      <c r="N3" s="42"/>
      <c r="O3" s="43">
        <f t="shared" si="3"/>
        <v>0</v>
      </c>
      <c r="P3" s="44">
        <f t="shared" si="4"/>
        <v>0</v>
      </c>
      <c r="Q3" s="626">
        <v>750</v>
      </c>
      <c r="R3" s="44">
        <f t="shared" si="5"/>
        <v>23.4375</v>
      </c>
      <c r="S3" s="45"/>
      <c r="T3" s="44">
        <f t="shared" si="6"/>
        <v>0</v>
      </c>
      <c r="U3" s="45"/>
      <c r="V3" s="44">
        <f t="shared" si="7"/>
        <v>0</v>
      </c>
      <c r="W3" s="45">
        <v>0</v>
      </c>
      <c r="X3" s="44">
        <f t="shared" si="8"/>
        <v>0</v>
      </c>
      <c r="Y3" s="45">
        <v>0</v>
      </c>
      <c r="Z3" s="44">
        <f t="shared" si="9"/>
        <v>0</v>
      </c>
      <c r="AA3" s="45">
        <v>0</v>
      </c>
      <c r="AB3" s="44">
        <f t="shared" si="10"/>
        <v>0</v>
      </c>
      <c r="AC3" s="43">
        <v>0</v>
      </c>
      <c r="AD3" s="45">
        <v>0</v>
      </c>
      <c r="AE3" s="44">
        <f t="shared" si="11"/>
        <v>0</v>
      </c>
      <c r="AF3" s="44"/>
      <c r="AG3" s="44">
        <v>0</v>
      </c>
      <c r="AH3" s="46">
        <v>0.04</v>
      </c>
      <c r="AI3" s="46">
        <v>1.4999999999999999E-2</v>
      </c>
      <c r="AJ3" s="44">
        <f t="shared" si="12"/>
        <v>1.2</v>
      </c>
      <c r="AK3" s="47">
        <f t="shared" si="13"/>
        <v>0.44999999999999996</v>
      </c>
      <c r="AM3" s="23">
        <f t="shared" si="14"/>
        <v>0</v>
      </c>
    </row>
    <row r="4" spans="1:39" ht="12.75" customHeight="1" x14ac:dyDescent="0.2">
      <c r="A4" s="515" t="s">
        <v>420</v>
      </c>
      <c r="B4" s="36" t="s">
        <v>7</v>
      </c>
      <c r="C4" s="36" t="s">
        <v>22</v>
      </c>
      <c r="D4" s="721">
        <v>45</v>
      </c>
      <c r="E4" s="721">
        <v>35</v>
      </c>
      <c r="F4" s="489">
        <v>0</v>
      </c>
      <c r="G4" s="37">
        <f t="shared" si="0"/>
        <v>30.287500000000001</v>
      </c>
      <c r="H4" s="37">
        <f t="shared" si="1"/>
        <v>14.712499999999999</v>
      </c>
      <c r="I4" s="38">
        <f t="shared" si="2"/>
        <v>0.32694444444444443</v>
      </c>
      <c r="J4" s="39">
        <v>1</v>
      </c>
      <c r="K4" s="40">
        <v>32</v>
      </c>
      <c r="L4" s="41">
        <v>1.2</v>
      </c>
      <c r="M4" s="42">
        <v>0</v>
      </c>
      <c r="N4" s="42"/>
      <c r="O4" s="43">
        <f t="shared" si="3"/>
        <v>0</v>
      </c>
      <c r="P4" s="44">
        <f t="shared" si="4"/>
        <v>0</v>
      </c>
      <c r="Q4" s="626">
        <v>890</v>
      </c>
      <c r="R4" s="44">
        <f t="shared" si="5"/>
        <v>27.8125</v>
      </c>
      <c r="S4" s="45"/>
      <c r="T4" s="44">
        <f t="shared" si="6"/>
        <v>0</v>
      </c>
      <c r="U4" s="45"/>
      <c r="V4" s="44">
        <f t="shared" si="7"/>
        <v>0</v>
      </c>
      <c r="W4" s="45">
        <v>0</v>
      </c>
      <c r="X4" s="44">
        <f t="shared" si="8"/>
        <v>0</v>
      </c>
      <c r="Y4" s="45">
        <v>0</v>
      </c>
      <c r="Z4" s="44">
        <f t="shared" si="9"/>
        <v>0</v>
      </c>
      <c r="AA4" s="45">
        <v>0</v>
      </c>
      <c r="AB4" s="44">
        <f t="shared" si="10"/>
        <v>0</v>
      </c>
      <c r="AC4" s="43">
        <v>0</v>
      </c>
      <c r="AD4" s="45">
        <v>0</v>
      </c>
      <c r="AE4" s="44">
        <f t="shared" si="11"/>
        <v>0</v>
      </c>
      <c r="AF4" s="44"/>
      <c r="AG4" s="44">
        <v>0</v>
      </c>
      <c r="AH4" s="46">
        <v>0.04</v>
      </c>
      <c r="AI4" s="46">
        <v>1.4999999999999999E-2</v>
      </c>
      <c r="AJ4" s="44">
        <f t="shared" si="12"/>
        <v>1.8</v>
      </c>
      <c r="AK4" s="47">
        <f t="shared" si="13"/>
        <v>0.67499999999999993</v>
      </c>
      <c r="AM4" s="23">
        <f t="shared" si="14"/>
        <v>0</v>
      </c>
    </row>
    <row r="5" spans="1:39" ht="13.5" customHeight="1" thickBot="1" x14ac:dyDescent="0.25">
      <c r="A5" s="511" t="s">
        <v>421</v>
      </c>
      <c r="B5" s="48" t="s">
        <v>7</v>
      </c>
      <c r="C5" s="48" t="s">
        <v>22</v>
      </c>
      <c r="D5" s="724">
        <v>100</v>
      </c>
      <c r="E5" s="724">
        <v>90</v>
      </c>
      <c r="F5" s="512">
        <v>0</v>
      </c>
      <c r="G5" s="49">
        <f t="shared" si="0"/>
        <v>60.1875</v>
      </c>
      <c r="H5" s="49">
        <f t="shared" si="1"/>
        <v>39.8125</v>
      </c>
      <c r="I5" s="50">
        <f t="shared" si="2"/>
        <v>0.39812500000000001</v>
      </c>
      <c r="J5" s="51">
        <v>1</v>
      </c>
      <c r="K5" s="52">
        <v>32</v>
      </c>
      <c r="L5" s="53">
        <v>1.2</v>
      </c>
      <c r="M5" s="54">
        <v>0</v>
      </c>
      <c r="N5" s="54"/>
      <c r="O5" s="55">
        <f t="shared" si="3"/>
        <v>0</v>
      </c>
      <c r="P5" s="56">
        <f t="shared" si="4"/>
        <v>0</v>
      </c>
      <c r="Q5" s="487">
        <v>1750</v>
      </c>
      <c r="R5" s="56">
        <f t="shared" si="5"/>
        <v>54.6875</v>
      </c>
      <c r="S5" s="57"/>
      <c r="T5" s="56">
        <f t="shared" si="6"/>
        <v>0</v>
      </c>
      <c r="U5" s="57"/>
      <c r="V5" s="56">
        <f t="shared" si="7"/>
        <v>0</v>
      </c>
      <c r="W5" s="57">
        <v>0</v>
      </c>
      <c r="X5" s="56">
        <f t="shared" si="8"/>
        <v>0</v>
      </c>
      <c r="Y5" s="57">
        <v>0</v>
      </c>
      <c r="Z5" s="56">
        <f t="shared" si="9"/>
        <v>0</v>
      </c>
      <c r="AA5" s="57">
        <v>0</v>
      </c>
      <c r="AB5" s="56">
        <f t="shared" si="10"/>
        <v>0</v>
      </c>
      <c r="AC5" s="55">
        <v>0</v>
      </c>
      <c r="AD5" s="57">
        <v>0</v>
      </c>
      <c r="AE5" s="56">
        <f t="shared" si="11"/>
        <v>0</v>
      </c>
      <c r="AF5" s="56"/>
      <c r="AG5" s="56">
        <v>0</v>
      </c>
      <c r="AH5" s="58">
        <v>0.04</v>
      </c>
      <c r="AI5" s="58">
        <v>1.4999999999999999E-2</v>
      </c>
      <c r="AJ5" s="56">
        <f t="shared" si="12"/>
        <v>4</v>
      </c>
      <c r="AK5" s="59">
        <f t="shared" si="13"/>
        <v>1.5</v>
      </c>
      <c r="AM5" s="23">
        <f t="shared" si="14"/>
        <v>0</v>
      </c>
    </row>
    <row r="6" spans="1:39" ht="13.5" customHeight="1" x14ac:dyDescent="0.2">
      <c r="A6" s="510" t="s">
        <v>334</v>
      </c>
      <c r="B6" s="24" t="s">
        <v>7</v>
      </c>
      <c r="C6" s="24" t="s">
        <v>22</v>
      </c>
      <c r="D6" s="723">
        <v>15</v>
      </c>
      <c r="E6" s="723">
        <v>10</v>
      </c>
      <c r="F6" s="488">
        <v>0</v>
      </c>
      <c r="G6" s="25">
        <f t="shared" ref="G6:G9" si="15">SUM(P6,R6,T6,V6,X6,Z6,AB6,AC6,AE6,AF6,AJ6,AK6)</f>
        <v>7.0749999999999993</v>
      </c>
      <c r="H6" s="25">
        <f t="shared" ref="H6:H9" si="16">D6-G6</f>
        <v>7.9250000000000007</v>
      </c>
      <c r="I6" s="26">
        <f t="shared" ref="I6:I9" si="17">H6/D6</f>
        <v>0.52833333333333343</v>
      </c>
      <c r="J6" s="27">
        <v>1</v>
      </c>
      <c r="K6" s="64">
        <v>32</v>
      </c>
      <c r="L6" s="29">
        <v>1.2</v>
      </c>
      <c r="M6" s="30">
        <v>0</v>
      </c>
      <c r="N6" s="30"/>
      <c r="O6" s="31">
        <f t="shared" ref="O6:O9" si="18">(M6+N6)/K6</f>
        <v>0</v>
      </c>
      <c r="P6" s="32">
        <f t="shared" ref="P6:P9" si="19">O6/J6</f>
        <v>0</v>
      </c>
      <c r="Q6" s="486">
        <v>200</v>
      </c>
      <c r="R6" s="32">
        <f t="shared" ref="R6:R9" si="20">Q6/K6</f>
        <v>6.25</v>
      </c>
      <c r="S6" s="33"/>
      <c r="T6" s="32">
        <f t="shared" ref="T6:T9" si="21">S6/K6</f>
        <v>0</v>
      </c>
      <c r="U6" s="33"/>
      <c r="V6" s="32">
        <f t="shared" ref="V6:V9" si="22">U6/K6</f>
        <v>0</v>
      </c>
      <c r="W6" s="33">
        <v>0</v>
      </c>
      <c r="X6" s="32">
        <f t="shared" ref="X6:X9" si="23">(W6/K6)/J6</f>
        <v>0</v>
      </c>
      <c r="Y6" s="33">
        <v>0</v>
      </c>
      <c r="Z6" s="32">
        <f t="shared" ref="Z6:Z9" si="24">(Y6/K6)/J6</f>
        <v>0</v>
      </c>
      <c r="AA6" s="33">
        <v>0</v>
      </c>
      <c r="AB6" s="32">
        <f t="shared" ref="AB6:AB9" si="25">(AA6/K6)/J6</f>
        <v>0</v>
      </c>
      <c r="AC6" s="31">
        <v>0</v>
      </c>
      <c r="AD6" s="33">
        <v>0</v>
      </c>
      <c r="AE6" s="32">
        <f t="shared" ref="AE6:AE9" si="26">AD6/K6</f>
        <v>0</v>
      </c>
      <c r="AF6" s="32"/>
      <c r="AG6" s="32">
        <v>0</v>
      </c>
      <c r="AH6" s="34">
        <v>0.04</v>
      </c>
      <c r="AI6" s="34">
        <v>1.4999999999999999E-2</v>
      </c>
      <c r="AJ6" s="32">
        <f t="shared" ref="AJ6:AJ9" si="27">(D6*AH6)+AG6</f>
        <v>0.6</v>
      </c>
      <c r="AK6" s="35">
        <f t="shared" ref="AK6:AK9" si="28">D6*AI6</f>
        <v>0.22499999999999998</v>
      </c>
    </row>
    <row r="7" spans="1:39" ht="13.5" customHeight="1" x14ac:dyDescent="0.2">
      <c r="A7" s="515" t="s">
        <v>335</v>
      </c>
      <c r="B7" s="36" t="s">
        <v>7</v>
      </c>
      <c r="C7" s="36" t="s">
        <v>22</v>
      </c>
      <c r="D7" s="721">
        <v>30</v>
      </c>
      <c r="E7" s="721">
        <v>20</v>
      </c>
      <c r="F7" s="489">
        <v>0</v>
      </c>
      <c r="G7" s="37">
        <f t="shared" si="15"/>
        <v>13.368749999999999</v>
      </c>
      <c r="H7" s="37">
        <f t="shared" si="16"/>
        <v>16.631250000000001</v>
      </c>
      <c r="I7" s="38">
        <f t="shared" si="17"/>
        <v>0.55437500000000006</v>
      </c>
      <c r="J7" s="39">
        <v>1</v>
      </c>
      <c r="K7" s="40">
        <v>32</v>
      </c>
      <c r="L7" s="41">
        <v>1.2</v>
      </c>
      <c r="M7" s="42">
        <v>0</v>
      </c>
      <c r="N7" s="42"/>
      <c r="O7" s="43">
        <f t="shared" si="18"/>
        <v>0</v>
      </c>
      <c r="P7" s="44">
        <f t="shared" si="19"/>
        <v>0</v>
      </c>
      <c r="Q7" s="626">
        <v>375</v>
      </c>
      <c r="R7" s="44">
        <f t="shared" si="20"/>
        <v>11.71875</v>
      </c>
      <c r="S7" s="45"/>
      <c r="T7" s="44">
        <f t="shared" si="21"/>
        <v>0</v>
      </c>
      <c r="U7" s="45"/>
      <c r="V7" s="44">
        <f t="shared" si="22"/>
        <v>0</v>
      </c>
      <c r="W7" s="45">
        <v>0</v>
      </c>
      <c r="X7" s="44">
        <f t="shared" si="23"/>
        <v>0</v>
      </c>
      <c r="Y7" s="45">
        <v>0</v>
      </c>
      <c r="Z7" s="44">
        <f t="shared" si="24"/>
        <v>0</v>
      </c>
      <c r="AA7" s="45">
        <v>0</v>
      </c>
      <c r="AB7" s="44">
        <f t="shared" si="25"/>
        <v>0</v>
      </c>
      <c r="AC7" s="43">
        <v>0</v>
      </c>
      <c r="AD7" s="45">
        <v>0</v>
      </c>
      <c r="AE7" s="44">
        <f t="shared" si="26"/>
        <v>0</v>
      </c>
      <c r="AF7" s="44"/>
      <c r="AG7" s="44">
        <v>0</v>
      </c>
      <c r="AH7" s="46">
        <v>0.04</v>
      </c>
      <c r="AI7" s="46">
        <v>1.4999999999999999E-2</v>
      </c>
      <c r="AJ7" s="44">
        <f t="shared" si="27"/>
        <v>1.2</v>
      </c>
      <c r="AK7" s="47">
        <f t="shared" si="28"/>
        <v>0.44999999999999996</v>
      </c>
    </row>
    <row r="8" spans="1:39" ht="13.5" customHeight="1" x14ac:dyDescent="0.2">
      <c r="A8" s="515" t="s">
        <v>336</v>
      </c>
      <c r="B8" s="36" t="s">
        <v>7</v>
      </c>
      <c r="C8" s="36" t="s">
        <v>22</v>
      </c>
      <c r="D8" s="721">
        <v>45</v>
      </c>
      <c r="E8" s="721">
        <v>20</v>
      </c>
      <c r="F8" s="489">
        <v>0</v>
      </c>
      <c r="G8" s="37">
        <f t="shared" si="15"/>
        <v>21.225000000000001</v>
      </c>
      <c r="H8" s="37">
        <f t="shared" si="16"/>
        <v>23.774999999999999</v>
      </c>
      <c r="I8" s="38">
        <f t="shared" si="17"/>
        <v>0.52833333333333332</v>
      </c>
      <c r="J8" s="39">
        <v>1</v>
      </c>
      <c r="K8" s="40">
        <v>32</v>
      </c>
      <c r="L8" s="41">
        <v>1.2</v>
      </c>
      <c r="M8" s="42">
        <v>0</v>
      </c>
      <c r="N8" s="42"/>
      <c r="O8" s="43">
        <f t="shared" si="18"/>
        <v>0</v>
      </c>
      <c r="P8" s="44">
        <f t="shared" si="19"/>
        <v>0</v>
      </c>
      <c r="Q8" s="626">
        <v>600</v>
      </c>
      <c r="R8" s="44">
        <f t="shared" si="20"/>
        <v>18.75</v>
      </c>
      <c r="S8" s="45"/>
      <c r="T8" s="44">
        <f t="shared" si="21"/>
        <v>0</v>
      </c>
      <c r="U8" s="45"/>
      <c r="V8" s="44">
        <f t="shared" si="22"/>
        <v>0</v>
      </c>
      <c r="W8" s="45">
        <v>0</v>
      </c>
      <c r="X8" s="44">
        <f t="shared" si="23"/>
        <v>0</v>
      </c>
      <c r="Y8" s="45">
        <v>0</v>
      </c>
      <c r="Z8" s="44">
        <f t="shared" si="24"/>
        <v>0</v>
      </c>
      <c r="AA8" s="45">
        <v>0</v>
      </c>
      <c r="AB8" s="44">
        <f t="shared" si="25"/>
        <v>0</v>
      </c>
      <c r="AC8" s="43">
        <v>0</v>
      </c>
      <c r="AD8" s="45">
        <v>0</v>
      </c>
      <c r="AE8" s="44">
        <f t="shared" si="26"/>
        <v>0</v>
      </c>
      <c r="AF8" s="44"/>
      <c r="AG8" s="44">
        <v>0</v>
      </c>
      <c r="AH8" s="46">
        <v>0.04</v>
      </c>
      <c r="AI8" s="46">
        <v>1.4999999999999999E-2</v>
      </c>
      <c r="AJ8" s="44">
        <f t="shared" si="27"/>
        <v>1.8</v>
      </c>
      <c r="AK8" s="47">
        <f t="shared" si="28"/>
        <v>0.67499999999999993</v>
      </c>
    </row>
    <row r="9" spans="1:39" ht="13.5" customHeight="1" thickBot="1" x14ac:dyDescent="0.25">
      <c r="A9" s="511" t="s">
        <v>337</v>
      </c>
      <c r="B9" s="48" t="s">
        <v>7</v>
      </c>
      <c r="C9" s="48" t="s">
        <v>22</v>
      </c>
      <c r="D9" s="724">
        <v>90</v>
      </c>
      <c r="E9" s="724">
        <v>50</v>
      </c>
      <c r="F9" s="512">
        <v>0</v>
      </c>
      <c r="G9" s="49">
        <f t="shared" si="15"/>
        <v>54.95</v>
      </c>
      <c r="H9" s="49">
        <f t="shared" si="16"/>
        <v>35.049999999999997</v>
      </c>
      <c r="I9" s="50">
        <f t="shared" si="17"/>
        <v>0.38944444444444443</v>
      </c>
      <c r="J9" s="51">
        <v>1</v>
      </c>
      <c r="K9" s="52">
        <v>32</v>
      </c>
      <c r="L9" s="53">
        <v>1.2</v>
      </c>
      <c r="M9" s="54">
        <v>0</v>
      </c>
      <c r="N9" s="54"/>
      <c r="O9" s="55">
        <f t="shared" si="18"/>
        <v>0</v>
      </c>
      <c r="P9" s="56">
        <f t="shared" si="19"/>
        <v>0</v>
      </c>
      <c r="Q9" s="487">
        <v>1600</v>
      </c>
      <c r="R9" s="56">
        <f t="shared" si="20"/>
        <v>50</v>
      </c>
      <c r="S9" s="57"/>
      <c r="T9" s="56">
        <f t="shared" si="21"/>
        <v>0</v>
      </c>
      <c r="U9" s="57"/>
      <c r="V9" s="56">
        <f t="shared" si="22"/>
        <v>0</v>
      </c>
      <c r="W9" s="57">
        <v>0</v>
      </c>
      <c r="X9" s="56">
        <f t="shared" si="23"/>
        <v>0</v>
      </c>
      <c r="Y9" s="57">
        <v>0</v>
      </c>
      <c r="Z9" s="56">
        <f t="shared" si="24"/>
        <v>0</v>
      </c>
      <c r="AA9" s="57">
        <v>0</v>
      </c>
      <c r="AB9" s="56">
        <f t="shared" si="25"/>
        <v>0</v>
      </c>
      <c r="AC9" s="55">
        <v>0</v>
      </c>
      <c r="AD9" s="57">
        <v>0</v>
      </c>
      <c r="AE9" s="56">
        <f t="shared" si="26"/>
        <v>0</v>
      </c>
      <c r="AF9" s="56"/>
      <c r="AG9" s="56">
        <v>0</v>
      </c>
      <c r="AH9" s="58">
        <v>0.04</v>
      </c>
      <c r="AI9" s="58">
        <v>1.4999999999999999E-2</v>
      </c>
      <c r="AJ9" s="56">
        <f t="shared" si="27"/>
        <v>3.6</v>
      </c>
      <c r="AK9" s="59">
        <f t="shared" si="28"/>
        <v>1.3499999999999999</v>
      </c>
    </row>
    <row r="10" spans="1:39" ht="13.5" customHeight="1" x14ac:dyDescent="0.2">
      <c r="A10" s="515" t="s">
        <v>434</v>
      </c>
      <c r="B10" s="36" t="s">
        <v>9</v>
      </c>
      <c r="C10" s="36" t="s">
        <v>22</v>
      </c>
      <c r="D10" s="721">
        <v>25</v>
      </c>
      <c r="E10" s="721">
        <v>15</v>
      </c>
      <c r="F10" s="489">
        <v>0</v>
      </c>
      <c r="G10" s="37">
        <f>SUM(P10,R10,T10,V10,X10,Z10,AB10,AC10,AE10,AF10,AJ10,AK10)</f>
        <v>11.375</v>
      </c>
      <c r="H10" s="37">
        <f>D10-G10</f>
        <v>13.625</v>
      </c>
      <c r="I10" s="38">
        <f>H10/D10</f>
        <v>0.54500000000000004</v>
      </c>
      <c r="J10" s="39">
        <v>1</v>
      </c>
      <c r="K10" s="40">
        <v>32</v>
      </c>
      <c r="L10" s="41">
        <v>1.2</v>
      </c>
      <c r="M10" s="42">
        <v>0</v>
      </c>
      <c r="N10" s="42"/>
      <c r="O10" s="43">
        <f>(M10+N10)/K10</f>
        <v>0</v>
      </c>
      <c r="P10" s="44">
        <f>O10/J10</f>
        <v>0</v>
      </c>
      <c r="Q10" s="45"/>
      <c r="R10" s="44">
        <f>Q10/K10</f>
        <v>0</v>
      </c>
      <c r="S10" s="45"/>
      <c r="T10" s="44">
        <f>S10/K10</f>
        <v>0</v>
      </c>
      <c r="U10" s="45"/>
      <c r="V10" s="44">
        <f>U10/K10</f>
        <v>0</v>
      </c>
      <c r="W10" s="45">
        <v>0</v>
      </c>
      <c r="X10" s="44">
        <f>(W10/K10)/J10</f>
        <v>0</v>
      </c>
      <c r="Y10" s="45">
        <v>0</v>
      </c>
      <c r="Z10" s="44">
        <f>(Y10/K10)/J10</f>
        <v>0</v>
      </c>
      <c r="AA10" s="45">
        <v>0</v>
      </c>
      <c r="AB10" s="44">
        <f>(AA10/K10)/J10</f>
        <v>0</v>
      </c>
      <c r="AC10" s="43">
        <v>0</v>
      </c>
      <c r="AD10" s="45">
        <v>0</v>
      </c>
      <c r="AE10" s="44">
        <f>AD10/K10</f>
        <v>0</v>
      </c>
      <c r="AF10" s="629">
        <v>10</v>
      </c>
      <c r="AG10" s="44">
        <v>0</v>
      </c>
      <c r="AH10" s="46">
        <v>0.04</v>
      </c>
      <c r="AI10" s="46">
        <v>1.4999999999999999E-2</v>
      </c>
      <c r="AJ10" s="44">
        <f>(D10*AH10)+AG10</f>
        <v>1</v>
      </c>
      <c r="AK10" s="47">
        <f>D10*AI10</f>
        <v>0.375</v>
      </c>
    </row>
    <row r="11" spans="1:39" ht="13.5" customHeight="1" x14ac:dyDescent="0.2">
      <c r="A11" s="515" t="s">
        <v>426</v>
      </c>
      <c r="B11" s="36" t="s">
        <v>9</v>
      </c>
      <c r="C11" s="36" t="s">
        <v>22</v>
      </c>
      <c r="D11" s="721">
        <v>75</v>
      </c>
      <c r="E11" s="721">
        <v>40</v>
      </c>
      <c r="F11" s="489">
        <v>0</v>
      </c>
      <c r="G11" s="37">
        <f>SUM(P11,R11,T11,V11,X11,Z11,AB11,AC11,AE11,AF11,AJ11,AK11)</f>
        <v>54.125</v>
      </c>
      <c r="H11" s="37">
        <f>D11-G11</f>
        <v>20.875</v>
      </c>
      <c r="I11" s="38">
        <f>H11/D11</f>
        <v>0.27833333333333332</v>
      </c>
      <c r="J11" s="39">
        <v>1</v>
      </c>
      <c r="K11" s="40">
        <v>32</v>
      </c>
      <c r="L11" s="41">
        <v>1.2</v>
      </c>
      <c r="M11" s="42">
        <v>0</v>
      </c>
      <c r="N11" s="42"/>
      <c r="O11" s="43">
        <f>(M11+N11)/K11</f>
        <v>0</v>
      </c>
      <c r="P11" s="44">
        <f>O11/J11</f>
        <v>0</v>
      </c>
      <c r="Q11" s="45"/>
      <c r="R11" s="44">
        <f>Q11/K11</f>
        <v>0</v>
      </c>
      <c r="S11" s="45"/>
      <c r="T11" s="44">
        <f>S11/K11</f>
        <v>0</v>
      </c>
      <c r="U11" s="45"/>
      <c r="V11" s="44">
        <f>U11/K11</f>
        <v>0</v>
      </c>
      <c r="W11" s="45">
        <v>0</v>
      </c>
      <c r="X11" s="44">
        <f>(W11/K11)/J11</f>
        <v>0</v>
      </c>
      <c r="Y11" s="45">
        <v>0</v>
      </c>
      <c r="Z11" s="44">
        <f>(Y11/K11)/J11</f>
        <v>0</v>
      </c>
      <c r="AA11" s="45">
        <v>0</v>
      </c>
      <c r="AB11" s="44">
        <f>(AA11/K11)/J11</f>
        <v>0</v>
      </c>
      <c r="AC11" s="43">
        <v>0</v>
      </c>
      <c r="AD11" s="45">
        <v>0</v>
      </c>
      <c r="AE11" s="44">
        <f>AD11/K11</f>
        <v>0</v>
      </c>
      <c r="AF11" s="629">
        <v>50</v>
      </c>
      <c r="AG11" s="44">
        <v>0</v>
      </c>
      <c r="AH11" s="46">
        <v>0.04</v>
      </c>
      <c r="AI11" s="46">
        <v>1.4999999999999999E-2</v>
      </c>
      <c r="AJ11" s="44">
        <f>(D11*AH11)+AG11</f>
        <v>3</v>
      </c>
      <c r="AK11" s="47">
        <f>D11*AI11</f>
        <v>1.125</v>
      </c>
    </row>
    <row r="12" spans="1:39" ht="13.5" customHeight="1" thickBot="1" x14ac:dyDescent="0.25">
      <c r="A12" s="511" t="s">
        <v>427</v>
      </c>
      <c r="B12" s="48" t="s">
        <v>9</v>
      </c>
      <c r="C12" s="48" t="s">
        <v>22</v>
      </c>
      <c r="D12" s="724">
        <v>90</v>
      </c>
      <c r="E12" s="724">
        <v>50</v>
      </c>
      <c r="F12" s="512">
        <v>0</v>
      </c>
      <c r="G12" s="49">
        <f t="shared" ref="G12" si="29">SUM(P12,R12,T12,V12,X12,Z12,AB12,AC12,AE12,AF12,AJ12,AK12)</f>
        <v>64.95</v>
      </c>
      <c r="H12" s="49">
        <f t="shared" ref="H12" si="30">D12-G12</f>
        <v>25.049999999999997</v>
      </c>
      <c r="I12" s="50">
        <f t="shared" ref="I12" si="31">H12/D12</f>
        <v>0.27833333333333332</v>
      </c>
      <c r="J12" s="51">
        <v>1</v>
      </c>
      <c r="K12" s="52">
        <v>32</v>
      </c>
      <c r="L12" s="53">
        <v>1.2</v>
      </c>
      <c r="M12" s="54">
        <v>0</v>
      </c>
      <c r="N12" s="54"/>
      <c r="O12" s="55">
        <f t="shared" ref="O12" si="32">(M12+N12)/K12</f>
        <v>0</v>
      </c>
      <c r="P12" s="56">
        <f t="shared" ref="P12" si="33">O12/J12</f>
        <v>0</v>
      </c>
      <c r="Q12" s="57"/>
      <c r="R12" s="56">
        <f t="shared" ref="R12" si="34">Q12/K12</f>
        <v>0</v>
      </c>
      <c r="S12" s="57"/>
      <c r="T12" s="56">
        <f t="shared" ref="T12" si="35">S12/K12</f>
        <v>0</v>
      </c>
      <c r="U12" s="57"/>
      <c r="V12" s="56">
        <f t="shared" ref="V12" si="36">U12/K12</f>
        <v>0</v>
      </c>
      <c r="W12" s="57">
        <v>0</v>
      </c>
      <c r="X12" s="56">
        <f t="shared" ref="X12" si="37">(W12/K12)/J12</f>
        <v>0</v>
      </c>
      <c r="Y12" s="57">
        <v>0</v>
      </c>
      <c r="Z12" s="56">
        <f t="shared" ref="Z12" si="38">(Y12/K12)/J12</f>
        <v>0</v>
      </c>
      <c r="AA12" s="57">
        <v>0</v>
      </c>
      <c r="AB12" s="56">
        <f t="shared" ref="AB12" si="39">(AA12/K12)/J12</f>
        <v>0</v>
      </c>
      <c r="AC12" s="55">
        <v>0</v>
      </c>
      <c r="AD12" s="57">
        <v>0</v>
      </c>
      <c r="AE12" s="56">
        <f t="shared" ref="AE12" si="40">AD12/K12</f>
        <v>0</v>
      </c>
      <c r="AF12" s="667">
        <v>60</v>
      </c>
      <c r="AG12" s="56">
        <v>0</v>
      </c>
      <c r="AH12" s="58">
        <v>0.04</v>
      </c>
      <c r="AI12" s="58">
        <v>1.4999999999999999E-2</v>
      </c>
      <c r="AJ12" s="56">
        <f t="shared" ref="AJ12" si="41">(D12*AH12)+AG12</f>
        <v>3.6</v>
      </c>
      <c r="AK12" s="59">
        <f t="shared" ref="AK12" si="42">D12*AI12</f>
        <v>1.3499999999999999</v>
      </c>
    </row>
    <row r="13" spans="1:39" ht="12.75" customHeight="1" x14ac:dyDescent="0.2">
      <c r="A13" s="513" t="s">
        <v>339</v>
      </c>
      <c r="B13" s="60" t="s">
        <v>9</v>
      </c>
      <c r="C13" s="60" t="s">
        <v>22</v>
      </c>
      <c r="D13" s="725">
        <v>30</v>
      </c>
      <c r="E13" s="725">
        <v>20</v>
      </c>
      <c r="F13" s="514">
        <v>0</v>
      </c>
      <c r="G13" s="61">
        <f t="shared" si="0"/>
        <v>12.587499999999999</v>
      </c>
      <c r="H13" s="61">
        <f t="shared" si="1"/>
        <v>17.412500000000001</v>
      </c>
      <c r="I13" s="62">
        <f t="shared" si="2"/>
        <v>0.58041666666666669</v>
      </c>
      <c r="J13" s="63">
        <v>1</v>
      </c>
      <c r="K13" s="28">
        <v>32</v>
      </c>
      <c r="L13" s="78">
        <v>1.2</v>
      </c>
      <c r="M13" s="65">
        <v>0</v>
      </c>
      <c r="N13" s="65"/>
      <c r="O13" s="66">
        <f t="shared" si="3"/>
        <v>0</v>
      </c>
      <c r="P13" s="67">
        <f t="shared" si="4"/>
        <v>0</v>
      </c>
      <c r="Q13" s="628">
        <v>350</v>
      </c>
      <c r="R13" s="67">
        <f t="shared" si="5"/>
        <v>10.9375</v>
      </c>
      <c r="S13" s="69"/>
      <c r="T13" s="67">
        <f t="shared" si="6"/>
        <v>0</v>
      </c>
      <c r="U13" s="69"/>
      <c r="V13" s="67">
        <f t="shared" si="7"/>
        <v>0</v>
      </c>
      <c r="W13" s="69">
        <v>0</v>
      </c>
      <c r="X13" s="67">
        <f t="shared" si="8"/>
        <v>0</v>
      </c>
      <c r="Y13" s="69">
        <v>0</v>
      </c>
      <c r="Z13" s="67">
        <f t="shared" si="9"/>
        <v>0</v>
      </c>
      <c r="AA13" s="69">
        <v>0</v>
      </c>
      <c r="AB13" s="67">
        <f t="shared" si="10"/>
        <v>0</v>
      </c>
      <c r="AC13" s="66">
        <v>0</v>
      </c>
      <c r="AD13" s="69">
        <v>0</v>
      </c>
      <c r="AE13" s="67">
        <f t="shared" si="11"/>
        <v>0</v>
      </c>
      <c r="AF13" s="32"/>
      <c r="AG13" s="67">
        <v>0</v>
      </c>
      <c r="AH13" s="70">
        <v>0.04</v>
      </c>
      <c r="AI13" s="70">
        <v>1.4999999999999999E-2</v>
      </c>
      <c r="AJ13" s="66">
        <f t="shared" si="12"/>
        <v>1.2</v>
      </c>
      <c r="AK13" s="776">
        <f t="shared" si="13"/>
        <v>0.44999999999999996</v>
      </c>
      <c r="AM13" s="23">
        <f t="shared" si="14"/>
        <v>0</v>
      </c>
    </row>
    <row r="14" spans="1:39" ht="12.75" customHeight="1" x14ac:dyDescent="0.2">
      <c r="A14" s="515" t="s">
        <v>338</v>
      </c>
      <c r="B14" s="36" t="s">
        <v>9</v>
      </c>
      <c r="C14" s="36" t="s">
        <v>22</v>
      </c>
      <c r="D14" s="721">
        <v>50</v>
      </c>
      <c r="E14" s="721">
        <v>30</v>
      </c>
      <c r="F14" s="489">
        <v>0</v>
      </c>
      <c r="G14" s="37">
        <f t="shared" si="0"/>
        <v>21.5</v>
      </c>
      <c r="H14" s="37">
        <f t="shared" si="1"/>
        <v>28.5</v>
      </c>
      <c r="I14" s="38">
        <f t="shared" si="2"/>
        <v>0.56999999999999995</v>
      </c>
      <c r="J14" s="39">
        <v>1</v>
      </c>
      <c r="K14" s="40">
        <v>32</v>
      </c>
      <c r="L14" s="41">
        <v>1.2</v>
      </c>
      <c r="M14" s="42">
        <v>0</v>
      </c>
      <c r="N14" s="42"/>
      <c r="O14" s="43">
        <f t="shared" si="3"/>
        <v>0</v>
      </c>
      <c r="P14" s="44">
        <f t="shared" si="4"/>
        <v>0</v>
      </c>
      <c r="Q14" s="626">
        <v>600</v>
      </c>
      <c r="R14" s="44">
        <f t="shared" si="5"/>
        <v>18.75</v>
      </c>
      <c r="S14" s="45"/>
      <c r="T14" s="44">
        <f t="shared" si="6"/>
        <v>0</v>
      </c>
      <c r="U14" s="45"/>
      <c r="V14" s="44">
        <f t="shared" si="7"/>
        <v>0</v>
      </c>
      <c r="W14" s="45">
        <v>0</v>
      </c>
      <c r="X14" s="44">
        <f t="shared" si="8"/>
        <v>0</v>
      </c>
      <c r="Y14" s="45">
        <v>0</v>
      </c>
      <c r="Z14" s="44">
        <f t="shared" si="9"/>
        <v>0</v>
      </c>
      <c r="AA14" s="45">
        <v>0</v>
      </c>
      <c r="AB14" s="44">
        <f t="shared" si="10"/>
        <v>0</v>
      </c>
      <c r="AC14" s="43">
        <v>0</v>
      </c>
      <c r="AD14" s="45">
        <v>0</v>
      </c>
      <c r="AE14" s="44">
        <f t="shared" si="11"/>
        <v>0</v>
      </c>
      <c r="AF14" s="44"/>
      <c r="AG14" s="44">
        <v>0</v>
      </c>
      <c r="AH14" s="46">
        <v>0.04</v>
      </c>
      <c r="AI14" s="46">
        <v>1.4999999999999999E-2</v>
      </c>
      <c r="AJ14" s="43">
        <f t="shared" si="12"/>
        <v>2</v>
      </c>
      <c r="AK14" s="518">
        <f t="shared" si="13"/>
        <v>0.75</v>
      </c>
      <c r="AM14" s="23">
        <f t="shared" si="14"/>
        <v>0</v>
      </c>
    </row>
    <row r="15" spans="1:39" ht="12.75" customHeight="1" x14ac:dyDescent="0.2">
      <c r="A15" s="515" t="s">
        <v>416</v>
      </c>
      <c r="B15" s="36" t="s">
        <v>9</v>
      </c>
      <c r="C15" s="36" t="s">
        <v>22</v>
      </c>
      <c r="D15" s="721">
        <v>75</v>
      </c>
      <c r="E15" s="721">
        <v>40</v>
      </c>
      <c r="F15" s="489">
        <v>0</v>
      </c>
      <c r="G15" s="37">
        <f>SUM(P15,R15,T15,V15,X15,Z15,AB15,AC15,AE15,AF15,AJ15,AK15)</f>
        <v>35.375</v>
      </c>
      <c r="H15" s="37">
        <f>D15-G15</f>
        <v>39.625</v>
      </c>
      <c r="I15" s="38">
        <f>H15/D15</f>
        <v>0.52833333333333332</v>
      </c>
      <c r="J15" s="39">
        <v>1</v>
      </c>
      <c r="K15" s="40">
        <v>32</v>
      </c>
      <c r="L15" s="41">
        <v>1.2</v>
      </c>
      <c r="M15" s="42">
        <v>0</v>
      </c>
      <c r="N15" s="42"/>
      <c r="O15" s="43">
        <f t="shared" si="3"/>
        <v>0</v>
      </c>
      <c r="P15" s="44">
        <f>O15/J15</f>
        <v>0</v>
      </c>
      <c r="Q15" s="626">
        <v>1000</v>
      </c>
      <c r="R15" s="44">
        <f>Q15/K15</f>
        <v>31.25</v>
      </c>
      <c r="S15" s="45"/>
      <c r="T15" s="44">
        <f>S15/K15</f>
        <v>0</v>
      </c>
      <c r="U15" s="45"/>
      <c r="V15" s="44">
        <f>U15/K15</f>
        <v>0</v>
      </c>
      <c r="W15" s="45">
        <v>0</v>
      </c>
      <c r="X15" s="44">
        <f>(W15/K15)/J15</f>
        <v>0</v>
      </c>
      <c r="Y15" s="45">
        <v>0</v>
      </c>
      <c r="Z15" s="44">
        <f>(Y15/K15)/J15</f>
        <v>0</v>
      </c>
      <c r="AA15" s="45">
        <v>0</v>
      </c>
      <c r="AB15" s="44">
        <f>(AA15/K15)/J15</f>
        <v>0</v>
      </c>
      <c r="AC15" s="43">
        <v>0</v>
      </c>
      <c r="AD15" s="45">
        <v>0</v>
      </c>
      <c r="AE15" s="44">
        <f>AD15/K15</f>
        <v>0</v>
      </c>
      <c r="AF15" s="44"/>
      <c r="AG15" s="44">
        <v>0</v>
      </c>
      <c r="AH15" s="46">
        <v>0.04</v>
      </c>
      <c r="AI15" s="46">
        <v>1.4999999999999999E-2</v>
      </c>
      <c r="AJ15" s="43">
        <f>(D15*AH15)+AG15</f>
        <v>3</v>
      </c>
      <c r="AK15" s="518">
        <f>D15*AI15</f>
        <v>1.125</v>
      </c>
      <c r="AM15" s="23">
        <f t="shared" si="14"/>
        <v>0</v>
      </c>
    </row>
    <row r="16" spans="1:39" ht="12.75" customHeight="1" thickBot="1" x14ac:dyDescent="0.25">
      <c r="A16" s="516" t="s">
        <v>417</v>
      </c>
      <c r="B16" s="82" t="s">
        <v>9</v>
      </c>
      <c r="C16" s="82" t="s">
        <v>22</v>
      </c>
      <c r="D16" s="722">
        <v>135</v>
      </c>
      <c r="E16" s="722">
        <v>70</v>
      </c>
      <c r="F16" s="490">
        <v>0</v>
      </c>
      <c r="G16" s="83">
        <f>SUM(P16,R16,T16,V16,X16,Z16,AB16,AC16,AE16,AF16,AJ16,AK16)</f>
        <v>66.800000000000011</v>
      </c>
      <c r="H16" s="83">
        <f>D16-G16</f>
        <v>68.199999999999989</v>
      </c>
      <c r="I16" s="84">
        <f>H16/D16</f>
        <v>0.50518518518518507</v>
      </c>
      <c r="J16" s="85">
        <v>1</v>
      </c>
      <c r="K16" s="92">
        <v>32</v>
      </c>
      <c r="L16" s="93">
        <v>1.2</v>
      </c>
      <c r="M16" s="86">
        <v>0</v>
      </c>
      <c r="N16" s="86"/>
      <c r="O16" s="87">
        <f t="shared" si="3"/>
        <v>0</v>
      </c>
      <c r="P16" s="88">
        <f>O16/J16</f>
        <v>0</v>
      </c>
      <c r="Q16" s="627">
        <v>1900</v>
      </c>
      <c r="R16" s="88">
        <f>Q16/K16</f>
        <v>59.375</v>
      </c>
      <c r="S16" s="89"/>
      <c r="T16" s="88">
        <f>S16/K16</f>
        <v>0</v>
      </c>
      <c r="U16" s="89"/>
      <c r="V16" s="88">
        <f>U16/K16</f>
        <v>0</v>
      </c>
      <c r="W16" s="89">
        <v>0</v>
      </c>
      <c r="X16" s="88">
        <f>(W16/K16)/J16</f>
        <v>0</v>
      </c>
      <c r="Y16" s="89">
        <v>0</v>
      </c>
      <c r="Z16" s="88">
        <f>(Y16/K16)/J16</f>
        <v>0</v>
      </c>
      <c r="AA16" s="89">
        <v>0</v>
      </c>
      <c r="AB16" s="88">
        <f>(AA16/K16)/J16</f>
        <v>0</v>
      </c>
      <c r="AC16" s="87">
        <v>0</v>
      </c>
      <c r="AD16" s="89">
        <v>0</v>
      </c>
      <c r="AE16" s="88">
        <f>AD16/K16</f>
        <v>0</v>
      </c>
      <c r="AF16" s="56"/>
      <c r="AG16" s="88">
        <v>0</v>
      </c>
      <c r="AH16" s="304">
        <v>0.04</v>
      </c>
      <c r="AI16" s="304">
        <v>1.4999999999999999E-2</v>
      </c>
      <c r="AJ16" s="87">
        <f>(D16*AH16)+AG16</f>
        <v>5.4</v>
      </c>
      <c r="AK16" s="777">
        <f>D16*AI16</f>
        <v>2.0249999999999999</v>
      </c>
      <c r="AM16" s="23">
        <f t="shared" si="14"/>
        <v>0</v>
      </c>
    </row>
    <row r="17" spans="1:39" ht="12.75" customHeight="1" x14ac:dyDescent="0.2">
      <c r="A17" s="510" t="s">
        <v>422</v>
      </c>
      <c r="B17" s="24" t="s">
        <v>9</v>
      </c>
      <c r="C17" s="24" t="s">
        <v>22</v>
      </c>
      <c r="D17" s="723">
        <v>25</v>
      </c>
      <c r="E17" s="723">
        <v>15</v>
      </c>
      <c r="F17" s="488">
        <v>0</v>
      </c>
      <c r="G17" s="25">
        <f t="shared" si="0"/>
        <v>11.6875</v>
      </c>
      <c r="H17" s="25">
        <f t="shared" si="1"/>
        <v>13.3125</v>
      </c>
      <c r="I17" s="26">
        <f t="shared" si="2"/>
        <v>0.53249999999999997</v>
      </c>
      <c r="J17" s="27">
        <v>1</v>
      </c>
      <c r="K17" s="64">
        <v>32</v>
      </c>
      <c r="L17" s="29">
        <v>1.2</v>
      </c>
      <c r="M17" s="30">
        <v>0</v>
      </c>
      <c r="N17" s="30"/>
      <c r="O17" s="31">
        <f t="shared" si="3"/>
        <v>0</v>
      </c>
      <c r="P17" s="32">
        <f t="shared" si="4"/>
        <v>0</v>
      </c>
      <c r="Q17" s="486">
        <v>330</v>
      </c>
      <c r="R17" s="32">
        <f t="shared" si="5"/>
        <v>10.3125</v>
      </c>
      <c r="S17" s="33"/>
      <c r="T17" s="32">
        <f t="shared" si="6"/>
        <v>0</v>
      </c>
      <c r="U17" s="33"/>
      <c r="V17" s="32">
        <f t="shared" si="7"/>
        <v>0</v>
      </c>
      <c r="W17" s="33">
        <v>0</v>
      </c>
      <c r="X17" s="32">
        <f t="shared" si="8"/>
        <v>0</v>
      </c>
      <c r="Y17" s="33">
        <v>0</v>
      </c>
      <c r="Z17" s="32">
        <f t="shared" si="9"/>
        <v>0</v>
      </c>
      <c r="AA17" s="33">
        <v>0</v>
      </c>
      <c r="AB17" s="32">
        <f t="shared" si="10"/>
        <v>0</v>
      </c>
      <c r="AC17" s="31">
        <v>0</v>
      </c>
      <c r="AD17" s="33">
        <v>0</v>
      </c>
      <c r="AE17" s="32">
        <f t="shared" si="11"/>
        <v>0</v>
      </c>
      <c r="AF17" s="32"/>
      <c r="AG17" s="32">
        <v>0</v>
      </c>
      <c r="AH17" s="34">
        <v>0.04</v>
      </c>
      <c r="AI17" s="34">
        <v>1.4999999999999999E-2</v>
      </c>
      <c r="AJ17" s="31">
        <f t="shared" ref="AJ17:AJ25" si="43">(D17*AH17)+AG17</f>
        <v>1</v>
      </c>
      <c r="AK17" s="517">
        <f t="shared" si="13"/>
        <v>0.375</v>
      </c>
      <c r="AM17" s="23">
        <f t="shared" si="14"/>
        <v>0</v>
      </c>
    </row>
    <row r="18" spans="1:39" ht="12.75" customHeight="1" x14ac:dyDescent="0.2">
      <c r="A18" s="515" t="s">
        <v>423</v>
      </c>
      <c r="B18" s="36" t="s">
        <v>9</v>
      </c>
      <c r="C18" s="36" t="s">
        <v>22</v>
      </c>
      <c r="D18" s="721">
        <v>50</v>
      </c>
      <c r="E18" s="721">
        <v>30</v>
      </c>
      <c r="F18" s="489">
        <v>0</v>
      </c>
      <c r="G18" s="37">
        <f>SUM(P18,R18,T18,V18,X18,Z18,AB18,AC18,AE18,AF18,AJ18,AK18)</f>
        <v>24.625</v>
      </c>
      <c r="H18" s="37">
        <f>D18-G18</f>
        <v>25.375</v>
      </c>
      <c r="I18" s="38">
        <f>H18/D18</f>
        <v>0.50749999999999995</v>
      </c>
      <c r="J18" s="39">
        <v>1</v>
      </c>
      <c r="K18" s="40">
        <v>32</v>
      </c>
      <c r="L18" s="41">
        <v>1.2</v>
      </c>
      <c r="M18" s="42">
        <v>0</v>
      </c>
      <c r="N18" s="42"/>
      <c r="O18" s="43">
        <f t="shared" si="3"/>
        <v>0</v>
      </c>
      <c r="P18" s="44">
        <f>O18/J18</f>
        <v>0</v>
      </c>
      <c r="Q18" s="626">
        <v>700</v>
      </c>
      <c r="R18" s="44">
        <f>Q18/K18</f>
        <v>21.875</v>
      </c>
      <c r="S18" s="45"/>
      <c r="T18" s="44">
        <f>S18/K18</f>
        <v>0</v>
      </c>
      <c r="U18" s="45"/>
      <c r="V18" s="44">
        <f>U18/K18</f>
        <v>0</v>
      </c>
      <c r="W18" s="45">
        <v>0</v>
      </c>
      <c r="X18" s="44">
        <f>(W18/K18)/J18</f>
        <v>0</v>
      </c>
      <c r="Y18" s="45">
        <v>0</v>
      </c>
      <c r="Z18" s="44">
        <f>(Y18/K18)/J18</f>
        <v>0</v>
      </c>
      <c r="AA18" s="45">
        <v>0</v>
      </c>
      <c r="AB18" s="44">
        <f>(AA18/K18)/J18</f>
        <v>0</v>
      </c>
      <c r="AC18" s="43">
        <v>0</v>
      </c>
      <c r="AD18" s="45">
        <v>0</v>
      </c>
      <c r="AE18" s="44">
        <f>AD18/K18</f>
        <v>0</v>
      </c>
      <c r="AF18" s="44"/>
      <c r="AG18" s="44">
        <v>0</v>
      </c>
      <c r="AH18" s="46">
        <v>0.04</v>
      </c>
      <c r="AI18" s="46">
        <v>1.4999999999999999E-2</v>
      </c>
      <c r="AJ18" s="43">
        <f>(D18*AH18)+AG18</f>
        <v>2</v>
      </c>
      <c r="AK18" s="518">
        <f>D18*AI18</f>
        <v>0.75</v>
      </c>
      <c r="AM18" s="23">
        <f t="shared" si="14"/>
        <v>0</v>
      </c>
    </row>
    <row r="19" spans="1:39" ht="12.75" customHeight="1" thickBot="1" x14ac:dyDescent="0.25">
      <c r="A19" s="511" t="s">
        <v>340</v>
      </c>
      <c r="B19" s="48" t="s">
        <v>9</v>
      </c>
      <c r="C19" s="48" t="s">
        <v>22</v>
      </c>
      <c r="D19" s="724">
        <v>105</v>
      </c>
      <c r="E19" s="724">
        <v>60</v>
      </c>
      <c r="F19" s="512">
        <v>0</v>
      </c>
      <c r="G19" s="49">
        <f>SUM(P19,R19,T19,V19,X19,Z19,AB19,AC19,AE19,AF19,AJ19,AK19)</f>
        <v>55.775000000000006</v>
      </c>
      <c r="H19" s="49">
        <f>D19-G19</f>
        <v>49.224999999999994</v>
      </c>
      <c r="I19" s="50">
        <f>H19/D19</f>
        <v>0.46880952380952373</v>
      </c>
      <c r="J19" s="51">
        <v>1</v>
      </c>
      <c r="K19" s="52">
        <v>32</v>
      </c>
      <c r="L19" s="53">
        <v>1.2</v>
      </c>
      <c r="M19" s="54">
        <v>0</v>
      </c>
      <c r="N19" s="54"/>
      <c r="O19" s="55">
        <f t="shared" si="3"/>
        <v>0</v>
      </c>
      <c r="P19" s="56">
        <f>O19/J19</f>
        <v>0</v>
      </c>
      <c r="Q19" s="487">
        <v>1600</v>
      </c>
      <c r="R19" s="56">
        <f>Q19/K19</f>
        <v>50</v>
      </c>
      <c r="S19" s="57"/>
      <c r="T19" s="56">
        <f>S19/K19</f>
        <v>0</v>
      </c>
      <c r="U19" s="57"/>
      <c r="V19" s="56">
        <f>U19/K19</f>
        <v>0</v>
      </c>
      <c r="W19" s="57">
        <v>0</v>
      </c>
      <c r="X19" s="56">
        <f>(W19/K19)/J19</f>
        <v>0</v>
      </c>
      <c r="Y19" s="57">
        <v>0</v>
      </c>
      <c r="Z19" s="56">
        <f>(Y19/K19)/J19</f>
        <v>0</v>
      </c>
      <c r="AA19" s="57">
        <v>0</v>
      </c>
      <c r="AB19" s="56">
        <f>(AA19/K19)/J19</f>
        <v>0</v>
      </c>
      <c r="AC19" s="55">
        <v>0</v>
      </c>
      <c r="AD19" s="57">
        <v>0</v>
      </c>
      <c r="AE19" s="56">
        <f>AD19/K19</f>
        <v>0</v>
      </c>
      <c r="AF19" s="56"/>
      <c r="AG19" s="56">
        <v>0</v>
      </c>
      <c r="AH19" s="58">
        <v>0.04</v>
      </c>
      <c r="AI19" s="58">
        <v>1.4999999999999999E-2</v>
      </c>
      <c r="AJ19" s="55">
        <f>(D19*AH19)+AG19</f>
        <v>4.2</v>
      </c>
      <c r="AK19" s="778">
        <f>D19*AI19</f>
        <v>1.575</v>
      </c>
      <c r="AM19" s="23">
        <f t="shared" si="14"/>
        <v>0</v>
      </c>
    </row>
    <row r="20" spans="1:39" ht="12.75" customHeight="1" x14ac:dyDescent="0.2">
      <c r="A20" s="594" t="s">
        <v>413</v>
      </c>
      <c r="B20" s="60" t="s">
        <v>10</v>
      </c>
      <c r="C20" s="60" t="s">
        <v>22</v>
      </c>
      <c r="D20" s="725">
        <v>35</v>
      </c>
      <c r="E20" s="725">
        <v>20</v>
      </c>
      <c r="F20" s="514">
        <v>0</v>
      </c>
      <c r="G20" s="61">
        <f t="shared" si="0"/>
        <v>17.924999999999997</v>
      </c>
      <c r="H20" s="61">
        <f t="shared" si="1"/>
        <v>17.075000000000003</v>
      </c>
      <c r="I20" s="62">
        <f t="shared" si="2"/>
        <v>0.48785714285714293</v>
      </c>
      <c r="J20" s="63">
        <v>1</v>
      </c>
      <c r="K20" s="28">
        <v>32</v>
      </c>
      <c r="L20" s="78">
        <v>1.2</v>
      </c>
      <c r="M20" s="65">
        <v>0</v>
      </c>
      <c r="N20" s="65"/>
      <c r="O20" s="66">
        <f t="shared" si="3"/>
        <v>0</v>
      </c>
      <c r="P20" s="67">
        <f t="shared" si="4"/>
        <v>0</v>
      </c>
      <c r="Q20" s="69">
        <v>0</v>
      </c>
      <c r="R20" s="67">
        <f t="shared" si="5"/>
        <v>0</v>
      </c>
      <c r="S20" s="69"/>
      <c r="T20" s="67">
        <f t="shared" si="6"/>
        <v>0</v>
      </c>
      <c r="U20" s="69"/>
      <c r="V20" s="67">
        <f t="shared" si="7"/>
        <v>0</v>
      </c>
      <c r="W20" s="69">
        <v>0</v>
      </c>
      <c r="X20" s="67">
        <f t="shared" si="8"/>
        <v>0</v>
      </c>
      <c r="Y20" s="69">
        <v>0</v>
      </c>
      <c r="Z20" s="67">
        <f t="shared" si="9"/>
        <v>0</v>
      </c>
      <c r="AA20" s="69">
        <v>0</v>
      </c>
      <c r="AB20" s="67">
        <f t="shared" si="10"/>
        <v>0</v>
      </c>
      <c r="AC20" s="66">
        <v>0</v>
      </c>
      <c r="AD20" s="69">
        <v>0</v>
      </c>
      <c r="AE20" s="67">
        <f t="shared" si="11"/>
        <v>0</v>
      </c>
      <c r="AF20" s="630">
        <v>16</v>
      </c>
      <c r="AG20" s="67">
        <v>0</v>
      </c>
      <c r="AH20" s="70">
        <v>0.04</v>
      </c>
      <c r="AI20" s="70">
        <v>1.4999999999999999E-2</v>
      </c>
      <c r="AJ20" s="66">
        <f t="shared" si="43"/>
        <v>1.4000000000000001</v>
      </c>
      <c r="AK20" s="776">
        <f t="shared" si="13"/>
        <v>0.52500000000000002</v>
      </c>
      <c r="AM20" s="23">
        <f t="shared" si="14"/>
        <v>0</v>
      </c>
    </row>
    <row r="21" spans="1:39" ht="12.75" customHeight="1" x14ac:dyDescent="0.2">
      <c r="A21" s="595" t="s">
        <v>414</v>
      </c>
      <c r="B21" s="82" t="s">
        <v>10</v>
      </c>
      <c r="C21" s="36" t="s">
        <v>22</v>
      </c>
      <c r="D21" s="721">
        <v>55</v>
      </c>
      <c r="E21" s="721">
        <v>30</v>
      </c>
      <c r="F21" s="489">
        <v>0</v>
      </c>
      <c r="G21" s="37">
        <f>SUM(P21,R21,T21,V21,X21,Z21,AB21,AC21,AE21,AF21,AJ21,AK21)</f>
        <v>29.024999999999999</v>
      </c>
      <c r="H21" s="37">
        <f>D21-G21</f>
        <v>25.975000000000001</v>
      </c>
      <c r="I21" s="38">
        <f>H21/D21</f>
        <v>0.47227272727272729</v>
      </c>
      <c r="J21" s="39">
        <v>1</v>
      </c>
      <c r="K21" s="40">
        <v>32</v>
      </c>
      <c r="L21" s="41">
        <v>1.2</v>
      </c>
      <c r="M21" s="42">
        <v>0</v>
      </c>
      <c r="N21" s="42"/>
      <c r="O21" s="43">
        <f t="shared" si="3"/>
        <v>0</v>
      </c>
      <c r="P21" s="44">
        <f>O21/J21</f>
        <v>0</v>
      </c>
      <c r="Q21" s="45">
        <v>0</v>
      </c>
      <c r="R21" s="44">
        <f>Q21/K21</f>
        <v>0</v>
      </c>
      <c r="S21" s="45"/>
      <c r="T21" s="44">
        <f>S21/K21</f>
        <v>0</v>
      </c>
      <c r="U21" s="45"/>
      <c r="V21" s="44">
        <f>U21/K21</f>
        <v>0</v>
      </c>
      <c r="W21" s="45">
        <v>0</v>
      </c>
      <c r="X21" s="44">
        <f>(W21/K21)/J21</f>
        <v>0</v>
      </c>
      <c r="Y21" s="45">
        <v>0</v>
      </c>
      <c r="Z21" s="44">
        <f>(Y21/K21)/J21</f>
        <v>0</v>
      </c>
      <c r="AA21" s="45">
        <v>0</v>
      </c>
      <c r="AB21" s="44">
        <f>(AA21/K21)/J21</f>
        <v>0</v>
      </c>
      <c r="AC21" s="43">
        <v>0</v>
      </c>
      <c r="AD21" s="45">
        <v>0</v>
      </c>
      <c r="AE21" s="44">
        <f>AD21/K21</f>
        <v>0</v>
      </c>
      <c r="AF21" s="629">
        <v>26</v>
      </c>
      <c r="AG21" s="44">
        <v>0</v>
      </c>
      <c r="AH21" s="46">
        <v>0.04</v>
      </c>
      <c r="AI21" s="46">
        <v>1.4999999999999999E-2</v>
      </c>
      <c r="AJ21" s="43">
        <f>(D21*AH21)+AG21</f>
        <v>2.2000000000000002</v>
      </c>
      <c r="AK21" s="518">
        <f>D21*AI21</f>
        <v>0.82499999999999996</v>
      </c>
      <c r="AM21" s="23">
        <f t="shared" si="14"/>
        <v>0</v>
      </c>
    </row>
    <row r="22" spans="1:39" ht="12.75" customHeight="1" thickBot="1" x14ac:dyDescent="0.25">
      <c r="A22" s="572" t="s">
        <v>415</v>
      </c>
      <c r="B22" s="36" t="s">
        <v>10</v>
      </c>
      <c r="C22" s="36" t="s">
        <v>22</v>
      </c>
      <c r="D22" s="721">
        <v>99</v>
      </c>
      <c r="E22" s="721" t="s">
        <v>140</v>
      </c>
      <c r="F22" s="489" t="s">
        <v>140</v>
      </c>
      <c r="G22" s="37">
        <f t="shared" si="0"/>
        <v>56.445</v>
      </c>
      <c r="H22" s="37">
        <f t="shared" si="1"/>
        <v>42.555</v>
      </c>
      <c r="I22" s="38">
        <f t="shared" si="2"/>
        <v>0.42984848484848487</v>
      </c>
      <c r="J22" s="39">
        <v>1</v>
      </c>
      <c r="K22" s="40">
        <v>32</v>
      </c>
      <c r="L22" s="41">
        <v>1.2</v>
      </c>
      <c r="M22" s="42">
        <v>0</v>
      </c>
      <c r="N22" s="42"/>
      <c r="O22" s="43">
        <f t="shared" si="3"/>
        <v>0</v>
      </c>
      <c r="P22" s="44">
        <f t="shared" si="4"/>
        <v>0</v>
      </c>
      <c r="Q22" s="45">
        <v>0</v>
      </c>
      <c r="R22" s="44">
        <f t="shared" si="5"/>
        <v>0</v>
      </c>
      <c r="S22" s="45"/>
      <c r="T22" s="44">
        <f t="shared" si="6"/>
        <v>0</v>
      </c>
      <c r="U22" s="45"/>
      <c r="V22" s="44">
        <f t="shared" si="7"/>
        <v>0</v>
      </c>
      <c r="W22" s="45">
        <v>0</v>
      </c>
      <c r="X22" s="44">
        <f t="shared" si="8"/>
        <v>0</v>
      </c>
      <c r="Y22" s="45">
        <v>0</v>
      </c>
      <c r="Z22" s="44">
        <f t="shared" si="9"/>
        <v>0</v>
      </c>
      <c r="AA22" s="45">
        <v>0</v>
      </c>
      <c r="AB22" s="44">
        <f t="shared" si="10"/>
        <v>0</v>
      </c>
      <c r="AC22" s="43">
        <v>0</v>
      </c>
      <c r="AD22" s="45">
        <v>0</v>
      </c>
      <c r="AE22" s="44">
        <f t="shared" si="11"/>
        <v>0</v>
      </c>
      <c r="AF22" s="629">
        <v>51</v>
      </c>
      <c r="AG22" s="44">
        <v>0</v>
      </c>
      <c r="AH22" s="46">
        <v>0.04</v>
      </c>
      <c r="AI22" s="46">
        <v>1.4999999999999999E-2</v>
      </c>
      <c r="AJ22" s="43">
        <f t="shared" si="43"/>
        <v>3.96</v>
      </c>
      <c r="AK22" s="518">
        <f t="shared" si="13"/>
        <v>1.4849999999999999</v>
      </c>
      <c r="AM22" s="23">
        <f t="shared" si="14"/>
        <v>0</v>
      </c>
    </row>
    <row r="23" spans="1:39" ht="12.75" customHeight="1" x14ac:dyDescent="0.2">
      <c r="A23" s="510" t="s">
        <v>343</v>
      </c>
      <c r="B23" s="24" t="s">
        <v>11</v>
      </c>
      <c r="C23" s="24" t="s">
        <v>22</v>
      </c>
      <c r="D23" s="723">
        <v>25</v>
      </c>
      <c r="E23" s="723">
        <v>15</v>
      </c>
      <c r="F23" s="488">
        <v>0</v>
      </c>
      <c r="G23" s="25">
        <f t="shared" si="0"/>
        <v>13.875</v>
      </c>
      <c r="H23" s="25">
        <f t="shared" si="1"/>
        <v>11.125</v>
      </c>
      <c r="I23" s="26">
        <f t="shared" si="2"/>
        <v>0.44500000000000001</v>
      </c>
      <c r="J23" s="27">
        <v>1</v>
      </c>
      <c r="K23" s="64">
        <v>32</v>
      </c>
      <c r="L23" s="29">
        <v>1.2</v>
      </c>
      <c r="M23" s="30">
        <v>0</v>
      </c>
      <c r="N23" s="30"/>
      <c r="O23" s="31">
        <f t="shared" si="3"/>
        <v>0</v>
      </c>
      <c r="P23" s="32">
        <f t="shared" si="4"/>
        <v>0</v>
      </c>
      <c r="Q23" s="486">
        <v>400</v>
      </c>
      <c r="R23" s="32">
        <f t="shared" si="5"/>
        <v>12.5</v>
      </c>
      <c r="S23" s="33"/>
      <c r="T23" s="32">
        <f t="shared" si="6"/>
        <v>0</v>
      </c>
      <c r="U23" s="33"/>
      <c r="V23" s="32">
        <f t="shared" ref="V23:V29" si="44">U23/K23</f>
        <v>0</v>
      </c>
      <c r="W23" s="33">
        <v>0</v>
      </c>
      <c r="X23" s="32">
        <f t="shared" si="8"/>
        <v>0</v>
      </c>
      <c r="Y23" s="33">
        <v>0</v>
      </c>
      <c r="Z23" s="32">
        <f t="shared" si="9"/>
        <v>0</v>
      </c>
      <c r="AA23" s="33">
        <v>0</v>
      </c>
      <c r="AB23" s="32">
        <f t="shared" si="10"/>
        <v>0</v>
      </c>
      <c r="AC23" s="31">
        <v>0</v>
      </c>
      <c r="AD23" s="33">
        <v>0</v>
      </c>
      <c r="AE23" s="32">
        <f t="shared" si="11"/>
        <v>0</v>
      </c>
      <c r="AF23" s="32"/>
      <c r="AG23" s="32">
        <v>0</v>
      </c>
      <c r="AH23" s="34">
        <v>0.04</v>
      </c>
      <c r="AI23" s="34">
        <v>1.4999999999999999E-2</v>
      </c>
      <c r="AJ23" s="31">
        <f t="shared" si="43"/>
        <v>1</v>
      </c>
      <c r="AK23" s="517">
        <f t="shared" si="13"/>
        <v>0.375</v>
      </c>
      <c r="AM23" s="23">
        <f t="shared" si="14"/>
        <v>0</v>
      </c>
    </row>
    <row r="24" spans="1:39" ht="12.75" customHeight="1" x14ac:dyDescent="0.2">
      <c r="A24" s="515" t="s">
        <v>342</v>
      </c>
      <c r="B24" s="36" t="s">
        <v>11</v>
      </c>
      <c r="C24" s="36" t="s">
        <v>22</v>
      </c>
      <c r="D24" s="721">
        <v>40</v>
      </c>
      <c r="E24" s="721">
        <v>25</v>
      </c>
      <c r="F24" s="489">
        <v>0</v>
      </c>
      <c r="G24" s="37">
        <f t="shared" si="0"/>
        <v>30.325000000000003</v>
      </c>
      <c r="H24" s="37">
        <f t="shared" si="1"/>
        <v>9.6749999999999972</v>
      </c>
      <c r="I24" s="38">
        <f t="shared" si="2"/>
        <v>0.24187499999999992</v>
      </c>
      <c r="J24" s="39">
        <v>1</v>
      </c>
      <c r="K24" s="40">
        <v>32</v>
      </c>
      <c r="L24" s="41">
        <v>1.2</v>
      </c>
      <c r="M24" s="42">
        <v>0</v>
      </c>
      <c r="N24" s="42"/>
      <c r="O24" s="43">
        <f t="shared" si="3"/>
        <v>0</v>
      </c>
      <c r="P24" s="44">
        <f t="shared" si="4"/>
        <v>0</v>
      </c>
      <c r="Q24" s="626">
        <v>900</v>
      </c>
      <c r="R24" s="44">
        <f t="shared" si="5"/>
        <v>28.125</v>
      </c>
      <c r="S24" s="45"/>
      <c r="T24" s="44">
        <f t="shared" si="6"/>
        <v>0</v>
      </c>
      <c r="U24" s="45"/>
      <c r="V24" s="44">
        <f t="shared" si="44"/>
        <v>0</v>
      </c>
      <c r="W24" s="45">
        <v>0</v>
      </c>
      <c r="X24" s="44">
        <f t="shared" si="8"/>
        <v>0</v>
      </c>
      <c r="Y24" s="45">
        <v>0</v>
      </c>
      <c r="Z24" s="44">
        <f t="shared" si="9"/>
        <v>0</v>
      </c>
      <c r="AA24" s="45">
        <v>0</v>
      </c>
      <c r="AB24" s="44">
        <f t="shared" si="10"/>
        <v>0</v>
      </c>
      <c r="AC24" s="43">
        <v>0</v>
      </c>
      <c r="AD24" s="45">
        <v>0</v>
      </c>
      <c r="AE24" s="44">
        <f t="shared" si="11"/>
        <v>0</v>
      </c>
      <c r="AF24" s="44"/>
      <c r="AG24" s="44">
        <v>0</v>
      </c>
      <c r="AH24" s="46">
        <v>0.04</v>
      </c>
      <c r="AI24" s="46">
        <v>1.4999999999999999E-2</v>
      </c>
      <c r="AJ24" s="43">
        <f t="shared" si="43"/>
        <v>1.6</v>
      </c>
      <c r="AK24" s="518">
        <f t="shared" si="13"/>
        <v>0.6</v>
      </c>
      <c r="AM24" s="23">
        <f t="shared" si="14"/>
        <v>0</v>
      </c>
    </row>
    <row r="25" spans="1:39" ht="13.5" customHeight="1" thickBot="1" x14ac:dyDescent="0.25">
      <c r="A25" s="511" t="s">
        <v>341</v>
      </c>
      <c r="B25" s="48" t="s">
        <v>11</v>
      </c>
      <c r="C25" s="48" t="s">
        <v>22</v>
      </c>
      <c r="D25" s="724">
        <v>70</v>
      </c>
      <c r="E25" s="724">
        <v>70</v>
      </c>
      <c r="F25" s="512">
        <v>0</v>
      </c>
      <c r="G25" s="49">
        <f t="shared" si="0"/>
        <v>47.599999999999994</v>
      </c>
      <c r="H25" s="49">
        <f t="shared" si="1"/>
        <v>22.400000000000006</v>
      </c>
      <c r="I25" s="50">
        <f t="shared" si="2"/>
        <v>0.32000000000000006</v>
      </c>
      <c r="J25" s="51">
        <v>1</v>
      </c>
      <c r="K25" s="52">
        <v>32</v>
      </c>
      <c r="L25" s="53">
        <v>1.2</v>
      </c>
      <c r="M25" s="54">
        <v>0</v>
      </c>
      <c r="N25" s="54"/>
      <c r="O25" s="55">
        <f t="shared" si="3"/>
        <v>0</v>
      </c>
      <c r="P25" s="56">
        <f t="shared" si="4"/>
        <v>0</v>
      </c>
      <c r="Q25" s="487">
        <v>1400</v>
      </c>
      <c r="R25" s="56">
        <f t="shared" si="5"/>
        <v>43.75</v>
      </c>
      <c r="S25" s="57"/>
      <c r="T25" s="56">
        <f t="shared" si="6"/>
        <v>0</v>
      </c>
      <c r="U25" s="57"/>
      <c r="V25" s="56">
        <f t="shared" si="44"/>
        <v>0</v>
      </c>
      <c r="W25" s="57">
        <v>0</v>
      </c>
      <c r="X25" s="56">
        <f t="shared" si="8"/>
        <v>0</v>
      </c>
      <c r="Y25" s="57">
        <v>0</v>
      </c>
      <c r="Z25" s="56">
        <f t="shared" si="9"/>
        <v>0</v>
      </c>
      <c r="AA25" s="57">
        <v>0</v>
      </c>
      <c r="AB25" s="56">
        <f t="shared" si="10"/>
        <v>0</v>
      </c>
      <c r="AC25" s="55">
        <v>0</v>
      </c>
      <c r="AD25" s="57">
        <v>0</v>
      </c>
      <c r="AE25" s="56">
        <f t="shared" si="11"/>
        <v>0</v>
      </c>
      <c r="AF25" s="56"/>
      <c r="AG25" s="56">
        <v>0</v>
      </c>
      <c r="AH25" s="58">
        <v>0.04</v>
      </c>
      <c r="AI25" s="58">
        <v>1.4999999999999999E-2</v>
      </c>
      <c r="AJ25" s="55">
        <f t="shared" si="43"/>
        <v>2.8000000000000003</v>
      </c>
      <c r="AK25" s="778">
        <f t="shared" si="13"/>
        <v>1.05</v>
      </c>
      <c r="AM25" s="23">
        <f t="shared" si="14"/>
        <v>0</v>
      </c>
    </row>
    <row r="26" spans="1:39" x14ac:dyDescent="0.2">
      <c r="A26" s="515" t="s">
        <v>344</v>
      </c>
      <c r="B26" s="36" t="s">
        <v>11</v>
      </c>
      <c r="C26" s="36" t="s">
        <v>22</v>
      </c>
      <c r="D26" s="721">
        <v>25</v>
      </c>
      <c r="E26" s="721">
        <v>15</v>
      </c>
      <c r="F26" s="489">
        <v>0</v>
      </c>
      <c r="G26" s="37">
        <f t="shared" ref="G26:G27" si="45">SUM(P26,R26,T26,V26,X26,Z26,AB26,AC26,AE26,AF26,AJ26,AK26)</f>
        <v>12.3125</v>
      </c>
      <c r="H26" s="37">
        <f t="shared" ref="H26:H27" si="46">D26-G26</f>
        <v>12.6875</v>
      </c>
      <c r="I26" s="38">
        <f t="shared" ref="I26:I27" si="47">H26/D26</f>
        <v>0.50749999999999995</v>
      </c>
      <c r="J26" s="39">
        <v>1</v>
      </c>
      <c r="K26" s="40">
        <v>32</v>
      </c>
      <c r="L26" s="41">
        <v>1.2</v>
      </c>
      <c r="M26" s="42">
        <v>0</v>
      </c>
      <c r="N26" s="42"/>
      <c r="O26" s="43">
        <f t="shared" ref="O26:O27" si="48">(M26+N26)/K26</f>
        <v>0</v>
      </c>
      <c r="P26" s="44">
        <f t="shared" ref="P26:P27" si="49">O26/J26</f>
        <v>0</v>
      </c>
      <c r="Q26" s="626">
        <v>350</v>
      </c>
      <c r="R26" s="44">
        <f t="shared" ref="R26:R27" si="50">Q26/K26</f>
        <v>10.9375</v>
      </c>
      <c r="S26" s="45"/>
      <c r="T26" s="44">
        <f t="shared" ref="T26:T27" si="51">S26/K26</f>
        <v>0</v>
      </c>
      <c r="U26" s="45"/>
      <c r="V26" s="44">
        <f t="shared" si="44"/>
        <v>0</v>
      </c>
      <c r="W26" s="45">
        <v>0</v>
      </c>
      <c r="X26" s="44">
        <f t="shared" ref="X26:X27" si="52">(W26/K26)/J26</f>
        <v>0</v>
      </c>
      <c r="Y26" s="45">
        <v>0</v>
      </c>
      <c r="Z26" s="44">
        <f t="shared" ref="Z26:Z27" si="53">(Y26/K26)/J26</f>
        <v>0</v>
      </c>
      <c r="AA26" s="45">
        <v>0</v>
      </c>
      <c r="AB26" s="44">
        <f t="shared" ref="AB26:AB27" si="54">(AA26/K26)/J26</f>
        <v>0</v>
      </c>
      <c r="AC26" s="43">
        <v>0</v>
      </c>
      <c r="AD26" s="45">
        <v>0</v>
      </c>
      <c r="AE26" s="44">
        <f t="shared" ref="AE26:AE27" si="55">AD26/K26</f>
        <v>0</v>
      </c>
      <c r="AF26" s="44"/>
      <c r="AG26" s="44">
        <v>0</v>
      </c>
      <c r="AH26" s="46">
        <v>0.04</v>
      </c>
      <c r="AI26" s="46">
        <v>1.4999999999999999E-2</v>
      </c>
      <c r="AJ26" s="43">
        <f t="shared" ref="AJ26:AJ27" si="56">(D26*AH26)+AG26</f>
        <v>1</v>
      </c>
      <c r="AK26" s="518">
        <f t="shared" ref="AK26:AK27" si="57">D26*AI26</f>
        <v>0.375</v>
      </c>
    </row>
    <row r="27" spans="1:39" ht="13.5" thickBot="1" x14ac:dyDescent="0.25">
      <c r="A27" s="511" t="s">
        <v>345</v>
      </c>
      <c r="B27" s="48" t="s">
        <v>11</v>
      </c>
      <c r="C27" s="48" t="s">
        <v>22</v>
      </c>
      <c r="D27" s="724">
        <v>40</v>
      </c>
      <c r="E27" s="724">
        <v>30</v>
      </c>
      <c r="F27" s="512">
        <v>0</v>
      </c>
      <c r="G27" s="49">
        <f t="shared" si="45"/>
        <v>24.075000000000003</v>
      </c>
      <c r="H27" s="49">
        <f t="shared" si="46"/>
        <v>15.924999999999997</v>
      </c>
      <c r="I27" s="50">
        <f t="shared" si="47"/>
        <v>0.39812499999999995</v>
      </c>
      <c r="J27" s="51">
        <v>1</v>
      </c>
      <c r="K27" s="52">
        <v>32</v>
      </c>
      <c r="L27" s="53">
        <v>1.2</v>
      </c>
      <c r="M27" s="54">
        <v>0</v>
      </c>
      <c r="N27" s="54"/>
      <c r="O27" s="55">
        <f t="shared" si="48"/>
        <v>0</v>
      </c>
      <c r="P27" s="56">
        <f t="shared" si="49"/>
        <v>0</v>
      </c>
      <c r="Q27" s="487">
        <v>700</v>
      </c>
      <c r="R27" s="56">
        <f t="shared" si="50"/>
        <v>21.875</v>
      </c>
      <c r="S27" s="57"/>
      <c r="T27" s="56">
        <f t="shared" si="51"/>
        <v>0</v>
      </c>
      <c r="U27" s="57"/>
      <c r="V27" s="56">
        <f t="shared" si="44"/>
        <v>0</v>
      </c>
      <c r="W27" s="57">
        <v>0</v>
      </c>
      <c r="X27" s="56">
        <f t="shared" si="52"/>
        <v>0</v>
      </c>
      <c r="Y27" s="57">
        <v>0</v>
      </c>
      <c r="Z27" s="56">
        <f t="shared" si="53"/>
        <v>0</v>
      </c>
      <c r="AA27" s="57">
        <v>0</v>
      </c>
      <c r="AB27" s="56">
        <f t="shared" si="54"/>
        <v>0</v>
      </c>
      <c r="AC27" s="55">
        <v>0</v>
      </c>
      <c r="AD27" s="57">
        <v>0</v>
      </c>
      <c r="AE27" s="56">
        <f t="shared" si="55"/>
        <v>0</v>
      </c>
      <c r="AF27" s="56"/>
      <c r="AG27" s="56">
        <v>0</v>
      </c>
      <c r="AH27" s="58">
        <v>0.04</v>
      </c>
      <c r="AI27" s="58">
        <v>1.4999999999999999E-2</v>
      </c>
      <c r="AJ27" s="55">
        <f t="shared" si="56"/>
        <v>1.6</v>
      </c>
      <c r="AK27" s="778">
        <f t="shared" si="57"/>
        <v>0.6</v>
      </c>
    </row>
    <row r="28" spans="1:39" x14ac:dyDescent="0.2">
      <c r="A28" s="515" t="s">
        <v>424</v>
      </c>
      <c r="B28" s="36" t="s">
        <v>11</v>
      </c>
      <c r="C28" s="36" t="s">
        <v>22</v>
      </c>
      <c r="D28" s="721">
        <v>20</v>
      </c>
      <c r="E28" s="721">
        <v>15</v>
      </c>
      <c r="F28" s="489">
        <v>0</v>
      </c>
      <c r="G28" s="37">
        <f t="shared" ref="G28:G29" si="58">SUM(P28,R28,T28,V28,X28,Z28,AB28,AC28,AE28,AF28,AJ28,AK28)</f>
        <v>12.037500000000001</v>
      </c>
      <c r="H28" s="37">
        <f t="shared" ref="H28:H29" si="59">D28-G28</f>
        <v>7.9624999999999986</v>
      </c>
      <c r="I28" s="38">
        <f t="shared" ref="I28:I29" si="60">H28/D28</f>
        <v>0.39812499999999995</v>
      </c>
      <c r="J28" s="39">
        <v>1</v>
      </c>
      <c r="K28" s="40">
        <v>32</v>
      </c>
      <c r="L28" s="41">
        <v>1.2</v>
      </c>
      <c r="M28" s="42">
        <v>0</v>
      </c>
      <c r="N28" s="42"/>
      <c r="O28" s="43">
        <f t="shared" ref="O28:O29" si="61">(M28+N28)/K28</f>
        <v>0</v>
      </c>
      <c r="P28" s="44">
        <f t="shared" ref="P28:P29" si="62">O28/J28</f>
        <v>0</v>
      </c>
      <c r="Q28" s="626">
        <v>350</v>
      </c>
      <c r="R28" s="44">
        <f t="shared" ref="R28:R29" si="63">Q28/K28</f>
        <v>10.9375</v>
      </c>
      <c r="S28" s="45"/>
      <c r="T28" s="44">
        <f t="shared" ref="T28:T29" si="64">S28/K28</f>
        <v>0</v>
      </c>
      <c r="U28" s="45"/>
      <c r="V28" s="44">
        <f t="shared" si="44"/>
        <v>0</v>
      </c>
      <c r="W28" s="45">
        <v>0</v>
      </c>
      <c r="X28" s="44">
        <f t="shared" ref="X28:X29" si="65">(W28/K28)/J28</f>
        <v>0</v>
      </c>
      <c r="Y28" s="45">
        <v>0</v>
      </c>
      <c r="Z28" s="44">
        <f t="shared" ref="Z28:Z29" si="66">(Y28/K28)/J28</f>
        <v>0</v>
      </c>
      <c r="AA28" s="45">
        <v>0</v>
      </c>
      <c r="AB28" s="44">
        <f t="shared" ref="AB28:AB29" si="67">(AA28/K28)/J28</f>
        <v>0</v>
      </c>
      <c r="AC28" s="43">
        <v>0</v>
      </c>
      <c r="AD28" s="45">
        <v>0</v>
      </c>
      <c r="AE28" s="44">
        <f t="shared" ref="AE28:AE29" si="68">AD28/K28</f>
        <v>0</v>
      </c>
      <c r="AF28" s="44"/>
      <c r="AG28" s="44">
        <v>0</v>
      </c>
      <c r="AH28" s="46">
        <v>0.04</v>
      </c>
      <c r="AI28" s="46">
        <v>1.4999999999999999E-2</v>
      </c>
      <c r="AJ28" s="43">
        <f t="shared" ref="AJ28:AJ29" si="69">(D28*AH28)+AG28</f>
        <v>0.8</v>
      </c>
      <c r="AK28" s="518">
        <f t="shared" ref="AK28:AK29" si="70">D28*AI28</f>
        <v>0.3</v>
      </c>
    </row>
    <row r="29" spans="1:39" ht="13.5" thickBot="1" x14ac:dyDescent="0.25">
      <c r="A29" s="511" t="s">
        <v>425</v>
      </c>
      <c r="B29" s="48" t="s">
        <v>11</v>
      </c>
      <c r="C29" s="48" t="s">
        <v>22</v>
      </c>
      <c r="D29" s="724">
        <v>40</v>
      </c>
      <c r="E29" s="724">
        <v>25</v>
      </c>
      <c r="F29" s="512">
        <v>0</v>
      </c>
      <c r="G29" s="49">
        <f t="shared" si="58"/>
        <v>24.075000000000003</v>
      </c>
      <c r="H29" s="49">
        <f t="shared" si="59"/>
        <v>15.924999999999997</v>
      </c>
      <c r="I29" s="50">
        <f t="shared" si="60"/>
        <v>0.39812499999999995</v>
      </c>
      <c r="J29" s="51">
        <v>1</v>
      </c>
      <c r="K29" s="52">
        <v>32</v>
      </c>
      <c r="L29" s="53">
        <v>1.2</v>
      </c>
      <c r="M29" s="54">
        <v>0</v>
      </c>
      <c r="N29" s="54"/>
      <c r="O29" s="55">
        <f t="shared" si="61"/>
        <v>0</v>
      </c>
      <c r="P29" s="56">
        <f t="shared" si="62"/>
        <v>0</v>
      </c>
      <c r="Q29" s="487">
        <v>700</v>
      </c>
      <c r="R29" s="56">
        <f t="shared" si="63"/>
        <v>21.875</v>
      </c>
      <c r="S29" s="57"/>
      <c r="T29" s="56">
        <f t="shared" si="64"/>
        <v>0</v>
      </c>
      <c r="U29" s="57"/>
      <c r="V29" s="56">
        <f t="shared" si="44"/>
        <v>0</v>
      </c>
      <c r="W29" s="57">
        <v>0</v>
      </c>
      <c r="X29" s="56">
        <f t="shared" si="65"/>
        <v>0</v>
      </c>
      <c r="Y29" s="57">
        <v>0</v>
      </c>
      <c r="Z29" s="56">
        <f t="shared" si="66"/>
        <v>0</v>
      </c>
      <c r="AA29" s="57">
        <v>0</v>
      </c>
      <c r="AB29" s="56">
        <f t="shared" si="67"/>
        <v>0</v>
      </c>
      <c r="AC29" s="55">
        <v>0</v>
      </c>
      <c r="AD29" s="57">
        <v>0</v>
      </c>
      <c r="AE29" s="56">
        <f t="shared" si="68"/>
        <v>0</v>
      </c>
      <c r="AF29" s="56"/>
      <c r="AG29" s="56">
        <v>0</v>
      </c>
      <c r="AH29" s="58">
        <v>0.04</v>
      </c>
      <c r="AI29" s="58">
        <v>1.4999999999999999E-2</v>
      </c>
      <c r="AJ29" s="55">
        <f t="shared" si="69"/>
        <v>1.6</v>
      </c>
      <c r="AK29" s="778">
        <f t="shared" si="70"/>
        <v>0.6</v>
      </c>
    </row>
  </sheetData>
  <autoFilter ref="A1:AK25" xr:uid="{00000000-0009-0000-0000-000009000000}"/>
  <printOptions horizontalCentered="1"/>
  <pageMargins left="0" right="0" top="0" bottom="0" header="0" footer="0"/>
  <pageSetup paperSize="9" scale="69" fitToHeight="5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66"/>
  <sheetViews>
    <sheetView workbookViewId="0"/>
  </sheetViews>
  <sheetFormatPr defaultColWidth="9.140625" defaultRowHeight="12.75" x14ac:dyDescent="0.2"/>
  <cols>
    <col min="1" max="1" width="33.140625" style="23" customWidth="1"/>
    <col min="2" max="2" width="11" style="23" customWidth="1"/>
    <col min="3" max="3" width="6" style="23" customWidth="1"/>
    <col min="4" max="6" width="6.5703125" style="120" customWidth="1"/>
    <col min="7" max="7" width="6.5703125" style="94" customWidth="1"/>
    <col min="8" max="8" width="7.5703125" style="94" customWidth="1"/>
    <col min="9" max="9" width="7.5703125" style="95" customWidth="1"/>
    <col min="10" max="10" width="3.5703125" style="23" customWidth="1"/>
    <col min="11" max="12" width="4" style="96" customWidth="1"/>
    <col min="13" max="14" width="7" style="97" customWidth="1"/>
    <col min="15" max="15" width="6.5703125" style="94" customWidth="1"/>
    <col min="16" max="16" width="10.5703125" style="98" customWidth="1"/>
    <col min="17" max="17" width="7" style="99" customWidth="1"/>
    <col min="18" max="18" width="6" style="98" customWidth="1"/>
    <col min="19" max="19" width="7.85546875" style="99" customWidth="1"/>
    <col min="20" max="20" width="5.5703125" style="98" customWidth="1"/>
    <col min="21" max="21" width="7" style="99" customWidth="1"/>
    <col min="22" max="22" width="7" style="98" customWidth="1"/>
    <col min="23" max="23" width="7" style="99" customWidth="1"/>
    <col min="24" max="24" width="4.85546875" style="98" customWidth="1"/>
    <col min="25" max="25" width="10" style="99" customWidth="1"/>
    <col min="26" max="26" width="6.140625" style="98" customWidth="1"/>
    <col min="27" max="27" width="7.85546875" style="99" customWidth="1"/>
    <col min="28" max="28" width="4.85546875" style="98" customWidth="1"/>
    <col min="29" max="29" width="6.5703125" style="100" customWidth="1"/>
    <col min="30" max="30" width="6.140625" style="99" customWidth="1"/>
    <col min="31" max="31" width="4.85546875" style="98" customWidth="1"/>
    <col min="32" max="32" width="6.5703125" style="98" customWidth="1"/>
    <col min="33" max="33" width="4.85546875" style="98" customWidth="1"/>
    <col min="34" max="34" width="6.42578125" style="101" customWidth="1"/>
    <col min="35" max="35" width="5.42578125" style="101" customWidth="1"/>
    <col min="36" max="36" width="5.5703125" style="100" customWidth="1"/>
    <col min="37" max="37" width="4.85546875" style="100" customWidth="1"/>
    <col min="38" max="16384" width="9.140625" style="23"/>
  </cols>
  <sheetData>
    <row r="1" spans="1:37" ht="45.75" thickBot="1" x14ac:dyDescent="0.25">
      <c r="A1" s="9" t="s">
        <v>4</v>
      </c>
      <c r="B1" s="10" t="s">
        <v>6</v>
      </c>
      <c r="C1" s="10" t="s">
        <v>5</v>
      </c>
      <c r="D1" s="115" t="s">
        <v>137</v>
      </c>
      <c r="E1" s="115" t="s">
        <v>138</v>
      </c>
      <c r="F1" s="115" t="s">
        <v>139</v>
      </c>
      <c r="G1" s="11" t="s">
        <v>65</v>
      </c>
      <c r="H1" s="12" t="s">
        <v>15</v>
      </c>
      <c r="I1" s="13" t="s">
        <v>16</v>
      </c>
      <c r="J1" s="14" t="s">
        <v>12</v>
      </c>
      <c r="K1" s="102" t="s">
        <v>26</v>
      </c>
      <c r="L1" s="15" t="s">
        <v>27</v>
      </c>
      <c r="M1" s="16" t="s">
        <v>87</v>
      </c>
      <c r="N1" s="16" t="s">
        <v>88</v>
      </c>
      <c r="O1" s="17" t="s">
        <v>29</v>
      </c>
      <c r="P1" s="18" t="s">
        <v>30</v>
      </c>
      <c r="Q1" s="19" t="s">
        <v>32</v>
      </c>
      <c r="R1" s="18" t="s">
        <v>33</v>
      </c>
      <c r="S1" s="19" t="s">
        <v>89</v>
      </c>
      <c r="T1" s="18" t="s">
        <v>90</v>
      </c>
      <c r="U1" s="19" t="s">
        <v>91</v>
      </c>
      <c r="V1" s="18" t="s">
        <v>92</v>
      </c>
      <c r="W1" s="19" t="s">
        <v>34</v>
      </c>
      <c r="X1" s="18" t="s">
        <v>35</v>
      </c>
      <c r="Y1" s="19" t="s">
        <v>36</v>
      </c>
      <c r="Z1" s="18" t="s">
        <v>37</v>
      </c>
      <c r="AA1" s="19" t="s">
        <v>38</v>
      </c>
      <c r="AB1" s="18" t="s">
        <v>39</v>
      </c>
      <c r="AC1" s="20" t="s">
        <v>40</v>
      </c>
      <c r="AD1" s="19" t="s">
        <v>41</v>
      </c>
      <c r="AE1" s="18" t="s">
        <v>42</v>
      </c>
      <c r="AF1" s="18" t="s">
        <v>43</v>
      </c>
      <c r="AG1" s="18" t="s">
        <v>44</v>
      </c>
      <c r="AH1" s="21" t="s">
        <v>45</v>
      </c>
      <c r="AI1" s="21" t="s">
        <v>46</v>
      </c>
      <c r="AJ1" s="20" t="s">
        <v>47</v>
      </c>
      <c r="AK1" s="22" t="s">
        <v>48</v>
      </c>
    </row>
    <row r="2" spans="1:37" x14ac:dyDescent="0.2">
      <c r="A2" s="104" t="s">
        <v>0</v>
      </c>
      <c r="B2" s="24" t="s">
        <v>7</v>
      </c>
      <c r="C2" s="24" t="s">
        <v>1</v>
      </c>
      <c r="D2" s="125">
        <v>40</v>
      </c>
      <c r="E2" s="125">
        <v>30</v>
      </c>
      <c r="F2" s="125">
        <v>5</v>
      </c>
      <c r="G2" s="25">
        <f>SUM(P2,R2,T2,V2,X2,Z2,AB2,AC2,AE2,AF2,AJ2,AK2)</f>
        <v>47.41690140845072</v>
      </c>
      <c r="H2" s="25">
        <f t="shared" ref="H2:H36" si="0">D2-G2</f>
        <v>-7.4169014084507197</v>
      </c>
      <c r="I2" s="26">
        <f t="shared" ref="I2:I36" si="1">H2/D2</f>
        <v>-0.185422535211268</v>
      </c>
      <c r="J2" s="27">
        <v>10</v>
      </c>
      <c r="K2" s="28">
        <v>3.55</v>
      </c>
      <c r="L2" s="29">
        <v>1.07</v>
      </c>
      <c r="M2" s="132">
        <v>460</v>
      </c>
      <c r="N2" s="132">
        <v>0</v>
      </c>
      <c r="O2" s="31">
        <f>(M2+N2)/K2</f>
        <v>129.57746478873241</v>
      </c>
      <c r="P2" s="32">
        <f>O2/J2</f>
        <v>12.957746478873242</v>
      </c>
      <c r="Q2" s="33">
        <v>8.5</v>
      </c>
      <c r="R2" s="32">
        <f>Q2/K2</f>
        <v>2.3943661971830985</v>
      </c>
      <c r="S2" s="33">
        <f>(280*1.18)/J2</f>
        <v>33.04</v>
      </c>
      <c r="T2" s="32">
        <f t="shared" ref="T2:T36" si="2">S2/K2</f>
        <v>9.3070422535211268</v>
      </c>
      <c r="U2" s="33">
        <v>33</v>
      </c>
      <c r="V2" s="32">
        <f>U2/K2</f>
        <v>9.295774647887324</v>
      </c>
      <c r="W2" s="33">
        <f>(5+5)</f>
        <v>10</v>
      </c>
      <c r="X2" s="32">
        <f>(W2/K2)/J2</f>
        <v>0.28169014084507044</v>
      </c>
      <c r="Y2" s="33">
        <v>0</v>
      </c>
      <c r="Z2" s="32">
        <f t="shared" ref="Z2:Z36" si="3">(Y2/K2)/J2</f>
        <v>0</v>
      </c>
      <c r="AA2" s="33">
        <v>50</v>
      </c>
      <c r="AB2" s="32">
        <f t="shared" ref="AB2:AB36" si="4">(AA2/K2)/J2</f>
        <v>1.4084507042253522</v>
      </c>
      <c r="AC2" s="32">
        <f>(354/K2)/J2</f>
        <v>9.9718309859154921</v>
      </c>
      <c r="AD2" s="33">
        <v>0</v>
      </c>
      <c r="AE2" s="32">
        <f t="shared" ref="AE2:AE36" si="5">AD2/K2</f>
        <v>0</v>
      </c>
      <c r="AF2" s="32">
        <v>0</v>
      </c>
      <c r="AG2" s="32">
        <v>0</v>
      </c>
      <c r="AH2" s="34">
        <v>0.04</v>
      </c>
      <c r="AI2" s="34">
        <v>5.0000000000000001E-3</v>
      </c>
      <c r="AJ2" s="32">
        <f>(D2*AH2)+AG2</f>
        <v>1.6</v>
      </c>
      <c r="AK2" s="35">
        <f t="shared" ref="AK2:AK36" si="6">D2*AI2</f>
        <v>0.2</v>
      </c>
    </row>
    <row r="3" spans="1:37" x14ac:dyDescent="0.2">
      <c r="A3" s="105" t="s">
        <v>0</v>
      </c>
      <c r="B3" s="36" t="s">
        <v>7</v>
      </c>
      <c r="C3" s="36" t="s">
        <v>2</v>
      </c>
      <c r="D3" s="126">
        <v>40</v>
      </c>
      <c r="E3" s="126">
        <v>30</v>
      </c>
      <c r="F3" s="126">
        <v>5</v>
      </c>
      <c r="G3" s="37">
        <f t="shared" ref="G3:G36" si="7">SUM(P3,R3,T3,V3,X3,Z3,AB3,AC3,AE3,AF3,AJ3,AK3)</f>
        <v>35.051728553137004</v>
      </c>
      <c r="H3" s="37">
        <f t="shared" si="0"/>
        <v>4.9482714468629965</v>
      </c>
      <c r="I3" s="38">
        <f t="shared" si="1"/>
        <v>0.12370678617157491</v>
      </c>
      <c r="J3" s="39">
        <v>22</v>
      </c>
      <c r="K3" s="40">
        <v>3.55</v>
      </c>
      <c r="L3" s="41">
        <v>1.07</v>
      </c>
      <c r="M3" s="133">
        <v>701</v>
      </c>
      <c r="N3" s="133">
        <v>186</v>
      </c>
      <c r="O3" s="43">
        <f t="shared" ref="O3:O36" si="8">(M3+N3)/K3</f>
        <v>249.85915492957747</v>
      </c>
      <c r="P3" s="44">
        <f t="shared" ref="P3:P13" si="9">O3/J3</f>
        <v>11.357234314980793</v>
      </c>
      <c r="Q3" s="45">
        <v>8.5</v>
      </c>
      <c r="R3" s="44">
        <f t="shared" ref="R3:R13" si="10">Q3/K3</f>
        <v>2.3943661971830985</v>
      </c>
      <c r="S3" s="45">
        <f t="shared" ref="S3:S16" si="11">13.5+1.18</f>
        <v>14.68</v>
      </c>
      <c r="T3" s="44">
        <f t="shared" si="2"/>
        <v>4.1352112676056336</v>
      </c>
      <c r="U3" s="45">
        <v>33</v>
      </c>
      <c r="V3" s="44">
        <f t="shared" ref="V3:V36" si="12">U3/K3</f>
        <v>9.295774647887324</v>
      </c>
      <c r="W3" s="45">
        <f>(10+10)</f>
        <v>20</v>
      </c>
      <c r="X3" s="44">
        <f t="shared" ref="X3:X36" si="13">(W3/K3)/J3</f>
        <v>0.25608194622279129</v>
      </c>
      <c r="Y3" s="45">
        <v>0</v>
      </c>
      <c r="Z3" s="44">
        <f t="shared" si="3"/>
        <v>0</v>
      </c>
      <c r="AA3" s="45">
        <v>100</v>
      </c>
      <c r="AB3" s="44">
        <f t="shared" si="4"/>
        <v>1.2804097311139566</v>
      </c>
      <c r="AC3" s="44">
        <f t="shared" ref="AC3:AC16" si="14">(354/K3)/J3</f>
        <v>4.5326504481434062</v>
      </c>
      <c r="AD3" s="45">
        <v>0</v>
      </c>
      <c r="AE3" s="44">
        <f t="shared" si="5"/>
        <v>0</v>
      </c>
      <c r="AF3" s="44">
        <v>0</v>
      </c>
      <c r="AG3" s="44">
        <v>0</v>
      </c>
      <c r="AH3" s="46">
        <v>0.04</v>
      </c>
      <c r="AI3" s="46">
        <v>5.0000000000000001E-3</v>
      </c>
      <c r="AJ3" s="44">
        <f t="shared" ref="AJ3:AJ36" si="15">(D3*AH3)+AG3</f>
        <v>1.6</v>
      </c>
      <c r="AK3" s="47">
        <f t="shared" si="6"/>
        <v>0.2</v>
      </c>
    </row>
    <row r="4" spans="1:37" x14ac:dyDescent="0.2">
      <c r="A4" s="105" t="s">
        <v>0</v>
      </c>
      <c r="B4" s="36" t="s">
        <v>7</v>
      </c>
      <c r="C4" s="36" t="s">
        <v>3</v>
      </c>
      <c r="D4" s="126">
        <v>40</v>
      </c>
      <c r="E4" s="126">
        <v>30</v>
      </c>
      <c r="F4" s="126">
        <v>5</v>
      </c>
      <c r="G4" s="37">
        <f t="shared" si="7"/>
        <v>35.071361502347422</v>
      </c>
      <c r="H4" s="37">
        <f t="shared" si="0"/>
        <v>4.9286384976525781</v>
      </c>
      <c r="I4" s="38">
        <f t="shared" si="1"/>
        <v>0.12321596244131446</v>
      </c>
      <c r="J4" s="39">
        <v>30</v>
      </c>
      <c r="K4" s="40">
        <v>3.55</v>
      </c>
      <c r="L4" s="41">
        <v>1.07</v>
      </c>
      <c r="M4" s="133">
        <v>1198</v>
      </c>
      <c r="N4" s="133">
        <v>186</v>
      </c>
      <c r="O4" s="43">
        <f t="shared" si="8"/>
        <v>389.85915492957747</v>
      </c>
      <c r="P4" s="44">
        <f t="shared" si="9"/>
        <v>12.99530516431925</v>
      </c>
      <c r="Q4" s="45">
        <v>8.5</v>
      </c>
      <c r="R4" s="44">
        <f t="shared" si="10"/>
        <v>2.3943661971830985</v>
      </c>
      <c r="S4" s="45">
        <f t="shared" si="11"/>
        <v>14.68</v>
      </c>
      <c r="T4" s="44">
        <f t="shared" si="2"/>
        <v>4.1352112676056336</v>
      </c>
      <c r="U4" s="45">
        <v>33</v>
      </c>
      <c r="V4" s="44">
        <f t="shared" si="12"/>
        <v>9.295774647887324</v>
      </c>
      <c r="W4" s="45">
        <f>(10+10)</f>
        <v>20</v>
      </c>
      <c r="X4" s="44">
        <f t="shared" si="13"/>
        <v>0.18779342723004697</v>
      </c>
      <c r="Y4" s="45">
        <v>0</v>
      </c>
      <c r="Z4" s="44">
        <f t="shared" si="3"/>
        <v>0</v>
      </c>
      <c r="AA4" s="45">
        <v>100</v>
      </c>
      <c r="AB4" s="44">
        <f t="shared" si="4"/>
        <v>0.93896713615023475</v>
      </c>
      <c r="AC4" s="44">
        <f t="shared" si="14"/>
        <v>3.323943661971831</v>
      </c>
      <c r="AD4" s="45">
        <v>0</v>
      </c>
      <c r="AE4" s="44">
        <f t="shared" si="5"/>
        <v>0</v>
      </c>
      <c r="AF4" s="44">
        <v>0</v>
      </c>
      <c r="AG4" s="44">
        <v>0</v>
      </c>
      <c r="AH4" s="46">
        <v>0.04</v>
      </c>
      <c r="AI4" s="46">
        <v>5.0000000000000001E-3</v>
      </c>
      <c r="AJ4" s="44">
        <f t="shared" si="15"/>
        <v>1.6</v>
      </c>
      <c r="AK4" s="47">
        <f t="shared" si="6"/>
        <v>0.2</v>
      </c>
    </row>
    <row r="5" spans="1:37" x14ac:dyDescent="0.2">
      <c r="A5" s="105" t="s">
        <v>0</v>
      </c>
      <c r="B5" s="36" t="s">
        <v>8</v>
      </c>
      <c r="C5" s="36" t="s">
        <v>1</v>
      </c>
      <c r="D5" s="126">
        <v>45</v>
      </c>
      <c r="E5" s="126">
        <v>30</v>
      </c>
      <c r="F5" s="126">
        <v>5</v>
      </c>
      <c r="G5" s="37">
        <f t="shared" si="7"/>
        <v>52.064436619718315</v>
      </c>
      <c r="H5" s="37">
        <f t="shared" si="0"/>
        <v>-7.0644366197183146</v>
      </c>
      <c r="I5" s="38">
        <f t="shared" si="1"/>
        <v>-0.15698748043818478</v>
      </c>
      <c r="J5" s="39">
        <v>10</v>
      </c>
      <c r="K5" s="40">
        <v>3.55</v>
      </c>
      <c r="L5" s="41">
        <v>1.07</v>
      </c>
      <c r="M5" s="133">
        <v>517</v>
      </c>
      <c r="N5" s="133">
        <v>0</v>
      </c>
      <c r="O5" s="43">
        <f t="shared" si="8"/>
        <v>145.63380281690141</v>
      </c>
      <c r="P5" s="44">
        <f t="shared" si="9"/>
        <v>14.56338028169014</v>
      </c>
      <c r="Q5" s="45">
        <v>8.5</v>
      </c>
      <c r="R5" s="44">
        <f t="shared" si="10"/>
        <v>2.3943661971830985</v>
      </c>
      <c r="S5" s="45">
        <f>(280*1.18)/J5</f>
        <v>33.04</v>
      </c>
      <c r="T5" s="44">
        <f t="shared" si="2"/>
        <v>9.3070422535211268</v>
      </c>
      <c r="U5" s="45">
        <v>33</v>
      </c>
      <c r="V5" s="44">
        <f t="shared" si="12"/>
        <v>9.295774647887324</v>
      </c>
      <c r="W5" s="45">
        <f>(5+5)</f>
        <v>10</v>
      </c>
      <c r="X5" s="44">
        <f t="shared" si="13"/>
        <v>0.28169014084507044</v>
      </c>
      <c r="Y5" s="45">
        <v>100</v>
      </c>
      <c r="Z5" s="44">
        <f t="shared" si="3"/>
        <v>2.8169014084507045</v>
      </c>
      <c r="AA5" s="45">
        <v>50</v>
      </c>
      <c r="AB5" s="44">
        <f t="shared" si="4"/>
        <v>1.4084507042253522</v>
      </c>
      <c r="AC5" s="44">
        <f t="shared" si="14"/>
        <v>9.9718309859154921</v>
      </c>
      <c r="AD5" s="45">
        <v>0</v>
      </c>
      <c r="AE5" s="44">
        <f t="shared" si="5"/>
        <v>0</v>
      </c>
      <c r="AF5" s="44">
        <v>0</v>
      </c>
      <c r="AG5" s="44">
        <v>0</v>
      </c>
      <c r="AH5" s="46">
        <v>0.04</v>
      </c>
      <c r="AI5" s="46">
        <v>5.0000000000000001E-3</v>
      </c>
      <c r="AJ5" s="44">
        <f t="shared" si="15"/>
        <v>1.8</v>
      </c>
      <c r="AK5" s="47">
        <f t="shared" si="6"/>
        <v>0.22500000000000001</v>
      </c>
    </row>
    <row r="6" spans="1:37" x14ac:dyDescent="0.2">
      <c r="A6" s="105" t="s">
        <v>0</v>
      </c>
      <c r="B6" s="36" t="s">
        <v>8</v>
      </c>
      <c r="C6" s="36" t="s">
        <v>2</v>
      </c>
      <c r="D6" s="126">
        <v>45</v>
      </c>
      <c r="E6" s="126">
        <v>30</v>
      </c>
      <c r="F6" s="126">
        <v>5</v>
      </c>
      <c r="G6" s="37">
        <f t="shared" si="7"/>
        <v>37.850352112676056</v>
      </c>
      <c r="H6" s="37">
        <f t="shared" si="0"/>
        <v>7.149647887323944</v>
      </c>
      <c r="I6" s="38">
        <f t="shared" si="1"/>
        <v>0.1588810641627543</v>
      </c>
      <c r="J6" s="39">
        <v>22</v>
      </c>
      <c r="K6" s="40">
        <v>3.55</v>
      </c>
      <c r="L6" s="41">
        <v>1.07</v>
      </c>
      <c r="M6" s="133">
        <v>802</v>
      </c>
      <c r="N6" s="133">
        <v>186</v>
      </c>
      <c r="O6" s="43">
        <f t="shared" si="8"/>
        <v>278.3098591549296</v>
      </c>
      <c r="P6" s="44">
        <f t="shared" si="9"/>
        <v>12.650448143405891</v>
      </c>
      <c r="Q6" s="45">
        <v>8.5</v>
      </c>
      <c r="R6" s="44">
        <f t="shared" si="10"/>
        <v>2.3943661971830985</v>
      </c>
      <c r="S6" s="45">
        <f t="shared" si="11"/>
        <v>14.68</v>
      </c>
      <c r="T6" s="44">
        <f t="shared" si="2"/>
        <v>4.1352112676056336</v>
      </c>
      <c r="U6" s="45">
        <v>33</v>
      </c>
      <c r="V6" s="44">
        <f t="shared" si="12"/>
        <v>9.295774647887324</v>
      </c>
      <c r="W6" s="45">
        <f t="shared" ref="W6:W16" si="16">(10+10)</f>
        <v>20</v>
      </c>
      <c r="X6" s="44">
        <f t="shared" si="13"/>
        <v>0.25608194622279129</v>
      </c>
      <c r="Y6" s="45">
        <v>100</v>
      </c>
      <c r="Z6" s="44">
        <f t="shared" si="3"/>
        <v>1.2804097311139566</v>
      </c>
      <c r="AA6" s="45">
        <v>100</v>
      </c>
      <c r="AB6" s="44">
        <f t="shared" si="4"/>
        <v>1.2804097311139566</v>
      </c>
      <c r="AC6" s="44">
        <f t="shared" si="14"/>
        <v>4.5326504481434062</v>
      </c>
      <c r="AD6" s="45">
        <v>0</v>
      </c>
      <c r="AE6" s="44">
        <f t="shared" si="5"/>
        <v>0</v>
      </c>
      <c r="AF6" s="44">
        <v>0</v>
      </c>
      <c r="AG6" s="44">
        <v>0</v>
      </c>
      <c r="AH6" s="46">
        <v>0.04</v>
      </c>
      <c r="AI6" s="46">
        <v>5.0000000000000001E-3</v>
      </c>
      <c r="AJ6" s="44">
        <f t="shared" si="15"/>
        <v>1.8</v>
      </c>
      <c r="AK6" s="47">
        <f t="shared" si="6"/>
        <v>0.22500000000000001</v>
      </c>
    </row>
    <row r="7" spans="1:37" x14ac:dyDescent="0.2">
      <c r="A7" s="105" t="s">
        <v>0</v>
      </c>
      <c r="B7" s="36" t="s">
        <v>8</v>
      </c>
      <c r="C7" s="36" t="s">
        <v>3</v>
      </c>
      <c r="D7" s="126">
        <v>45</v>
      </c>
      <c r="E7" s="126">
        <v>30</v>
      </c>
      <c r="F7" s="126">
        <v>5</v>
      </c>
      <c r="G7" s="37">
        <f t="shared" si="7"/>
        <v>37.728286384976528</v>
      </c>
      <c r="H7" s="37">
        <f t="shared" si="0"/>
        <v>7.2717136150234722</v>
      </c>
      <c r="I7" s="38">
        <f t="shared" si="1"/>
        <v>0.1615936358894105</v>
      </c>
      <c r="J7" s="39">
        <v>30</v>
      </c>
      <c r="K7" s="40">
        <v>3.55</v>
      </c>
      <c r="L7" s="41">
        <v>1.07</v>
      </c>
      <c r="M7" s="133">
        <v>1357</v>
      </c>
      <c r="N7" s="133">
        <v>186</v>
      </c>
      <c r="O7" s="43">
        <f t="shared" si="8"/>
        <v>434.64788732394368</v>
      </c>
      <c r="P7" s="44">
        <f t="shared" si="9"/>
        <v>14.488262910798122</v>
      </c>
      <c r="Q7" s="45">
        <v>8.5</v>
      </c>
      <c r="R7" s="44">
        <f t="shared" si="10"/>
        <v>2.3943661971830985</v>
      </c>
      <c r="S7" s="45">
        <f t="shared" si="11"/>
        <v>14.68</v>
      </c>
      <c r="T7" s="44">
        <f t="shared" si="2"/>
        <v>4.1352112676056336</v>
      </c>
      <c r="U7" s="45">
        <v>33</v>
      </c>
      <c r="V7" s="44">
        <f t="shared" si="12"/>
        <v>9.295774647887324</v>
      </c>
      <c r="W7" s="45">
        <f t="shared" si="16"/>
        <v>20</v>
      </c>
      <c r="X7" s="44">
        <f t="shared" si="13"/>
        <v>0.18779342723004697</v>
      </c>
      <c r="Y7" s="45">
        <v>100</v>
      </c>
      <c r="Z7" s="44">
        <f t="shared" si="3"/>
        <v>0.93896713615023475</v>
      </c>
      <c r="AA7" s="45">
        <v>100</v>
      </c>
      <c r="AB7" s="44">
        <f t="shared" si="4"/>
        <v>0.93896713615023475</v>
      </c>
      <c r="AC7" s="44">
        <f t="shared" si="14"/>
        <v>3.323943661971831</v>
      </c>
      <c r="AD7" s="45">
        <v>0</v>
      </c>
      <c r="AE7" s="44">
        <f t="shared" si="5"/>
        <v>0</v>
      </c>
      <c r="AF7" s="44">
        <v>0</v>
      </c>
      <c r="AG7" s="44">
        <v>0</v>
      </c>
      <c r="AH7" s="46">
        <v>0.04</v>
      </c>
      <c r="AI7" s="46">
        <v>5.0000000000000001E-3</v>
      </c>
      <c r="AJ7" s="44">
        <f t="shared" si="15"/>
        <v>1.8</v>
      </c>
      <c r="AK7" s="47">
        <f t="shared" si="6"/>
        <v>0.22500000000000001</v>
      </c>
    </row>
    <row r="8" spans="1:37" x14ac:dyDescent="0.2">
      <c r="A8" s="105" t="s">
        <v>0</v>
      </c>
      <c r="B8" s="36" t="s">
        <v>9</v>
      </c>
      <c r="C8" s="36" t="s">
        <v>1</v>
      </c>
      <c r="D8" s="126">
        <v>45</v>
      </c>
      <c r="E8" s="126">
        <v>30</v>
      </c>
      <c r="F8" s="126">
        <v>5</v>
      </c>
      <c r="G8" s="37">
        <f t="shared" si="7"/>
        <v>53.698239436619723</v>
      </c>
      <c r="H8" s="37">
        <f t="shared" si="0"/>
        <v>-8.6982394366197227</v>
      </c>
      <c r="I8" s="38">
        <f t="shared" si="1"/>
        <v>-0.19329420970266051</v>
      </c>
      <c r="J8" s="39">
        <v>10</v>
      </c>
      <c r="K8" s="40">
        <v>3.55</v>
      </c>
      <c r="L8" s="41">
        <v>1.07</v>
      </c>
      <c r="M8" s="133">
        <v>575</v>
      </c>
      <c r="N8" s="133">
        <v>0</v>
      </c>
      <c r="O8" s="43">
        <f t="shared" si="8"/>
        <v>161.97183098591549</v>
      </c>
      <c r="P8" s="44">
        <f t="shared" si="9"/>
        <v>16.197183098591548</v>
      </c>
      <c r="Q8" s="45">
        <v>8.5</v>
      </c>
      <c r="R8" s="44">
        <f t="shared" si="10"/>
        <v>2.3943661971830985</v>
      </c>
      <c r="S8" s="45">
        <f>(280*1.18)/J8</f>
        <v>33.04</v>
      </c>
      <c r="T8" s="44">
        <f t="shared" si="2"/>
        <v>9.3070422535211268</v>
      </c>
      <c r="U8" s="45">
        <v>33</v>
      </c>
      <c r="V8" s="44">
        <f t="shared" si="12"/>
        <v>9.295774647887324</v>
      </c>
      <c r="W8" s="45">
        <f>(5+5)</f>
        <v>10</v>
      </c>
      <c r="X8" s="44">
        <f t="shared" si="13"/>
        <v>0.28169014084507044</v>
      </c>
      <c r="Y8" s="45">
        <v>100</v>
      </c>
      <c r="Z8" s="44">
        <f t="shared" si="3"/>
        <v>2.8169014084507045</v>
      </c>
      <c r="AA8" s="45">
        <v>50</v>
      </c>
      <c r="AB8" s="44">
        <f t="shared" si="4"/>
        <v>1.4084507042253522</v>
      </c>
      <c r="AC8" s="44">
        <f t="shared" si="14"/>
        <v>9.9718309859154921</v>
      </c>
      <c r="AD8" s="45">
        <v>0</v>
      </c>
      <c r="AE8" s="44">
        <f t="shared" si="5"/>
        <v>0</v>
      </c>
      <c r="AF8" s="44">
        <v>0</v>
      </c>
      <c r="AG8" s="44">
        <v>0</v>
      </c>
      <c r="AH8" s="46">
        <v>0.04</v>
      </c>
      <c r="AI8" s="46">
        <v>5.0000000000000001E-3</v>
      </c>
      <c r="AJ8" s="44">
        <f t="shared" si="15"/>
        <v>1.8</v>
      </c>
      <c r="AK8" s="47">
        <f t="shared" si="6"/>
        <v>0.22500000000000001</v>
      </c>
    </row>
    <row r="9" spans="1:37" x14ac:dyDescent="0.2">
      <c r="A9" s="105" t="s">
        <v>0</v>
      </c>
      <c r="B9" s="36" t="s">
        <v>9</v>
      </c>
      <c r="C9" s="36" t="s">
        <v>2</v>
      </c>
      <c r="D9" s="126">
        <v>45</v>
      </c>
      <c r="E9" s="126">
        <v>30</v>
      </c>
      <c r="F9" s="126">
        <v>5</v>
      </c>
      <c r="G9" s="37">
        <f t="shared" si="7"/>
        <v>39.156370038412291</v>
      </c>
      <c r="H9" s="37">
        <f t="shared" si="0"/>
        <v>5.843629961587709</v>
      </c>
      <c r="I9" s="38">
        <f t="shared" si="1"/>
        <v>0.12985844359083798</v>
      </c>
      <c r="J9" s="39">
        <v>22</v>
      </c>
      <c r="K9" s="40">
        <v>3.55</v>
      </c>
      <c r="L9" s="41">
        <v>1.07</v>
      </c>
      <c r="M9" s="133">
        <v>904</v>
      </c>
      <c r="N9" s="133">
        <v>186</v>
      </c>
      <c r="O9" s="43">
        <f t="shared" si="8"/>
        <v>307.04225352112678</v>
      </c>
      <c r="P9" s="44">
        <f t="shared" si="9"/>
        <v>13.956466069142126</v>
      </c>
      <c r="Q9" s="45">
        <v>8.5</v>
      </c>
      <c r="R9" s="44">
        <f t="shared" si="10"/>
        <v>2.3943661971830985</v>
      </c>
      <c r="S9" s="45">
        <f t="shared" si="11"/>
        <v>14.68</v>
      </c>
      <c r="T9" s="44">
        <f t="shared" si="2"/>
        <v>4.1352112676056336</v>
      </c>
      <c r="U9" s="45">
        <v>33</v>
      </c>
      <c r="V9" s="44">
        <f t="shared" si="12"/>
        <v>9.295774647887324</v>
      </c>
      <c r="W9" s="45">
        <f t="shared" si="16"/>
        <v>20</v>
      </c>
      <c r="X9" s="44">
        <f t="shared" si="13"/>
        <v>0.25608194622279129</v>
      </c>
      <c r="Y9" s="45">
        <v>100</v>
      </c>
      <c r="Z9" s="44">
        <f t="shared" si="3"/>
        <v>1.2804097311139566</v>
      </c>
      <c r="AA9" s="45">
        <v>100</v>
      </c>
      <c r="AB9" s="44">
        <f t="shared" si="4"/>
        <v>1.2804097311139566</v>
      </c>
      <c r="AC9" s="44">
        <f t="shared" si="14"/>
        <v>4.5326504481434062</v>
      </c>
      <c r="AD9" s="45">
        <v>0</v>
      </c>
      <c r="AE9" s="44">
        <f t="shared" si="5"/>
        <v>0</v>
      </c>
      <c r="AF9" s="44">
        <v>0</v>
      </c>
      <c r="AG9" s="44">
        <v>0</v>
      </c>
      <c r="AH9" s="46">
        <v>0.04</v>
      </c>
      <c r="AI9" s="46">
        <v>5.0000000000000001E-3</v>
      </c>
      <c r="AJ9" s="44">
        <f t="shared" si="15"/>
        <v>1.8</v>
      </c>
      <c r="AK9" s="47">
        <f t="shared" si="6"/>
        <v>0.22500000000000001</v>
      </c>
    </row>
    <row r="10" spans="1:37" x14ac:dyDescent="0.2">
      <c r="A10" s="105" t="s">
        <v>0</v>
      </c>
      <c r="B10" s="36" t="s">
        <v>9</v>
      </c>
      <c r="C10" s="36" t="s">
        <v>3</v>
      </c>
      <c r="D10" s="126">
        <v>45</v>
      </c>
      <c r="E10" s="126">
        <v>30</v>
      </c>
      <c r="F10" s="126">
        <v>5</v>
      </c>
      <c r="G10" s="37">
        <f t="shared" si="7"/>
        <v>39.2212441314554</v>
      </c>
      <c r="H10" s="37">
        <f t="shared" si="0"/>
        <v>5.7787558685446001</v>
      </c>
      <c r="I10" s="38">
        <f t="shared" si="1"/>
        <v>0.12841679707876888</v>
      </c>
      <c r="J10" s="39">
        <v>30</v>
      </c>
      <c r="K10" s="40">
        <v>3.55</v>
      </c>
      <c r="L10" s="41">
        <v>1.07</v>
      </c>
      <c r="M10" s="133">
        <v>1516</v>
      </c>
      <c r="N10" s="133">
        <v>186</v>
      </c>
      <c r="O10" s="43">
        <f t="shared" si="8"/>
        <v>479.43661971830988</v>
      </c>
      <c r="P10" s="44">
        <f t="shared" si="9"/>
        <v>15.981220657276996</v>
      </c>
      <c r="Q10" s="45">
        <v>8.5</v>
      </c>
      <c r="R10" s="44">
        <f t="shared" si="10"/>
        <v>2.3943661971830985</v>
      </c>
      <c r="S10" s="45">
        <f t="shared" si="11"/>
        <v>14.68</v>
      </c>
      <c r="T10" s="44">
        <f t="shared" si="2"/>
        <v>4.1352112676056336</v>
      </c>
      <c r="U10" s="45">
        <v>33</v>
      </c>
      <c r="V10" s="44">
        <f t="shared" si="12"/>
        <v>9.295774647887324</v>
      </c>
      <c r="W10" s="45">
        <f t="shared" si="16"/>
        <v>20</v>
      </c>
      <c r="X10" s="44">
        <f t="shared" si="13"/>
        <v>0.18779342723004697</v>
      </c>
      <c r="Y10" s="45">
        <v>100</v>
      </c>
      <c r="Z10" s="44">
        <f t="shared" si="3"/>
        <v>0.93896713615023475</v>
      </c>
      <c r="AA10" s="45">
        <v>100</v>
      </c>
      <c r="AB10" s="44">
        <f t="shared" si="4"/>
        <v>0.93896713615023475</v>
      </c>
      <c r="AC10" s="44">
        <f t="shared" si="14"/>
        <v>3.323943661971831</v>
      </c>
      <c r="AD10" s="45">
        <v>0</v>
      </c>
      <c r="AE10" s="44">
        <f t="shared" si="5"/>
        <v>0</v>
      </c>
      <c r="AF10" s="44">
        <v>0</v>
      </c>
      <c r="AG10" s="44">
        <v>0</v>
      </c>
      <c r="AH10" s="46">
        <v>0.04</v>
      </c>
      <c r="AI10" s="46">
        <v>5.0000000000000001E-3</v>
      </c>
      <c r="AJ10" s="44">
        <f t="shared" si="15"/>
        <v>1.8</v>
      </c>
      <c r="AK10" s="47">
        <f t="shared" si="6"/>
        <v>0.22500000000000001</v>
      </c>
    </row>
    <row r="11" spans="1:37" x14ac:dyDescent="0.2">
      <c r="A11" s="105" t="s">
        <v>0</v>
      </c>
      <c r="B11" s="36" t="s">
        <v>10</v>
      </c>
      <c r="C11" s="36" t="s">
        <v>1</v>
      </c>
      <c r="D11" s="126">
        <v>45</v>
      </c>
      <c r="E11" s="126">
        <v>30</v>
      </c>
      <c r="F11" s="126">
        <v>5</v>
      </c>
      <c r="G11" s="37">
        <f t="shared" si="7"/>
        <v>55.303873239436619</v>
      </c>
      <c r="H11" s="37">
        <f t="shared" si="0"/>
        <v>-10.303873239436619</v>
      </c>
      <c r="I11" s="38">
        <f t="shared" si="1"/>
        <v>-0.22897496087636932</v>
      </c>
      <c r="J11" s="39">
        <v>10</v>
      </c>
      <c r="K11" s="40">
        <v>3.55</v>
      </c>
      <c r="L11" s="41">
        <v>1.07</v>
      </c>
      <c r="M11" s="133">
        <v>632</v>
      </c>
      <c r="N11" s="133">
        <v>0</v>
      </c>
      <c r="O11" s="43">
        <f t="shared" si="8"/>
        <v>178.02816901408451</v>
      </c>
      <c r="P11" s="44">
        <f t="shared" si="9"/>
        <v>17.802816901408452</v>
      </c>
      <c r="Q11" s="45">
        <v>8.5</v>
      </c>
      <c r="R11" s="44">
        <f t="shared" si="10"/>
        <v>2.3943661971830985</v>
      </c>
      <c r="S11" s="45">
        <f>(280*1.18)/J11</f>
        <v>33.04</v>
      </c>
      <c r="T11" s="44">
        <f t="shared" si="2"/>
        <v>9.3070422535211268</v>
      </c>
      <c r="U11" s="45">
        <v>33</v>
      </c>
      <c r="V11" s="44">
        <f t="shared" si="12"/>
        <v>9.295774647887324</v>
      </c>
      <c r="W11" s="45">
        <f>(5+5)</f>
        <v>10</v>
      </c>
      <c r="X11" s="44">
        <f t="shared" si="13"/>
        <v>0.28169014084507044</v>
      </c>
      <c r="Y11" s="45">
        <v>100</v>
      </c>
      <c r="Z11" s="44">
        <f t="shared" si="3"/>
        <v>2.8169014084507045</v>
      </c>
      <c r="AA11" s="45">
        <v>50</v>
      </c>
      <c r="AB11" s="44">
        <f t="shared" si="4"/>
        <v>1.4084507042253522</v>
      </c>
      <c r="AC11" s="44">
        <f t="shared" si="14"/>
        <v>9.9718309859154921</v>
      </c>
      <c r="AD11" s="45">
        <v>0</v>
      </c>
      <c r="AE11" s="44">
        <f t="shared" si="5"/>
        <v>0</v>
      </c>
      <c r="AF11" s="44">
        <v>0</v>
      </c>
      <c r="AG11" s="44">
        <v>0</v>
      </c>
      <c r="AH11" s="46">
        <v>0.04</v>
      </c>
      <c r="AI11" s="46">
        <v>5.0000000000000001E-3</v>
      </c>
      <c r="AJ11" s="44">
        <f t="shared" si="15"/>
        <v>1.8</v>
      </c>
      <c r="AK11" s="47">
        <f t="shared" si="6"/>
        <v>0.22500000000000001</v>
      </c>
    </row>
    <row r="12" spans="1:37" x14ac:dyDescent="0.2">
      <c r="A12" s="105" t="s">
        <v>0</v>
      </c>
      <c r="B12" s="36" t="s">
        <v>10</v>
      </c>
      <c r="C12" s="36" t="s">
        <v>2</v>
      </c>
      <c r="D12" s="126">
        <v>45</v>
      </c>
      <c r="E12" s="126">
        <v>30</v>
      </c>
      <c r="F12" s="126">
        <v>5</v>
      </c>
      <c r="G12" s="37">
        <f t="shared" si="7"/>
        <v>40.462387964148533</v>
      </c>
      <c r="H12" s="37">
        <f t="shared" si="0"/>
        <v>4.5376120358514669</v>
      </c>
      <c r="I12" s="38">
        <f t="shared" si="1"/>
        <v>0.10083582301892148</v>
      </c>
      <c r="J12" s="39">
        <v>22</v>
      </c>
      <c r="K12" s="40">
        <v>3.55</v>
      </c>
      <c r="L12" s="41">
        <v>1.07</v>
      </c>
      <c r="M12" s="133">
        <v>1006</v>
      </c>
      <c r="N12" s="133">
        <v>186</v>
      </c>
      <c r="O12" s="43">
        <f t="shared" si="8"/>
        <v>335.77464788732397</v>
      </c>
      <c r="P12" s="44">
        <f t="shared" si="9"/>
        <v>15.262483994878362</v>
      </c>
      <c r="Q12" s="45">
        <v>8.5</v>
      </c>
      <c r="R12" s="44">
        <f t="shared" si="10"/>
        <v>2.3943661971830985</v>
      </c>
      <c r="S12" s="45">
        <f t="shared" si="11"/>
        <v>14.68</v>
      </c>
      <c r="T12" s="44">
        <f t="shared" si="2"/>
        <v>4.1352112676056336</v>
      </c>
      <c r="U12" s="45">
        <v>33</v>
      </c>
      <c r="V12" s="44">
        <f t="shared" si="12"/>
        <v>9.295774647887324</v>
      </c>
      <c r="W12" s="45">
        <f t="shared" si="16"/>
        <v>20</v>
      </c>
      <c r="X12" s="44">
        <f t="shared" si="13"/>
        <v>0.25608194622279129</v>
      </c>
      <c r="Y12" s="45">
        <v>100</v>
      </c>
      <c r="Z12" s="44">
        <f t="shared" si="3"/>
        <v>1.2804097311139566</v>
      </c>
      <c r="AA12" s="45">
        <v>100</v>
      </c>
      <c r="AB12" s="44">
        <f t="shared" si="4"/>
        <v>1.2804097311139566</v>
      </c>
      <c r="AC12" s="44">
        <f t="shared" si="14"/>
        <v>4.5326504481434062</v>
      </c>
      <c r="AD12" s="45">
        <v>0</v>
      </c>
      <c r="AE12" s="44">
        <f t="shared" si="5"/>
        <v>0</v>
      </c>
      <c r="AF12" s="44">
        <v>0</v>
      </c>
      <c r="AG12" s="44">
        <v>0</v>
      </c>
      <c r="AH12" s="46">
        <v>0.04</v>
      </c>
      <c r="AI12" s="46">
        <v>5.0000000000000001E-3</v>
      </c>
      <c r="AJ12" s="44">
        <f t="shared" si="15"/>
        <v>1.8</v>
      </c>
      <c r="AK12" s="47">
        <f t="shared" si="6"/>
        <v>0.22500000000000001</v>
      </c>
    </row>
    <row r="13" spans="1:37" x14ac:dyDescent="0.2">
      <c r="A13" s="105" t="s">
        <v>0</v>
      </c>
      <c r="B13" s="36" t="s">
        <v>10</v>
      </c>
      <c r="C13" s="36" t="s">
        <v>3</v>
      </c>
      <c r="D13" s="126">
        <v>45</v>
      </c>
      <c r="E13" s="126">
        <v>30</v>
      </c>
      <c r="F13" s="126">
        <v>5</v>
      </c>
      <c r="G13" s="37">
        <f t="shared" si="7"/>
        <v>40.723591549295776</v>
      </c>
      <c r="H13" s="37">
        <f t="shared" si="0"/>
        <v>4.2764084507042242</v>
      </c>
      <c r="I13" s="38">
        <f t="shared" si="1"/>
        <v>9.5031298904538319E-2</v>
      </c>
      <c r="J13" s="39">
        <v>30</v>
      </c>
      <c r="K13" s="40">
        <v>3.55</v>
      </c>
      <c r="L13" s="41">
        <v>1.07</v>
      </c>
      <c r="M13" s="133">
        <v>1676</v>
      </c>
      <c r="N13" s="133">
        <v>186</v>
      </c>
      <c r="O13" s="43">
        <f t="shared" si="8"/>
        <v>524.50704225352115</v>
      </c>
      <c r="P13" s="44">
        <f t="shared" si="9"/>
        <v>17.483568075117372</v>
      </c>
      <c r="Q13" s="45">
        <v>8.5</v>
      </c>
      <c r="R13" s="44">
        <f t="shared" si="10"/>
        <v>2.3943661971830985</v>
      </c>
      <c r="S13" s="45">
        <f t="shared" si="11"/>
        <v>14.68</v>
      </c>
      <c r="T13" s="44">
        <f t="shared" si="2"/>
        <v>4.1352112676056336</v>
      </c>
      <c r="U13" s="45">
        <v>33</v>
      </c>
      <c r="V13" s="44">
        <f t="shared" si="12"/>
        <v>9.295774647887324</v>
      </c>
      <c r="W13" s="45">
        <f t="shared" si="16"/>
        <v>20</v>
      </c>
      <c r="X13" s="44">
        <f t="shared" si="13"/>
        <v>0.18779342723004697</v>
      </c>
      <c r="Y13" s="45">
        <v>100</v>
      </c>
      <c r="Z13" s="44">
        <f t="shared" si="3"/>
        <v>0.93896713615023475</v>
      </c>
      <c r="AA13" s="45">
        <v>100</v>
      </c>
      <c r="AB13" s="44">
        <f t="shared" si="4"/>
        <v>0.93896713615023475</v>
      </c>
      <c r="AC13" s="44">
        <f t="shared" si="14"/>
        <v>3.323943661971831</v>
      </c>
      <c r="AD13" s="45">
        <v>0</v>
      </c>
      <c r="AE13" s="44">
        <f t="shared" si="5"/>
        <v>0</v>
      </c>
      <c r="AF13" s="44">
        <v>0</v>
      </c>
      <c r="AG13" s="44">
        <v>0</v>
      </c>
      <c r="AH13" s="46">
        <v>0.04</v>
      </c>
      <c r="AI13" s="46">
        <v>5.0000000000000001E-3</v>
      </c>
      <c r="AJ13" s="44">
        <f t="shared" si="15"/>
        <v>1.8</v>
      </c>
      <c r="AK13" s="47">
        <f t="shared" si="6"/>
        <v>0.22500000000000001</v>
      </c>
    </row>
    <row r="14" spans="1:37" x14ac:dyDescent="0.2">
      <c r="A14" s="105" t="s">
        <v>0</v>
      </c>
      <c r="B14" s="36" t="s">
        <v>11</v>
      </c>
      <c r="C14" s="36" t="s">
        <v>1</v>
      </c>
      <c r="D14" s="126">
        <v>45</v>
      </c>
      <c r="E14" s="126">
        <v>30</v>
      </c>
      <c r="F14" s="126">
        <v>5</v>
      </c>
      <c r="G14" s="37">
        <f>SUM(P14,R14,T14,V14,X14,Z14,AB14,AC14,AE14,AF14,AJ14,AK14)</f>
        <v>58.346126760563386</v>
      </c>
      <c r="H14" s="37">
        <f>D14-G14</f>
        <v>-13.346126760563386</v>
      </c>
      <c r="I14" s="38">
        <f>H14/D14</f>
        <v>-0.29658059467918635</v>
      </c>
      <c r="J14" s="39">
        <v>10</v>
      </c>
      <c r="K14" s="40">
        <v>3.55</v>
      </c>
      <c r="L14" s="41">
        <v>1.07</v>
      </c>
      <c r="M14" s="133">
        <v>740</v>
      </c>
      <c r="N14" s="133">
        <v>0</v>
      </c>
      <c r="O14" s="43">
        <f t="shared" si="8"/>
        <v>208.45070422535213</v>
      </c>
      <c r="P14" s="44">
        <f>O14/J14</f>
        <v>20.845070422535212</v>
      </c>
      <c r="Q14" s="45">
        <v>8.5</v>
      </c>
      <c r="R14" s="44">
        <f>Q14/K14</f>
        <v>2.3943661971830985</v>
      </c>
      <c r="S14" s="45">
        <f>(280*1.18)/J14</f>
        <v>33.04</v>
      </c>
      <c r="T14" s="44">
        <f>S14/K14</f>
        <v>9.3070422535211268</v>
      </c>
      <c r="U14" s="45">
        <v>33</v>
      </c>
      <c r="V14" s="44">
        <f>U14/K14</f>
        <v>9.295774647887324</v>
      </c>
      <c r="W14" s="45">
        <f>(5+5)</f>
        <v>10</v>
      </c>
      <c r="X14" s="44">
        <f>(W14/K14)/J14</f>
        <v>0.28169014084507044</v>
      </c>
      <c r="Y14" s="45">
        <v>100</v>
      </c>
      <c r="Z14" s="44">
        <f>(Y14/K14)/J14</f>
        <v>2.8169014084507045</v>
      </c>
      <c r="AA14" s="45">
        <v>50</v>
      </c>
      <c r="AB14" s="44">
        <f>(AA14/K14)/J14</f>
        <v>1.4084507042253522</v>
      </c>
      <c r="AC14" s="44">
        <f t="shared" si="14"/>
        <v>9.9718309859154921</v>
      </c>
      <c r="AD14" s="45">
        <v>0</v>
      </c>
      <c r="AE14" s="44">
        <f>AD14/K14</f>
        <v>0</v>
      </c>
      <c r="AF14" s="44">
        <v>0</v>
      </c>
      <c r="AG14" s="44">
        <v>0</v>
      </c>
      <c r="AH14" s="46">
        <v>0.04</v>
      </c>
      <c r="AI14" s="46">
        <v>5.0000000000000001E-3</v>
      </c>
      <c r="AJ14" s="44">
        <f>(D14*AH14)+AG14</f>
        <v>1.8</v>
      </c>
      <c r="AK14" s="47">
        <f>D14*AI14</f>
        <v>0.22500000000000001</v>
      </c>
    </row>
    <row r="15" spans="1:37" x14ac:dyDescent="0.2">
      <c r="A15" s="105" t="s">
        <v>0</v>
      </c>
      <c r="B15" s="36" t="s">
        <v>11</v>
      </c>
      <c r="C15" s="36" t="s">
        <v>2</v>
      </c>
      <c r="D15" s="126">
        <v>45</v>
      </c>
      <c r="E15" s="126">
        <v>30</v>
      </c>
      <c r="F15" s="126">
        <v>5</v>
      </c>
      <c r="G15" s="37">
        <f>SUM(P15,R15,T15,V15,X15,Z15,AB15,AC15,AE15,AF15,AJ15,AK15)</f>
        <v>42.907970550576181</v>
      </c>
      <c r="H15" s="37">
        <f>D15-G15</f>
        <v>2.0920294494238192</v>
      </c>
      <c r="I15" s="38">
        <f>H15/D15</f>
        <v>4.6489543320529313E-2</v>
      </c>
      <c r="J15" s="39">
        <v>22</v>
      </c>
      <c r="K15" s="40">
        <v>3.55</v>
      </c>
      <c r="L15" s="41">
        <v>1.07</v>
      </c>
      <c r="M15" s="133">
        <v>1197</v>
      </c>
      <c r="N15" s="133">
        <v>186</v>
      </c>
      <c r="O15" s="43">
        <f t="shared" si="8"/>
        <v>389.57746478873241</v>
      </c>
      <c r="P15" s="44">
        <f>O15/J15</f>
        <v>17.708066581306017</v>
      </c>
      <c r="Q15" s="45">
        <v>8.5</v>
      </c>
      <c r="R15" s="44">
        <f>Q15/K15</f>
        <v>2.3943661971830985</v>
      </c>
      <c r="S15" s="45">
        <f t="shared" si="11"/>
        <v>14.68</v>
      </c>
      <c r="T15" s="44">
        <f>S15/K15</f>
        <v>4.1352112676056336</v>
      </c>
      <c r="U15" s="45">
        <v>33</v>
      </c>
      <c r="V15" s="44">
        <f>U15/K15</f>
        <v>9.295774647887324</v>
      </c>
      <c r="W15" s="45">
        <f t="shared" si="16"/>
        <v>20</v>
      </c>
      <c r="X15" s="44">
        <f>(W15/K15)/J15</f>
        <v>0.25608194622279129</v>
      </c>
      <c r="Y15" s="45">
        <v>100</v>
      </c>
      <c r="Z15" s="44">
        <f>(Y15/K15)/J15</f>
        <v>1.2804097311139566</v>
      </c>
      <c r="AA15" s="45">
        <v>100</v>
      </c>
      <c r="AB15" s="44">
        <f>(AA15/K15)/J15</f>
        <v>1.2804097311139566</v>
      </c>
      <c r="AC15" s="44">
        <f t="shared" si="14"/>
        <v>4.5326504481434062</v>
      </c>
      <c r="AD15" s="45">
        <v>0</v>
      </c>
      <c r="AE15" s="44">
        <f>AD15/K15</f>
        <v>0</v>
      </c>
      <c r="AF15" s="44">
        <v>0</v>
      </c>
      <c r="AG15" s="44">
        <v>0</v>
      </c>
      <c r="AH15" s="46">
        <v>0.04</v>
      </c>
      <c r="AI15" s="46">
        <v>5.0000000000000001E-3</v>
      </c>
      <c r="AJ15" s="44">
        <f>(D15*AH15)+AG15</f>
        <v>1.8</v>
      </c>
      <c r="AK15" s="47">
        <f>D15*AI15</f>
        <v>0.22500000000000001</v>
      </c>
    </row>
    <row r="16" spans="1:37" ht="13.5" thickBot="1" x14ac:dyDescent="0.25">
      <c r="A16" s="106" t="s">
        <v>0</v>
      </c>
      <c r="B16" s="48" t="s">
        <v>11</v>
      </c>
      <c r="C16" s="48" t="s">
        <v>3</v>
      </c>
      <c r="D16" s="127">
        <v>45</v>
      </c>
      <c r="E16" s="127">
        <v>30</v>
      </c>
      <c r="F16" s="127">
        <v>5</v>
      </c>
      <c r="G16" s="49">
        <f>SUM(P16,R16,T16,V16,X16,Z16,AB16,AC16,AE16,AF16,AJ16,AK16)</f>
        <v>43.531103286384976</v>
      </c>
      <c r="H16" s="49">
        <f>D16-G16</f>
        <v>1.4688967136150239</v>
      </c>
      <c r="I16" s="50">
        <f>H16/D16</f>
        <v>3.2642149191444973E-2</v>
      </c>
      <c r="J16" s="51">
        <v>30</v>
      </c>
      <c r="K16" s="52">
        <v>3.55</v>
      </c>
      <c r="L16" s="53">
        <v>1.07</v>
      </c>
      <c r="M16" s="161">
        <v>1975</v>
      </c>
      <c r="N16" s="161">
        <v>186</v>
      </c>
      <c r="O16" s="55">
        <f t="shared" si="8"/>
        <v>608.73239436619724</v>
      </c>
      <c r="P16" s="56">
        <f>O16/J16</f>
        <v>20.291079812206576</v>
      </c>
      <c r="Q16" s="57">
        <v>8.5</v>
      </c>
      <c r="R16" s="56">
        <f>Q16/K16</f>
        <v>2.3943661971830985</v>
      </c>
      <c r="S16" s="57">
        <f t="shared" si="11"/>
        <v>14.68</v>
      </c>
      <c r="T16" s="56">
        <f>S16/K16</f>
        <v>4.1352112676056336</v>
      </c>
      <c r="U16" s="57">
        <v>33</v>
      </c>
      <c r="V16" s="56">
        <f>U16/K16</f>
        <v>9.295774647887324</v>
      </c>
      <c r="W16" s="57">
        <f t="shared" si="16"/>
        <v>20</v>
      </c>
      <c r="X16" s="56">
        <f>(W16/K16)/J16</f>
        <v>0.18779342723004697</v>
      </c>
      <c r="Y16" s="57">
        <v>100</v>
      </c>
      <c r="Z16" s="56">
        <f>(Y16/K16)/J16</f>
        <v>0.93896713615023475</v>
      </c>
      <c r="AA16" s="57">
        <v>100</v>
      </c>
      <c r="AB16" s="56">
        <f>(AA16/K16)/J16</f>
        <v>0.93896713615023475</v>
      </c>
      <c r="AC16" s="56">
        <f t="shared" si="14"/>
        <v>3.323943661971831</v>
      </c>
      <c r="AD16" s="57">
        <v>0</v>
      </c>
      <c r="AE16" s="56">
        <f>AD16/K16</f>
        <v>0</v>
      </c>
      <c r="AF16" s="56">
        <v>0</v>
      </c>
      <c r="AG16" s="56">
        <v>0</v>
      </c>
      <c r="AH16" s="58">
        <v>0.04</v>
      </c>
      <c r="AI16" s="58">
        <v>5.0000000000000001E-3</v>
      </c>
      <c r="AJ16" s="56">
        <f>(D16*AH16)+AG16</f>
        <v>1.8</v>
      </c>
      <c r="AK16" s="59">
        <f>D16*AI16</f>
        <v>0.22500000000000001</v>
      </c>
    </row>
    <row r="17" spans="1:37" x14ac:dyDescent="0.2">
      <c r="A17" s="107" t="s">
        <v>19</v>
      </c>
      <c r="B17" s="60" t="s">
        <v>7</v>
      </c>
      <c r="C17" s="60" t="s">
        <v>1</v>
      </c>
      <c r="D17" s="129">
        <v>45</v>
      </c>
      <c r="E17" s="129">
        <v>30</v>
      </c>
      <c r="F17" s="129">
        <v>5</v>
      </c>
      <c r="G17" s="61">
        <f t="shared" si="7"/>
        <v>52.363028169014086</v>
      </c>
      <c r="H17" s="61">
        <f t="shared" si="0"/>
        <v>-7.3630281690140862</v>
      </c>
      <c r="I17" s="62">
        <f t="shared" si="1"/>
        <v>-0.16362284820031303</v>
      </c>
      <c r="J17" s="63">
        <v>10</v>
      </c>
      <c r="K17" s="64">
        <v>3.55</v>
      </c>
      <c r="L17" s="29">
        <v>1.07</v>
      </c>
      <c r="M17" s="132">
        <v>747</v>
      </c>
      <c r="N17" s="132">
        <v>0</v>
      </c>
      <c r="O17" s="66">
        <f t="shared" si="8"/>
        <v>210.42253521126761</v>
      </c>
      <c r="P17" s="67">
        <f>O17/J17</f>
        <v>21.04225352112676</v>
      </c>
      <c r="Q17" s="68">
        <v>24</v>
      </c>
      <c r="R17" s="67">
        <f>Q17/K17</f>
        <v>6.7605633802816909</v>
      </c>
      <c r="S17" s="69"/>
      <c r="T17" s="67">
        <f t="shared" si="2"/>
        <v>0</v>
      </c>
      <c r="U17" s="69">
        <v>28</v>
      </c>
      <c r="V17" s="67">
        <f t="shared" si="12"/>
        <v>7.887323943661972</v>
      </c>
      <c r="W17" s="69">
        <v>10</v>
      </c>
      <c r="X17" s="67">
        <f t="shared" si="13"/>
        <v>0.28169014084507044</v>
      </c>
      <c r="Y17" s="69">
        <v>140</v>
      </c>
      <c r="Z17" s="67">
        <f t="shared" si="3"/>
        <v>3.9436619718309864</v>
      </c>
      <c r="AA17" s="69">
        <v>15</v>
      </c>
      <c r="AB17" s="67">
        <f t="shared" si="4"/>
        <v>0.42253521126760568</v>
      </c>
      <c r="AC17" s="67">
        <f>100/J17</f>
        <v>10</v>
      </c>
      <c r="AD17" s="69">
        <v>0</v>
      </c>
      <c r="AE17" s="67">
        <f t="shared" si="5"/>
        <v>0</v>
      </c>
      <c r="AF17" s="67">
        <v>0</v>
      </c>
      <c r="AG17" s="67">
        <v>0</v>
      </c>
      <c r="AH17" s="70">
        <v>0.04</v>
      </c>
      <c r="AI17" s="70">
        <v>5.0000000000000001E-3</v>
      </c>
      <c r="AJ17" s="67">
        <f t="shared" si="15"/>
        <v>1.8</v>
      </c>
      <c r="AK17" s="71">
        <f t="shared" si="6"/>
        <v>0.22500000000000001</v>
      </c>
    </row>
    <row r="18" spans="1:37" x14ac:dyDescent="0.2">
      <c r="A18" s="105" t="s">
        <v>19</v>
      </c>
      <c r="B18" s="36" t="s">
        <v>7</v>
      </c>
      <c r="C18" s="36" t="s">
        <v>2</v>
      </c>
      <c r="D18" s="126">
        <v>45</v>
      </c>
      <c r="E18" s="126">
        <v>30</v>
      </c>
      <c r="F18" s="126">
        <v>5</v>
      </c>
      <c r="G18" s="37">
        <f t="shared" si="7"/>
        <v>41.461619718309869</v>
      </c>
      <c r="H18" s="37">
        <f t="shared" si="0"/>
        <v>3.5383802816901309</v>
      </c>
      <c r="I18" s="38">
        <f t="shared" si="1"/>
        <v>7.8630672926447348E-2</v>
      </c>
      <c r="J18" s="39">
        <v>22</v>
      </c>
      <c r="K18" s="40">
        <v>3.55</v>
      </c>
      <c r="L18" s="41">
        <v>1.07</v>
      </c>
      <c r="M18" s="133">
        <v>1210</v>
      </c>
      <c r="N18" s="133">
        <v>186</v>
      </c>
      <c r="O18" s="43">
        <f t="shared" si="8"/>
        <v>393.23943661971833</v>
      </c>
      <c r="P18" s="44">
        <f t="shared" ref="P18:P28" si="17">O18/J18</f>
        <v>17.874519846350832</v>
      </c>
      <c r="Q18" s="72">
        <v>24</v>
      </c>
      <c r="R18" s="44">
        <f t="shared" ref="R18:R28" si="18">Q18/K18</f>
        <v>6.7605633802816909</v>
      </c>
      <c r="S18" s="45"/>
      <c r="T18" s="44">
        <f t="shared" si="2"/>
        <v>0</v>
      </c>
      <c r="U18" s="45">
        <v>28</v>
      </c>
      <c r="V18" s="44">
        <f t="shared" si="12"/>
        <v>7.887323943661972</v>
      </c>
      <c r="W18" s="45">
        <v>20</v>
      </c>
      <c r="X18" s="44">
        <f t="shared" si="13"/>
        <v>0.25608194622279129</v>
      </c>
      <c r="Y18" s="45">
        <v>140</v>
      </c>
      <c r="Z18" s="44">
        <f t="shared" si="3"/>
        <v>1.7925736235595393</v>
      </c>
      <c r="AA18" s="45">
        <v>25</v>
      </c>
      <c r="AB18" s="44">
        <f t="shared" si="4"/>
        <v>0.32010243277848915</v>
      </c>
      <c r="AC18" s="44">
        <f>100/J18</f>
        <v>4.5454545454545459</v>
      </c>
      <c r="AD18" s="45">
        <v>0</v>
      </c>
      <c r="AE18" s="44">
        <f t="shared" si="5"/>
        <v>0</v>
      </c>
      <c r="AF18" s="44">
        <v>0</v>
      </c>
      <c r="AG18" s="44">
        <v>0</v>
      </c>
      <c r="AH18" s="46">
        <v>0.04</v>
      </c>
      <c r="AI18" s="46">
        <v>5.0000000000000001E-3</v>
      </c>
      <c r="AJ18" s="44">
        <f t="shared" si="15"/>
        <v>1.8</v>
      </c>
      <c r="AK18" s="47">
        <f t="shared" si="6"/>
        <v>0.22500000000000001</v>
      </c>
    </row>
    <row r="19" spans="1:37" x14ac:dyDescent="0.2">
      <c r="A19" s="105" t="s">
        <v>19</v>
      </c>
      <c r="B19" s="36" t="s">
        <v>7</v>
      </c>
      <c r="C19" s="36" t="s">
        <v>3</v>
      </c>
      <c r="D19" s="126">
        <v>45</v>
      </c>
      <c r="E19" s="126">
        <v>30</v>
      </c>
      <c r="F19" s="126">
        <v>5</v>
      </c>
      <c r="G19" s="37">
        <f t="shared" si="7"/>
        <v>42.212793427230054</v>
      </c>
      <c r="H19" s="37">
        <f t="shared" si="0"/>
        <v>2.7872065727699464</v>
      </c>
      <c r="I19" s="38">
        <f t="shared" si="1"/>
        <v>6.1937923839332144E-2</v>
      </c>
      <c r="J19" s="39">
        <v>30</v>
      </c>
      <c r="K19" s="40">
        <v>3.55</v>
      </c>
      <c r="L19" s="41">
        <v>1.07</v>
      </c>
      <c r="M19" s="133">
        <v>1994</v>
      </c>
      <c r="N19" s="133">
        <v>186</v>
      </c>
      <c r="O19" s="43">
        <f t="shared" si="8"/>
        <v>614.08450704225356</v>
      </c>
      <c r="P19" s="44">
        <f t="shared" si="17"/>
        <v>20.46948356807512</v>
      </c>
      <c r="Q19" s="72">
        <v>24</v>
      </c>
      <c r="R19" s="44">
        <f t="shared" si="18"/>
        <v>6.7605633802816909</v>
      </c>
      <c r="S19" s="45"/>
      <c r="T19" s="44">
        <f t="shared" si="2"/>
        <v>0</v>
      </c>
      <c r="U19" s="45">
        <v>28</v>
      </c>
      <c r="V19" s="44">
        <f t="shared" si="12"/>
        <v>7.887323943661972</v>
      </c>
      <c r="W19" s="45">
        <v>20</v>
      </c>
      <c r="X19" s="44">
        <f t="shared" si="13"/>
        <v>0.18779342723004697</v>
      </c>
      <c r="Y19" s="45">
        <v>140</v>
      </c>
      <c r="Z19" s="44">
        <f t="shared" si="3"/>
        <v>1.3145539906103287</v>
      </c>
      <c r="AA19" s="45">
        <v>25</v>
      </c>
      <c r="AB19" s="44">
        <f t="shared" si="4"/>
        <v>0.23474178403755869</v>
      </c>
      <c r="AC19" s="44">
        <f t="shared" ref="AC19:AC30" si="19">100/J19</f>
        <v>3.3333333333333335</v>
      </c>
      <c r="AD19" s="45">
        <v>0</v>
      </c>
      <c r="AE19" s="44">
        <f t="shared" si="5"/>
        <v>0</v>
      </c>
      <c r="AF19" s="44">
        <v>0</v>
      </c>
      <c r="AG19" s="44">
        <v>0</v>
      </c>
      <c r="AH19" s="46">
        <v>0.04</v>
      </c>
      <c r="AI19" s="46">
        <v>5.0000000000000001E-3</v>
      </c>
      <c r="AJ19" s="44">
        <f t="shared" si="15"/>
        <v>1.8</v>
      </c>
      <c r="AK19" s="47">
        <f t="shared" si="6"/>
        <v>0.22500000000000001</v>
      </c>
    </row>
    <row r="20" spans="1:37" x14ac:dyDescent="0.2">
      <c r="A20" s="105" t="s">
        <v>19</v>
      </c>
      <c r="B20" s="36" t="s">
        <v>8</v>
      </c>
      <c r="C20" s="36" t="s">
        <v>1</v>
      </c>
      <c r="D20" s="126">
        <v>45</v>
      </c>
      <c r="E20" s="126">
        <v>30</v>
      </c>
      <c r="F20" s="126">
        <v>5</v>
      </c>
      <c r="G20" s="37">
        <f t="shared" si="7"/>
        <v>50.334859154929582</v>
      </c>
      <c r="H20" s="37">
        <f t="shared" si="0"/>
        <v>-5.3348591549295818</v>
      </c>
      <c r="I20" s="38">
        <f t="shared" si="1"/>
        <v>-0.11855242566510182</v>
      </c>
      <c r="J20" s="39">
        <v>10</v>
      </c>
      <c r="K20" s="40">
        <v>3.55</v>
      </c>
      <c r="L20" s="41">
        <v>1.07</v>
      </c>
      <c r="M20" s="133">
        <v>675</v>
      </c>
      <c r="N20" s="133">
        <v>0</v>
      </c>
      <c r="O20" s="43">
        <f t="shared" si="8"/>
        <v>190.14084507042256</v>
      </c>
      <c r="P20" s="44">
        <f t="shared" si="17"/>
        <v>19.014084507042256</v>
      </c>
      <c r="Q20" s="72">
        <v>24</v>
      </c>
      <c r="R20" s="44">
        <f t="shared" si="18"/>
        <v>6.7605633802816909</v>
      </c>
      <c r="S20" s="45"/>
      <c r="T20" s="44">
        <f t="shared" si="2"/>
        <v>0</v>
      </c>
      <c r="U20" s="45">
        <v>28</v>
      </c>
      <c r="V20" s="44">
        <f t="shared" si="12"/>
        <v>7.887323943661972</v>
      </c>
      <c r="W20" s="45">
        <v>10</v>
      </c>
      <c r="X20" s="44">
        <f t="shared" si="13"/>
        <v>0.28169014084507044</v>
      </c>
      <c r="Y20" s="45">
        <v>140</v>
      </c>
      <c r="Z20" s="44">
        <f t="shared" si="3"/>
        <v>3.9436619718309864</v>
      </c>
      <c r="AA20" s="45">
        <v>15</v>
      </c>
      <c r="AB20" s="44">
        <f t="shared" si="4"/>
        <v>0.42253521126760568</v>
      </c>
      <c r="AC20" s="44">
        <f t="shared" si="19"/>
        <v>10</v>
      </c>
      <c r="AD20" s="45">
        <v>0</v>
      </c>
      <c r="AE20" s="44">
        <f t="shared" si="5"/>
        <v>0</v>
      </c>
      <c r="AF20" s="44">
        <v>0</v>
      </c>
      <c r="AG20" s="44">
        <v>0</v>
      </c>
      <c r="AH20" s="46">
        <v>0.04</v>
      </c>
      <c r="AI20" s="46">
        <v>5.0000000000000001E-3</v>
      </c>
      <c r="AJ20" s="44">
        <f t="shared" si="15"/>
        <v>1.8</v>
      </c>
      <c r="AK20" s="47">
        <f t="shared" si="6"/>
        <v>0.22500000000000001</v>
      </c>
    </row>
    <row r="21" spans="1:37" x14ac:dyDescent="0.2">
      <c r="A21" s="105" t="s">
        <v>19</v>
      </c>
      <c r="B21" s="36" t="s">
        <v>8</v>
      </c>
      <c r="C21" s="36" t="s">
        <v>2</v>
      </c>
      <c r="D21" s="126">
        <v>45</v>
      </c>
      <c r="E21" s="126">
        <v>30</v>
      </c>
      <c r="F21" s="126">
        <v>5</v>
      </c>
      <c r="G21" s="37">
        <f t="shared" si="7"/>
        <v>39.822695262483997</v>
      </c>
      <c r="H21" s="37">
        <f t="shared" si="0"/>
        <v>5.1773047375160033</v>
      </c>
      <c r="I21" s="38">
        <f t="shared" si="1"/>
        <v>0.11505121638924452</v>
      </c>
      <c r="J21" s="39">
        <v>22</v>
      </c>
      <c r="K21" s="40">
        <v>3.55</v>
      </c>
      <c r="L21" s="41">
        <v>1.07</v>
      </c>
      <c r="M21" s="133">
        <v>1082</v>
      </c>
      <c r="N21" s="133">
        <v>186</v>
      </c>
      <c r="O21" s="43">
        <f t="shared" si="8"/>
        <v>357.18309859154931</v>
      </c>
      <c r="P21" s="44">
        <f t="shared" si="17"/>
        <v>16.235595390524967</v>
      </c>
      <c r="Q21" s="72">
        <v>24</v>
      </c>
      <c r="R21" s="44">
        <f t="shared" si="18"/>
        <v>6.7605633802816909</v>
      </c>
      <c r="S21" s="45"/>
      <c r="T21" s="44">
        <f t="shared" si="2"/>
        <v>0</v>
      </c>
      <c r="U21" s="45">
        <v>28</v>
      </c>
      <c r="V21" s="44">
        <f t="shared" si="12"/>
        <v>7.887323943661972</v>
      </c>
      <c r="W21" s="45">
        <v>20</v>
      </c>
      <c r="X21" s="44">
        <f t="shared" si="13"/>
        <v>0.25608194622279129</v>
      </c>
      <c r="Y21" s="45">
        <v>140</v>
      </c>
      <c r="Z21" s="44">
        <f t="shared" si="3"/>
        <v>1.7925736235595393</v>
      </c>
      <c r="AA21" s="45">
        <v>25</v>
      </c>
      <c r="AB21" s="44">
        <f t="shared" si="4"/>
        <v>0.32010243277848915</v>
      </c>
      <c r="AC21" s="44">
        <f t="shared" si="19"/>
        <v>4.5454545454545459</v>
      </c>
      <c r="AD21" s="45">
        <v>0</v>
      </c>
      <c r="AE21" s="44">
        <f t="shared" si="5"/>
        <v>0</v>
      </c>
      <c r="AF21" s="44">
        <v>0</v>
      </c>
      <c r="AG21" s="44">
        <v>0</v>
      </c>
      <c r="AH21" s="46">
        <v>0.04</v>
      </c>
      <c r="AI21" s="46">
        <v>5.0000000000000001E-3</v>
      </c>
      <c r="AJ21" s="44">
        <f t="shared" si="15"/>
        <v>1.8</v>
      </c>
      <c r="AK21" s="47">
        <f t="shared" si="6"/>
        <v>0.22500000000000001</v>
      </c>
    </row>
    <row r="22" spans="1:37" x14ac:dyDescent="0.2">
      <c r="A22" s="105" t="s">
        <v>19</v>
      </c>
      <c r="B22" s="36" t="s">
        <v>8</v>
      </c>
      <c r="C22" s="36" t="s">
        <v>3</v>
      </c>
      <c r="D22" s="126">
        <v>45</v>
      </c>
      <c r="E22" s="126">
        <v>30</v>
      </c>
      <c r="F22" s="126">
        <v>5</v>
      </c>
      <c r="G22" s="37">
        <f t="shared" si="7"/>
        <v>40.344248826291079</v>
      </c>
      <c r="H22" s="37">
        <f t="shared" si="0"/>
        <v>4.6557511737089214</v>
      </c>
      <c r="I22" s="38">
        <f t="shared" si="1"/>
        <v>0.10346113719353159</v>
      </c>
      <c r="J22" s="39">
        <v>30</v>
      </c>
      <c r="K22" s="40">
        <v>3.55</v>
      </c>
      <c r="L22" s="41">
        <v>1.07</v>
      </c>
      <c r="M22" s="133">
        <v>1795</v>
      </c>
      <c r="N22" s="133">
        <v>186</v>
      </c>
      <c r="O22" s="43">
        <f t="shared" si="8"/>
        <v>558.02816901408448</v>
      </c>
      <c r="P22" s="44">
        <f t="shared" si="17"/>
        <v>18.600938967136148</v>
      </c>
      <c r="Q22" s="72">
        <v>24</v>
      </c>
      <c r="R22" s="44">
        <f t="shared" si="18"/>
        <v>6.7605633802816909</v>
      </c>
      <c r="S22" s="45"/>
      <c r="T22" s="44">
        <f t="shared" si="2"/>
        <v>0</v>
      </c>
      <c r="U22" s="45">
        <v>28</v>
      </c>
      <c r="V22" s="44">
        <f t="shared" si="12"/>
        <v>7.887323943661972</v>
      </c>
      <c r="W22" s="45">
        <v>20</v>
      </c>
      <c r="X22" s="44">
        <f t="shared" si="13"/>
        <v>0.18779342723004697</v>
      </c>
      <c r="Y22" s="45">
        <v>140</v>
      </c>
      <c r="Z22" s="44">
        <f t="shared" si="3"/>
        <v>1.3145539906103287</v>
      </c>
      <c r="AA22" s="45">
        <v>25</v>
      </c>
      <c r="AB22" s="44">
        <f t="shared" si="4"/>
        <v>0.23474178403755869</v>
      </c>
      <c r="AC22" s="44">
        <f t="shared" si="19"/>
        <v>3.3333333333333335</v>
      </c>
      <c r="AD22" s="45">
        <v>0</v>
      </c>
      <c r="AE22" s="44">
        <f t="shared" si="5"/>
        <v>0</v>
      </c>
      <c r="AF22" s="44">
        <v>0</v>
      </c>
      <c r="AG22" s="44">
        <v>0</v>
      </c>
      <c r="AH22" s="46">
        <v>0.04</v>
      </c>
      <c r="AI22" s="46">
        <v>5.0000000000000001E-3</v>
      </c>
      <c r="AJ22" s="44">
        <f t="shared" si="15"/>
        <v>1.8</v>
      </c>
      <c r="AK22" s="47">
        <f t="shared" si="6"/>
        <v>0.22500000000000001</v>
      </c>
    </row>
    <row r="23" spans="1:37" x14ac:dyDescent="0.2">
      <c r="A23" s="105" t="s">
        <v>19</v>
      </c>
      <c r="B23" s="36" t="s">
        <v>9</v>
      </c>
      <c r="C23" s="36" t="s">
        <v>1</v>
      </c>
      <c r="D23" s="126">
        <v>45</v>
      </c>
      <c r="E23" s="126">
        <v>30</v>
      </c>
      <c r="F23" s="126">
        <v>5</v>
      </c>
      <c r="G23" s="37">
        <f t="shared" si="7"/>
        <v>52.363028169014086</v>
      </c>
      <c r="H23" s="37">
        <f t="shared" si="0"/>
        <v>-7.3630281690140862</v>
      </c>
      <c r="I23" s="38">
        <f t="shared" si="1"/>
        <v>-0.16362284820031303</v>
      </c>
      <c r="J23" s="39">
        <v>10</v>
      </c>
      <c r="K23" s="40">
        <v>3.55</v>
      </c>
      <c r="L23" s="41">
        <v>1.07</v>
      </c>
      <c r="M23" s="133">
        <v>747</v>
      </c>
      <c r="N23" s="133">
        <v>0</v>
      </c>
      <c r="O23" s="43">
        <f t="shared" si="8"/>
        <v>210.42253521126761</v>
      </c>
      <c r="P23" s="44">
        <f t="shared" si="17"/>
        <v>21.04225352112676</v>
      </c>
      <c r="Q23" s="72">
        <v>24</v>
      </c>
      <c r="R23" s="44">
        <f t="shared" si="18"/>
        <v>6.7605633802816909</v>
      </c>
      <c r="S23" s="45"/>
      <c r="T23" s="44">
        <f t="shared" si="2"/>
        <v>0</v>
      </c>
      <c r="U23" s="45">
        <v>28</v>
      </c>
      <c r="V23" s="44">
        <f t="shared" si="12"/>
        <v>7.887323943661972</v>
      </c>
      <c r="W23" s="45">
        <v>10</v>
      </c>
      <c r="X23" s="44">
        <f t="shared" si="13"/>
        <v>0.28169014084507044</v>
      </c>
      <c r="Y23" s="45">
        <v>140</v>
      </c>
      <c r="Z23" s="44">
        <f t="shared" si="3"/>
        <v>3.9436619718309864</v>
      </c>
      <c r="AA23" s="45">
        <v>15</v>
      </c>
      <c r="AB23" s="44">
        <f t="shared" si="4"/>
        <v>0.42253521126760568</v>
      </c>
      <c r="AC23" s="44">
        <f t="shared" si="19"/>
        <v>10</v>
      </c>
      <c r="AD23" s="45">
        <v>0</v>
      </c>
      <c r="AE23" s="44">
        <f t="shared" si="5"/>
        <v>0</v>
      </c>
      <c r="AF23" s="44">
        <v>0</v>
      </c>
      <c r="AG23" s="44">
        <v>0</v>
      </c>
      <c r="AH23" s="46">
        <v>0.04</v>
      </c>
      <c r="AI23" s="46">
        <v>5.0000000000000001E-3</v>
      </c>
      <c r="AJ23" s="44">
        <f t="shared" si="15"/>
        <v>1.8</v>
      </c>
      <c r="AK23" s="47">
        <f t="shared" si="6"/>
        <v>0.22500000000000001</v>
      </c>
    </row>
    <row r="24" spans="1:37" x14ac:dyDescent="0.2">
      <c r="A24" s="105" t="s">
        <v>19</v>
      </c>
      <c r="B24" s="36" t="s">
        <v>9</v>
      </c>
      <c r="C24" s="36" t="s">
        <v>2</v>
      </c>
      <c r="D24" s="126">
        <v>45</v>
      </c>
      <c r="E24" s="126">
        <v>30</v>
      </c>
      <c r="F24" s="126">
        <v>5</v>
      </c>
      <c r="G24" s="37">
        <f t="shared" si="7"/>
        <v>41.461619718309869</v>
      </c>
      <c r="H24" s="37">
        <f t="shared" si="0"/>
        <v>3.5383802816901309</v>
      </c>
      <c r="I24" s="38">
        <f t="shared" si="1"/>
        <v>7.8630672926447348E-2</v>
      </c>
      <c r="J24" s="39">
        <v>22</v>
      </c>
      <c r="K24" s="40">
        <v>3.55</v>
      </c>
      <c r="L24" s="41">
        <v>1.07</v>
      </c>
      <c r="M24" s="133">
        <v>1210</v>
      </c>
      <c r="N24" s="133">
        <v>186</v>
      </c>
      <c r="O24" s="43">
        <f t="shared" si="8"/>
        <v>393.23943661971833</v>
      </c>
      <c r="P24" s="44">
        <f t="shared" si="17"/>
        <v>17.874519846350832</v>
      </c>
      <c r="Q24" s="72">
        <v>24</v>
      </c>
      <c r="R24" s="44">
        <f t="shared" si="18"/>
        <v>6.7605633802816909</v>
      </c>
      <c r="S24" s="45"/>
      <c r="T24" s="44">
        <f t="shared" si="2"/>
        <v>0</v>
      </c>
      <c r="U24" s="45">
        <v>28</v>
      </c>
      <c r="V24" s="44">
        <f t="shared" si="12"/>
        <v>7.887323943661972</v>
      </c>
      <c r="W24" s="45">
        <v>20</v>
      </c>
      <c r="X24" s="44">
        <f t="shared" si="13"/>
        <v>0.25608194622279129</v>
      </c>
      <c r="Y24" s="45">
        <v>140</v>
      </c>
      <c r="Z24" s="44">
        <f t="shared" si="3"/>
        <v>1.7925736235595393</v>
      </c>
      <c r="AA24" s="45">
        <v>25</v>
      </c>
      <c r="AB24" s="44">
        <f t="shared" si="4"/>
        <v>0.32010243277848915</v>
      </c>
      <c r="AC24" s="44">
        <f t="shared" si="19"/>
        <v>4.5454545454545459</v>
      </c>
      <c r="AD24" s="45">
        <v>0</v>
      </c>
      <c r="AE24" s="44">
        <f t="shared" si="5"/>
        <v>0</v>
      </c>
      <c r="AF24" s="44">
        <v>0</v>
      </c>
      <c r="AG24" s="44">
        <v>0</v>
      </c>
      <c r="AH24" s="46">
        <v>0.04</v>
      </c>
      <c r="AI24" s="46">
        <v>5.0000000000000001E-3</v>
      </c>
      <c r="AJ24" s="44">
        <f t="shared" si="15"/>
        <v>1.8</v>
      </c>
      <c r="AK24" s="47">
        <f t="shared" si="6"/>
        <v>0.22500000000000001</v>
      </c>
    </row>
    <row r="25" spans="1:37" x14ac:dyDescent="0.2">
      <c r="A25" s="105" t="s">
        <v>19</v>
      </c>
      <c r="B25" s="36" t="s">
        <v>9</v>
      </c>
      <c r="C25" s="36" t="s">
        <v>3</v>
      </c>
      <c r="D25" s="126">
        <v>45</v>
      </c>
      <c r="E25" s="126">
        <v>30</v>
      </c>
      <c r="F25" s="126">
        <v>5</v>
      </c>
      <c r="G25" s="37">
        <f t="shared" si="7"/>
        <v>42.212793427230054</v>
      </c>
      <c r="H25" s="37">
        <f t="shared" si="0"/>
        <v>2.7872065727699464</v>
      </c>
      <c r="I25" s="38">
        <f t="shared" si="1"/>
        <v>6.1937923839332144E-2</v>
      </c>
      <c r="J25" s="39">
        <v>30</v>
      </c>
      <c r="K25" s="40">
        <v>3.55</v>
      </c>
      <c r="L25" s="41">
        <v>1.07</v>
      </c>
      <c r="M25" s="133">
        <v>1994</v>
      </c>
      <c r="N25" s="133">
        <v>186</v>
      </c>
      <c r="O25" s="43">
        <f t="shared" si="8"/>
        <v>614.08450704225356</v>
      </c>
      <c r="P25" s="44">
        <f t="shared" si="17"/>
        <v>20.46948356807512</v>
      </c>
      <c r="Q25" s="72">
        <v>24</v>
      </c>
      <c r="R25" s="44">
        <f t="shared" si="18"/>
        <v>6.7605633802816909</v>
      </c>
      <c r="S25" s="45"/>
      <c r="T25" s="44">
        <f t="shared" si="2"/>
        <v>0</v>
      </c>
      <c r="U25" s="45">
        <v>28</v>
      </c>
      <c r="V25" s="44">
        <f t="shared" si="12"/>
        <v>7.887323943661972</v>
      </c>
      <c r="W25" s="45">
        <v>20</v>
      </c>
      <c r="X25" s="44">
        <f t="shared" si="13"/>
        <v>0.18779342723004697</v>
      </c>
      <c r="Y25" s="45">
        <v>140</v>
      </c>
      <c r="Z25" s="44">
        <f t="shared" si="3"/>
        <v>1.3145539906103287</v>
      </c>
      <c r="AA25" s="45">
        <v>25</v>
      </c>
      <c r="AB25" s="44">
        <f t="shared" si="4"/>
        <v>0.23474178403755869</v>
      </c>
      <c r="AC25" s="44">
        <f t="shared" si="19"/>
        <v>3.3333333333333335</v>
      </c>
      <c r="AD25" s="45">
        <v>0</v>
      </c>
      <c r="AE25" s="44">
        <f t="shared" si="5"/>
        <v>0</v>
      </c>
      <c r="AF25" s="44">
        <v>0</v>
      </c>
      <c r="AG25" s="44">
        <v>0</v>
      </c>
      <c r="AH25" s="46">
        <v>0.04</v>
      </c>
      <c r="AI25" s="46">
        <v>5.0000000000000001E-3</v>
      </c>
      <c r="AJ25" s="44">
        <f t="shared" si="15"/>
        <v>1.8</v>
      </c>
      <c r="AK25" s="47">
        <f t="shared" si="6"/>
        <v>0.22500000000000001</v>
      </c>
    </row>
    <row r="26" spans="1:37" x14ac:dyDescent="0.2">
      <c r="A26" s="105" t="s">
        <v>19</v>
      </c>
      <c r="B26" s="36" t="s">
        <v>10</v>
      </c>
      <c r="C26" s="36" t="s">
        <v>1</v>
      </c>
      <c r="D26" s="126">
        <v>45</v>
      </c>
      <c r="E26" s="126">
        <v>30</v>
      </c>
      <c r="F26" s="126">
        <v>5</v>
      </c>
      <c r="G26" s="37">
        <f t="shared" si="7"/>
        <v>52.785563380281694</v>
      </c>
      <c r="H26" s="37">
        <f t="shared" si="0"/>
        <v>-7.7855633802816939</v>
      </c>
      <c r="I26" s="38">
        <f t="shared" si="1"/>
        <v>-0.17301251956181543</v>
      </c>
      <c r="J26" s="39">
        <v>10</v>
      </c>
      <c r="K26" s="40">
        <v>3.55</v>
      </c>
      <c r="L26" s="41">
        <v>1.07</v>
      </c>
      <c r="M26" s="133">
        <v>762</v>
      </c>
      <c r="N26" s="133">
        <v>0</v>
      </c>
      <c r="O26" s="43">
        <f t="shared" si="8"/>
        <v>214.64788732394368</v>
      </c>
      <c r="P26" s="44">
        <f t="shared" si="17"/>
        <v>21.464788732394368</v>
      </c>
      <c r="Q26" s="72">
        <v>24</v>
      </c>
      <c r="R26" s="44">
        <f t="shared" si="18"/>
        <v>6.7605633802816909</v>
      </c>
      <c r="S26" s="45"/>
      <c r="T26" s="44">
        <f t="shared" si="2"/>
        <v>0</v>
      </c>
      <c r="U26" s="45">
        <v>28</v>
      </c>
      <c r="V26" s="44">
        <f t="shared" si="12"/>
        <v>7.887323943661972</v>
      </c>
      <c r="W26" s="45">
        <v>10</v>
      </c>
      <c r="X26" s="44">
        <f t="shared" si="13"/>
        <v>0.28169014084507044</v>
      </c>
      <c r="Y26" s="45">
        <v>140</v>
      </c>
      <c r="Z26" s="44">
        <f t="shared" si="3"/>
        <v>3.9436619718309864</v>
      </c>
      <c r="AA26" s="45">
        <v>15</v>
      </c>
      <c r="AB26" s="44">
        <f t="shared" si="4"/>
        <v>0.42253521126760568</v>
      </c>
      <c r="AC26" s="44">
        <f t="shared" si="19"/>
        <v>10</v>
      </c>
      <c r="AD26" s="45">
        <v>0</v>
      </c>
      <c r="AE26" s="44">
        <f t="shared" si="5"/>
        <v>0</v>
      </c>
      <c r="AF26" s="44">
        <v>0</v>
      </c>
      <c r="AG26" s="44">
        <v>0</v>
      </c>
      <c r="AH26" s="46">
        <v>0.04</v>
      </c>
      <c r="AI26" s="46">
        <v>5.0000000000000001E-3</v>
      </c>
      <c r="AJ26" s="44">
        <f t="shared" si="15"/>
        <v>1.8</v>
      </c>
      <c r="AK26" s="47">
        <f t="shared" si="6"/>
        <v>0.22500000000000001</v>
      </c>
    </row>
    <row r="27" spans="1:37" x14ac:dyDescent="0.2">
      <c r="A27" s="105" t="s">
        <v>19</v>
      </c>
      <c r="B27" s="36" t="s">
        <v>10</v>
      </c>
      <c r="C27" s="36" t="s">
        <v>2</v>
      </c>
      <c r="D27" s="126">
        <v>45</v>
      </c>
      <c r="E27" s="126">
        <v>30</v>
      </c>
      <c r="F27" s="126">
        <v>5</v>
      </c>
      <c r="G27" s="37">
        <f t="shared" si="7"/>
        <v>41.781722151088353</v>
      </c>
      <c r="H27" s="37">
        <f t="shared" si="0"/>
        <v>3.2182778489116473</v>
      </c>
      <c r="I27" s="38">
        <f t="shared" si="1"/>
        <v>7.1517285531369934E-2</v>
      </c>
      <c r="J27" s="39">
        <v>22</v>
      </c>
      <c r="K27" s="40">
        <v>3.55</v>
      </c>
      <c r="L27" s="41">
        <v>1.07</v>
      </c>
      <c r="M27" s="133">
        <v>1235</v>
      </c>
      <c r="N27" s="133">
        <v>186</v>
      </c>
      <c r="O27" s="43">
        <f t="shared" si="8"/>
        <v>400.28169014084511</v>
      </c>
      <c r="P27" s="44">
        <f t="shared" si="17"/>
        <v>18.194622279129323</v>
      </c>
      <c r="Q27" s="72">
        <v>24</v>
      </c>
      <c r="R27" s="44">
        <f t="shared" si="18"/>
        <v>6.7605633802816909</v>
      </c>
      <c r="S27" s="45"/>
      <c r="T27" s="44">
        <f t="shared" si="2"/>
        <v>0</v>
      </c>
      <c r="U27" s="45">
        <v>28</v>
      </c>
      <c r="V27" s="44">
        <f t="shared" si="12"/>
        <v>7.887323943661972</v>
      </c>
      <c r="W27" s="45">
        <v>20</v>
      </c>
      <c r="X27" s="44">
        <f t="shared" si="13"/>
        <v>0.25608194622279129</v>
      </c>
      <c r="Y27" s="45">
        <v>140</v>
      </c>
      <c r="Z27" s="44">
        <f t="shared" si="3"/>
        <v>1.7925736235595393</v>
      </c>
      <c r="AA27" s="45">
        <v>25</v>
      </c>
      <c r="AB27" s="44">
        <f t="shared" si="4"/>
        <v>0.32010243277848915</v>
      </c>
      <c r="AC27" s="44">
        <f t="shared" si="19"/>
        <v>4.5454545454545459</v>
      </c>
      <c r="AD27" s="45">
        <v>0</v>
      </c>
      <c r="AE27" s="44">
        <f t="shared" si="5"/>
        <v>0</v>
      </c>
      <c r="AF27" s="44">
        <v>0</v>
      </c>
      <c r="AG27" s="44">
        <v>0</v>
      </c>
      <c r="AH27" s="46">
        <v>0.04</v>
      </c>
      <c r="AI27" s="46">
        <v>5.0000000000000001E-3</v>
      </c>
      <c r="AJ27" s="44">
        <f t="shared" si="15"/>
        <v>1.8</v>
      </c>
      <c r="AK27" s="47">
        <f t="shared" si="6"/>
        <v>0.22500000000000001</v>
      </c>
    </row>
    <row r="28" spans="1:37" x14ac:dyDescent="0.2">
      <c r="A28" s="105" t="s">
        <v>19</v>
      </c>
      <c r="B28" s="36" t="s">
        <v>10</v>
      </c>
      <c r="C28" s="36" t="s">
        <v>3</v>
      </c>
      <c r="D28" s="126">
        <v>45</v>
      </c>
      <c r="E28" s="126">
        <v>30</v>
      </c>
      <c r="F28" s="126">
        <v>5</v>
      </c>
      <c r="G28" s="37">
        <f t="shared" si="7"/>
        <v>42.588380281690149</v>
      </c>
      <c r="H28" s="37">
        <f t="shared" si="0"/>
        <v>2.4116197183098507</v>
      </c>
      <c r="I28" s="38">
        <f t="shared" si="1"/>
        <v>5.3591549295774463E-2</v>
      </c>
      <c r="J28" s="39">
        <v>30</v>
      </c>
      <c r="K28" s="40">
        <v>3.55</v>
      </c>
      <c r="L28" s="41">
        <v>1.07</v>
      </c>
      <c r="M28" s="133">
        <v>2034</v>
      </c>
      <c r="N28" s="133">
        <v>186</v>
      </c>
      <c r="O28" s="43">
        <f t="shared" si="8"/>
        <v>625.35211267605632</v>
      </c>
      <c r="P28" s="44">
        <f t="shared" si="17"/>
        <v>20.845070422535212</v>
      </c>
      <c r="Q28" s="72">
        <v>24</v>
      </c>
      <c r="R28" s="44">
        <f t="shared" si="18"/>
        <v>6.7605633802816909</v>
      </c>
      <c r="S28" s="45"/>
      <c r="T28" s="44">
        <f t="shared" si="2"/>
        <v>0</v>
      </c>
      <c r="U28" s="45">
        <v>28</v>
      </c>
      <c r="V28" s="44">
        <f t="shared" si="12"/>
        <v>7.887323943661972</v>
      </c>
      <c r="W28" s="45">
        <v>20</v>
      </c>
      <c r="X28" s="44">
        <f t="shared" si="13"/>
        <v>0.18779342723004697</v>
      </c>
      <c r="Y28" s="45">
        <v>140</v>
      </c>
      <c r="Z28" s="44">
        <f t="shared" si="3"/>
        <v>1.3145539906103287</v>
      </c>
      <c r="AA28" s="45">
        <v>25</v>
      </c>
      <c r="AB28" s="44">
        <f t="shared" si="4"/>
        <v>0.23474178403755869</v>
      </c>
      <c r="AC28" s="44">
        <f t="shared" si="19"/>
        <v>3.3333333333333335</v>
      </c>
      <c r="AD28" s="45">
        <v>0</v>
      </c>
      <c r="AE28" s="44">
        <f t="shared" si="5"/>
        <v>0</v>
      </c>
      <c r="AF28" s="44">
        <v>0</v>
      </c>
      <c r="AG28" s="44">
        <v>0</v>
      </c>
      <c r="AH28" s="46">
        <v>0.04</v>
      </c>
      <c r="AI28" s="46">
        <v>5.0000000000000001E-3</v>
      </c>
      <c r="AJ28" s="44">
        <f t="shared" si="15"/>
        <v>1.8</v>
      </c>
      <c r="AK28" s="47">
        <f t="shared" si="6"/>
        <v>0.22500000000000001</v>
      </c>
    </row>
    <row r="29" spans="1:37" x14ac:dyDescent="0.2">
      <c r="A29" s="105" t="s">
        <v>19</v>
      </c>
      <c r="B29" s="36" t="s">
        <v>11</v>
      </c>
      <c r="C29" s="36" t="s">
        <v>1</v>
      </c>
      <c r="D29" s="126">
        <v>45</v>
      </c>
      <c r="E29" s="126">
        <v>30</v>
      </c>
      <c r="F29" s="126">
        <v>5</v>
      </c>
      <c r="G29" s="37">
        <f t="shared" si="7"/>
        <v>52.785563380281694</v>
      </c>
      <c r="H29" s="37">
        <f t="shared" si="0"/>
        <v>-7.7855633802816939</v>
      </c>
      <c r="I29" s="38">
        <f t="shared" si="1"/>
        <v>-0.17301251956181543</v>
      </c>
      <c r="J29" s="39">
        <v>10</v>
      </c>
      <c r="K29" s="40">
        <v>3.55</v>
      </c>
      <c r="L29" s="41">
        <v>1.07</v>
      </c>
      <c r="M29" s="133">
        <v>762</v>
      </c>
      <c r="N29" s="133">
        <v>0</v>
      </c>
      <c r="O29" s="43">
        <f t="shared" si="8"/>
        <v>214.64788732394368</v>
      </c>
      <c r="P29" s="44">
        <f>O29/J29</f>
        <v>21.464788732394368</v>
      </c>
      <c r="Q29" s="72">
        <v>24</v>
      </c>
      <c r="R29" s="44">
        <f>Q29/K29</f>
        <v>6.7605633802816909</v>
      </c>
      <c r="S29" s="45"/>
      <c r="T29" s="44">
        <f t="shared" si="2"/>
        <v>0</v>
      </c>
      <c r="U29" s="45">
        <v>28</v>
      </c>
      <c r="V29" s="44">
        <f t="shared" si="12"/>
        <v>7.887323943661972</v>
      </c>
      <c r="W29" s="45">
        <v>10</v>
      </c>
      <c r="X29" s="44">
        <f t="shared" si="13"/>
        <v>0.28169014084507044</v>
      </c>
      <c r="Y29" s="45">
        <v>140</v>
      </c>
      <c r="Z29" s="44">
        <f t="shared" si="3"/>
        <v>3.9436619718309864</v>
      </c>
      <c r="AA29" s="45">
        <v>15</v>
      </c>
      <c r="AB29" s="44">
        <f t="shared" si="4"/>
        <v>0.42253521126760568</v>
      </c>
      <c r="AC29" s="44">
        <f t="shared" si="19"/>
        <v>10</v>
      </c>
      <c r="AD29" s="45">
        <v>0</v>
      </c>
      <c r="AE29" s="44">
        <f t="shared" si="5"/>
        <v>0</v>
      </c>
      <c r="AF29" s="44">
        <v>0</v>
      </c>
      <c r="AG29" s="44">
        <v>0</v>
      </c>
      <c r="AH29" s="46">
        <v>0.04</v>
      </c>
      <c r="AI29" s="46">
        <v>5.0000000000000001E-3</v>
      </c>
      <c r="AJ29" s="44">
        <f t="shared" si="15"/>
        <v>1.8</v>
      </c>
      <c r="AK29" s="47">
        <f t="shared" si="6"/>
        <v>0.22500000000000001</v>
      </c>
    </row>
    <row r="30" spans="1:37" x14ac:dyDescent="0.2">
      <c r="A30" s="105" t="s">
        <v>19</v>
      </c>
      <c r="B30" s="36" t="s">
        <v>11</v>
      </c>
      <c r="C30" s="36" t="s">
        <v>2</v>
      </c>
      <c r="D30" s="126">
        <v>45</v>
      </c>
      <c r="E30" s="126">
        <v>30</v>
      </c>
      <c r="F30" s="126">
        <v>5</v>
      </c>
      <c r="G30" s="37">
        <f t="shared" si="7"/>
        <v>41.781722151088353</v>
      </c>
      <c r="H30" s="37">
        <f t="shared" si="0"/>
        <v>3.2182778489116473</v>
      </c>
      <c r="I30" s="38">
        <f t="shared" si="1"/>
        <v>7.1517285531369934E-2</v>
      </c>
      <c r="J30" s="39">
        <v>22</v>
      </c>
      <c r="K30" s="40">
        <v>3.55</v>
      </c>
      <c r="L30" s="41">
        <v>1.07</v>
      </c>
      <c r="M30" s="133">
        <v>1235</v>
      </c>
      <c r="N30" s="133">
        <v>186</v>
      </c>
      <c r="O30" s="43">
        <f t="shared" si="8"/>
        <v>400.28169014084511</v>
      </c>
      <c r="P30" s="44">
        <f>O30/J30</f>
        <v>18.194622279129323</v>
      </c>
      <c r="Q30" s="72">
        <v>24</v>
      </c>
      <c r="R30" s="44">
        <f>Q30/K30</f>
        <v>6.7605633802816909</v>
      </c>
      <c r="S30" s="45"/>
      <c r="T30" s="44">
        <f t="shared" si="2"/>
        <v>0</v>
      </c>
      <c r="U30" s="45">
        <v>28</v>
      </c>
      <c r="V30" s="44">
        <f t="shared" si="12"/>
        <v>7.887323943661972</v>
      </c>
      <c r="W30" s="45">
        <v>20</v>
      </c>
      <c r="X30" s="44">
        <f t="shared" si="13"/>
        <v>0.25608194622279129</v>
      </c>
      <c r="Y30" s="45">
        <v>140</v>
      </c>
      <c r="Z30" s="44">
        <f t="shared" si="3"/>
        <v>1.7925736235595393</v>
      </c>
      <c r="AA30" s="45">
        <v>25</v>
      </c>
      <c r="AB30" s="44">
        <f t="shared" si="4"/>
        <v>0.32010243277848915</v>
      </c>
      <c r="AC30" s="44">
        <f t="shared" si="19"/>
        <v>4.5454545454545459</v>
      </c>
      <c r="AD30" s="45">
        <v>0</v>
      </c>
      <c r="AE30" s="44">
        <f t="shared" si="5"/>
        <v>0</v>
      </c>
      <c r="AF30" s="44">
        <v>0</v>
      </c>
      <c r="AG30" s="44">
        <v>0</v>
      </c>
      <c r="AH30" s="46">
        <v>0.04</v>
      </c>
      <c r="AI30" s="46">
        <v>5.0000000000000001E-3</v>
      </c>
      <c r="AJ30" s="44">
        <f t="shared" si="15"/>
        <v>1.8</v>
      </c>
      <c r="AK30" s="47">
        <f t="shared" si="6"/>
        <v>0.22500000000000001</v>
      </c>
    </row>
    <row r="31" spans="1:37" ht="13.5" thickBot="1" x14ac:dyDescent="0.25">
      <c r="A31" s="106" t="s">
        <v>19</v>
      </c>
      <c r="B31" s="48" t="s">
        <v>11</v>
      </c>
      <c r="C31" s="48" t="s">
        <v>3</v>
      </c>
      <c r="D31" s="127">
        <v>45</v>
      </c>
      <c r="E31" s="127">
        <v>30</v>
      </c>
      <c r="F31" s="127">
        <v>5</v>
      </c>
      <c r="G31" s="49">
        <f t="shared" si="7"/>
        <v>42.588380281690149</v>
      </c>
      <c r="H31" s="49">
        <f t="shared" si="0"/>
        <v>2.4116197183098507</v>
      </c>
      <c r="I31" s="50">
        <f t="shared" si="1"/>
        <v>5.3591549295774463E-2</v>
      </c>
      <c r="J31" s="51">
        <v>30</v>
      </c>
      <c r="K31" s="52">
        <v>3.55</v>
      </c>
      <c r="L31" s="53">
        <v>1.07</v>
      </c>
      <c r="M31" s="134">
        <v>2034</v>
      </c>
      <c r="N31" s="134">
        <v>186</v>
      </c>
      <c r="O31" s="55">
        <f t="shared" si="8"/>
        <v>625.35211267605632</v>
      </c>
      <c r="P31" s="56">
        <f>O31/J31</f>
        <v>20.845070422535212</v>
      </c>
      <c r="Q31" s="73">
        <v>24</v>
      </c>
      <c r="R31" s="56">
        <f>Q31/K31</f>
        <v>6.7605633802816909</v>
      </c>
      <c r="S31" s="57"/>
      <c r="T31" s="56">
        <f t="shared" si="2"/>
        <v>0</v>
      </c>
      <c r="U31" s="57">
        <v>28</v>
      </c>
      <c r="V31" s="56">
        <f t="shared" si="12"/>
        <v>7.887323943661972</v>
      </c>
      <c r="W31" s="57">
        <v>20</v>
      </c>
      <c r="X31" s="56">
        <f t="shared" si="13"/>
        <v>0.18779342723004697</v>
      </c>
      <c r="Y31" s="57">
        <v>140</v>
      </c>
      <c r="Z31" s="56">
        <f t="shared" si="3"/>
        <v>1.3145539906103287</v>
      </c>
      <c r="AA31" s="57">
        <v>25</v>
      </c>
      <c r="AB31" s="56">
        <f t="shared" si="4"/>
        <v>0.23474178403755869</v>
      </c>
      <c r="AC31" s="56">
        <f>100/J31</f>
        <v>3.3333333333333335</v>
      </c>
      <c r="AD31" s="57">
        <v>0</v>
      </c>
      <c r="AE31" s="56">
        <f t="shared" si="5"/>
        <v>0</v>
      </c>
      <c r="AF31" s="56">
        <v>0</v>
      </c>
      <c r="AG31" s="56">
        <v>0</v>
      </c>
      <c r="AH31" s="58">
        <v>0.04</v>
      </c>
      <c r="AI31" s="58">
        <v>5.0000000000000001E-3</v>
      </c>
      <c r="AJ31" s="56">
        <f t="shared" si="15"/>
        <v>1.8</v>
      </c>
      <c r="AK31" s="59">
        <f t="shared" si="6"/>
        <v>0.22500000000000001</v>
      </c>
    </row>
    <row r="32" spans="1:37" x14ac:dyDescent="0.2">
      <c r="A32" s="109" t="s">
        <v>166</v>
      </c>
      <c r="B32" s="24" t="s">
        <v>7</v>
      </c>
      <c r="C32" s="24" t="s">
        <v>1</v>
      </c>
      <c r="D32" s="125">
        <v>199</v>
      </c>
      <c r="E32" s="125">
        <v>199</v>
      </c>
      <c r="F32" s="125">
        <v>50</v>
      </c>
      <c r="G32" s="25">
        <f t="shared" si="7"/>
        <v>175.54654929577467</v>
      </c>
      <c r="H32" s="25">
        <f t="shared" si="0"/>
        <v>23.453450704225332</v>
      </c>
      <c r="I32" s="26">
        <f t="shared" si="1"/>
        <v>0.11785653620213735</v>
      </c>
      <c r="J32" s="27">
        <v>10</v>
      </c>
      <c r="K32" s="40">
        <v>3.55</v>
      </c>
      <c r="L32" s="41">
        <v>1.07</v>
      </c>
      <c r="M32" s="122">
        <v>234</v>
      </c>
      <c r="N32" s="30"/>
      <c r="O32" s="31">
        <f t="shared" si="8"/>
        <v>65.91549295774648</v>
      </c>
      <c r="P32" s="32">
        <f t="shared" ref="P32:P40" si="20">O32/J32</f>
        <v>6.591549295774648</v>
      </c>
      <c r="Q32" s="33"/>
      <c r="R32" s="32">
        <f t="shared" ref="R32:R40" si="21">Q32/K32</f>
        <v>0</v>
      </c>
      <c r="S32" s="33"/>
      <c r="T32" s="32">
        <f t="shared" si="2"/>
        <v>0</v>
      </c>
      <c r="U32" s="33"/>
      <c r="V32" s="32">
        <f t="shared" si="12"/>
        <v>0</v>
      </c>
      <c r="W32" s="33">
        <v>0</v>
      </c>
      <c r="X32" s="32">
        <f t="shared" si="13"/>
        <v>0</v>
      </c>
      <c r="Y32" s="33">
        <v>0</v>
      </c>
      <c r="Z32" s="32">
        <f t="shared" si="3"/>
        <v>0</v>
      </c>
      <c r="AA32" s="33"/>
      <c r="AB32" s="32">
        <f t="shared" si="4"/>
        <v>0</v>
      </c>
      <c r="AC32" s="31">
        <v>0</v>
      </c>
      <c r="AD32" s="33">
        <v>0</v>
      </c>
      <c r="AE32" s="32">
        <f t="shared" si="5"/>
        <v>0</v>
      </c>
      <c r="AF32" s="32">
        <v>160</v>
      </c>
      <c r="AG32" s="32">
        <v>0</v>
      </c>
      <c r="AH32" s="74">
        <v>0.04</v>
      </c>
      <c r="AI32" s="74">
        <v>5.0000000000000001E-3</v>
      </c>
      <c r="AJ32" s="32">
        <f t="shared" si="15"/>
        <v>7.96</v>
      </c>
      <c r="AK32" s="35">
        <f t="shared" si="6"/>
        <v>0.995</v>
      </c>
    </row>
    <row r="33" spans="1:37" x14ac:dyDescent="0.2">
      <c r="A33" s="110" t="s">
        <v>166</v>
      </c>
      <c r="B33" s="36" t="s">
        <v>8</v>
      </c>
      <c r="C33" s="36" t="s">
        <v>1</v>
      </c>
      <c r="D33" s="126">
        <v>199</v>
      </c>
      <c r="E33" s="126">
        <v>199</v>
      </c>
      <c r="F33" s="126">
        <v>50</v>
      </c>
      <c r="G33" s="37">
        <f t="shared" si="7"/>
        <v>178.95500000000001</v>
      </c>
      <c r="H33" s="37">
        <f t="shared" si="0"/>
        <v>20.044999999999987</v>
      </c>
      <c r="I33" s="38">
        <f t="shared" si="1"/>
        <v>0.10072864321608034</v>
      </c>
      <c r="J33" s="39">
        <v>4</v>
      </c>
      <c r="K33" s="40">
        <v>3.55</v>
      </c>
      <c r="L33" s="41">
        <v>1.07</v>
      </c>
      <c r="M33" s="123">
        <v>142</v>
      </c>
      <c r="N33" s="42"/>
      <c r="O33" s="43">
        <f t="shared" si="8"/>
        <v>40</v>
      </c>
      <c r="P33" s="44">
        <f t="shared" si="20"/>
        <v>10</v>
      </c>
      <c r="Q33" s="45"/>
      <c r="R33" s="44">
        <f t="shared" si="21"/>
        <v>0</v>
      </c>
      <c r="S33" s="45"/>
      <c r="T33" s="44">
        <f t="shared" si="2"/>
        <v>0</v>
      </c>
      <c r="U33" s="45"/>
      <c r="V33" s="44">
        <f t="shared" si="12"/>
        <v>0</v>
      </c>
      <c r="W33" s="45">
        <v>0</v>
      </c>
      <c r="X33" s="44">
        <f t="shared" si="13"/>
        <v>0</v>
      </c>
      <c r="Y33" s="45">
        <v>0</v>
      </c>
      <c r="Z33" s="44">
        <f t="shared" si="3"/>
        <v>0</v>
      </c>
      <c r="AA33" s="45"/>
      <c r="AB33" s="44">
        <f t="shared" si="4"/>
        <v>0</v>
      </c>
      <c r="AC33" s="43">
        <v>0</v>
      </c>
      <c r="AD33" s="45">
        <v>0</v>
      </c>
      <c r="AE33" s="44">
        <f t="shared" si="5"/>
        <v>0</v>
      </c>
      <c r="AF33" s="44">
        <v>160</v>
      </c>
      <c r="AG33" s="44">
        <v>0</v>
      </c>
      <c r="AH33" s="75">
        <v>0.04</v>
      </c>
      <c r="AI33" s="75">
        <v>5.0000000000000001E-3</v>
      </c>
      <c r="AJ33" s="44">
        <f t="shared" si="15"/>
        <v>7.96</v>
      </c>
      <c r="AK33" s="47">
        <f t="shared" si="6"/>
        <v>0.995</v>
      </c>
    </row>
    <row r="34" spans="1:37" x14ac:dyDescent="0.2">
      <c r="A34" s="110" t="s">
        <v>166</v>
      </c>
      <c r="B34" s="36" t="s">
        <v>9</v>
      </c>
      <c r="C34" s="36" t="s">
        <v>1</v>
      </c>
      <c r="D34" s="126">
        <v>199</v>
      </c>
      <c r="E34" s="126">
        <v>199</v>
      </c>
      <c r="F34" s="126">
        <v>50</v>
      </c>
      <c r="G34" s="37">
        <f t="shared" si="7"/>
        <v>174.87049295774648</v>
      </c>
      <c r="H34" s="37">
        <f t="shared" si="0"/>
        <v>24.129507042253522</v>
      </c>
      <c r="I34" s="38">
        <f t="shared" si="1"/>
        <v>0.12125380423242976</v>
      </c>
      <c r="J34" s="39">
        <v>10</v>
      </c>
      <c r="K34" s="40">
        <v>3.55</v>
      </c>
      <c r="L34" s="41">
        <v>1.07</v>
      </c>
      <c r="M34" s="123">
        <v>210</v>
      </c>
      <c r="N34" s="42"/>
      <c r="O34" s="43">
        <f t="shared" si="8"/>
        <v>59.154929577464792</v>
      </c>
      <c r="P34" s="44">
        <f t="shared" si="20"/>
        <v>5.915492957746479</v>
      </c>
      <c r="Q34" s="45"/>
      <c r="R34" s="44">
        <f t="shared" si="21"/>
        <v>0</v>
      </c>
      <c r="S34" s="45"/>
      <c r="T34" s="44">
        <f t="shared" si="2"/>
        <v>0</v>
      </c>
      <c r="U34" s="45"/>
      <c r="V34" s="44">
        <f t="shared" si="12"/>
        <v>0</v>
      </c>
      <c r="W34" s="45">
        <v>0</v>
      </c>
      <c r="X34" s="44">
        <f t="shared" si="13"/>
        <v>0</v>
      </c>
      <c r="Y34" s="45">
        <v>0</v>
      </c>
      <c r="Z34" s="44">
        <f t="shared" si="3"/>
        <v>0</v>
      </c>
      <c r="AA34" s="45"/>
      <c r="AB34" s="44">
        <f t="shared" si="4"/>
        <v>0</v>
      </c>
      <c r="AC34" s="43">
        <v>0</v>
      </c>
      <c r="AD34" s="45">
        <v>0</v>
      </c>
      <c r="AE34" s="44">
        <f t="shared" si="5"/>
        <v>0</v>
      </c>
      <c r="AF34" s="44">
        <v>160</v>
      </c>
      <c r="AG34" s="44">
        <v>0</v>
      </c>
      <c r="AH34" s="75">
        <v>0.04</v>
      </c>
      <c r="AI34" s="75">
        <v>5.0000000000000001E-3</v>
      </c>
      <c r="AJ34" s="44">
        <f t="shared" si="15"/>
        <v>7.96</v>
      </c>
      <c r="AK34" s="47">
        <f t="shared" si="6"/>
        <v>0.995</v>
      </c>
    </row>
    <row r="35" spans="1:37" x14ac:dyDescent="0.2">
      <c r="A35" s="110" t="s">
        <v>166</v>
      </c>
      <c r="B35" s="36" t="s">
        <v>10</v>
      </c>
      <c r="C35" s="36" t="s">
        <v>1</v>
      </c>
      <c r="D35" s="126">
        <v>199</v>
      </c>
      <c r="E35" s="126">
        <v>199</v>
      </c>
      <c r="F35" s="126">
        <v>50</v>
      </c>
      <c r="G35" s="37">
        <f t="shared" si="7"/>
        <v>175.88457746478875</v>
      </c>
      <c r="H35" s="37">
        <f t="shared" si="0"/>
        <v>23.115422535211252</v>
      </c>
      <c r="I35" s="38">
        <f t="shared" si="1"/>
        <v>0.11615790218699122</v>
      </c>
      <c r="J35" s="39">
        <v>10</v>
      </c>
      <c r="K35" s="40">
        <v>3.55</v>
      </c>
      <c r="L35" s="41">
        <v>1.07</v>
      </c>
      <c r="M35" s="123">
        <v>246</v>
      </c>
      <c r="N35" s="42"/>
      <c r="O35" s="43">
        <f t="shared" si="8"/>
        <v>69.295774647887328</v>
      </c>
      <c r="P35" s="44">
        <f t="shared" si="20"/>
        <v>6.9295774647887329</v>
      </c>
      <c r="Q35" s="45"/>
      <c r="R35" s="44">
        <f t="shared" si="21"/>
        <v>0</v>
      </c>
      <c r="S35" s="45"/>
      <c r="T35" s="44">
        <f t="shared" si="2"/>
        <v>0</v>
      </c>
      <c r="U35" s="45"/>
      <c r="V35" s="44">
        <f t="shared" si="12"/>
        <v>0</v>
      </c>
      <c r="W35" s="45">
        <v>0</v>
      </c>
      <c r="X35" s="44">
        <f t="shared" si="13"/>
        <v>0</v>
      </c>
      <c r="Y35" s="45">
        <v>0</v>
      </c>
      <c r="Z35" s="44">
        <f t="shared" si="3"/>
        <v>0</v>
      </c>
      <c r="AA35" s="45"/>
      <c r="AB35" s="44">
        <f t="shared" si="4"/>
        <v>0</v>
      </c>
      <c r="AC35" s="43">
        <v>0</v>
      </c>
      <c r="AD35" s="45">
        <v>0</v>
      </c>
      <c r="AE35" s="44">
        <f t="shared" si="5"/>
        <v>0</v>
      </c>
      <c r="AF35" s="44">
        <v>160</v>
      </c>
      <c r="AG35" s="44">
        <v>0</v>
      </c>
      <c r="AH35" s="75">
        <v>0.04</v>
      </c>
      <c r="AI35" s="75">
        <v>5.0000000000000001E-3</v>
      </c>
      <c r="AJ35" s="44">
        <f t="shared" si="15"/>
        <v>7.96</v>
      </c>
      <c r="AK35" s="47">
        <f t="shared" si="6"/>
        <v>0.995</v>
      </c>
    </row>
    <row r="36" spans="1:37" ht="13.5" thickBot="1" x14ac:dyDescent="0.25">
      <c r="A36" s="111" t="s">
        <v>166</v>
      </c>
      <c r="B36" s="48" t="s">
        <v>11</v>
      </c>
      <c r="C36" s="48" t="s">
        <v>1</v>
      </c>
      <c r="D36" s="127">
        <v>199</v>
      </c>
      <c r="E36" s="127">
        <v>199</v>
      </c>
      <c r="F36" s="127">
        <v>50</v>
      </c>
      <c r="G36" s="49">
        <f t="shared" si="7"/>
        <v>179.15218309859156</v>
      </c>
      <c r="H36" s="49">
        <f t="shared" si="0"/>
        <v>19.847816901408436</v>
      </c>
      <c r="I36" s="50">
        <f t="shared" si="1"/>
        <v>9.9737773373911737E-2</v>
      </c>
      <c r="J36" s="51">
        <v>10</v>
      </c>
      <c r="K36" s="52">
        <v>3.55</v>
      </c>
      <c r="L36" s="53">
        <v>1.07</v>
      </c>
      <c r="M36" s="124">
        <v>362</v>
      </c>
      <c r="N36" s="54"/>
      <c r="O36" s="55">
        <f t="shared" si="8"/>
        <v>101.9718309859155</v>
      </c>
      <c r="P36" s="56">
        <f t="shared" si="20"/>
        <v>10.19718309859155</v>
      </c>
      <c r="Q36" s="57"/>
      <c r="R36" s="56">
        <f t="shared" si="21"/>
        <v>0</v>
      </c>
      <c r="S36" s="57"/>
      <c r="T36" s="56">
        <f t="shared" si="2"/>
        <v>0</v>
      </c>
      <c r="U36" s="57"/>
      <c r="V36" s="56">
        <f t="shared" si="12"/>
        <v>0</v>
      </c>
      <c r="W36" s="57">
        <v>0</v>
      </c>
      <c r="X36" s="56">
        <f t="shared" si="13"/>
        <v>0</v>
      </c>
      <c r="Y36" s="57">
        <v>0</v>
      </c>
      <c r="Z36" s="56">
        <f t="shared" si="3"/>
        <v>0</v>
      </c>
      <c r="AA36" s="57"/>
      <c r="AB36" s="56">
        <f t="shared" si="4"/>
        <v>0</v>
      </c>
      <c r="AC36" s="55">
        <v>0</v>
      </c>
      <c r="AD36" s="57">
        <v>0</v>
      </c>
      <c r="AE36" s="56">
        <f t="shared" si="5"/>
        <v>0</v>
      </c>
      <c r="AF36" s="56">
        <v>160</v>
      </c>
      <c r="AG36" s="56">
        <v>0</v>
      </c>
      <c r="AH36" s="76">
        <v>0.04</v>
      </c>
      <c r="AI36" s="76">
        <v>5.0000000000000001E-3</v>
      </c>
      <c r="AJ36" s="56">
        <f t="shared" si="15"/>
        <v>7.96</v>
      </c>
      <c r="AK36" s="59">
        <f t="shared" si="6"/>
        <v>0.995</v>
      </c>
    </row>
    <row r="37" spans="1:37" x14ac:dyDescent="0.2">
      <c r="A37" s="107" t="s">
        <v>93</v>
      </c>
      <c r="B37" s="60" t="s">
        <v>7</v>
      </c>
      <c r="C37" s="60" t="s">
        <v>1</v>
      </c>
      <c r="D37" s="129">
        <v>60</v>
      </c>
      <c r="E37" s="129">
        <v>55</v>
      </c>
      <c r="F37" s="129">
        <v>5</v>
      </c>
      <c r="G37" s="61">
        <f t="shared" ref="G37:G45" si="22">SUM(P37,R37,T37,V37,X37,Z37,AB37,AC37,AE37,AF37,AJ37,AK37)</f>
        <v>43.799979879275647</v>
      </c>
      <c r="H37" s="61">
        <f t="shared" ref="H37:H51" si="23">D37-G37</f>
        <v>16.200020120724353</v>
      </c>
      <c r="I37" s="62">
        <f t="shared" ref="I37:I51" si="24">H37/D37</f>
        <v>0.27000033534540591</v>
      </c>
      <c r="J37" s="63">
        <v>10</v>
      </c>
      <c r="K37" s="28">
        <v>3.55</v>
      </c>
      <c r="L37" s="78">
        <v>1.07</v>
      </c>
      <c r="M37" s="128">
        <v>181.0492857142857</v>
      </c>
      <c r="N37" s="65"/>
      <c r="O37" s="66">
        <f t="shared" ref="O37:O64" si="25">(M37+N37)/K37</f>
        <v>50.999798792756536</v>
      </c>
      <c r="P37" s="67">
        <f t="shared" si="20"/>
        <v>5.0999798792756534</v>
      </c>
      <c r="Q37" s="69"/>
      <c r="R37" s="67">
        <f t="shared" si="21"/>
        <v>0</v>
      </c>
      <c r="S37" s="69"/>
      <c r="T37" s="67">
        <f t="shared" ref="T37:T45" si="26">S37/K37</f>
        <v>0</v>
      </c>
      <c r="U37" s="69"/>
      <c r="V37" s="67">
        <f t="shared" ref="V37:V45" si="27">U37/K37</f>
        <v>0</v>
      </c>
      <c r="W37" s="69">
        <v>0</v>
      </c>
      <c r="X37" s="67">
        <f t="shared" ref="X37:X45" si="28">(W37/K37)/J37</f>
        <v>0</v>
      </c>
      <c r="Y37" s="69">
        <v>0</v>
      </c>
      <c r="Z37" s="67">
        <f t="shared" ref="Z37:Z45" si="29">(Y37/K37)/J37</f>
        <v>0</v>
      </c>
      <c r="AA37" s="69">
        <v>0</v>
      </c>
      <c r="AB37" s="67">
        <f t="shared" ref="AB37:AB45" si="30">(AA37/K37)/J37</f>
        <v>0</v>
      </c>
      <c r="AC37" s="66">
        <v>0</v>
      </c>
      <c r="AD37" s="69">
        <v>0</v>
      </c>
      <c r="AE37" s="67">
        <f t="shared" ref="AE37:AE45" si="31">AD37/K37</f>
        <v>0</v>
      </c>
      <c r="AF37" s="67">
        <v>36</v>
      </c>
      <c r="AG37" s="67">
        <v>0</v>
      </c>
      <c r="AH37" s="79">
        <v>0.04</v>
      </c>
      <c r="AI37" s="79">
        <v>5.0000000000000001E-3</v>
      </c>
      <c r="AJ37" s="67">
        <f t="shared" ref="AJ37:AJ51" si="32">(D37*AH37)+AG37</f>
        <v>2.4</v>
      </c>
      <c r="AK37" s="71">
        <f t="shared" ref="AK37:AK51" si="33">D37*AI37</f>
        <v>0.3</v>
      </c>
    </row>
    <row r="38" spans="1:37" x14ac:dyDescent="0.2">
      <c r="A38" s="105" t="s">
        <v>93</v>
      </c>
      <c r="B38" s="36" t="s">
        <v>7</v>
      </c>
      <c r="C38" s="36" t="s">
        <v>2</v>
      </c>
      <c r="D38" s="126">
        <v>60</v>
      </c>
      <c r="E38" s="126">
        <v>55</v>
      </c>
      <c r="F38" s="126">
        <v>5</v>
      </c>
      <c r="G38" s="37">
        <f t="shared" si="22"/>
        <v>42.451820010974934</v>
      </c>
      <c r="H38" s="37">
        <f t="shared" si="23"/>
        <v>17.548179989025066</v>
      </c>
      <c r="I38" s="38">
        <f t="shared" si="24"/>
        <v>0.29246966648375111</v>
      </c>
      <c r="J38" s="39">
        <v>22</v>
      </c>
      <c r="K38" s="40">
        <v>3.55</v>
      </c>
      <c r="L38" s="41">
        <v>1.07</v>
      </c>
      <c r="M38" s="123">
        <v>293.01714285714286</v>
      </c>
      <c r="N38" s="42"/>
      <c r="O38" s="43">
        <f t="shared" si="25"/>
        <v>82.540040241448693</v>
      </c>
      <c r="P38" s="44">
        <f t="shared" si="20"/>
        <v>3.7518200109749404</v>
      </c>
      <c r="Q38" s="45"/>
      <c r="R38" s="44">
        <f t="shared" si="21"/>
        <v>0</v>
      </c>
      <c r="S38" s="45"/>
      <c r="T38" s="44">
        <f t="shared" si="26"/>
        <v>0</v>
      </c>
      <c r="U38" s="45"/>
      <c r="V38" s="44">
        <f t="shared" si="27"/>
        <v>0</v>
      </c>
      <c r="W38" s="45">
        <v>0</v>
      </c>
      <c r="X38" s="44">
        <f t="shared" si="28"/>
        <v>0</v>
      </c>
      <c r="Y38" s="45">
        <v>0</v>
      </c>
      <c r="Z38" s="44">
        <f t="shared" si="29"/>
        <v>0</v>
      </c>
      <c r="AA38" s="45">
        <v>0</v>
      </c>
      <c r="AB38" s="44">
        <f t="shared" si="30"/>
        <v>0</v>
      </c>
      <c r="AC38" s="43">
        <v>0</v>
      </c>
      <c r="AD38" s="45">
        <v>0</v>
      </c>
      <c r="AE38" s="44">
        <f t="shared" si="31"/>
        <v>0</v>
      </c>
      <c r="AF38" s="44">
        <v>36</v>
      </c>
      <c r="AG38" s="44">
        <v>0</v>
      </c>
      <c r="AH38" s="75">
        <v>0.04</v>
      </c>
      <c r="AI38" s="75">
        <v>5.0000000000000001E-3</v>
      </c>
      <c r="AJ38" s="44">
        <f t="shared" si="32"/>
        <v>2.4</v>
      </c>
      <c r="AK38" s="47">
        <f t="shared" si="33"/>
        <v>0.3</v>
      </c>
    </row>
    <row r="39" spans="1:37" x14ac:dyDescent="0.2">
      <c r="A39" s="105" t="s">
        <v>93</v>
      </c>
      <c r="B39" s="36" t="s">
        <v>7</v>
      </c>
      <c r="C39" s="36" t="s">
        <v>3</v>
      </c>
      <c r="D39" s="126">
        <v>60</v>
      </c>
      <c r="E39" s="126">
        <v>55</v>
      </c>
      <c r="F39" s="126">
        <v>5</v>
      </c>
      <c r="G39" s="37">
        <f t="shared" si="22"/>
        <v>42.362588866532526</v>
      </c>
      <c r="H39" s="37">
        <f t="shared" si="23"/>
        <v>17.637411133467474</v>
      </c>
      <c r="I39" s="38">
        <f t="shared" si="24"/>
        <v>0.29395685222445789</v>
      </c>
      <c r="J39" s="39">
        <v>30</v>
      </c>
      <c r="K39" s="40">
        <v>3.55</v>
      </c>
      <c r="L39" s="41">
        <v>1.07</v>
      </c>
      <c r="M39" s="123">
        <v>390.06571428571431</v>
      </c>
      <c r="N39" s="42"/>
      <c r="O39" s="43">
        <f t="shared" si="25"/>
        <v>109.87766599597586</v>
      </c>
      <c r="P39" s="44">
        <f t="shared" si="20"/>
        <v>3.6625888665325288</v>
      </c>
      <c r="Q39" s="45"/>
      <c r="R39" s="44">
        <f t="shared" si="21"/>
        <v>0</v>
      </c>
      <c r="S39" s="45"/>
      <c r="T39" s="44">
        <f t="shared" si="26"/>
        <v>0</v>
      </c>
      <c r="U39" s="45"/>
      <c r="V39" s="44">
        <f t="shared" si="27"/>
        <v>0</v>
      </c>
      <c r="W39" s="45">
        <v>0</v>
      </c>
      <c r="X39" s="44">
        <f t="shared" si="28"/>
        <v>0</v>
      </c>
      <c r="Y39" s="45">
        <v>0</v>
      </c>
      <c r="Z39" s="44">
        <f t="shared" si="29"/>
        <v>0</v>
      </c>
      <c r="AA39" s="45">
        <v>0</v>
      </c>
      <c r="AB39" s="44">
        <f t="shared" si="30"/>
        <v>0</v>
      </c>
      <c r="AC39" s="43">
        <v>0</v>
      </c>
      <c r="AD39" s="45">
        <v>0</v>
      </c>
      <c r="AE39" s="44">
        <f t="shared" si="31"/>
        <v>0</v>
      </c>
      <c r="AF39" s="44">
        <v>36</v>
      </c>
      <c r="AG39" s="44">
        <v>0</v>
      </c>
      <c r="AH39" s="75">
        <v>0.04</v>
      </c>
      <c r="AI39" s="75">
        <v>5.0000000000000001E-3</v>
      </c>
      <c r="AJ39" s="44">
        <f t="shared" si="32"/>
        <v>2.4</v>
      </c>
      <c r="AK39" s="47">
        <f t="shared" si="33"/>
        <v>0.3</v>
      </c>
    </row>
    <row r="40" spans="1:37" x14ac:dyDescent="0.2">
      <c r="A40" s="105" t="s">
        <v>93</v>
      </c>
      <c r="B40" s="36" t="s">
        <v>8</v>
      </c>
      <c r="C40" s="36" t="s">
        <v>1</v>
      </c>
      <c r="D40" s="126">
        <v>60</v>
      </c>
      <c r="E40" s="126">
        <v>55</v>
      </c>
      <c r="F40" s="126">
        <v>5</v>
      </c>
      <c r="G40" s="37">
        <f t="shared" si="22"/>
        <v>43.455754527162973</v>
      </c>
      <c r="H40" s="37">
        <f t="shared" si="23"/>
        <v>16.544245472837027</v>
      </c>
      <c r="I40" s="38">
        <f t="shared" si="24"/>
        <v>0.27573742454728378</v>
      </c>
      <c r="J40" s="39">
        <v>10</v>
      </c>
      <c r="K40" s="40">
        <v>3.55</v>
      </c>
      <c r="L40" s="41">
        <v>1.07</v>
      </c>
      <c r="M40" s="123">
        <v>168.82928571428573</v>
      </c>
      <c r="N40" s="42"/>
      <c r="O40" s="43">
        <f t="shared" si="25"/>
        <v>47.557545271629785</v>
      </c>
      <c r="P40" s="44">
        <f t="shared" si="20"/>
        <v>4.7557545271629786</v>
      </c>
      <c r="Q40" s="45"/>
      <c r="R40" s="44">
        <f t="shared" si="21"/>
        <v>0</v>
      </c>
      <c r="S40" s="45"/>
      <c r="T40" s="44">
        <f t="shared" si="26"/>
        <v>0</v>
      </c>
      <c r="U40" s="45"/>
      <c r="V40" s="44">
        <f t="shared" si="27"/>
        <v>0</v>
      </c>
      <c r="W40" s="45">
        <v>0</v>
      </c>
      <c r="X40" s="44">
        <f t="shared" si="28"/>
        <v>0</v>
      </c>
      <c r="Y40" s="45">
        <v>0</v>
      </c>
      <c r="Z40" s="44">
        <f t="shared" si="29"/>
        <v>0</v>
      </c>
      <c r="AA40" s="45">
        <v>0</v>
      </c>
      <c r="AB40" s="44">
        <f t="shared" si="30"/>
        <v>0</v>
      </c>
      <c r="AC40" s="43">
        <v>0</v>
      </c>
      <c r="AD40" s="45">
        <v>0</v>
      </c>
      <c r="AE40" s="44">
        <f t="shared" si="31"/>
        <v>0</v>
      </c>
      <c r="AF40" s="44">
        <v>36</v>
      </c>
      <c r="AG40" s="44">
        <v>0</v>
      </c>
      <c r="AH40" s="75">
        <v>0.04</v>
      </c>
      <c r="AI40" s="75">
        <v>5.0000000000000001E-3</v>
      </c>
      <c r="AJ40" s="44">
        <f t="shared" si="32"/>
        <v>2.4</v>
      </c>
      <c r="AK40" s="47">
        <f t="shared" si="33"/>
        <v>0.3</v>
      </c>
    </row>
    <row r="41" spans="1:37" x14ac:dyDescent="0.2">
      <c r="A41" s="105" t="s">
        <v>93</v>
      </c>
      <c r="B41" s="36" t="s">
        <v>8</v>
      </c>
      <c r="C41" s="36" t="s">
        <v>2</v>
      </c>
      <c r="D41" s="126">
        <v>60</v>
      </c>
      <c r="E41" s="126">
        <v>55</v>
      </c>
      <c r="F41" s="126">
        <v>5</v>
      </c>
      <c r="G41" s="37">
        <f t="shared" si="22"/>
        <v>42.174995427108101</v>
      </c>
      <c r="H41" s="37">
        <f t="shared" si="23"/>
        <v>17.825004572891899</v>
      </c>
      <c r="I41" s="38">
        <f t="shared" si="24"/>
        <v>0.29708340954819834</v>
      </c>
      <c r="J41" s="39">
        <v>22</v>
      </c>
      <c r="K41" s="40">
        <v>3.55</v>
      </c>
      <c r="L41" s="41">
        <v>1.07</v>
      </c>
      <c r="M41" s="123">
        <v>271.39714285714285</v>
      </c>
      <c r="N41" s="42"/>
      <c r="O41" s="43">
        <f t="shared" si="25"/>
        <v>76.449899396378271</v>
      </c>
      <c r="P41" s="44">
        <f t="shared" ref="P41:P48" si="34">O41/J41</f>
        <v>3.4749954271081034</v>
      </c>
      <c r="Q41" s="45"/>
      <c r="R41" s="44">
        <f t="shared" ref="R41:R51" si="35">Q41/K41</f>
        <v>0</v>
      </c>
      <c r="S41" s="45"/>
      <c r="T41" s="44">
        <f t="shared" si="26"/>
        <v>0</v>
      </c>
      <c r="U41" s="45"/>
      <c r="V41" s="44">
        <f t="shared" si="27"/>
        <v>0</v>
      </c>
      <c r="W41" s="45">
        <v>0</v>
      </c>
      <c r="X41" s="44">
        <f t="shared" si="28"/>
        <v>0</v>
      </c>
      <c r="Y41" s="45">
        <v>0</v>
      </c>
      <c r="Z41" s="44">
        <f t="shared" si="29"/>
        <v>0</v>
      </c>
      <c r="AA41" s="45">
        <v>0</v>
      </c>
      <c r="AB41" s="44">
        <f t="shared" si="30"/>
        <v>0</v>
      </c>
      <c r="AC41" s="43">
        <v>0</v>
      </c>
      <c r="AD41" s="45">
        <v>0</v>
      </c>
      <c r="AE41" s="44">
        <f t="shared" si="31"/>
        <v>0</v>
      </c>
      <c r="AF41" s="44">
        <v>36</v>
      </c>
      <c r="AG41" s="44">
        <v>0</v>
      </c>
      <c r="AH41" s="75">
        <v>0.04</v>
      </c>
      <c r="AI41" s="75">
        <v>5.0000000000000001E-3</v>
      </c>
      <c r="AJ41" s="44">
        <f t="shared" si="32"/>
        <v>2.4</v>
      </c>
      <c r="AK41" s="47">
        <f t="shared" si="33"/>
        <v>0.3</v>
      </c>
    </row>
    <row r="42" spans="1:37" x14ac:dyDescent="0.2">
      <c r="A42" s="105" t="s">
        <v>93</v>
      </c>
      <c r="B42" s="36" t="s">
        <v>8</v>
      </c>
      <c r="C42" s="36" t="s">
        <v>3</v>
      </c>
      <c r="D42" s="126">
        <v>60</v>
      </c>
      <c r="E42" s="126">
        <v>55</v>
      </c>
      <c r="F42" s="126">
        <v>5</v>
      </c>
      <c r="G42" s="37">
        <f t="shared" si="22"/>
        <v>42.062494969818907</v>
      </c>
      <c r="H42" s="37">
        <f t="shared" si="23"/>
        <v>17.937505030181093</v>
      </c>
      <c r="I42" s="38">
        <f t="shared" si="24"/>
        <v>0.29895841716968491</v>
      </c>
      <c r="J42" s="39">
        <v>30</v>
      </c>
      <c r="K42" s="40">
        <v>3.55</v>
      </c>
      <c r="L42" s="41">
        <v>1.07</v>
      </c>
      <c r="M42" s="123">
        <v>358.10571428571427</v>
      </c>
      <c r="N42" s="42"/>
      <c r="O42" s="43">
        <f t="shared" si="25"/>
        <v>100.87484909456741</v>
      </c>
      <c r="P42" s="44">
        <f t="shared" si="34"/>
        <v>3.3624949698189135</v>
      </c>
      <c r="Q42" s="45"/>
      <c r="R42" s="44">
        <f t="shared" si="35"/>
        <v>0</v>
      </c>
      <c r="S42" s="45"/>
      <c r="T42" s="44">
        <f t="shared" si="26"/>
        <v>0</v>
      </c>
      <c r="U42" s="45"/>
      <c r="V42" s="44">
        <f t="shared" si="27"/>
        <v>0</v>
      </c>
      <c r="W42" s="45">
        <v>0</v>
      </c>
      <c r="X42" s="44">
        <f t="shared" si="28"/>
        <v>0</v>
      </c>
      <c r="Y42" s="45">
        <v>0</v>
      </c>
      <c r="Z42" s="44">
        <f t="shared" si="29"/>
        <v>0</v>
      </c>
      <c r="AA42" s="45">
        <v>0</v>
      </c>
      <c r="AB42" s="44">
        <f t="shared" si="30"/>
        <v>0</v>
      </c>
      <c r="AC42" s="43">
        <v>0</v>
      </c>
      <c r="AD42" s="45">
        <v>0</v>
      </c>
      <c r="AE42" s="44">
        <f t="shared" si="31"/>
        <v>0</v>
      </c>
      <c r="AF42" s="44">
        <v>36</v>
      </c>
      <c r="AG42" s="44">
        <v>0</v>
      </c>
      <c r="AH42" s="75">
        <v>0.04</v>
      </c>
      <c r="AI42" s="75">
        <v>5.0000000000000001E-3</v>
      </c>
      <c r="AJ42" s="44">
        <f t="shared" si="32"/>
        <v>2.4</v>
      </c>
      <c r="AK42" s="47">
        <f t="shared" si="33"/>
        <v>0.3</v>
      </c>
    </row>
    <row r="43" spans="1:37" x14ac:dyDescent="0.2">
      <c r="A43" s="105" t="s">
        <v>93</v>
      </c>
      <c r="B43" s="36" t="s">
        <v>9</v>
      </c>
      <c r="C43" s="36" t="s">
        <v>1</v>
      </c>
      <c r="D43" s="126">
        <v>60</v>
      </c>
      <c r="E43" s="126">
        <v>55</v>
      </c>
      <c r="F43" s="126">
        <v>5</v>
      </c>
      <c r="G43" s="37">
        <f t="shared" si="22"/>
        <v>44.144205231388327</v>
      </c>
      <c r="H43" s="37">
        <f t="shared" si="23"/>
        <v>15.855794768611673</v>
      </c>
      <c r="I43" s="38">
        <f t="shared" si="24"/>
        <v>0.26426324614352786</v>
      </c>
      <c r="J43" s="39">
        <v>10</v>
      </c>
      <c r="K43" s="40">
        <v>3.55</v>
      </c>
      <c r="L43" s="41">
        <v>1.07</v>
      </c>
      <c r="M43" s="123">
        <v>193.26928571428573</v>
      </c>
      <c r="N43" s="42"/>
      <c r="O43" s="43">
        <f t="shared" si="25"/>
        <v>54.442052313883309</v>
      </c>
      <c r="P43" s="44">
        <f t="shared" si="34"/>
        <v>5.4442052313883309</v>
      </c>
      <c r="Q43" s="45"/>
      <c r="R43" s="44">
        <f t="shared" si="35"/>
        <v>0</v>
      </c>
      <c r="S43" s="45"/>
      <c r="T43" s="44">
        <f t="shared" si="26"/>
        <v>0</v>
      </c>
      <c r="U43" s="45"/>
      <c r="V43" s="44">
        <f t="shared" si="27"/>
        <v>0</v>
      </c>
      <c r="W43" s="45">
        <v>0</v>
      </c>
      <c r="X43" s="44">
        <f t="shared" si="28"/>
        <v>0</v>
      </c>
      <c r="Y43" s="45">
        <v>0</v>
      </c>
      <c r="Z43" s="44">
        <f t="shared" si="29"/>
        <v>0</v>
      </c>
      <c r="AA43" s="45">
        <v>0</v>
      </c>
      <c r="AB43" s="44">
        <f t="shared" si="30"/>
        <v>0</v>
      </c>
      <c r="AC43" s="43">
        <v>0</v>
      </c>
      <c r="AD43" s="45">
        <v>0</v>
      </c>
      <c r="AE43" s="44">
        <f t="shared" si="31"/>
        <v>0</v>
      </c>
      <c r="AF43" s="44">
        <v>36</v>
      </c>
      <c r="AG43" s="44">
        <v>0</v>
      </c>
      <c r="AH43" s="75">
        <v>0.04</v>
      </c>
      <c r="AI43" s="75">
        <v>5.0000000000000001E-3</v>
      </c>
      <c r="AJ43" s="44">
        <f t="shared" si="32"/>
        <v>2.4</v>
      </c>
      <c r="AK43" s="47">
        <f t="shared" si="33"/>
        <v>0.3</v>
      </c>
    </row>
    <row r="44" spans="1:37" x14ac:dyDescent="0.2">
      <c r="A44" s="105" t="s">
        <v>93</v>
      </c>
      <c r="B44" s="36" t="s">
        <v>9</v>
      </c>
      <c r="C44" s="36" t="s">
        <v>2</v>
      </c>
      <c r="D44" s="126">
        <v>60</v>
      </c>
      <c r="E44" s="126">
        <v>55</v>
      </c>
      <c r="F44" s="126">
        <v>5</v>
      </c>
      <c r="G44" s="37">
        <f t="shared" si="22"/>
        <v>42.728644594841775</v>
      </c>
      <c r="H44" s="37">
        <f t="shared" si="23"/>
        <v>17.271355405158225</v>
      </c>
      <c r="I44" s="38">
        <f t="shared" si="24"/>
        <v>0.28785592341930377</v>
      </c>
      <c r="J44" s="39">
        <v>22</v>
      </c>
      <c r="K44" s="40">
        <v>3.55</v>
      </c>
      <c r="L44" s="41">
        <v>1.07</v>
      </c>
      <c r="M44" s="123">
        <v>314.63714285714286</v>
      </c>
      <c r="N44" s="42"/>
      <c r="O44" s="43">
        <f t="shared" si="25"/>
        <v>88.630181086519116</v>
      </c>
      <c r="P44" s="44">
        <f t="shared" si="34"/>
        <v>4.0286445948417784</v>
      </c>
      <c r="Q44" s="45"/>
      <c r="R44" s="44">
        <f t="shared" si="35"/>
        <v>0</v>
      </c>
      <c r="S44" s="45"/>
      <c r="T44" s="44">
        <f t="shared" si="26"/>
        <v>0</v>
      </c>
      <c r="U44" s="45"/>
      <c r="V44" s="44">
        <f t="shared" si="27"/>
        <v>0</v>
      </c>
      <c r="W44" s="45">
        <v>0</v>
      </c>
      <c r="X44" s="44">
        <f t="shared" si="28"/>
        <v>0</v>
      </c>
      <c r="Y44" s="45">
        <v>0</v>
      </c>
      <c r="Z44" s="44">
        <f t="shared" si="29"/>
        <v>0</v>
      </c>
      <c r="AA44" s="45">
        <v>0</v>
      </c>
      <c r="AB44" s="44">
        <f t="shared" si="30"/>
        <v>0</v>
      </c>
      <c r="AC44" s="43">
        <v>0</v>
      </c>
      <c r="AD44" s="45">
        <v>0</v>
      </c>
      <c r="AE44" s="44">
        <f t="shared" si="31"/>
        <v>0</v>
      </c>
      <c r="AF44" s="44">
        <v>36</v>
      </c>
      <c r="AG44" s="44">
        <v>0</v>
      </c>
      <c r="AH44" s="75">
        <v>0.04</v>
      </c>
      <c r="AI44" s="75">
        <v>5.0000000000000001E-3</v>
      </c>
      <c r="AJ44" s="44">
        <f t="shared" si="32"/>
        <v>2.4</v>
      </c>
      <c r="AK44" s="47">
        <f t="shared" si="33"/>
        <v>0.3</v>
      </c>
    </row>
    <row r="45" spans="1:37" x14ac:dyDescent="0.2">
      <c r="A45" s="105" t="s">
        <v>93</v>
      </c>
      <c r="B45" s="36" t="s">
        <v>9</v>
      </c>
      <c r="C45" s="36" t="s">
        <v>3</v>
      </c>
      <c r="D45" s="126">
        <v>60</v>
      </c>
      <c r="E45" s="126">
        <v>55</v>
      </c>
      <c r="F45" s="126">
        <v>5</v>
      </c>
      <c r="G45" s="37">
        <f t="shared" si="22"/>
        <v>42.662682763246139</v>
      </c>
      <c r="H45" s="37">
        <f t="shared" si="23"/>
        <v>17.337317236753861</v>
      </c>
      <c r="I45" s="38">
        <f t="shared" si="24"/>
        <v>0.28895528727923103</v>
      </c>
      <c r="J45" s="39">
        <v>30</v>
      </c>
      <c r="K45" s="40">
        <v>3.55</v>
      </c>
      <c r="L45" s="41">
        <v>1.07</v>
      </c>
      <c r="M45" s="123">
        <v>422.02571428571429</v>
      </c>
      <c r="N45" s="42"/>
      <c r="O45" s="43">
        <f t="shared" si="25"/>
        <v>118.88048289738431</v>
      </c>
      <c r="P45" s="44">
        <f t="shared" si="34"/>
        <v>3.9626827632461437</v>
      </c>
      <c r="Q45" s="45"/>
      <c r="R45" s="44">
        <f t="shared" si="35"/>
        <v>0</v>
      </c>
      <c r="S45" s="45"/>
      <c r="T45" s="44">
        <f t="shared" si="26"/>
        <v>0</v>
      </c>
      <c r="U45" s="45"/>
      <c r="V45" s="44">
        <f t="shared" si="27"/>
        <v>0</v>
      </c>
      <c r="W45" s="45">
        <v>0</v>
      </c>
      <c r="X45" s="44">
        <f t="shared" si="28"/>
        <v>0</v>
      </c>
      <c r="Y45" s="45">
        <v>0</v>
      </c>
      <c r="Z45" s="44">
        <f t="shared" si="29"/>
        <v>0</v>
      </c>
      <c r="AA45" s="45">
        <v>0</v>
      </c>
      <c r="AB45" s="44">
        <f t="shared" si="30"/>
        <v>0</v>
      </c>
      <c r="AC45" s="43">
        <v>0</v>
      </c>
      <c r="AD45" s="45">
        <v>0</v>
      </c>
      <c r="AE45" s="44">
        <f t="shared" si="31"/>
        <v>0</v>
      </c>
      <c r="AF45" s="44">
        <v>36</v>
      </c>
      <c r="AG45" s="44">
        <v>0</v>
      </c>
      <c r="AH45" s="75">
        <v>0.04</v>
      </c>
      <c r="AI45" s="75">
        <v>5.0000000000000001E-3</v>
      </c>
      <c r="AJ45" s="44">
        <f t="shared" si="32"/>
        <v>2.4</v>
      </c>
      <c r="AK45" s="47">
        <f t="shared" si="33"/>
        <v>0.3</v>
      </c>
    </row>
    <row r="46" spans="1:37" x14ac:dyDescent="0.2">
      <c r="A46" s="105" t="s">
        <v>93</v>
      </c>
      <c r="B46" s="36" t="s">
        <v>10</v>
      </c>
      <c r="C46" s="36" t="s">
        <v>1</v>
      </c>
      <c r="D46" s="126">
        <v>65</v>
      </c>
      <c r="E46" s="126">
        <v>55</v>
      </c>
      <c r="F46" s="126">
        <v>5</v>
      </c>
      <c r="G46" s="37">
        <f>SUM(P46,R46,T46,V46,X46,Z46,AB46,AC46,AE46,AF46,AJ46,AK46)</f>
        <v>46.815020120724348</v>
      </c>
      <c r="H46" s="37">
        <f t="shared" si="23"/>
        <v>18.184979879275652</v>
      </c>
      <c r="I46" s="38">
        <f t="shared" si="24"/>
        <v>0.27976892121962543</v>
      </c>
      <c r="J46" s="39">
        <v>10</v>
      </c>
      <c r="K46" s="40">
        <v>3.55</v>
      </c>
      <c r="L46" s="41">
        <v>1.07</v>
      </c>
      <c r="M46" s="123">
        <v>280.09571428571428</v>
      </c>
      <c r="N46" s="42"/>
      <c r="O46" s="43">
        <f t="shared" si="25"/>
        <v>78.90020120724347</v>
      </c>
      <c r="P46" s="44">
        <f t="shared" si="34"/>
        <v>7.8900201207243468</v>
      </c>
      <c r="Q46" s="45"/>
      <c r="R46" s="44">
        <f t="shared" si="35"/>
        <v>0</v>
      </c>
      <c r="S46" s="45"/>
      <c r="T46" s="44">
        <f>S46/K46</f>
        <v>0</v>
      </c>
      <c r="U46" s="45"/>
      <c r="V46" s="44">
        <f>U46/K46</f>
        <v>0</v>
      </c>
      <c r="W46" s="45">
        <v>0</v>
      </c>
      <c r="X46" s="44">
        <f>(W46/K46)/J46</f>
        <v>0</v>
      </c>
      <c r="Y46" s="45">
        <v>0</v>
      </c>
      <c r="Z46" s="44">
        <f>(Y46/K46)/J46</f>
        <v>0</v>
      </c>
      <c r="AA46" s="45">
        <v>0</v>
      </c>
      <c r="AB46" s="44">
        <f>(AA46/K46)/J46</f>
        <v>0</v>
      </c>
      <c r="AC46" s="43">
        <v>0</v>
      </c>
      <c r="AD46" s="45">
        <v>0</v>
      </c>
      <c r="AE46" s="44">
        <f>AD46/K46</f>
        <v>0</v>
      </c>
      <c r="AF46" s="44">
        <v>36</v>
      </c>
      <c r="AG46" s="44">
        <v>0</v>
      </c>
      <c r="AH46" s="75">
        <v>0.04</v>
      </c>
      <c r="AI46" s="75">
        <v>5.0000000000000001E-3</v>
      </c>
      <c r="AJ46" s="44">
        <f t="shared" si="32"/>
        <v>2.6</v>
      </c>
      <c r="AK46" s="47">
        <f t="shared" si="33"/>
        <v>0.32500000000000001</v>
      </c>
    </row>
    <row r="47" spans="1:37" x14ac:dyDescent="0.2">
      <c r="A47" s="105" t="s">
        <v>93</v>
      </c>
      <c r="B47" s="36" t="s">
        <v>10</v>
      </c>
      <c r="C47" s="36" t="s">
        <v>2</v>
      </c>
      <c r="D47" s="126">
        <v>65</v>
      </c>
      <c r="E47" s="126">
        <v>55</v>
      </c>
      <c r="F47" s="126">
        <v>5</v>
      </c>
      <c r="G47" s="37">
        <f>SUM(P47,R47,T47,V47,X47,Z47,AB47,AC47,AE47,AF47,AJ47,AK47)</f>
        <v>44.804037863544913</v>
      </c>
      <c r="H47" s="37">
        <f t="shared" si="23"/>
        <v>20.195962136455087</v>
      </c>
      <c r="I47" s="38">
        <f t="shared" si="24"/>
        <v>0.3107071097916167</v>
      </c>
      <c r="J47" s="39">
        <v>22</v>
      </c>
      <c r="K47" s="40">
        <v>3.55</v>
      </c>
      <c r="L47" s="41">
        <v>1.07</v>
      </c>
      <c r="M47" s="123">
        <v>459.15285714285716</v>
      </c>
      <c r="N47" s="42"/>
      <c r="O47" s="43">
        <f t="shared" si="25"/>
        <v>129.33883299798794</v>
      </c>
      <c r="P47" s="44">
        <f t="shared" si="34"/>
        <v>5.8790378635449061</v>
      </c>
      <c r="Q47" s="45"/>
      <c r="R47" s="44">
        <f t="shared" si="35"/>
        <v>0</v>
      </c>
      <c r="S47" s="45"/>
      <c r="T47" s="44">
        <f>S47/K47</f>
        <v>0</v>
      </c>
      <c r="U47" s="45"/>
      <c r="V47" s="44">
        <f>U47/K47</f>
        <v>0</v>
      </c>
      <c r="W47" s="45">
        <v>0</v>
      </c>
      <c r="X47" s="44">
        <f>(W47/K47)/J47</f>
        <v>0</v>
      </c>
      <c r="Y47" s="45">
        <v>0</v>
      </c>
      <c r="Z47" s="44">
        <f>(Y47/K47)/J47</f>
        <v>0</v>
      </c>
      <c r="AA47" s="45">
        <v>0</v>
      </c>
      <c r="AB47" s="44">
        <f>(AA47/K47)/J47</f>
        <v>0</v>
      </c>
      <c r="AC47" s="43">
        <v>0</v>
      </c>
      <c r="AD47" s="45">
        <v>0</v>
      </c>
      <c r="AE47" s="44">
        <f>AD47/K47</f>
        <v>0</v>
      </c>
      <c r="AF47" s="44">
        <v>36</v>
      </c>
      <c r="AG47" s="44">
        <v>0</v>
      </c>
      <c r="AH47" s="75">
        <v>0.04</v>
      </c>
      <c r="AI47" s="75">
        <v>5.0000000000000001E-3</v>
      </c>
      <c r="AJ47" s="44">
        <f t="shared" si="32"/>
        <v>2.6</v>
      </c>
      <c r="AK47" s="47">
        <f t="shared" si="33"/>
        <v>0.32500000000000001</v>
      </c>
    </row>
    <row r="48" spans="1:37" x14ac:dyDescent="0.2">
      <c r="A48" s="105" t="s">
        <v>93</v>
      </c>
      <c r="B48" s="36" t="s">
        <v>10</v>
      </c>
      <c r="C48" s="36" t="s">
        <v>3</v>
      </c>
      <c r="D48" s="126">
        <v>65</v>
      </c>
      <c r="E48" s="126">
        <v>55</v>
      </c>
      <c r="F48" s="126">
        <v>5</v>
      </c>
      <c r="G48" s="37">
        <f>SUM(P48,R48,T48,V48,X48,Z48,AB48,AC48,AE48,AF48,AJ48,AK48)</f>
        <v>44.758749161636494</v>
      </c>
      <c r="H48" s="37">
        <f t="shared" si="23"/>
        <v>20.241250838363506</v>
      </c>
      <c r="I48" s="38">
        <f t="shared" si="24"/>
        <v>0.31140385905174622</v>
      </c>
      <c r="J48" s="39">
        <v>30</v>
      </c>
      <c r="K48" s="40">
        <v>3.55</v>
      </c>
      <c r="L48" s="41">
        <v>1.07</v>
      </c>
      <c r="M48" s="123">
        <v>621.29428571428571</v>
      </c>
      <c r="N48" s="42"/>
      <c r="O48" s="43">
        <f t="shared" si="25"/>
        <v>175.01247484909459</v>
      </c>
      <c r="P48" s="44">
        <f t="shared" si="34"/>
        <v>5.8337491616364865</v>
      </c>
      <c r="Q48" s="45"/>
      <c r="R48" s="44">
        <f t="shared" si="35"/>
        <v>0</v>
      </c>
      <c r="S48" s="45"/>
      <c r="T48" s="44">
        <f>S48/K48</f>
        <v>0</v>
      </c>
      <c r="U48" s="45"/>
      <c r="V48" s="44">
        <f>U48/K48</f>
        <v>0</v>
      </c>
      <c r="W48" s="45">
        <v>0</v>
      </c>
      <c r="X48" s="44">
        <f>(W48/K48)/J48</f>
        <v>0</v>
      </c>
      <c r="Y48" s="45">
        <v>0</v>
      </c>
      <c r="Z48" s="44">
        <f>(Y48/K48)/J48</f>
        <v>0</v>
      </c>
      <c r="AA48" s="45">
        <v>0</v>
      </c>
      <c r="AB48" s="44">
        <f>(AA48/K48)/J48</f>
        <v>0</v>
      </c>
      <c r="AC48" s="43">
        <v>0</v>
      </c>
      <c r="AD48" s="45">
        <v>0</v>
      </c>
      <c r="AE48" s="44">
        <f>AD48/K48</f>
        <v>0</v>
      </c>
      <c r="AF48" s="44">
        <v>36</v>
      </c>
      <c r="AG48" s="44">
        <v>0</v>
      </c>
      <c r="AH48" s="75">
        <v>0.04</v>
      </c>
      <c r="AI48" s="75">
        <v>5.0000000000000001E-3</v>
      </c>
      <c r="AJ48" s="44">
        <f t="shared" si="32"/>
        <v>2.6</v>
      </c>
      <c r="AK48" s="47">
        <f t="shared" si="33"/>
        <v>0.32500000000000001</v>
      </c>
    </row>
    <row r="49" spans="1:37" x14ac:dyDescent="0.2">
      <c r="A49" s="105" t="s">
        <v>93</v>
      </c>
      <c r="B49" s="36" t="s">
        <v>11</v>
      </c>
      <c r="C49" s="36" t="s">
        <v>1</v>
      </c>
      <c r="D49" s="126">
        <v>65</v>
      </c>
      <c r="E49" s="126">
        <v>55</v>
      </c>
      <c r="F49" s="126">
        <v>5</v>
      </c>
      <c r="G49" s="37">
        <f t="shared" ref="G49:G66" si="36">SUM(P49,R49,T49,V49,X49,Z49,AB49,AC49,AE49,AF49,AJ49,AK49)</f>
        <v>48.880372233400408</v>
      </c>
      <c r="H49" s="37">
        <f t="shared" si="23"/>
        <v>16.119627766599592</v>
      </c>
      <c r="I49" s="38">
        <f t="shared" si="24"/>
        <v>0.24799427333230142</v>
      </c>
      <c r="J49" s="39">
        <v>10</v>
      </c>
      <c r="K49" s="40">
        <v>3.55</v>
      </c>
      <c r="L49" s="41">
        <v>1.07</v>
      </c>
      <c r="M49" s="123">
        <v>353.41571428571427</v>
      </c>
      <c r="N49" s="42"/>
      <c r="O49" s="43">
        <f t="shared" si="25"/>
        <v>99.553722334004021</v>
      </c>
      <c r="P49" s="44">
        <f t="shared" ref="P49:P66" si="37">O49/J49</f>
        <v>9.9553722334004018</v>
      </c>
      <c r="Q49" s="45"/>
      <c r="R49" s="44">
        <f t="shared" si="35"/>
        <v>0</v>
      </c>
      <c r="S49" s="45"/>
      <c r="T49" s="44">
        <f t="shared" ref="T49:T66" si="38">S49/K49</f>
        <v>0</v>
      </c>
      <c r="U49" s="45"/>
      <c r="V49" s="44">
        <f t="shared" ref="V49:V66" si="39">U49/K49</f>
        <v>0</v>
      </c>
      <c r="W49" s="45">
        <v>0</v>
      </c>
      <c r="X49" s="44">
        <f t="shared" ref="X49:X66" si="40">(W49/K49)/J49</f>
        <v>0</v>
      </c>
      <c r="Y49" s="45">
        <v>0</v>
      </c>
      <c r="Z49" s="44">
        <f t="shared" ref="Z49:Z66" si="41">(Y49/K49)/J49</f>
        <v>0</v>
      </c>
      <c r="AA49" s="45">
        <v>0</v>
      </c>
      <c r="AB49" s="44">
        <f t="shared" ref="AB49:AB66" si="42">(AA49/K49)/J49</f>
        <v>0</v>
      </c>
      <c r="AC49" s="43">
        <v>0</v>
      </c>
      <c r="AD49" s="45">
        <v>0</v>
      </c>
      <c r="AE49" s="44">
        <f t="shared" ref="AE49:AE66" si="43">AD49/K49</f>
        <v>0</v>
      </c>
      <c r="AF49" s="44">
        <v>36</v>
      </c>
      <c r="AG49" s="44">
        <v>0</v>
      </c>
      <c r="AH49" s="75">
        <v>0.04</v>
      </c>
      <c r="AI49" s="75">
        <v>5.0000000000000001E-3</v>
      </c>
      <c r="AJ49" s="44">
        <f t="shared" si="32"/>
        <v>2.6</v>
      </c>
      <c r="AK49" s="47">
        <f t="shared" si="33"/>
        <v>0.32500000000000001</v>
      </c>
    </row>
    <row r="50" spans="1:37" x14ac:dyDescent="0.2">
      <c r="A50" s="105" t="s">
        <v>93</v>
      </c>
      <c r="B50" s="36" t="s">
        <v>11</v>
      </c>
      <c r="C50" s="36" t="s">
        <v>2</v>
      </c>
      <c r="D50" s="126">
        <v>65</v>
      </c>
      <c r="E50" s="126">
        <v>55</v>
      </c>
      <c r="F50" s="126">
        <v>5</v>
      </c>
      <c r="G50" s="37">
        <f t="shared" si="36"/>
        <v>46.464985366745935</v>
      </c>
      <c r="H50" s="37">
        <f t="shared" si="23"/>
        <v>18.535014633254065</v>
      </c>
      <c r="I50" s="38">
        <f t="shared" si="24"/>
        <v>0.28515407128083176</v>
      </c>
      <c r="J50" s="39">
        <v>22</v>
      </c>
      <c r="K50" s="40">
        <v>3.55</v>
      </c>
      <c r="L50" s="41">
        <v>1.07</v>
      </c>
      <c r="M50" s="123">
        <v>588.87285714285713</v>
      </c>
      <c r="N50" s="42"/>
      <c r="O50" s="43">
        <f t="shared" si="25"/>
        <v>165.87967806841047</v>
      </c>
      <c r="P50" s="44">
        <f t="shared" si="37"/>
        <v>7.5399853667459302</v>
      </c>
      <c r="Q50" s="45"/>
      <c r="R50" s="44">
        <f t="shared" si="35"/>
        <v>0</v>
      </c>
      <c r="S50" s="45"/>
      <c r="T50" s="44">
        <f t="shared" si="38"/>
        <v>0</v>
      </c>
      <c r="U50" s="45"/>
      <c r="V50" s="44">
        <f t="shared" si="39"/>
        <v>0</v>
      </c>
      <c r="W50" s="45">
        <v>0</v>
      </c>
      <c r="X50" s="44">
        <f t="shared" si="40"/>
        <v>0</v>
      </c>
      <c r="Y50" s="45">
        <v>0</v>
      </c>
      <c r="Z50" s="44">
        <f t="shared" si="41"/>
        <v>0</v>
      </c>
      <c r="AA50" s="45">
        <v>0</v>
      </c>
      <c r="AB50" s="44">
        <f t="shared" si="42"/>
        <v>0</v>
      </c>
      <c r="AC50" s="43">
        <v>0</v>
      </c>
      <c r="AD50" s="45">
        <v>0</v>
      </c>
      <c r="AE50" s="44">
        <f t="shared" si="43"/>
        <v>0</v>
      </c>
      <c r="AF50" s="44">
        <v>36</v>
      </c>
      <c r="AG50" s="44">
        <v>0</v>
      </c>
      <c r="AH50" s="75">
        <v>0.04</v>
      </c>
      <c r="AI50" s="75">
        <v>5.0000000000000001E-3</v>
      </c>
      <c r="AJ50" s="44">
        <f t="shared" si="32"/>
        <v>2.6</v>
      </c>
      <c r="AK50" s="47">
        <f t="shared" si="33"/>
        <v>0.32500000000000001</v>
      </c>
    </row>
    <row r="51" spans="1:37" ht="13.5" thickBot="1" x14ac:dyDescent="0.25">
      <c r="A51" s="106" t="s">
        <v>93</v>
      </c>
      <c r="B51" s="48" t="s">
        <v>11</v>
      </c>
      <c r="C51" s="48" t="s">
        <v>3</v>
      </c>
      <c r="D51" s="127">
        <v>65</v>
      </c>
      <c r="E51" s="127">
        <v>55</v>
      </c>
      <c r="F51" s="127">
        <v>5</v>
      </c>
      <c r="G51" s="49">
        <f t="shared" si="36"/>
        <v>46.559312541918182</v>
      </c>
      <c r="H51" s="49">
        <f t="shared" si="23"/>
        <v>18.440687458081818</v>
      </c>
      <c r="I51" s="50">
        <f t="shared" si="24"/>
        <v>0.28370288397048954</v>
      </c>
      <c r="J51" s="51">
        <v>30</v>
      </c>
      <c r="K51" s="52">
        <v>3.55</v>
      </c>
      <c r="L51" s="53">
        <v>1.07</v>
      </c>
      <c r="M51" s="124">
        <v>813.0542857142857</v>
      </c>
      <c r="N51" s="54"/>
      <c r="O51" s="55">
        <f t="shared" si="25"/>
        <v>229.02937625754527</v>
      </c>
      <c r="P51" s="56">
        <f t="shared" si="37"/>
        <v>7.6343125419181757</v>
      </c>
      <c r="Q51" s="57"/>
      <c r="R51" s="56">
        <f t="shared" si="35"/>
        <v>0</v>
      </c>
      <c r="S51" s="57"/>
      <c r="T51" s="56">
        <f t="shared" si="38"/>
        <v>0</v>
      </c>
      <c r="U51" s="57"/>
      <c r="V51" s="56">
        <f t="shared" si="39"/>
        <v>0</v>
      </c>
      <c r="W51" s="57">
        <v>0</v>
      </c>
      <c r="X51" s="56">
        <f t="shared" si="40"/>
        <v>0</v>
      </c>
      <c r="Y51" s="57">
        <v>0</v>
      </c>
      <c r="Z51" s="56">
        <f t="shared" si="41"/>
        <v>0</v>
      </c>
      <c r="AA51" s="57">
        <v>0</v>
      </c>
      <c r="AB51" s="56">
        <f t="shared" si="42"/>
        <v>0</v>
      </c>
      <c r="AC51" s="55">
        <v>0</v>
      </c>
      <c r="AD51" s="57">
        <v>0</v>
      </c>
      <c r="AE51" s="56">
        <f t="shared" si="43"/>
        <v>0</v>
      </c>
      <c r="AF51" s="56">
        <v>36</v>
      </c>
      <c r="AG51" s="56">
        <v>0</v>
      </c>
      <c r="AH51" s="76">
        <v>0.04</v>
      </c>
      <c r="AI51" s="76">
        <v>5.0000000000000001E-3</v>
      </c>
      <c r="AJ51" s="56">
        <f t="shared" si="32"/>
        <v>2.6</v>
      </c>
      <c r="AK51" s="59">
        <f t="shared" si="33"/>
        <v>0.32500000000000001</v>
      </c>
    </row>
    <row r="52" spans="1:37" x14ac:dyDescent="0.2">
      <c r="A52" s="113" t="s">
        <v>126</v>
      </c>
      <c r="B52" s="60" t="s">
        <v>7</v>
      </c>
      <c r="C52" s="60" t="s">
        <v>1</v>
      </c>
      <c r="D52" s="129">
        <v>45</v>
      </c>
      <c r="E52" s="129">
        <v>45</v>
      </c>
      <c r="F52" s="129">
        <v>5</v>
      </c>
      <c r="G52" s="61">
        <f t="shared" si="36"/>
        <v>42.151760563380279</v>
      </c>
      <c r="H52" s="61">
        <f t="shared" ref="H52:H66" si="44">D52-G52</f>
        <v>2.8482394366197212</v>
      </c>
      <c r="I52" s="62">
        <f t="shared" ref="I52:I66" si="45">H52/D52</f>
        <v>6.3294209702660476E-2</v>
      </c>
      <c r="J52" s="63">
        <v>10</v>
      </c>
      <c r="K52" s="28">
        <v>3.55</v>
      </c>
      <c r="L52" s="78">
        <v>1.07</v>
      </c>
      <c r="M52" s="132">
        <v>395</v>
      </c>
      <c r="N52" s="65"/>
      <c r="O52" s="66">
        <f t="shared" si="25"/>
        <v>111.26760563380282</v>
      </c>
      <c r="P52" s="67">
        <f t="shared" si="37"/>
        <v>11.126760563380282</v>
      </c>
      <c r="Q52" s="69"/>
      <c r="R52" s="67">
        <f t="shared" ref="R52:R66" si="46">Q52/K52</f>
        <v>0</v>
      </c>
      <c r="S52" s="69"/>
      <c r="T52" s="67">
        <f t="shared" si="38"/>
        <v>0</v>
      </c>
      <c r="U52" s="69"/>
      <c r="V52" s="67">
        <f t="shared" si="39"/>
        <v>0</v>
      </c>
      <c r="W52" s="69">
        <v>0</v>
      </c>
      <c r="X52" s="67">
        <f t="shared" si="40"/>
        <v>0</v>
      </c>
      <c r="Y52" s="69">
        <v>0</v>
      </c>
      <c r="Z52" s="67">
        <f t="shared" si="41"/>
        <v>0</v>
      </c>
      <c r="AA52" s="69">
        <v>0</v>
      </c>
      <c r="AB52" s="67">
        <f t="shared" si="42"/>
        <v>0</v>
      </c>
      <c r="AC52" s="66">
        <v>0</v>
      </c>
      <c r="AD52" s="69">
        <v>0</v>
      </c>
      <c r="AE52" s="67">
        <f t="shared" si="43"/>
        <v>0</v>
      </c>
      <c r="AF52" s="67">
        <v>29</v>
      </c>
      <c r="AG52" s="67">
        <v>0</v>
      </c>
      <c r="AH52" s="79">
        <v>0.04</v>
      </c>
      <c r="AI52" s="79">
        <v>5.0000000000000001E-3</v>
      </c>
      <c r="AJ52" s="67">
        <f t="shared" ref="AJ52:AJ66" si="47">(D52*AH52)+AG52</f>
        <v>1.8</v>
      </c>
      <c r="AK52" s="71">
        <f t="shared" ref="AK52:AK66" si="48">D52*AI52</f>
        <v>0.22500000000000001</v>
      </c>
    </row>
    <row r="53" spans="1:37" x14ac:dyDescent="0.2">
      <c r="A53" s="110" t="s">
        <v>126</v>
      </c>
      <c r="B53" s="36" t="s">
        <v>7</v>
      </c>
      <c r="C53" s="36" t="s">
        <v>2</v>
      </c>
      <c r="D53" s="126">
        <v>45</v>
      </c>
      <c r="E53" s="126">
        <v>40</v>
      </c>
      <c r="F53" s="126">
        <v>5</v>
      </c>
      <c r="G53" s="37">
        <f t="shared" si="36"/>
        <v>39.278521126760559</v>
      </c>
      <c r="H53" s="37">
        <f t="shared" si="44"/>
        <v>5.721478873239441</v>
      </c>
      <c r="I53" s="38">
        <f t="shared" si="45"/>
        <v>0.12714397496087645</v>
      </c>
      <c r="J53" s="39">
        <v>20</v>
      </c>
      <c r="K53" s="40">
        <v>3.55</v>
      </c>
      <c r="L53" s="41">
        <v>1.07</v>
      </c>
      <c r="M53" s="133">
        <v>586</v>
      </c>
      <c r="N53" s="42"/>
      <c r="O53" s="43">
        <f t="shared" si="25"/>
        <v>165.07042253521126</v>
      </c>
      <c r="P53" s="44">
        <f t="shared" si="37"/>
        <v>8.2535211267605639</v>
      </c>
      <c r="Q53" s="45"/>
      <c r="R53" s="44">
        <f t="shared" si="46"/>
        <v>0</v>
      </c>
      <c r="S53" s="45"/>
      <c r="T53" s="44">
        <f t="shared" si="38"/>
        <v>0</v>
      </c>
      <c r="U53" s="45"/>
      <c r="V53" s="44">
        <f t="shared" si="39"/>
        <v>0</v>
      </c>
      <c r="W53" s="45">
        <v>0</v>
      </c>
      <c r="X53" s="44">
        <f t="shared" si="40"/>
        <v>0</v>
      </c>
      <c r="Y53" s="45">
        <v>0</v>
      </c>
      <c r="Z53" s="44">
        <f t="shared" si="41"/>
        <v>0</v>
      </c>
      <c r="AA53" s="45">
        <v>0</v>
      </c>
      <c r="AB53" s="44">
        <f t="shared" si="42"/>
        <v>0</v>
      </c>
      <c r="AC53" s="43">
        <v>0</v>
      </c>
      <c r="AD53" s="45">
        <v>0</v>
      </c>
      <c r="AE53" s="44">
        <f t="shared" si="43"/>
        <v>0</v>
      </c>
      <c r="AF53" s="44">
        <v>29</v>
      </c>
      <c r="AG53" s="44">
        <v>0</v>
      </c>
      <c r="AH53" s="75">
        <v>0.04</v>
      </c>
      <c r="AI53" s="75">
        <v>5.0000000000000001E-3</v>
      </c>
      <c r="AJ53" s="44">
        <f t="shared" si="47"/>
        <v>1.8</v>
      </c>
      <c r="AK53" s="47">
        <f t="shared" si="48"/>
        <v>0.22500000000000001</v>
      </c>
    </row>
    <row r="54" spans="1:37" x14ac:dyDescent="0.2">
      <c r="A54" s="110" t="s">
        <v>126</v>
      </c>
      <c r="B54" s="36" t="s">
        <v>7</v>
      </c>
      <c r="C54" s="36" t="s">
        <v>3</v>
      </c>
      <c r="D54" s="126">
        <v>45</v>
      </c>
      <c r="E54" s="126">
        <v>45</v>
      </c>
      <c r="F54" s="126">
        <v>5</v>
      </c>
      <c r="G54" s="37">
        <f t="shared" si="36"/>
        <v>40.58368544600939</v>
      </c>
      <c r="H54" s="37">
        <f t="shared" si="44"/>
        <v>4.4163145539906097</v>
      </c>
      <c r="I54" s="38">
        <f t="shared" si="45"/>
        <v>9.8140323422013551E-2</v>
      </c>
      <c r="J54" s="39">
        <v>30</v>
      </c>
      <c r="K54" s="40">
        <v>3.55</v>
      </c>
      <c r="L54" s="41">
        <v>1.07</v>
      </c>
      <c r="M54" s="133">
        <v>1018</v>
      </c>
      <c r="N54" s="42"/>
      <c r="O54" s="43">
        <f t="shared" si="25"/>
        <v>286.76056338028172</v>
      </c>
      <c r="P54" s="44">
        <f t="shared" si="37"/>
        <v>9.55868544600939</v>
      </c>
      <c r="Q54" s="45"/>
      <c r="R54" s="44">
        <f t="shared" si="46"/>
        <v>0</v>
      </c>
      <c r="S54" s="45"/>
      <c r="T54" s="44">
        <f t="shared" si="38"/>
        <v>0</v>
      </c>
      <c r="U54" s="45"/>
      <c r="V54" s="44">
        <f t="shared" si="39"/>
        <v>0</v>
      </c>
      <c r="W54" s="45">
        <v>0</v>
      </c>
      <c r="X54" s="44">
        <f t="shared" si="40"/>
        <v>0</v>
      </c>
      <c r="Y54" s="45">
        <v>0</v>
      </c>
      <c r="Z54" s="44">
        <f t="shared" si="41"/>
        <v>0</v>
      </c>
      <c r="AA54" s="45">
        <v>0</v>
      </c>
      <c r="AB54" s="44">
        <f t="shared" si="42"/>
        <v>0</v>
      </c>
      <c r="AC54" s="43">
        <v>0</v>
      </c>
      <c r="AD54" s="45">
        <v>0</v>
      </c>
      <c r="AE54" s="44">
        <f t="shared" si="43"/>
        <v>0</v>
      </c>
      <c r="AF54" s="44">
        <v>29</v>
      </c>
      <c r="AG54" s="44">
        <v>0</v>
      </c>
      <c r="AH54" s="75">
        <v>0.04</v>
      </c>
      <c r="AI54" s="75">
        <v>5.0000000000000001E-3</v>
      </c>
      <c r="AJ54" s="44">
        <f t="shared" si="47"/>
        <v>1.8</v>
      </c>
      <c r="AK54" s="47">
        <f t="shared" si="48"/>
        <v>0.22500000000000001</v>
      </c>
    </row>
    <row r="55" spans="1:37" x14ac:dyDescent="0.2">
      <c r="A55" s="110" t="s">
        <v>126</v>
      </c>
      <c r="B55" s="36" t="s">
        <v>8</v>
      </c>
      <c r="C55" s="36" t="s">
        <v>1</v>
      </c>
      <c r="D55" s="126">
        <v>45</v>
      </c>
      <c r="E55" s="126">
        <v>45</v>
      </c>
      <c r="F55" s="126">
        <v>5</v>
      </c>
      <c r="G55" s="37">
        <f t="shared" si="36"/>
        <v>39.30669014084507</v>
      </c>
      <c r="H55" s="37">
        <f t="shared" si="44"/>
        <v>5.6933098591549296</v>
      </c>
      <c r="I55" s="38">
        <f t="shared" si="45"/>
        <v>0.12651799687010953</v>
      </c>
      <c r="J55" s="39">
        <v>10</v>
      </c>
      <c r="K55" s="40">
        <v>3.55</v>
      </c>
      <c r="L55" s="41">
        <v>1.07</v>
      </c>
      <c r="M55" s="133">
        <v>294</v>
      </c>
      <c r="N55" s="42"/>
      <c r="O55" s="43">
        <f t="shared" si="25"/>
        <v>82.816901408450704</v>
      </c>
      <c r="P55" s="44">
        <f t="shared" si="37"/>
        <v>8.28169014084507</v>
      </c>
      <c r="Q55" s="45"/>
      <c r="R55" s="44">
        <f t="shared" si="46"/>
        <v>0</v>
      </c>
      <c r="S55" s="45"/>
      <c r="T55" s="44">
        <f t="shared" si="38"/>
        <v>0</v>
      </c>
      <c r="U55" s="45"/>
      <c r="V55" s="44">
        <f t="shared" si="39"/>
        <v>0</v>
      </c>
      <c r="W55" s="45">
        <v>0</v>
      </c>
      <c r="X55" s="44">
        <f t="shared" si="40"/>
        <v>0</v>
      </c>
      <c r="Y55" s="45">
        <v>0</v>
      </c>
      <c r="Z55" s="44">
        <f t="shared" si="41"/>
        <v>0</v>
      </c>
      <c r="AA55" s="45">
        <v>0</v>
      </c>
      <c r="AB55" s="44">
        <f t="shared" si="42"/>
        <v>0</v>
      </c>
      <c r="AC55" s="43">
        <v>0</v>
      </c>
      <c r="AD55" s="45">
        <v>0</v>
      </c>
      <c r="AE55" s="44">
        <f t="shared" si="43"/>
        <v>0</v>
      </c>
      <c r="AF55" s="44">
        <v>29</v>
      </c>
      <c r="AG55" s="44">
        <v>0</v>
      </c>
      <c r="AH55" s="75">
        <v>0.04</v>
      </c>
      <c r="AI55" s="75">
        <v>5.0000000000000001E-3</v>
      </c>
      <c r="AJ55" s="44">
        <f t="shared" si="47"/>
        <v>1.8</v>
      </c>
      <c r="AK55" s="47">
        <f t="shared" si="48"/>
        <v>0.22500000000000001</v>
      </c>
    </row>
    <row r="56" spans="1:37" x14ac:dyDescent="0.2">
      <c r="A56" s="110" t="s">
        <v>126</v>
      </c>
      <c r="B56" s="36" t="s">
        <v>8</v>
      </c>
      <c r="C56" s="36" t="s">
        <v>2</v>
      </c>
      <c r="D56" s="126">
        <v>45</v>
      </c>
      <c r="E56" s="126">
        <v>40</v>
      </c>
      <c r="F56" s="126">
        <v>5</v>
      </c>
      <c r="G56" s="37">
        <f t="shared" si="36"/>
        <v>36.771478873239438</v>
      </c>
      <c r="H56" s="37">
        <f t="shared" si="44"/>
        <v>8.2285211267605618</v>
      </c>
      <c r="I56" s="38">
        <f t="shared" si="45"/>
        <v>0.1828560250391236</v>
      </c>
      <c r="J56" s="39">
        <v>20</v>
      </c>
      <c r="K56" s="40">
        <v>3.55</v>
      </c>
      <c r="L56" s="41">
        <v>1.07</v>
      </c>
      <c r="M56" s="133">
        <v>408</v>
      </c>
      <c r="N56" s="42"/>
      <c r="O56" s="43">
        <f t="shared" si="25"/>
        <v>114.92957746478874</v>
      </c>
      <c r="P56" s="44">
        <f t="shared" si="37"/>
        <v>5.746478873239437</v>
      </c>
      <c r="Q56" s="45"/>
      <c r="R56" s="44">
        <f t="shared" si="46"/>
        <v>0</v>
      </c>
      <c r="S56" s="45"/>
      <c r="T56" s="44">
        <f t="shared" si="38"/>
        <v>0</v>
      </c>
      <c r="U56" s="45"/>
      <c r="V56" s="44">
        <f t="shared" si="39"/>
        <v>0</v>
      </c>
      <c r="W56" s="45">
        <v>0</v>
      </c>
      <c r="X56" s="44">
        <f t="shared" si="40"/>
        <v>0</v>
      </c>
      <c r="Y56" s="45">
        <v>0</v>
      </c>
      <c r="Z56" s="44">
        <f t="shared" si="41"/>
        <v>0</v>
      </c>
      <c r="AA56" s="45">
        <v>0</v>
      </c>
      <c r="AB56" s="44">
        <f t="shared" si="42"/>
        <v>0</v>
      </c>
      <c r="AC56" s="43">
        <v>0</v>
      </c>
      <c r="AD56" s="45">
        <v>0</v>
      </c>
      <c r="AE56" s="44">
        <f t="shared" si="43"/>
        <v>0</v>
      </c>
      <c r="AF56" s="44">
        <v>29</v>
      </c>
      <c r="AG56" s="44">
        <v>0</v>
      </c>
      <c r="AH56" s="75">
        <v>0.04</v>
      </c>
      <c r="AI56" s="75">
        <v>5.0000000000000001E-3</v>
      </c>
      <c r="AJ56" s="44">
        <f t="shared" si="47"/>
        <v>1.8</v>
      </c>
      <c r="AK56" s="47">
        <f t="shared" si="48"/>
        <v>0.22500000000000001</v>
      </c>
    </row>
    <row r="57" spans="1:37" x14ac:dyDescent="0.2">
      <c r="A57" s="110" t="s">
        <v>126</v>
      </c>
      <c r="B57" s="36" t="s">
        <v>8</v>
      </c>
      <c r="C57" s="36" t="s">
        <v>3</v>
      </c>
      <c r="D57" s="126">
        <v>45</v>
      </c>
      <c r="E57" s="126">
        <v>45</v>
      </c>
      <c r="F57" s="126">
        <v>5</v>
      </c>
      <c r="G57" s="37">
        <f t="shared" si="36"/>
        <v>37.963967136150231</v>
      </c>
      <c r="H57" s="37">
        <f t="shared" si="44"/>
        <v>7.0360328638497691</v>
      </c>
      <c r="I57" s="38">
        <f t="shared" si="45"/>
        <v>0.1563562858633282</v>
      </c>
      <c r="J57" s="39">
        <v>30</v>
      </c>
      <c r="K57" s="40">
        <v>3.55</v>
      </c>
      <c r="L57" s="41">
        <v>1.07</v>
      </c>
      <c r="M57" s="133">
        <v>739</v>
      </c>
      <c r="N57" s="42"/>
      <c r="O57" s="43">
        <f t="shared" si="25"/>
        <v>208.16901408450704</v>
      </c>
      <c r="P57" s="44">
        <f t="shared" si="37"/>
        <v>6.938967136150235</v>
      </c>
      <c r="Q57" s="45"/>
      <c r="R57" s="44">
        <f t="shared" si="46"/>
        <v>0</v>
      </c>
      <c r="S57" s="45"/>
      <c r="T57" s="44">
        <f t="shared" si="38"/>
        <v>0</v>
      </c>
      <c r="U57" s="45"/>
      <c r="V57" s="44">
        <f t="shared" si="39"/>
        <v>0</v>
      </c>
      <c r="W57" s="45">
        <v>0</v>
      </c>
      <c r="X57" s="44">
        <f t="shared" si="40"/>
        <v>0</v>
      </c>
      <c r="Y57" s="45">
        <v>0</v>
      </c>
      <c r="Z57" s="44">
        <f t="shared" si="41"/>
        <v>0</v>
      </c>
      <c r="AA57" s="45">
        <v>0</v>
      </c>
      <c r="AB57" s="44">
        <f t="shared" si="42"/>
        <v>0</v>
      </c>
      <c r="AC57" s="43">
        <v>0</v>
      </c>
      <c r="AD57" s="45">
        <v>0</v>
      </c>
      <c r="AE57" s="44">
        <f t="shared" si="43"/>
        <v>0</v>
      </c>
      <c r="AF57" s="44">
        <v>29</v>
      </c>
      <c r="AG57" s="44">
        <v>0</v>
      </c>
      <c r="AH57" s="75">
        <v>0.04</v>
      </c>
      <c r="AI57" s="75">
        <v>5.0000000000000001E-3</v>
      </c>
      <c r="AJ57" s="44">
        <f t="shared" si="47"/>
        <v>1.8</v>
      </c>
      <c r="AK57" s="47">
        <f t="shared" si="48"/>
        <v>0.22500000000000001</v>
      </c>
    </row>
    <row r="58" spans="1:37" x14ac:dyDescent="0.2">
      <c r="A58" s="113" t="s">
        <v>126</v>
      </c>
      <c r="B58" s="60" t="s">
        <v>9</v>
      </c>
      <c r="C58" s="60" t="s">
        <v>1</v>
      </c>
      <c r="D58" s="129">
        <v>40</v>
      </c>
      <c r="E58" s="129">
        <v>45</v>
      </c>
      <c r="F58" s="129">
        <v>5</v>
      </c>
      <c r="G58" s="61">
        <f t="shared" si="36"/>
        <v>38.490140845070428</v>
      </c>
      <c r="H58" s="61">
        <f t="shared" si="44"/>
        <v>1.5098591549295719</v>
      </c>
      <c r="I58" s="62">
        <f t="shared" si="45"/>
        <v>3.77464788732393E-2</v>
      </c>
      <c r="J58" s="63">
        <v>10</v>
      </c>
      <c r="K58" s="28">
        <v>3.55</v>
      </c>
      <c r="L58" s="78">
        <v>1.07</v>
      </c>
      <c r="M58" s="135">
        <v>273</v>
      </c>
      <c r="N58" s="65"/>
      <c r="O58" s="66">
        <f t="shared" si="25"/>
        <v>76.901408450704224</v>
      </c>
      <c r="P58" s="67">
        <f t="shared" si="37"/>
        <v>7.6901408450704221</v>
      </c>
      <c r="Q58" s="69"/>
      <c r="R58" s="67">
        <f t="shared" si="46"/>
        <v>0</v>
      </c>
      <c r="S58" s="69"/>
      <c r="T58" s="67">
        <f t="shared" si="38"/>
        <v>0</v>
      </c>
      <c r="U58" s="69"/>
      <c r="V58" s="67">
        <f t="shared" si="39"/>
        <v>0</v>
      </c>
      <c r="W58" s="69">
        <v>0</v>
      </c>
      <c r="X58" s="67">
        <f t="shared" si="40"/>
        <v>0</v>
      </c>
      <c r="Y58" s="69">
        <v>0</v>
      </c>
      <c r="Z58" s="67">
        <f t="shared" si="41"/>
        <v>0</v>
      </c>
      <c r="AA58" s="69">
        <v>0</v>
      </c>
      <c r="AB58" s="67">
        <f t="shared" si="42"/>
        <v>0</v>
      </c>
      <c r="AC58" s="66">
        <v>0</v>
      </c>
      <c r="AD58" s="69">
        <v>0</v>
      </c>
      <c r="AE58" s="67">
        <f t="shared" si="43"/>
        <v>0</v>
      </c>
      <c r="AF58" s="67">
        <v>29</v>
      </c>
      <c r="AG58" s="67">
        <v>0</v>
      </c>
      <c r="AH58" s="79">
        <v>0.04</v>
      </c>
      <c r="AI58" s="79">
        <v>5.0000000000000001E-3</v>
      </c>
      <c r="AJ58" s="67">
        <f t="shared" si="47"/>
        <v>1.6</v>
      </c>
      <c r="AK58" s="71">
        <f t="shared" si="48"/>
        <v>0.2</v>
      </c>
    </row>
    <row r="59" spans="1:37" x14ac:dyDescent="0.2">
      <c r="A59" s="110" t="s">
        <v>126</v>
      </c>
      <c r="B59" s="36" t="s">
        <v>9</v>
      </c>
      <c r="C59" s="36" t="s">
        <v>2</v>
      </c>
      <c r="D59" s="126">
        <v>40</v>
      </c>
      <c r="E59" s="126">
        <v>40</v>
      </c>
      <c r="F59" s="126">
        <v>5</v>
      </c>
      <c r="G59" s="37">
        <f t="shared" si="36"/>
        <v>36.011267605633805</v>
      </c>
      <c r="H59" s="37">
        <f t="shared" si="44"/>
        <v>3.9887323943661954</v>
      </c>
      <c r="I59" s="38">
        <f t="shared" si="45"/>
        <v>9.9718309859154891E-2</v>
      </c>
      <c r="J59" s="39">
        <v>20</v>
      </c>
      <c r="K59" s="40">
        <v>3.55</v>
      </c>
      <c r="L59" s="41">
        <v>1.07</v>
      </c>
      <c r="M59" s="133">
        <v>370</v>
      </c>
      <c r="N59" s="42"/>
      <c r="O59" s="43">
        <f t="shared" si="25"/>
        <v>104.22535211267606</v>
      </c>
      <c r="P59" s="44">
        <f t="shared" si="37"/>
        <v>5.211267605633803</v>
      </c>
      <c r="Q59" s="45"/>
      <c r="R59" s="44">
        <f t="shared" si="46"/>
        <v>0</v>
      </c>
      <c r="S59" s="45"/>
      <c r="T59" s="44">
        <f t="shared" si="38"/>
        <v>0</v>
      </c>
      <c r="U59" s="45"/>
      <c r="V59" s="44">
        <f t="shared" si="39"/>
        <v>0</v>
      </c>
      <c r="W59" s="45">
        <v>0</v>
      </c>
      <c r="X59" s="44">
        <f t="shared" si="40"/>
        <v>0</v>
      </c>
      <c r="Y59" s="45">
        <v>0</v>
      </c>
      <c r="Z59" s="44">
        <f t="shared" si="41"/>
        <v>0</v>
      </c>
      <c r="AA59" s="45">
        <v>0</v>
      </c>
      <c r="AB59" s="44">
        <f t="shared" si="42"/>
        <v>0</v>
      </c>
      <c r="AC59" s="43">
        <v>0</v>
      </c>
      <c r="AD59" s="45">
        <v>0</v>
      </c>
      <c r="AE59" s="44">
        <f t="shared" si="43"/>
        <v>0</v>
      </c>
      <c r="AF59" s="44">
        <v>29</v>
      </c>
      <c r="AG59" s="44">
        <v>0</v>
      </c>
      <c r="AH59" s="75">
        <v>0.04</v>
      </c>
      <c r="AI59" s="75">
        <v>5.0000000000000001E-3</v>
      </c>
      <c r="AJ59" s="44">
        <f t="shared" si="47"/>
        <v>1.6</v>
      </c>
      <c r="AK59" s="47">
        <f t="shared" si="48"/>
        <v>0.2</v>
      </c>
    </row>
    <row r="60" spans="1:37" x14ac:dyDescent="0.2">
      <c r="A60" s="110" t="s">
        <v>126</v>
      </c>
      <c r="B60" s="36" t="s">
        <v>9</v>
      </c>
      <c r="C60" s="36" t="s">
        <v>3</v>
      </c>
      <c r="D60" s="126">
        <v>40</v>
      </c>
      <c r="E60" s="126">
        <v>45</v>
      </c>
      <c r="F60" s="126">
        <v>5</v>
      </c>
      <c r="G60" s="37">
        <f t="shared" si="36"/>
        <v>37.184976525821604</v>
      </c>
      <c r="H60" s="37">
        <f t="shared" si="44"/>
        <v>2.8150234741783962</v>
      </c>
      <c r="I60" s="38">
        <f t="shared" si="45"/>
        <v>7.0375586854459909E-2</v>
      </c>
      <c r="J60" s="39">
        <v>30</v>
      </c>
      <c r="K60" s="40">
        <v>3.55</v>
      </c>
      <c r="L60" s="41">
        <v>1.07</v>
      </c>
      <c r="M60" s="133">
        <v>680</v>
      </c>
      <c r="N60" s="42"/>
      <c r="O60" s="43">
        <f t="shared" si="25"/>
        <v>191.5492957746479</v>
      </c>
      <c r="P60" s="44">
        <f t="shared" si="37"/>
        <v>6.3849765258215969</v>
      </c>
      <c r="Q60" s="45"/>
      <c r="R60" s="44">
        <f t="shared" si="46"/>
        <v>0</v>
      </c>
      <c r="S60" s="45"/>
      <c r="T60" s="44">
        <f t="shared" si="38"/>
        <v>0</v>
      </c>
      <c r="U60" s="45"/>
      <c r="V60" s="44">
        <f t="shared" si="39"/>
        <v>0</v>
      </c>
      <c r="W60" s="45">
        <v>0</v>
      </c>
      <c r="X60" s="44">
        <f t="shared" si="40"/>
        <v>0</v>
      </c>
      <c r="Y60" s="45">
        <v>0</v>
      </c>
      <c r="Z60" s="44">
        <f t="shared" si="41"/>
        <v>0</v>
      </c>
      <c r="AA60" s="45">
        <v>0</v>
      </c>
      <c r="AB60" s="44">
        <f t="shared" si="42"/>
        <v>0</v>
      </c>
      <c r="AC60" s="43">
        <v>0</v>
      </c>
      <c r="AD60" s="45">
        <v>0</v>
      </c>
      <c r="AE60" s="44">
        <f t="shared" si="43"/>
        <v>0</v>
      </c>
      <c r="AF60" s="44">
        <v>29</v>
      </c>
      <c r="AG60" s="44">
        <v>0</v>
      </c>
      <c r="AH60" s="75">
        <v>0.04</v>
      </c>
      <c r="AI60" s="75">
        <v>5.0000000000000001E-3</v>
      </c>
      <c r="AJ60" s="44">
        <f t="shared" si="47"/>
        <v>1.6</v>
      </c>
      <c r="AK60" s="47">
        <f t="shared" si="48"/>
        <v>0.2</v>
      </c>
    </row>
    <row r="61" spans="1:37" x14ac:dyDescent="0.2">
      <c r="A61" s="110" t="s">
        <v>126</v>
      </c>
      <c r="B61" s="36" t="s">
        <v>10</v>
      </c>
      <c r="C61" s="36" t="s">
        <v>1</v>
      </c>
      <c r="D61" s="126">
        <v>45</v>
      </c>
      <c r="E61" s="126">
        <v>45</v>
      </c>
      <c r="F61" s="126">
        <v>5</v>
      </c>
      <c r="G61" s="37">
        <f t="shared" si="36"/>
        <v>41.729225352112671</v>
      </c>
      <c r="H61" s="37">
        <f t="shared" si="44"/>
        <v>3.270774647887329</v>
      </c>
      <c r="I61" s="38">
        <f t="shared" si="45"/>
        <v>7.2683881064162861E-2</v>
      </c>
      <c r="J61" s="39">
        <v>10</v>
      </c>
      <c r="K61" s="40">
        <v>3.55</v>
      </c>
      <c r="L61" s="41">
        <v>1.07</v>
      </c>
      <c r="M61" s="133">
        <v>380</v>
      </c>
      <c r="N61" s="42"/>
      <c r="O61" s="43">
        <f t="shared" si="25"/>
        <v>107.04225352112677</v>
      </c>
      <c r="P61" s="44">
        <f t="shared" si="37"/>
        <v>10.704225352112676</v>
      </c>
      <c r="Q61" s="45"/>
      <c r="R61" s="44">
        <f t="shared" si="46"/>
        <v>0</v>
      </c>
      <c r="S61" s="45"/>
      <c r="T61" s="44">
        <f t="shared" si="38"/>
        <v>0</v>
      </c>
      <c r="U61" s="45"/>
      <c r="V61" s="44">
        <f t="shared" si="39"/>
        <v>0</v>
      </c>
      <c r="W61" s="45">
        <v>0</v>
      </c>
      <c r="X61" s="44">
        <f t="shared" si="40"/>
        <v>0</v>
      </c>
      <c r="Y61" s="45">
        <v>0</v>
      </c>
      <c r="Z61" s="44">
        <f t="shared" si="41"/>
        <v>0</v>
      </c>
      <c r="AA61" s="45">
        <v>0</v>
      </c>
      <c r="AB61" s="44">
        <f t="shared" si="42"/>
        <v>0</v>
      </c>
      <c r="AC61" s="43">
        <v>0</v>
      </c>
      <c r="AD61" s="45">
        <v>0</v>
      </c>
      <c r="AE61" s="44">
        <f t="shared" si="43"/>
        <v>0</v>
      </c>
      <c r="AF61" s="44">
        <v>29</v>
      </c>
      <c r="AG61" s="44">
        <v>0</v>
      </c>
      <c r="AH61" s="75">
        <v>0.04</v>
      </c>
      <c r="AI61" s="75">
        <v>5.0000000000000001E-3</v>
      </c>
      <c r="AJ61" s="44">
        <f t="shared" si="47"/>
        <v>1.8</v>
      </c>
      <c r="AK61" s="47">
        <f t="shared" si="48"/>
        <v>0.22500000000000001</v>
      </c>
    </row>
    <row r="62" spans="1:37" x14ac:dyDescent="0.2">
      <c r="A62" s="110" t="s">
        <v>126</v>
      </c>
      <c r="B62" s="36" t="s">
        <v>10</v>
      </c>
      <c r="C62" s="36" t="s">
        <v>2</v>
      </c>
      <c r="D62" s="126">
        <v>45</v>
      </c>
      <c r="E62" s="126">
        <v>40</v>
      </c>
      <c r="F62" s="126">
        <v>5</v>
      </c>
      <c r="G62" s="37">
        <f t="shared" si="36"/>
        <v>38.926408450704223</v>
      </c>
      <c r="H62" s="37">
        <f t="shared" si="44"/>
        <v>6.0735915492957773</v>
      </c>
      <c r="I62" s="38">
        <f t="shared" si="45"/>
        <v>0.13496870109546172</v>
      </c>
      <c r="J62" s="39">
        <v>20</v>
      </c>
      <c r="K62" s="40">
        <v>3.55</v>
      </c>
      <c r="L62" s="41">
        <v>1.07</v>
      </c>
      <c r="M62" s="133">
        <v>561</v>
      </c>
      <c r="N62" s="42"/>
      <c r="O62" s="43">
        <f t="shared" si="25"/>
        <v>158.02816901408451</v>
      </c>
      <c r="P62" s="44">
        <f t="shared" si="37"/>
        <v>7.9014084507042259</v>
      </c>
      <c r="Q62" s="45"/>
      <c r="R62" s="44">
        <f t="shared" si="46"/>
        <v>0</v>
      </c>
      <c r="S62" s="45"/>
      <c r="T62" s="44">
        <f t="shared" si="38"/>
        <v>0</v>
      </c>
      <c r="U62" s="45"/>
      <c r="V62" s="44">
        <f t="shared" si="39"/>
        <v>0</v>
      </c>
      <c r="W62" s="45">
        <v>0</v>
      </c>
      <c r="X62" s="44">
        <f t="shared" si="40"/>
        <v>0</v>
      </c>
      <c r="Y62" s="45">
        <v>0</v>
      </c>
      <c r="Z62" s="44">
        <f t="shared" si="41"/>
        <v>0</v>
      </c>
      <c r="AA62" s="45">
        <v>0</v>
      </c>
      <c r="AB62" s="44">
        <f t="shared" si="42"/>
        <v>0</v>
      </c>
      <c r="AC62" s="43">
        <v>0</v>
      </c>
      <c r="AD62" s="45">
        <v>0</v>
      </c>
      <c r="AE62" s="44">
        <f t="shared" si="43"/>
        <v>0</v>
      </c>
      <c r="AF62" s="44">
        <v>29</v>
      </c>
      <c r="AG62" s="44">
        <v>0</v>
      </c>
      <c r="AH62" s="75">
        <v>0.04</v>
      </c>
      <c r="AI62" s="75">
        <v>5.0000000000000001E-3</v>
      </c>
      <c r="AJ62" s="44">
        <f t="shared" si="47"/>
        <v>1.8</v>
      </c>
      <c r="AK62" s="47">
        <f t="shared" si="48"/>
        <v>0.22500000000000001</v>
      </c>
    </row>
    <row r="63" spans="1:37" x14ac:dyDescent="0.2">
      <c r="A63" s="110" t="s">
        <v>126</v>
      </c>
      <c r="B63" s="36" t="s">
        <v>10</v>
      </c>
      <c r="C63" s="36" t="s">
        <v>3</v>
      </c>
      <c r="D63" s="126">
        <v>45</v>
      </c>
      <c r="E63" s="126">
        <v>45</v>
      </c>
      <c r="F63" s="126">
        <v>5</v>
      </c>
      <c r="G63" s="37">
        <f t="shared" si="36"/>
        <v>40.208098591549295</v>
      </c>
      <c r="H63" s="37">
        <f t="shared" si="44"/>
        <v>4.7919014084507054</v>
      </c>
      <c r="I63" s="38">
        <f t="shared" si="45"/>
        <v>0.10648669796557123</v>
      </c>
      <c r="J63" s="39">
        <v>30</v>
      </c>
      <c r="K63" s="40">
        <v>3.55</v>
      </c>
      <c r="L63" s="41">
        <v>1.07</v>
      </c>
      <c r="M63" s="133">
        <v>978</v>
      </c>
      <c r="N63" s="42"/>
      <c r="O63" s="43">
        <f t="shared" si="25"/>
        <v>275.49295774647891</v>
      </c>
      <c r="P63" s="44">
        <f t="shared" si="37"/>
        <v>9.1830985915492978</v>
      </c>
      <c r="Q63" s="45"/>
      <c r="R63" s="44">
        <f t="shared" si="46"/>
        <v>0</v>
      </c>
      <c r="S63" s="45"/>
      <c r="T63" s="44">
        <f t="shared" si="38"/>
        <v>0</v>
      </c>
      <c r="U63" s="45"/>
      <c r="V63" s="44">
        <f t="shared" si="39"/>
        <v>0</v>
      </c>
      <c r="W63" s="45">
        <v>0</v>
      </c>
      <c r="X63" s="44">
        <f t="shared" si="40"/>
        <v>0</v>
      </c>
      <c r="Y63" s="45">
        <v>0</v>
      </c>
      <c r="Z63" s="44">
        <f t="shared" si="41"/>
        <v>0</v>
      </c>
      <c r="AA63" s="45">
        <v>0</v>
      </c>
      <c r="AB63" s="44">
        <f t="shared" si="42"/>
        <v>0</v>
      </c>
      <c r="AC63" s="43">
        <v>0</v>
      </c>
      <c r="AD63" s="45">
        <v>0</v>
      </c>
      <c r="AE63" s="44">
        <f t="shared" si="43"/>
        <v>0</v>
      </c>
      <c r="AF63" s="44">
        <v>29</v>
      </c>
      <c r="AG63" s="44">
        <v>0</v>
      </c>
      <c r="AH63" s="75">
        <v>0.04</v>
      </c>
      <c r="AI63" s="75">
        <v>5.0000000000000001E-3</v>
      </c>
      <c r="AJ63" s="44">
        <f t="shared" si="47"/>
        <v>1.8</v>
      </c>
      <c r="AK63" s="47">
        <f t="shared" si="48"/>
        <v>0.22500000000000001</v>
      </c>
    </row>
    <row r="64" spans="1:37" x14ac:dyDescent="0.2">
      <c r="A64" s="110" t="s">
        <v>126</v>
      </c>
      <c r="B64" s="36" t="s">
        <v>11</v>
      </c>
      <c r="C64" s="36" t="s">
        <v>1</v>
      </c>
      <c r="D64" s="126">
        <v>45</v>
      </c>
      <c r="E64" s="126">
        <v>45</v>
      </c>
      <c r="F64" s="126">
        <v>5</v>
      </c>
      <c r="G64" s="37">
        <f t="shared" si="36"/>
        <v>43.560211267605631</v>
      </c>
      <c r="H64" s="37">
        <f t="shared" si="44"/>
        <v>1.4397887323943692</v>
      </c>
      <c r="I64" s="38">
        <f t="shared" si="45"/>
        <v>3.1995305164319317E-2</v>
      </c>
      <c r="J64" s="39">
        <v>10</v>
      </c>
      <c r="K64" s="40">
        <v>3.55</v>
      </c>
      <c r="L64" s="41">
        <v>1.07</v>
      </c>
      <c r="M64" s="133">
        <v>445</v>
      </c>
      <c r="N64" s="42"/>
      <c r="O64" s="43">
        <f t="shared" si="25"/>
        <v>125.35211267605635</v>
      </c>
      <c r="P64" s="44">
        <f t="shared" si="37"/>
        <v>12.535211267605636</v>
      </c>
      <c r="Q64" s="45"/>
      <c r="R64" s="44">
        <f t="shared" si="46"/>
        <v>0</v>
      </c>
      <c r="S64" s="45"/>
      <c r="T64" s="44">
        <f t="shared" si="38"/>
        <v>0</v>
      </c>
      <c r="U64" s="45"/>
      <c r="V64" s="44">
        <f t="shared" si="39"/>
        <v>0</v>
      </c>
      <c r="W64" s="45">
        <v>0</v>
      </c>
      <c r="X64" s="44">
        <f t="shared" si="40"/>
        <v>0</v>
      </c>
      <c r="Y64" s="45">
        <v>0</v>
      </c>
      <c r="Z64" s="44">
        <f t="shared" si="41"/>
        <v>0</v>
      </c>
      <c r="AA64" s="45">
        <v>0</v>
      </c>
      <c r="AB64" s="44">
        <f t="shared" si="42"/>
        <v>0</v>
      </c>
      <c r="AC64" s="43">
        <v>0</v>
      </c>
      <c r="AD64" s="45">
        <v>0</v>
      </c>
      <c r="AE64" s="44">
        <f t="shared" si="43"/>
        <v>0</v>
      </c>
      <c r="AF64" s="44">
        <v>29</v>
      </c>
      <c r="AG64" s="44">
        <v>0</v>
      </c>
      <c r="AH64" s="75">
        <v>0.04</v>
      </c>
      <c r="AI64" s="75">
        <v>5.0000000000000001E-3</v>
      </c>
      <c r="AJ64" s="44">
        <f t="shared" si="47"/>
        <v>1.8</v>
      </c>
      <c r="AK64" s="47">
        <f t="shared" si="48"/>
        <v>0.22500000000000001</v>
      </c>
    </row>
    <row r="65" spans="1:37" x14ac:dyDescent="0.2">
      <c r="A65" s="110" t="s">
        <v>126</v>
      </c>
      <c r="B65" s="36" t="s">
        <v>11</v>
      </c>
      <c r="C65" s="36" t="s">
        <v>2</v>
      </c>
      <c r="D65" s="126">
        <v>45</v>
      </c>
      <c r="E65" s="126">
        <v>40</v>
      </c>
      <c r="F65" s="126">
        <v>5</v>
      </c>
      <c r="G65" s="37">
        <f t="shared" si="36"/>
        <v>40.532042253521126</v>
      </c>
      <c r="H65" s="37">
        <f t="shared" si="44"/>
        <v>4.4679577464788736</v>
      </c>
      <c r="I65" s="38">
        <f t="shared" si="45"/>
        <v>9.9287949921752744E-2</v>
      </c>
      <c r="J65" s="39">
        <v>20</v>
      </c>
      <c r="K65" s="40">
        <v>3.55</v>
      </c>
      <c r="L65" s="41">
        <v>1.07</v>
      </c>
      <c r="M65" s="133">
        <v>675</v>
      </c>
      <c r="N65" s="42"/>
      <c r="O65" s="43">
        <f>(M65+N65)/K65</f>
        <v>190.14084507042256</v>
      </c>
      <c r="P65" s="44">
        <f t="shared" si="37"/>
        <v>9.5070422535211279</v>
      </c>
      <c r="Q65" s="45"/>
      <c r="R65" s="44">
        <f t="shared" si="46"/>
        <v>0</v>
      </c>
      <c r="S65" s="45"/>
      <c r="T65" s="44">
        <f t="shared" si="38"/>
        <v>0</v>
      </c>
      <c r="U65" s="45"/>
      <c r="V65" s="44">
        <f t="shared" si="39"/>
        <v>0</v>
      </c>
      <c r="W65" s="45">
        <v>0</v>
      </c>
      <c r="X65" s="44">
        <f t="shared" si="40"/>
        <v>0</v>
      </c>
      <c r="Y65" s="45">
        <v>0</v>
      </c>
      <c r="Z65" s="44">
        <f t="shared" si="41"/>
        <v>0</v>
      </c>
      <c r="AA65" s="45">
        <v>0</v>
      </c>
      <c r="AB65" s="44">
        <f t="shared" si="42"/>
        <v>0</v>
      </c>
      <c r="AC65" s="43">
        <v>0</v>
      </c>
      <c r="AD65" s="45">
        <v>0</v>
      </c>
      <c r="AE65" s="44">
        <f t="shared" si="43"/>
        <v>0</v>
      </c>
      <c r="AF65" s="44">
        <v>29</v>
      </c>
      <c r="AG65" s="44">
        <v>0</v>
      </c>
      <c r="AH65" s="75">
        <v>0.04</v>
      </c>
      <c r="AI65" s="75">
        <v>5.0000000000000001E-3</v>
      </c>
      <c r="AJ65" s="44">
        <f t="shared" si="47"/>
        <v>1.8</v>
      </c>
      <c r="AK65" s="47">
        <f t="shared" si="48"/>
        <v>0.22500000000000001</v>
      </c>
    </row>
    <row r="66" spans="1:37" ht="13.5" thickBot="1" x14ac:dyDescent="0.25">
      <c r="A66" s="114" t="s">
        <v>126</v>
      </c>
      <c r="B66" s="82" t="s">
        <v>11</v>
      </c>
      <c r="C66" s="82" t="s">
        <v>3</v>
      </c>
      <c r="D66" s="130">
        <v>45</v>
      </c>
      <c r="E66" s="130">
        <v>45</v>
      </c>
      <c r="F66" s="130">
        <v>5</v>
      </c>
      <c r="G66" s="83">
        <f t="shared" si="36"/>
        <v>41.898239436619718</v>
      </c>
      <c r="H66" s="83">
        <f t="shared" si="44"/>
        <v>3.1017605633802816</v>
      </c>
      <c r="I66" s="84">
        <f t="shared" si="45"/>
        <v>6.8928012519561807E-2</v>
      </c>
      <c r="J66" s="85">
        <v>30</v>
      </c>
      <c r="K66" s="92">
        <v>3.55</v>
      </c>
      <c r="L66" s="93">
        <v>1.07</v>
      </c>
      <c r="M66" s="134">
        <v>1158</v>
      </c>
      <c r="N66" s="86"/>
      <c r="O66" s="87">
        <f>(M66+N66)/K66</f>
        <v>326.19718309859155</v>
      </c>
      <c r="P66" s="88">
        <f t="shared" si="37"/>
        <v>10.873239436619718</v>
      </c>
      <c r="Q66" s="89"/>
      <c r="R66" s="88">
        <f t="shared" si="46"/>
        <v>0</v>
      </c>
      <c r="S66" s="89"/>
      <c r="T66" s="88">
        <f t="shared" si="38"/>
        <v>0</v>
      </c>
      <c r="U66" s="89"/>
      <c r="V66" s="88">
        <f t="shared" si="39"/>
        <v>0</v>
      </c>
      <c r="W66" s="89">
        <v>0</v>
      </c>
      <c r="X66" s="88">
        <f t="shared" si="40"/>
        <v>0</v>
      </c>
      <c r="Y66" s="89">
        <v>0</v>
      </c>
      <c r="Z66" s="88">
        <f t="shared" si="41"/>
        <v>0</v>
      </c>
      <c r="AA66" s="89">
        <v>0</v>
      </c>
      <c r="AB66" s="88">
        <f t="shared" si="42"/>
        <v>0</v>
      </c>
      <c r="AC66" s="87">
        <v>0</v>
      </c>
      <c r="AD66" s="89">
        <v>0</v>
      </c>
      <c r="AE66" s="88">
        <f t="shared" si="43"/>
        <v>0</v>
      </c>
      <c r="AF66" s="88">
        <v>29</v>
      </c>
      <c r="AG66" s="88">
        <v>0</v>
      </c>
      <c r="AH66" s="103">
        <v>0.04</v>
      </c>
      <c r="AI66" s="103">
        <v>5.0000000000000001E-3</v>
      </c>
      <c r="AJ66" s="88">
        <f t="shared" si="47"/>
        <v>1.8</v>
      </c>
      <c r="AK66" s="90">
        <f t="shared" si="48"/>
        <v>0.22500000000000001</v>
      </c>
    </row>
  </sheetData>
  <autoFilter ref="A1:AK1" xr:uid="{00000000-0009-0000-0000-00000A000000}"/>
  <printOptions horizontalCentered="1"/>
  <pageMargins left="0" right="0" top="0" bottom="0" header="0" footer="0"/>
  <pageSetup paperSize="9" scale="69" fitToHeight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132"/>
  <sheetViews>
    <sheetView topLeftCell="A103" zoomScale="94" zoomScaleNormal="85" workbookViewId="0">
      <pane xSplit="3" topLeftCell="D1" activePane="topRight" state="frozen"/>
      <selection pane="topRight" activeCell="D124" sqref="D124"/>
    </sheetView>
  </sheetViews>
  <sheetFormatPr defaultColWidth="9.140625" defaultRowHeight="12.75" x14ac:dyDescent="0.2"/>
  <cols>
    <col min="1" max="1" width="49.42578125" style="23" bestFit="1" customWidth="1"/>
    <col min="2" max="2" width="9.42578125" style="23" bestFit="1" customWidth="1"/>
    <col min="3" max="3" width="6" style="23" bestFit="1" customWidth="1"/>
    <col min="4" max="5" width="11.42578125" style="120" bestFit="1" customWidth="1"/>
    <col min="6" max="6" width="11.140625" style="120" bestFit="1" customWidth="1"/>
    <col min="7" max="7" width="6.5703125" style="94" bestFit="1" customWidth="1"/>
    <col min="8" max="8" width="9.28515625" style="94" bestFit="1" customWidth="1"/>
    <col min="9" max="9" width="10.140625" style="94" bestFit="1" customWidth="1"/>
    <col min="10" max="10" width="9.85546875" style="95" bestFit="1" customWidth="1"/>
    <col min="11" max="11" width="8.140625" style="23" bestFit="1" customWidth="1"/>
    <col min="12" max="12" width="8.5703125" style="96" bestFit="1" customWidth="1"/>
    <col min="13" max="13" width="5.140625" style="96" bestFit="1" customWidth="1"/>
    <col min="14" max="14" width="10.7109375" style="97" bestFit="1" customWidth="1"/>
    <col min="15" max="15" width="9.5703125" style="97" bestFit="1" customWidth="1"/>
    <col min="16" max="16" width="9" style="94" bestFit="1" customWidth="1"/>
    <col min="17" max="17" width="12" style="98" bestFit="1" customWidth="1"/>
    <col min="18" max="18" width="11" style="99" hidden="1" customWidth="1"/>
    <col min="19" max="19" width="11" style="98" hidden="1" customWidth="1"/>
    <col min="20" max="20" width="10.85546875" style="99" hidden="1" customWidth="1"/>
    <col min="21" max="21" width="9.28515625" style="98" hidden="1" customWidth="1"/>
    <col min="22" max="22" width="12.28515625" style="99" hidden="1" customWidth="1"/>
    <col min="23" max="23" width="12.28515625" style="98" hidden="1" customWidth="1"/>
    <col min="24" max="24" width="7.140625" style="99" bestFit="1" customWidth="1"/>
    <col min="25" max="25" width="5" style="98" bestFit="1" customWidth="1"/>
    <col min="26" max="26" width="9.42578125" style="99" bestFit="1" customWidth="1"/>
    <col min="27" max="27" width="6.140625" style="98" customWidth="1"/>
    <col min="28" max="28" width="8" style="99" bestFit="1" customWidth="1"/>
    <col min="29" max="29" width="5" style="98" bestFit="1" customWidth="1"/>
    <col min="30" max="30" width="6.5703125" style="100" bestFit="1" customWidth="1"/>
    <col min="31" max="31" width="8.5703125" style="99" bestFit="1" customWidth="1"/>
    <col min="32" max="32" width="5" style="98" bestFit="1" customWidth="1"/>
    <col min="33" max="33" width="11.5703125" style="712" customWidth="1"/>
    <col min="34" max="34" width="10.5703125" style="98" customWidth="1"/>
    <col min="35" max="35" width="6.42578125" style="101" bestFit="1" customWidth="1"/>
    <col min="36" max="36" width="5.5703125" style="101" bestFit="1" customWidth="1"/>
    <col min="37" max="37" width="5.85546875" style="100" bestFit="1" customWidth="1"/>
    <col min="38" max="38" width="5.140625" style="100" bestFit="1" customWidth="1"/>
    <col min="39" max="16384" width="9.140625" style="23"/>
  </cols>
  <sheetData>
    <row r="1" spans="1:39" ht="45.75" thickBot="1" x14ac:dyDescent="0.25">
      <c r="A1" s="9" t="s">
        <v>4</v>
      </c>
      <c r="B1" s="10" t="s">
        <v>6</v>
      </c>
      <c r="C1" s="10" t="s">
        <v>5</v>
      </c>
      <c r="D1" s="115" t="s">
        <v>137</v>
      </c>
      <c r="E1" s="115" t="s">
        <v>138</v>
      </c>
      <c r="F1" s="115" t="s">
        <v>139</v>
      </c>
      <c r="G1" s="11" t="s">
        <v>65</v>
      </c>
      <c r="H1" s="835" t="s">
        <v>454</v>
      </c>
      <c r="I1" s="12" t="s">
        <v>15</v>
      </c>
      <c r="J1" s="13" t="s">
        <v>16</v>
      </c>
      <c r="K1" s="14" t="s">
        <v>12</v>
      </c>
      <c r="L1" s="335" t="s">
        <v>26</v>
      </c>
      <c r="M1" s="336" t="s">
        <v>27</v>
      </c>
      <c r="N1" s="16" t="s">
        <v>87</v>
      </c>
      <c r="O1" s="16" t="s">
        <v>88</v>
      </c>
      <c r="P1" s="17" t="s">
        <v>29</v>
      </c>
      <c r="Q1" s="18" t="s">
        <v>30</v>
      </c>
      <c r="R1" s="19" t="s">
        <v>32</v>
      </c>
      <c r="S1" s="18" t="s">
        <v>33</v>
      </c>
      <c r="T1" s="19" t="s">
        <v>89</v>
      </c>
      <c r="U1" s="18" t="s">
        <v>90</v>
      </c>
      <c r="V1" s="19" t="s">
        <v>91</v>
      </c>
      <c r="W1" s="18" t="s">
        <v>92</v>
      </c>
      <c r="X1" s="19" t="s">
        <v>34</v>
      </c>
      <c r="Y1" s="18" t="s">
        <v>35</v>
      </c>
      <c r="Z1" s="19" t="s">
        <v>36</v>
      </c>
      <c r="AA1" s="18" t="s">
        <v>37</v>
      </c>
      <c r="AB1" s="19" t="s">
        <v>38</v>
      </c>
      <c r="AC1" s="18" t="s">
        <v>39</v>
      </c>
      <c r="AD1" s="20" t="s">
        <v>40</v>
      </c>
      <c r="AE1" s="19" t="s">
        <v>41</v>
      </c>
      <c r="AF1" s="18" t="s">
        <v>42</v>
      </c>
      <c r="AG1" s="711" t="s">
        <v>374</v>
      </c>
      <c r="AH1" s="18" t="s">
        <v>44</v>
      </c>
      <c r="AI1" s="21" t="s">
        <v>45</v>
      </c>
      <c r="AJ1" s="21" t="s">
        <v>46</v>
      </c>
      <c r="AK1" s="20" t="s">
        <v>47</v>
      </c>
      <c r="AL1" s="22" t="s">
        <v>48</v>
      </c>
      <c r="AM1" s="836" t="s">
        <v>453</v>
      </c>
    </row>
    <row r="2" spans="1:39" s="404" customFormat="1" ht="12.75" customHeight="1" x14ac:dyDescent="0.2">
      <c r="A2" s="359" t="s">
        <v>438</v>
      </c>
      <c r="B2" s="405" t="s">
        <v>7</v>
      </c>
      <c r="C2" s="405" t="s">
        <v>1</v>
      </c>
      <c r="D2" s="488">
        <v>45</v>
      </c>
      <c r="E2" s="488">
        <v>39</v>
      </c>
      <c r="F2" s="488">
        <v>10</v>
      </c>
      <c r="G2" s="25">
        <f t="shared" ref="G2:G16" si="0">SUM(Q2,S2,U2,W2,Y2,AA2,AC2,AD2,AF2,(AG2*M2),AK2,AL2)</f>
        <v>46.3</v>
      </c>
      <c r="H2" s="25">
        <f>SUM(Q2,(AM2*M2),)</f>
        <v>38.155000000000001</v>
      </c>
      <c r="I2" s="25">
        <f t="shared" ref="I2:I84" si="1">D2-G2</f>
        <v>-1.2999999999999972</v>
      </c>
      <c r="J2" s="26">
        <f t="shared" ref="J2:J84" si="2">I2/D2</f>
        <v>-2.8888888888888825E-2</v>
      </c>
      <c r="K2" s="27">
        <v>8</v>
      </c>
      <c r="L2" s="64">
        <v>35</v>
      </c>
      <c r="M2" s="29">
        <v>1.08</v>
      </c>
      <c r="N2" s="843">
        <v>5845</v>
      </c>
      <c r="O2" s="686"/>
      <c r="P2" s="571">
        <f t="shared" ref="P2:P84" si="3">(N2+O2)/L2</f>
        <v>167</v>
      </c>
      <c r="Q2" s="32">
        <f t="shared" ref="Q2:Q84" si="4">P2/K2</f>
        <v>20.875</v>
      </c>
      <c r="R2" s="33"/>
      <c r="S2" s="32">
        <f t="shared" ref="S2:S84" si="5">R2/L2</f>
        <v>0</v>
      </c>
      <c r="T2" s="33"/>
      <c r="U2" s="32">
        <f t="shared" ref="U2:U84" si="6">T2/L2</f>
        <v>0</v>
      </c>
      <c r="V2" s="33"/>
      <c r="W2" s="32">
        <f t="shared" ref="W2:W84" si="7">V2/L2</f>
        <v>0</v>
      </c>
      <c r="X2" s="33">
        <v>0</v>
      </c>
      <c r="Y2" s="32">
        <f t="shared" ref="Y2:Y84" si="8">(X2/L2)/K2</f>
        <v>0</v>
      </c>
      <c r="Z2" s="33">
        <v>0</v>
      </c>
      <c r="AA2" s="32">
        <f t="shared" ref="AA2:AA84" si="9">(Z2/L2)/K2</f>
        <v>0</v>
      </c>
      <c r="AB2" s="33">
        <v>0</v>
      </c>
      <c r="AC2" s="32">
        <f t="shared" ref="AC2:AC84" si="10">(AB2/L2)/K2</f>
        <v>0</v>
      </c>
      <c r="AD2" s="31">
        <v>0</v>
      </c>
      <c r="AE2" s="33">
        <v>0</v>
      </c>
      <c r="AF2" s="32">
        <f t="shared" ref="AF2:AF84" si="11">AE2/L2</f>
        <v>0</v>
      </c>
      <c r="AG2" s="805">
        <v>20</v>
      </c>
      <c r="AH2" s="32">
        <v>0</v>
      </c>
      <c r="AI2" s="407">
        <v>7.0000000000000007E-2</v>
      </c>
      <c r="AJ2" s="407">
        <v>1.4999999999999999E-2</v>
      </c>
      <c r="AK2" s="342">
        <f t="shared" ref="AK2:AK73" si="12">(D2*AI2)+AH2</f>
        <v>3.1500000000000004</v>
      </c>
      <c r="AL2" s="408">
        <f t="shared" ref="AL2:AL84" si="13">D2*AJ2</f>
        <v>0.67499999999999993</v>
      </c>
      <c r="AM2" s="806">
        <v>16</v>
      </c>
    </row>
    <row r="3" spans="1:39" s="364" customFormat="1" ht="12.75" customHeight="1" x14ac:dyDescent="0.2">
      <c r="A3" s="360" t="s">
        <v>438</v>
      </c>
      <c r="B3" s="369" t="s">
        <v>7</v>
      </c>
      <c r="C3" s="369" t="s">
        <v>2</v>
      </c>
      <c r="D3" s="489">
        <v>45</v>
      </c>
      <c r="E3" s="489">
        <v>39</v>
      </c>
      <c r="F3" s="489">
        <v>10</v>
      </c>
      <c r="G3" s="37">
        <f t="shared" si="0"/>
        <v>38.024999999999999</v>
      </c>
      <c r="H3" s="37">
        <f t="shared" ref="H3:H16" si="14">SUM(Q3,(AM3*M3),)</f>
        <v>29.880000000000003</v>
      </c>
      <c r="I3" s="37">
        <f t="shared" si="1"/>
        <v>6.9750000000000014</v>
      </c>
      <c r="J3" s="38">
        <f t="shared" si="2"/>
        <v>0.15500000000000003</v>
      </c>
      <c r="K3" s="39">
        <v>20</v>
      </c>
      <c r="L3" s="40">
        <v>35</v>
      </c>
      <c r="M3" s="41">
        <v>1.08</v>
      </c>
      <c r="N3" s="843">
        <v>8820</v>
      </c>
      <c r="O3" s="573"/>
      <c r="P3" s="574">
        <f t="shared" si="3"/>
        <v>252</v>
      </c>
      <c r="Q3" s="44">
        <f t="shared" si="4"/>
        <v>12.6</v>
      </c>
      <c r="R3" s="45"/>
      <c r="S3" s="44">
        <f t="shared" si="5"/>
        <v>0</v>
      </c>
      <c r="T3" s="45"/>
      <c r="U3" s="44">
        <f t="shared" si="6"/>
        <v>0</v>
      </c>
      <c r="V3" s="45"/>
      <c r="W3" s="44">
        <f t="shared" si="7"/>
        <v>0</v>
      </c>
      <c r="X3" s="45">
        <v>0</v>
      </c>
      <c r="Y3" s="44">
        <f t="shared" si="8"/>
        <v>0</v>
      </c>
      <c r="Z3" s="45">
        <v>0</v>
      </c>
      <c r="AA3" s="44">
        <f t="shared" si="9"/>
        <v>0</v>
      </c>
      <c r="AB3" s="45">
        <v>0</v>
      </c>
      <c r="AC3" s="44">
        <f t="shared" si="10"/>
        <v>0</v>
      </c>
      <c r="AD3" s="43">
        <v>0</v>
      </c>
      <c r="AE3" s="45">
        <v>0</v>
      </c>
      <c r="AF3" s="44">
        <f t="shared" si="11"/>
        <v>0</v>
      </c>
      <c r="AG3" s="806">
        <v>20</v>
      </c>
      <c r="AH3" s="44">
        <v>0</v>
      </c>
      <c r="AI3" s="409">
        <v>7.0000000000000007E-2</v>
      </c>
      <c r="AJ3" s="409">
        <v>1.4999999999999999E-2</v>
      </c>
      <c r="AK3" s="344">
        <f t="shared" si="12"/>
        <v>3.1500000000000004</v>
      </c>
      <c r="AL3" s="410">
        <f t="shared" si="13"/>
        <v>0.67499999999999993</v>
      </c>
      <c r="AM3" s="806">
        <v>16</v>
      </c>
    </row>
    <row r="4" spans="1:39" s="364" customFormat="1" ht="12.75" customHeight="1" x14ac:dyDescent="0.2">
      <c r="A4" s="360" t="s">
        <v>438</v>
      </c>
      <c r="B4" s="369" t="s">
        <v>7</v>
      </c>
      <c r="C4" s="369" t="s">
        <v>3</v>
      </c>
      <c r="D4" s="489">
        <v>45</v>
      </c>
      <c r="E4" s="489">
        <v>39</v>
      </c>
      <c r="F4" s="489">
        <v>10</v>
      </c>
      <c r="G4" s="37">
        <f t="shared" si="0"/>
        <v>36.329761904761902</v>
      </c>
      <c r="H4" s="37">
        <f t="shared" si="14"/>
        <v>28.184761904761906</v>
      </c>
      <c r="I4" s="37">
        <f t="shared" si="1"/>
        <v>8.6702380952380977</v>
      </c>
      <c r="J4" s="38">
        <f t="shared" si="2"/>
        <v>0.19267195767195772</v>
      </c>
      <c r="K4" s="39">
        <v>36</v>
      </c>
      <c r="L4" s="40">
        <v>35</v>
      </c>
      <c r="M4" s="41">
        <v>1.08</v>
      </c>
      <c r="N4" s="843">
        <v>13740</v>
      </c>
      <c r="O4" s="573"/>
      <c r="P4" s="574">
        <f t="shared" si="3"/>
        <v>392.57142857142856</v>
      </c>
      <c r="Q4" s="44">
        <f t="shared" si="4"/>
        <v>10.904761904761905</v>
      </c>
      <c r="R4" s="45"/>
      <c r="S4" s="44">
        <f t="shared" si="5"/>
        <v>0</v>
      </c>
      <c r="T4" s="45"/>
      <c r="U4" s="44">
        <f t="shared" si="6"/>
        <v>0</v>
      </c>
      <c r="V4" s="45"/>
      <c r="W4" s="44">
        <f t="shared" si="7"/>
        <v>0</v>
      </c>
      <c r="X4" s="45">
        <v>0</v>
      </c>
      <c r="Y4" s="44">
        <f t="shared" si="8"/>
        <v>0</v>
      </c>
      <c r="Z4" s="45">
        <v>0</v>
      </c>
      <c r="AA4" s="44">
        <f t="shared" si="9"/>
        <v>0</v>
      </c>
      <c r="AB4" s="45">
        <v>0</v>
      </c>
      <c r="AC4" s="44">
        <f t="shared" si="10"/>
        <v>0</v>
      </c>
      <c r="AD4" s="43">
        <v>0</v>
      </c>
      <c r="AE4" s="45">
        <v>0</v>
      </c>
      <c r="AF4" s="44">
        <f t="shared" si="11"/>
        <v>0</v>
      </c>
      <c r="AG4" s="806">
        <v>20</v>
      </c>
      <c r="AH4" s="44">
        <v>0</v>
      </c>
      <c r="AI4" s="409">
        <v>7.0000000000000007E-2</v>
      </c>
      <c r="AJ4" s="409">
        <v>1.4999999999999999E-2</v>
      </c>
      <c r="AK4" s="344">
        <f t="shared" si="12"/>
        <v>3.1500000000000004</v>
      </c>
      <c r="AL4" s="410">
        <f t="shared" si="13"/>
        <v>0.67499999999999993</v>
      </c>
      <c r="AM4" s="806">
        <v>16</v>
      </c>
    </row>
    <row r="5" spans="1:39" s="364" customFormat="1" ht="12.75" customHeight="1" x14ac:dyDescent="0.2">
      <c r="A5" s="360" t="s">
        <v>438</v>
      </c>
      <c r="B5" s="369" t="s">
        <v>8</v>
      </c>
      <c r="C5" s="369" t="s">
        <v>1</v>
      </c>
      <c r="D5" s="489">
        <v>45</v>
      </c>
      <c r="E5" s="489">
        <v>39</v>
      </c>
      <c r="F5" s="489">
        <v>10</v>
      </c>
      <c r="G5" s="37">
        <f t="shared" si="0"/>
        <v>44.567857142857143</v>
      </c>
      <c r="H5" s="37">
        <f t="shared" si="14"/>
        <v>36.42285714285714</v>
      </c>
      <c r="I5" s="37">
        <f t="shared" si="1"/>
        <v>0.43214285714285694</v>
      </c>
      <c r="J5" s="38">
        <f t="shared" si="2"/>
        <v>9.6031746031745979E-3</v>
      </c>
      <c r="K5" s="39">
        <v>8</v>
      </c>
      <c r="L5" s="40">
        <v>35</v>
      </c>
      <c r="M5" s="41">
        <v>1.08</v>
      </c>
      <c r="N5" s="843">
        <v>5360</v>
      </c>
      <c r="O5" s="573"/>
      <c r="P5" s="574">
        <f t="shared" si="3"/>
        <v>153.14285714285714</v>
      </c>
      <c r="Q5" s="44">
        <f t="shared" si="4"/>
        <v>19.142857142857142</v>
      </c>
      <c r="R5" s="45"/>
      <c r="S5" s="44">
        <f t="shared" si="5"/>
        <v>0</v>
      </c>
      <c r="T5" s="45"/>
      <c r="U5" s="44">
        <f t="shared" si="6"/>
        <v>0</v>
      </c>
      <c r="V5" s="45"/>
      <c r="W5" s="44">
        <f t="shared" si="7"/>
        <v>0</v>
      </c>
      <c r="X5" s="45">
        <v>0</v>
      </c>
      <c r="Y5" s="44">
        <f t="shared" si="8"/>
        <v>0</v>
      </c>
      <c r="Z5" s="45">
        <v>0</v>
      </c>
      <c r="AA5" s="44">
        <f t="shared" si="9"/>
        <v>0</v>
      </c>
      <c r="AB5" s="45">
        <v>0</v>
      </c>
      <c r="AC5" s="44">
        <f t="shared" si="10"/>
        <v>0</v>
      </c>
      <c r="AD5" s="43">
        <v>0</v>
      </c>
      <c r="AE5" s="45">
        <v>0</v>
      </c>
      <c r="AF5" s="44">
        <f t="shared" si="11"/>
        <v>0</v>
      </c>
      <c r="AG5" s="806">
        <v>20</v>
      </c>
      <c r="AH5" s="44">
        <v>0</v>
      </c>
      <c r="AI5" s="409">
        <v>7.0000000000000007E-2</v>
      </c>
      <c r="AJ5" s="409">
        <v>1.4999999999999999E-2</v>
      </c>
      <c r="AK5" s="344">
        <f t="shared" si="12"/>
        <v>3.1500000000000004</v>
      </c>
      <c r="AL5" s="410">
        <f t="shared" si="13"/>
        <v>0.67499999999999993</v>
      </c>
      <c r="AM5" s="806">
        <v>16</v>
      </c>
    </row>
    <row r="6" spans="1:39" s="364" customFormat="1" ht="12.75" customHeight="1" x14ac:dyDescent="0.2">
      <c r="A6" s="360" t="s">
        <v>438</v>
      </c>
      <c r="B6" s="369" t="s">
        <v>8</v>
      </c>
      <c r="C6" s="369" t="s">
        <v>2</v>
      </c>
      <c r="D6" s="489">
        <v>45</v>
      </c>
      <c r="E6" s="489">
        <v>39</v>
      </c>
      <c r="F6" s="489">
        <v>10</v>
      </c>
      <c r="G6" s="37">
        <f t="shared" si="0"/>
        <v>36.267857142857139</v>
      </c>
      <c r="H6" s="37">
        <f t="shared" si="14"/>
        <v>28.122857142857143</v>
      </c>
      <c r="I6" s="37">
        <f t="shared" si="1"/>
        <v>8.7321428571428612</v>
      </c>
      <c r="J6" s="38">
        <f t="shared" si="2"/>
        <v>0.19404761904761914</v>
      </c>
      <c r="K6" s="39">
        <v>20</v>
      </c>
      <c r="L6" s="40">
        <v>35</v>
      </c>
      <c r="M6" s="41">
        <v>1.08</v>
      </c>
      <c r="N6" s="843">
        <v>7590</v>
      </c>
      <c r="O6" s="573"/>
      <c r="P6" s="574">
        <f t="shared" si="3"/>
        <v>216.85714285714286</v>
      </c>
      <c r="Q6" s="44">
        <f t="shared" si="4"/>
        <v>10.842857142857143</v>
      </c>
      <c r="R6" s="45"/>
      <c r="S6" s="44">
        <f t="shared" si="5"/>
        <v>0</v>
      </c>
      <c r="T6" s="45"/>
      <c r="U6" s="44">
        <f t="shared" si="6"/>
        <v>0</v>
      </c>
      <c r="V6" s="45"/>
      <c r="W6" s="44">
        <f t="shared" si="7"/>
        <v>0</v>
      </c>
      <c r="X6" s="45">
        <v>0</v>
      </c>
      <c r="Y6" s="44">
        <f t="shared" si="8"/>
        <v>0</v>
      </c>
      <c r="Z6" s="45">
        <v>0</v>
      </c>
      <c r="AA6" s="44">
        <f t="shared" si="9"/>
        <v>0</v>
      </c>
      <c r="AB6" s="45">
        <v>0</v>
      </c>
      <c r="AC6" s="44">
        <f t="shared" si="10"/>
        <v>0</v>
      </c>
      <c r="AD6" s="43">
        <v>0</v>
      </c>
      <c r="AE6" s="45">
        <v>0</v>
      </c>
      <c r="AF6" s="44">
        <f t="shared" si="11"/>
        <v>0</v>
      </c>
      <c r="AG6" s="806">
        <v>20</v>
      </c>
      <c r="AH6" s="44">
        <v>0</v>
      </c>
      <c r="AI6" s="409">
        <v>7.0000000000000007E-2</v>
      </c>
      <c r="AJ6" s="409">
        <v>1.4999999999999999E-2</v>
      </c>
      <c r="AK6" s="344">
        <f t="shared" si="12"/>
        <v>3.1500000000000004</v>
      </c>
      <c r="AL6" s="410">
        <f t="shared" si="13"/>
        <v>0.67499999999999993</v>
      </c>
      <c r="AM6" s="806">
        <v>16</v>
      </c>
    </row>
    <row r="7" spans="1:39" s="364" customFormat="1" ht="12.75" customHeight="1" x14ac:dyDescent="0.2">
      <c r="A7" s="360" t="s">
        <v>438</v>
      </c>
      <c r="B7" s="369" t="s">
        <v>8</v>
      </c>
      <c r="C7" s="369" t="s">
        <v>3</v>
      </c>
      <c r="D7" s="489">
        <v>45</v>
      </c>
      <c r="E7" s="489">
        <v>39</v>
      </c>
      <c r="F7" s="489">
        <v>10</v>
      </c>
      <c r="G7" s="37">
        <f t="shared" si="0"/>
        <v>34.536111111111111</v>
      </c>
      <c r="H7" s="37">
        <f t="shared" si="14"/>
        <v>26.391111111111112</v>
      </c>
      <c r="I7" s="37">
        <f t="shared" si="1"/>
        <v>10.463888888888889</v>
      </c>
      <c r="J7" s="38">
        <f t="shared" si="2"/>
        <v>0.23253086419753086</v>
      </c>
      <c r="K7" s="39">
        <v>36</v>
      </c>
      <c r="L7" s="40">
        <v>35</v>
      </c>
      <c r="M7" s="41">
        <v>1.08</v>
      </c>
      <c r="N7" s="843">
        <v>11480</v>
      </c>
      <c r="O7" s="573"/>
      <c r="P7" s="574">
        <f t="shared" si="3"/>
        <v>328</v>
      </c>
      <c r="Q7" s="44">
        <f t="shared" si="4"/>
        <v>9.1111111111111107</v>
      </c>
      <c r="R7" s="45"/>
      <c r="S7" s="44">
        <f t="shared" si="5"/>
        <v>0</v>
      </c>
      <c r="T7" s="45"/>
      <c r="U7" s="44">
        <f t="shared" si="6"/>
        <v>0</v>
      </c>
      <c r="V7" s="45"/>
      <c r="W7" s="44">
        <f t="shared" si="7"/>
        <v>0</v>
      </c>
      <c r="X7" s="45">
        <v>0</v>
      </c>
      <c r="Y7" s="44">
        <f t="shared" si="8"/>
        <v>0</v>
      </c>
      <c r="Z7" s="45">
        <v>0</v>
      </c>
      <c r="AA7" s="44">
        <f t="shared" si="9"/>
        <v>0</v>
      </c>
      <c r="AB7" s="45">
        <v>0</v>
      </c>
      <c r="AC7" s="44">
        <f t="shared" si="10"/>
        <v>0</v>
      </c>
      <c r="AD7" s="43">
        <v>0</v>
      </c>
      <c r="AE7" s="45">
        <v>0</v>
      </c>
      <c r="AF7" s="44">
        <f t="shared" si="11"/>
        <v>0</v>
      </c>
      <c r="AG7" s="806">
        <v>20</v>
      </c>
      <c r="AH7" s="44">
        <v>0</v>
      </c>
      <c r="AI7" s="409">
        <v>7.0000000000000007E-2</v>
      </c>
      <c r="AJ7" s="409">
        <v>1.4999999999999999E-2</v>
      </c>
      <c r="AK7" s="344">
        <f t="shared" si="12"/>
        <v>3.1500000000000004</v>
      </c>
      <c r="AL7" s="410">
        <f t="shared" si="13"/>
        <v>0.67499999999999993</v>
      </c>
      <c r="AM7" s="806">
        <v>16</v>
      </c>
    </row>
    <row r="8" spans="1:39" s="364" customFormat="1" ht="12.75" customHeight="1" x14ac:dyDescent="0.2">
      <c r="A8" s="360" t="s">
        <v>438</v>
      </c>
      <c r="B8" s="391" t="s">
        <v>9</v>
      </c>
      <c r="C8" s="391" t="s">
        <v>1</v>
      </c>
      <c r="D8" s="489">
        <v>45</v>
      </c>
      <c r="E8" s="489">
        <v>39</v>
      </c>
      <c r="F8" s="489">
        <v>10</v>
      </c>
      <c r="G8" s="61">
        <f t="shared" si="0"/>
        <v>42.621428571428574</v>
      </c>
      <c r="H8" s="61">
        <f t="shared" si="14"/>
        <v>34.476428571428571</v>
      </c>
      <c r="I8" s="61">
        <f t="shared" si="1"/>
        <v>2.3785714285714263</v>
      </c>
      <c r="J8" s="62">
        <f t="shared" si="2"/>
        <v>5.2857142857142811E-2</v>
      </c>
      <c r="K8" s="63">
        <v>8</v>
      </c>
      <c r="L8" s="40">
        <v>35</v>
      </c>
      <c r="M8" s="41">
        <v>1.08</v>
      </c>
      <c r="N8" s="843">
        <v>4815</v>
      </c>
      <c r="O8" s="573"/>
      <c r="P8" s="575">
        <f t="shared" si="3"/>
        <v>137.57142857142858</v>
      </c>
      <c r="Q8" s="67">
        <f t="shared" si="4"/>
        <v>17.196428571428573</v>
      </c>
      <c r="R8" s="69"/>
      <c r="S8" s="67">
        <f t="shared" si="5"/>
        <v>0</v>
      </c>
      <c r="T8" s="69"/>
      <c r="U8" s="67">
        <f t="shared" si="6"/>
        <v>0</v>
      </c>
      <c r="V8" s="69"/>
      <c r="W8" s="67">
        <f t="shared" si="7"/>
        <v>0</v>
      </c>
      <c r="X8" s="69">
        <v>0</v>
      </c>
      <c r="Y8" s="67">
        <f t="shared" si="8"/>
        <v>0</v>
      </c>
      <c r="Z8" s="69">
        <v>0</v>
      </c>
      <c r="AA8" s="67">
        <f t="shared" si="9"/>
        <v>0</v>
      </c>
      <c r="AB8" s="69">
        <v>0</v>
      </c>
      <c r="AC8" s="67">
        <f t="shared" si="10"/>
        <v>0</v>
      </c>
      <c r="AD8" s="66">
        <v>0</v>
      </c>
      <c r="AE8" s="69">
        <v>0</v>
      </c>
      <c r="AF8" s="67">
        <f t="shared" si="11"/>
        <v>0</v>
      </c>
      <c r="AG8" s="806">
        <v>20</v>
      </c>
      <c r="AH8" s="67">
        <v>0</v>
      </c>
      <c r="AI8" s="421">
        <v>7.0000000000000007E-2</v>
      </c>
      <c r="AJ8" s="421">
        <v>1.4999999999999999E-2</v>
      </c>
      <c r="AK8" s="346">
        <f t="shared" si="12"/>
        <v>3.1500000000000004</v>
      </c>
      <c r="AL8" s="420">
        <f t="shared" si="13"/>
        <v>0.67499999999999993</v>
      </c>
      <c r="AM8" s="806">
        <v>16</v>
      </c>
    </row>
    <row r="9" spans="1:39" s="364" customFormat="1" ht="12.75" customHeight="1" x14ac:dyDescent="0.2">
      <c r="A9" s="360" t="s">
        <v>438</v>
      </c>
      <c r="B9" s="369" t="s">
        <v>9</v>
      </c>
      <c r="C9" s="369" t="s">
        <v>2</v>
      </c>
      <c r="D9" s="489">
        <v>45</v>
      </c>
      <c r="E9" s="489">
        <v>39</v>
      </c>
      <c r="F9" s="489">
        <v>10</v>
      </c>
      <c r="G9" s="37">
        <f t="shared" si="0"/>
        <v>35.332142857142856</v>
      </c>
      <c r="H9" s="37">
        <f t="shared" si="14"/>
        <v>27.187142857142859</v>
      </c>
      <c r="I9" s="37">
        <f t="shared" si="1"/>
        <v>9.6678571428571445</v>
      </c>
      <c r="J9" s="38">
        <f t="shared" si="2"/>
        <v>0.21484126984126989</v>
      </c>
      <c r="K9" s="39">
        <v>20</v>
      </c>
      <c r="L9" s="40">
        <v>35</v>
      </c>
      <c r="M9" s="41">
        <v>1.08</v>
      </c>
      <c r="N9" s="843">
        <v>6935</v>
      </c>
      <c r="O9" s="573"/>
      <c r="P9" s="574">
        <f t="shared" si="3"/>
        <v>198.14285714285714</v>
      </c>
      <c r="Q9" s="44">
        <f t="shared" si="4"/>
        <v>9.9071428571428566</v>
      </c>
      <c r="R9" s="45"/>
      <c r="S9" s="44">
        <f t="shared" si="5"/>
        <v>0</v>
      </c>
      <c r="T9" s="45"/>
      <c r="U9" s="44">
        <f t="shared" si="6"/>
        <v>0</v>
      </c>
      <c r="V9" s="45"/>
      <c r="W9" s="44">
        <f t="shared" si="7"/>
        <v>0</v>
      </c>
      <c r="X9" s="45">
        <v>0</v>
      </c>
      <c r="Y9" s="44">
        <f t="shared" si="8"/>
        <v>0</v>
      </c>
      <c r="Z9" s="45">
        <v>0</v>
      </c>
      <c r="AA9" s="44">
        <f t="shared" si="9"/>
        <v>0</v>
      </c>
      <c r="AB9" s="45">
        <v>0</v>
      </c>
      <c r="AC9" s="44">
        <f t="shared" si="10"/>
        <v>0</v>
      </c>
      <c r="AD9" s="43">
        <v>0</v>
      </c>
      <c r="AE9" s="45">
        <v>0</v>
      </c>
      <c r="AF9" s="44">
        <f t="shared" si="11"/>
        <v>0</v>
      </c>
      <c r="AG9" s="806">
        <v>20</v>
      </c>
      <c r="AH9" s="44">
        <v>0</v>
      </c>
      <c r="AI9" s="409">
        <v>7.0000000000000007E-2</v>
      </c>
      <c r="AJ9" s="409">
        <v>1.4999999999999999E-2</v>
      </c>
      <c r="AK9" s="344">
        <f t="shared" si="12"/>
        <v>3.1500000000000004</v>
      </c>
      <c r="AL9" s="410">
        <f t="shared" si="13"/>
        <v>0.67499999999999993</v>
      </c>
      <c r="AM9" s="806">
        <v>16</v>
      </c>
    </row>
    <row r="10" spans="1:39" s="364" customFormat="1" ht="12.75" customHeight="1" x14ac:dyDescent="0.2">
      <c r="A10" s="360" t="s">
        <v>438</v>
      </c>
      <c r="B10" s="369" t="s">
        <v>9</v>
      </c>
      <c r="C10" s="369" t="s">
        <v>3</v>
      </c>
      <c r="D10" s="489">
        <v>45</v>
      </c>
      <c r="E10" s="489">
        <v>39</v>
      </c>
      <c r="F10" s="489">
        <v>10</v>
      </c>
      <c r="G10" s="37">
        <f t="shared" si="0"/>
        <v>33.94484126984127</v>
      </c>
      <c r="H10" s="37">
        <f t="shared" si="14"/>
        <v>25.799841269841274</v>
      </c>
      <c r="I10" s="37">
        <f t="shared" si="1"/>
        <v>11.05515873015873</v>
      </c>
      <c r="J10" s="38">
        <f t="shared" si="2"/>
        <v>0.24567019400352735</v>
      </c>
      <c r="K10" s="39">
        <v>36</v>
      </c>
      <c r="L10" s="40">
        <v>35</v>
      </c>
      <c r="M10" s="41">
        <v>1.08</v>
      </c>
      <c r="N10" s="843">
        <v>10735</v>
      </c>
      <c r="O10" s="573"/>
      <c r="P10" s="574">
        <f t="shared" si="3"/>
        <v>306.71428571428572</v>
      </c>
      <c r="Q10" s="44">
        <f t="shared" si="4"/>
        <v>8.5198412698412707</v>
      </c>
      <c r="R10" s="45"/>
      <c r="S10" s="44">
        <f t="shared" si="5"/>
        <v>0</v>
      </c>
      <c r="T10" s="45"/>
      <c r="U10" s="44">
        <f t="shared" si="6"/>
        <v>0</v>
      </c>
      <c r="V10" s="45"/>
      <c r="W10" s="44">
        <f t="shared" si="7"/>
        <v>0</v>
      </c>
      <c r="X10" s="45">
        <v>0</v>
      </c>
      <c r="Y10" s="44">
        <f t="shared" si="8"/>
        <v>0</v>
      </c>
      <c r="Z10" s="45">
        <v>0</v>
      </c>
      <c r="AA10" s="44">
        <f t="shared" si="9"/>
        <v>0</v>
      </c>
      <c r="AB10" s="45">
        <v>0</v>
      </c>
      <c r="AC10" s="44">
        <f t="shared" si="10"/>
        <v>0</v>
      </c>
      <c r="AD10" s="43">
        <v>0</v>
      </c>
      <c r="AE10" s="45">
        <v>0</v>
      </c>
      <c r="AF10" s="44">
        <f t="shared" si="11"/>
        <v>0</v>
      </c>
      <c r="AG10" s="806">
        <v>20</v>
      </c>
      <c r="AH10" s="44">
        <v>0</v>
      </c>
      <c r="AI10" s="409">
        <v>7.0000000000000007E-2</v>
      </c>
      <c r="AJ10" s="409">
        <v>1.4999999999999999E-2</v>
      </c>
      <c r="AK10" s="344">
        <f t="shared" si="12"/>
        <v>3.1500000000000004</v>
      </c>
      <c r="AL10" s="410">
        <f t="shared" si="13"/>
        <v>0.67499999999999993</v>
      </c>
      <c r="AM10" s="806">
        <v>16</v>
      </c>
    </row>
    <row r="11" spans="1:39" ht="12.75" customHeight="1" x14ac:dyDescent="0.2">
      <c r="A11" s="360" t="s">
        <v>438</v>
      </c>
      <c r="B11" s="36" t="s">
        <v>10</v>
      </c>
      <c r="C11" s="36" t="s">
        <v>1</v>
      </c>
      <c r="D11" s="489">
        <v>45</v>
      </c>
      <c r="E11" s="489">
        <v>39</v>
      </c>
      <c r="F11" s="489">
        <v>10</v>
      </c>
      <c r="G11" s="37">
        <f t="shared" si="0"/>
        <v>45.139285714285712</v>
      </c>
      <c r="H11" s="37">
        <f t="shared" si="14"/>
        <v>36.994285714285716</v>
      </c>
      <c r="I11" s="37">
        <f t="shared" si="1"/>
        <v>-0.13928571428571246</v>
      </c>
      <c r="J11" s="38">
        <f t="shared" si="2"/>
        <v>-3.0952380952380546E-3</v>
      </c>
      <c r="K11" s="39">
        <v>8</v>
      </c>
      <c r="L11" s="40">
        <v>35</v>
      </c>
      <c r="M11" s="41">
        <v>1.08</v>
      </c>
      <c r="N11" s="843">
        <v>5520</v>
      </c>
      <c r="O11" s="573"/>
      <c r="P11" s="574">
        <f t="shared" si="3"/>
        <v>157.71428571428572</v>
      </c>
      <c r="Q11" s="44">
        <f t="shared" si="4"/>
        <v>19.714285714285715</v>
      </c>
      <c r="R11" s="45"/>
      <c r="S11" s="44">
        <f t="shared" si="5"/>
        <v>0</v>
      </c>
      <c r="T11" s="45"/>
      <c r="U11" s="44">
        <f t="shared" si="6"/>
        <v>0</v>
      </c>
      <c r="V11" s="45"/>
      <c r="W11" s="44">
        <f t="shared" si="7"/>
        <v>0</v>
      </c>
      <c r="X11" s="45">
        <v>0</v>
      </c>
      <c r="Y11" s="44">
        <f t="shared" si="8"/>
        <v>0</v>
      </c>
      <c r="Z11" s="45">
        <v>0</v>
      </c>
      <c r="AA11" s="44">
        <f t="shared" si="9"/>
        <v>0</v>
      </c>
      <c r="AB11" s="45">
        <v>0</v>
      </c>
      <c r="AC11" s="44">
        <f t="shared" si="10"/>
        <v>0</v>
      </c>
      <c r="AD11" s="43">
        <v>0</v>
      </c>
      <c r="AE11" s="45">
        <v>0</v>
      </c>
      <c r="AF11" s="44">
        <f t="shared" si="11"/>
        <v>0</v>
      </c>
      <c r="AG11" s="806">
        <v>20</v>
      </c>
      <c r="AH11" s="44">
        <v>0</v>
      </c>
      <c r="AI11" s="75">
        <v>7.0000000000000007E-2</v>
      </c>
      <c r="AJ11" s="75">
        <v>1.4999999999999999E-2</v>
      </c>
      <c r="AK11" s="44">
        <f t="shared" si="12"/>
        <v>3.1500000000000004</v>
      </c>
      <c r="AL11" s="47">
        <f t="shared" si="13"/>
        <v>0.67499999999999993</v>
      </c>
      <c r="AM11" s="806">
        <v>16</v>
      </c>
    </row>
    <row r="12" spans="1:39" ht="12.75" customHeight="1" x14ac:dyDescent="0.2">
      <c r="A12" s="360" t="s">
        <v>438</v>
      </c>
      <c r="B12" s="36" t="s">
        <v>10</v>
      </c>
      <c r="C12" s="36" t="s">
        <v>2</v>
      </c>
      <c r="D12" s="489">
        <v>45</v>
      </c>
      <c r="E12" s="489">
        <v>39</v>
      </c>
      <c r="F12" s="489">
        <v>10</v>
      </c>
      <c r="G12" s="37">
        <f t="shared" si="0"/>
        <v>36.696428571428569</v>
      </c>
      <c r="H12" s="37">
        <f t="shared" si="14"/>
        <v>28.551428571428573</v>
      </c>
      <c r="I12" s="37">
        <f t="shared" si="1"/>
        <v>8.3035714285714306</v>
      </c>
      <c r="J12" s="38">
        <f t="shared" si="2"/>
        <v>0.18452380952380956</v>
      </c>
      <c r="K12" s="39">
        <v>20</v>
      </c>
      <c r="L12" s="40">
        <v>35</v>
      </c>
      <c r="M12" s="41">
        <v>1.08</v>
      </c>
      <c r="N12" s="843">
        <v>7890</v>
      </c>
      <c r="O12" s="573"/>
      <c r="P12" s="574">
        <f t="shared" si="3"/>
        <v>225.42857142857142</v>
      </c>
      <c r="Q12" s="44">
        <f t="shared" si="4"/>
        <v>11.27142857142857</v>
      </c>
      <c r="R12" s="45"/>
      <c r="S12" s="44">
        <f t="shared" si="5"/>
        <v>0</v>
      </c>
      <c r="T12" s="45"/>
      <c r="U12" s="44">
        <f t="shared" si="6"/>
        <v>0</v>
      </c>
      <c r="V12" s="45"/>
      <c r="W12" s="44">
        <f t="shared" si="7"/>
        <v>0</v>
      </c>
      <c r="X12" s="45">
        <v>0</v>
      </c>
      <c r="Y12" s="44">
        <f t="shared" si="8"/>
        <v>0</v>
      </c>
      <c r="Z12" s="45">
        <v>0</v>
      </c>
      <c r="AA12" s="44">
        <f t="shared" si="9"/>
        <v>0</v>
      </c>
      <c r="AB12" s="45">
        <v>0</v>
      </c>
      <c r="AC12" s="44">
        <f t="shared" si="10"/>
        <v>0</v>
      </c>
      <c r="AD12" s="43">
        <v>0</v>
      </c>
      <c r="AE12" s="45">
        <v>0</v>
      </c>
      <c r="AF12" s="44">
        <f t="shared" si="11"/>
        <v>0</v>
      </c>
      <c r="AG12" s="806">
        <v>20</v>
      </c>
      <c r="AH12" s="44">
        <v>0</v>
      </c>
      <c r="AI12" s="75">
        <v>7.0000000000000007E-2</v>
      </c>
      <c r="AJ12" s="75">
        <v>1.4999999999999999E-2</v>
      </c>
      <c r="AK12" s="44">
        <f t="shared" si="12"/>
        <v>3.1500000000000004</v>
      </c>
      <c r="AL12" s="47">
        <f t="shared" si="13"/>
        <v>0.67499999999999993</v>
      </c>
      <c r="AM12" s="806">
        <v>16</v>
      </c>
    </row>
    <row r="13" spans="1:39" ht="12.75" customHeight="1" x14ac:dyDescent="0.2">
      <c r="A13" s="360" t="s">
        <v>438</v>
      </c>
      <c r="B13" s="36" t="s">
        <v>10</v>
      </c>
      <c r="C13" s="36" t="s">
        <v>3</v>
      </c>
      <c r="D13" s="489">
        <v>45</v>
      </c>
      <c r="E13" s="489">
        <v>39</v>
      </c>
      <c r="F13" s="489">
        <v>10</v>
      </c>
      <c r="G13" s="37">
        <f t="shared" si="0"/>
        <v>34.917063492063491</v>
      </c>
      <c r="H13" s="37">
        <f t="shared" si="14"/>
        <v>26.772063492063495</v>
      </c>
      <c r="I13" s="37">
        <f t="shared" si="1"/>
        <v>10.082936507936509</v>
      </c>
      <c r="J13" s="38">
        <f t="shared" si="2"/>
        <v>0.22406525573192243</v>
      </c>
      <c r="K13" s="39">
        <v>36</v>
      </c>
      <c r="L13" s="40">
        <v>35</v>
      </c>
      <c r="M13" s="41">
        <v>1.08</v>
      </c>
      <c r="N13" s="843">
        <v>11960</v>
      </c>
      <c r="O13" s="573"/>
      <c r="P13" s="574">
        <f t="shared" si="3"/>
        <v>341.71428571428572</v>
      </c>
      <c r="Q13" s="44">
        <f t="shared" si="4"/>
        <v>9.4920634920634921</v>
      </c>
      <c r="R13" s="45"/>
      <c r="S13" s="44">
        <f t="shared" si="5"/>
        <v>0</v>
      </c>
      <c r="T13" s="45"/>
      <c r="U13" s="44">
        <f t="shared" si="6"/>
        <v>0</v>
      </c>
      <c r="V13" s="45"/>
      <c r="W13" s="44">
        <f t="shared" si="7"/>
        <v>0</v>
      </c>
      <c r="X13" s="45">
        <v>0</v>
      </c>
      <c r="Y13" s="44">
        <f t="shared" si="8"/>
        <v>0</v>
      </c>
      <c r="Z13" s="45">
        <v>0</v>
      </c>
      <c r="AA13" s="44">
        <f t="shared" si="9"/>
        <v>0</v>
      </c>
      <c r="AB13" s="45">
        <v>0</v>
      </c>
      <c r="AC13" s="44">
        <f t="shared" si="10"/>
        <v>0</v>
      </c>
      <c r="AD13" s="43">
        <v>0</v>
      </c>
      <c r="AE13" s="45">
        <v>0</v>
      </c>
      <c r="AF13" s="44">
        <f t="shared" si="11"/>
        <v>0</v>
      </c>
      <c r="AG13" s="806">
        <v>20</v>
      </c>
      <c r="AH13" s="44">
        <v>0</v>
      </c>
      <c r="AI13" s="75">
        <v>7.0000000000000007E-2</v>
      </c>
      <c r="AJ13" s="75">
        <v>1.4999999999999999E-2</v>
      </c>
      <c r="AK13" s="44">
        <f t="shared" si="12"/>
        <v>3.1500000000000004</v>
      </c>
      <c r="AL13" s="47">
        <f t="shared" si="13"/>
        <v>0.67499999999999993</v>
      </c>
      <c r="AM13" s="806">
        <v>16</v>
      </c>
    </row>
    <row r="14" spans="1:39" ht="12.75" customHeight="1" x14ac:dyDescent="0.2">
      <c r="A14" s="360" t="s">
        <v>438</v>
      </c>
      <c r="B14" s="36" t="s">
        <v>11</v>
      </c>
      <c r="C14" s="36" t="s">
        <v>1</v>
      </c>
      <c r="D14" s="489">
        <v>45</v>
      </c>
      <c r="E14" s="489">
        <v>39</v>
      </c>
      <c r="F14" s="489">
        <v>10</v>
      </c>
      <c r="G14" s="37">
        <f t="shared" si="0"/>
        <v>48.371428571428574</v>
      </c>
      <c r="H14" s="37">
        <f t="shared" si="14"/>
        <v>40.226428571428571</v>
      </c>
      <c r="I14" s="37">
        <f t="shared" si="1"/>
        <v>-3.3714285714285737</v>
      </c>
      <c r="J14" s="38">
        <f t="shared" si="2"/>
        <v>-7.4920634920634971E-2</v>
      </c>
      <c r="K14" s="63">
        <v>8</v>
      </c>
      <c r="L14" s="40">
        <v>35</v>
      </c>
      <c r="M14" s="41">
        <v>1.08</v>
      </c>
      <c r="N14" s="843">
        <v>6425</v>
      </c>
      <c r="O14" s="573"/>
      <c r="P14" s="574">
        <f t="shared" si="3"/>
        <v>183.57142857142858</v>
      </c>
      <c r="Q14" s="44">
        <f t="shared" si="4"/>
        <v>22.946428571428573</v>
      </c>
      <c r="R14" s="45"/>
      <c r="S14" s="44">
        <f t="shared" si="5"/>
        <v>0</v>
      </c>
      <c r="T14" s="45"/>
      <c r="U14" s="44">
        <f t="shared" si="6"/>
        <v>0</v>
      </c>
      <c r="V14" s="45"/>
      <c r="W14" s="44">
        <f t="shared" si="7"/>
        <v>0</v>
      </c>
      <c r="X14" s="45">
        <v>0</v>
      </c>
      <c r="Y14" s="44">
        <f t="shared" si="8"/>
        <v>0</v>
      </c>
      <c r="Z14" s="45">
        <v>0</v>
      </c>
      <c r="AA14" s="44">
        <f t="shared" si="9"/>
        <v>0</v>
      </c>
      <c r="AB14" s="45">
        <v>0</v>
      </c>
      <c r="AC14" s="44">
        <f t="shared" si="10"/>
        <v>0</v>
      </c>
      <c r="AD14" s="43">
        <v>0</v>
      </c>
      <c r="AE14" s="45">
        <v>0</v>
      </c>
      <c r="AF14" s="44">
        <f t="shared" si="11"/>
        <v>0</v>
      </c>
      <c r="AG14" s="806">
        <v>20</v>
      </c>
      <c r="AH14" s="44">
        <v>0</v>
      </c>
      <c r="AI14" s="75">
        <v>7.0000000000000007E-2</v>
      </c>
      <c r="AJ14" s="75">
        <v>1.4999999999999999E-2</v>
      </c>
      <c r="AK14" s="44">
        <f t="shared" si="12"/>
        <v>3.1500000000000004</v>
      </c>
      <c r="AL14" s="47">
        <f t="shared" si="13"/>
        <v>0.67499999999999993</v>
      </c>
      <c r="AM14" s="806">
        <v>16</v>
      </c>
    </row>
    <row r="15" spans="1:39" ht="12.75" customHeight="1" x14ac:dyDescent="0.2">
      <c r="A15" s="360" t="s">
        <v>438</v>
      </c>
      <c r="B15" s="36" t="s">
        <v>11</v>
      </c>
      <c r="C15" s="36" t="s">
        <v>2</v>
      </c>
      <c r="D15" s="489">
        <v>45</v>
      </c>
      <c r="E15" s="489">
        <v>39</v>
      </c>
      <c r="F15" s="489">
        <v>10</v>
      </c>
      <c r="G15" s="37">
        <f t="shared" si="0"/>
        <v>38.896428571428565</v>
      </c>
      <c r="H15" s="37">
        <f t="shared" si="14"/>
        <v>30.751428571428573</v>
      </c>
      <c r="I15" s="37">
        <f t="shared" si="1"/>
        <v>6.1035714285714349</v>
      </c>
      <c r="J15" s="38">
        <f t="shared" si="2"/>
        <v>0.13563492063492077</v>
      </c>
      <c r="K15" s="39">
        <v>20</v>
      </c>
      <c r="L15" s="40">
        <v>35</v>
      </c>
      <c r="M15" s="41">
        <v>1.08</v>
      </c>
      <c r="N15" s="843">
        <v>9430</v>
      </c>
      <c r="O15" s="573"/>
      <c r="P15" s="574">
        <f t="shared" si="3"/>
        <v>269.42857142857144</v>
      </c>
      <c r="Q15" s="44">
        <f t="shared" si="4"/>
        <v>13.471428571428572</v>
      </c>
      <c r="R15" s="45"/>
      <c r="S15" s="44">
        <f t="shared" si="5"/>
        <v>0</v>
      </c>
      <c r="T15" s="45"/>
      <c r="U15" s="44">
        <f t="shared" si="6"/>
        <v>0</v>
      </c>
      <c r="V15" s="45"/>
      <c r="W15" s="44">
        <f t="shared" si="7"/>
        <v>0</v>
      </c>
      <c r="X15" s="45">
        <v>0</v>
      </c>
      <c r="Y15" s="44">
        <f t="shared" si="8"/>
        <v>0</v>
      </c>
      <c r="Z15" s="45">
        <v>0</v>
      </c>
      <c r="AA15" s="44">
        <f t="shared" si="9"/>
        <v>0</v>
      </c>
      <c r="AB15" s="45">
        <v>0</v>
      </c>
      <c r="AC15" s="44">
        <f t="shared" si="10"/>
        <v>0</v>
      </c>
      <c r="AD15" s="43">
        <v>0</v>
      </c>
      <c r="AE15" s="45">
        <v>0</v>
      </c>
      <c r="AF15" s="44">
        <f t="shared" si="11"/>
        <v>0</v>
      </c>
      <c r="AG15" s="806">
        <v>20</v>
      </c>
      <c r="AH15" s="44">
        <v>0</v>
      </c>
      <c r="AI15" s="75">
        <v>7.0000000000000007E-2</v>
      </c>
      <c r="AJ15" s="75">
        <v>1.4999999999999999E-2</v>
      </c>
      <c r="AK15" s="44">
        <f t="shared" si="12"/>
        <v>3.1500000000000004</v>
      </c>
      <c r="AL15" s="47">
        <f t="shared" si="13"/>
        <v>0.67499999999999993</v>
      </c>
      <c r="AM15" s="806">
        <v>16</v>
      </c>
    </row>
    <row r="16" spans="1:39" x14ac:dyDescent="0.2">
      <c r="A16" s="362" t="s">
        <v>438</v>
      </c>
      <c r="B16" s="82" t="s">
        <v>11</v>
      </c>
      <c r="C16" s="82" t="s">
        <v>3</v>
      </c>
      <c r="D16" s="490">
        <v>45</v>
      </c>
      <c r="E16" s="490">
        <v>39</v>
      </c>
      <c r="F16" s="490">
        <v>10</v>
      </c>
      <c r="G16" s="83">
        <f t="shared" si="0"/>
        <v>36.833730158730155</v>
      </c>
      <c r="H16" s="83">
        <f t="shared" si="14"/>
        <v>28.688730158730159</v>
      </c>
      <c r="I16" s="83">
        <f t="shared" si="1"/>
        <v>8.1662698412698447</v>
      </c>
      <c r="J16" s="84">
        <f t="shared" si="2"/>
        <v>0.18147266313932989</v>
      </c>
      <c r="K16" s="85">
        <v>36</v>
      </c>
      <c r="L16" s="92">
        <v>35</v>
      </c>
      <c r="M16" s="93">
        <v>1.08</v>
      </c>
      <c r="N16" s="843">
        <v>14375</v>
      </c>
      <c r="O16" s="681"/>
      <c r="P16" s="682">
        <f t="shared" si="3"/>
        <v>410.71428571428572</v>
      </c>
      <c r="Q16" s="88">
        <f t="shared" si="4"/>
        <v>11.408730158730158</v>
      </c>
      <c r="R16" s="89"/>
      <c r="S16" s="88">
        <f t="shared" si="5"/>
        <v>0</v>
      </c>
      <c r="T16" s="89"/>
      <c r="U16" s="88">
        <f t="shared" si="6"/>
        <v>0</v>
      </c>
      <c r="V16" s="89"/>
      <c r="W16" s="88">
        <f t="shared" si="7"/>
        <v>0</v>
      </c>
      <c r="X16" s="89">
        <v>0</v>
      </c>
      <c r="Y16" s="88">
        <f t="shared" si="8"/>
        <v>0</v>
      </c>
      <c r="Z16" s="89">
        <v>0</v>
      </c>
      <c r="AA16" s="88">
        <f t="shared" si="9"/>
        <v>0</v>
      </c>
      <c r="AB16" s="89">
        <v>0</v>
      </c>
      <c r="AC16" s="88">
        <f t="shared" si="10"/>
        <v>0</v>
      </c>
      <c r="AD16" s="87">
        <v>0</v>
      </c>
      <c r="AE16" s="89">
        <v>0</v>
      </c>
      <c r="AF16" s="88">
        <f t="shared" si="11"/>
        <v>0</v>
      </c>
      <c r="AG16" s="807">
        <v>20</v>
      </c>
      <c r="AH16" s="88">
        <v>0</v>
      </c>
      <c r="AI16" s="103">
        <v>7.0000000000000007E-2</v>
      </c>
      <c r="AJ16" s="103">
        <v>1.4999999999999999E-2</v>
      </c>
      <c r="AK16" s="88">
        <f t="shared" si="12"/>
        <v>3.1500000000000004</v>
      </c>
      <c r="AL16" s="90">
        <f t="shared" si="13"/>
        <v>0.67499999999999993</v>
      </c>
      <c r="AM16" s="806">
        <v>16</v>
      </c>
    </row>
    <row r="17" spans="1:39" s="684" customFormat="1" ht="13.5" thickBot="1" x14ac:dyDescent="0.25">
      <c r="A17" s="362" t="s">
        <v>439</v>
      </c>
      <c r="B17" s="48" t="s">
        <v>52</v>
      </c>
      <c r="C17" s="48" t="s">
        <v>373</v>
      </c>
      <c r="D17" s="512">
        <v>27</v>
      </c>
      <c r="E17" s="512">
        <v>22</v>
      </c>
      <c r="F17" s="512" t="s">
        <v>373</v>
      </c>
      <c r="G17" s="83">
        <f>SUM(Q17,S17,U17,W17,Y17,AA17,AC17,AD17,AF17,(AG17*M17),AK17,AL17)</f>
        <v>23.085000000000001</v>
      </c>
      <c r="H17" s="83">
        <f>SUM(AK17,AL17,(AM17*M17),)</f>
        <v>18.765000000000001</v>
      </c>
      <c r="I17" s="49">
        <f t="shared" ref="I17" si="15">D17-G17</f>
        <v>3.9149999999999991</v>
      </c>
      <c r="J17" s="50">
        <f t="shared" ref="J17" si="16">I17/D17</f>
        <v>0.14499999999999996</v>
      </c>
      <c r="K17" s="39">
        <v>1</v>
      </c>
      <c r="L17" s="40">
        <v>35</v>
      </c>
      <c r="M17" s="41">
        <v>1.08</v>
      </c>
      <c r="N17" s="661"/>
      <c r="O17" s="683"/>
      <c r="P17" s="577">
        <f t="shared" ref="P17" si="17">(N17+O17)/L17</f>
        <v>0</v>
      </c>
      <c r="Q17" s="56">
        <f t="shared" ref="Q17" si="18">P17/K17</f>
        <v>0</v>
      </c>
      <c r="R17" s="57"/>
      <c r="S17" s="56">
        <f t="shared" ref="S17" si="19">R17/L17</f>
        <v>0</v>
      </c>
      <c r="T17" s="57"/>
      <c r="U17" s="56">
        <f t="shared" ref="U17" si="20">T17/L17</f>
        <v>0</v>
      </c>
      <c r="V17" s="57"/>
      <c r="W17" s="56">
        <f t="shared" ref="W17" si="21">V17/L17</f>
        <v>0</v>
      </c>
      <c r="X17" s="57">
        <v>0</v>
      </c>
      <c r="Y17" s="56">
        <f t="shared" ref="Y17" si="22">(X17/L17)/K17</f>
        <v>0</v>
      </c>
      <c r="Z17" s="57">
        <v>0</v>
      </c>
      <c r="AA17" s="56">
        <f t="shared" ref="AA17" si="23">(Z17/L17)/K17</f>
        <v>0</v>
      </c>
      <c r="AB17" s="57">
        <v>0</v>
      </c>
      <c r="AC17" s="56">
        <f t="shared" ref="AC17" si="24">(AB17/L17)/K17</f>
        <v>0</v>
      </c>
      <c r="AD17" s="55">
        <v>0</v>
      </c>
      <c r="AE17" s="57">
        <v>0</v>
      </c>
      <c r="AF17" s="56">
        <f t="shared" ref="AF17" si="25">AE17/L17</f>
        <v>0</v>
      </c>
      <c r="AG17" s="808">
        <v>20</v>
      </c>
      <c r="AH17" s="56">
        <v>0</v>
      </c>
      <c r="AI17" s="76">
        <v>0.04</v>
      </c>
      <c r="AJ17" s="76">
        <v>1.4999999999999999E-2</v>
      </c>
      <c r="AK17" s="56">
        <f t="shared" ref="AK17" si="26">(D17*AI17)+AH17</f>
        <v>1.08</v>
      </c>
      <c r="AL17" s="59">
        <f t="shared" ref="AL17" si="27">D17*AJ17</f>
        <v>0.40499999999999997</v>
      </c>
      <c r="AM17" s="806">
        <v>16</v>
      </c>
    </row>
    <row r="18" spans="1:39" x14ac:dyDescent="0.2">
      <c r="A18" s="359" t="s">
        <v>437</v>
      </c>
      <c r="B18" s="405" t="s">
        <v>290</v>
      </c>
      <c r="C18" s="405" t="s">
        <v>1</v>
      </c>
      <c r="D18" s="488"/>
      <c r="E18" s="488"/>
      <c r="F18" s="488">
        <v>10</v>
      </c>
      <c r="G18" s="25">
        <f t="shared" ref="G18:G81" si="28">SUM(Q18,S18,U18,W18,Y18,AA18,AC18,AD18,AF18,(AG18*M18),AK18,AL18)</f>
        <v>21.6</v>
      </c>
      <c r="H18" s="25"/>
      <c r="I18" s="25">
        <f t="shared" si="1"/>
        <v>-21.6</v>
      </c>
      <c r="J18" s="26" t="e">
        <f t="shared" si="2"/>
        <v>#DIV/0!</v>
      </c>
      <c r="K18" s="27">
        <v>8</v>
      </c>
      <c r="L18" s="64">
        <v>35</v>
      </c>
      <c r="M18" s="29">
        <v>1.08</v>
      </c>
      <c r="N18" s="659"/>
      <c r="O18" s="570"/>
      <c r="P18" s="571">
        <f t="shared" si="3"/>
        <v>0</v>
      </c>
      <c r="Q18" s="32">
        <f t="shared" si="4"/>
        <v>0</v>
      </c>
      <c r="R18" s="33"/>
      <c r="S18" s="32">
        <f t="shared" si="5"/>
        <v>0</v>
      </c>
      <c r="T18" s="33"/>
      <c r="U18" s="32">
        <f t="shared" si="6"/>
        <v>0</v>
      </c>
      <c r="V18" s="33"/>
      <c r="W18" s="32">
        <f t="shared" si="7"/>
        <v>0</v>
      </c>
      <c r="X18" s="33">
        <v>0</v>
      </c>
      <c r="Y18" s="32">
        <f t="shared" si="8"/>
        <v>0</v>
      </c>
      <c r="Z18" s="33">
        <v>0</v>
      </c>
      <c r="AA18" s="32">
        <f t="shared" si="9"/>
        <v>0</v>
      </c>
      <c r="AB18" s="33">
        <v>0</v>
      </c>
      <c r="AC18" s="32">
        <f t="shared" si="10"/>
        <v>0</v>
      </c>
      <c r="AD18" s="31">
        <v>0</v>
      </c>
      <c r="AE18" s="33">
        <v>0</v>
      </c>
      <c r="AF18" s="32">
        <f t="shared" si="11"/>
        <v>0</v>
      </c>
      <c r="AG18" s="805">
        <v>20</v>
      </c>
      <c r="AH18" s="32">
        <v>0</v>
      </c>
      <c r="AI18" s="407">
        <v>7.0000000000000007E-2</v>
      </c>
      <c r="AJ18" s="407">
        <v>1.4999999999999999E-2</v>
      </c>
      <c r="AK18" s="342">
        <f t="shared" si="12"/>
        <v>0</v>
      </c>
      <c r="AL18" s="408">
        <f t="shared" si="13"/>
        <v>0</v>
      </c>
    </row>
    <row r="19" spans="1:39" x14ac:dyDescent="0.2">
      <c r="A19" s="360" t="s">
        <v>437</v>
      </c>
      <c r="B19" s="369" t="s">
        <v>290</v>
      </c>
      <c r="C19" s="369" t="s">
        <v>2</v>
      </c>
      <c r="D19" s="489"/>
      <c r="E19" s="489"/>
      <c r="F19" s="489">
        <v>10</v>
      </c>
      <c r="G19" s="37">
        <f t="shared" si="28"/>
        <v>21.6</v>
      </c>
      <c r="H19" s="37"/>
      <c r="I19" s="37">
        <f t="shared" si="1"/>
        <v>-21.6</v>
      </c>
      <c r="J19" s="38" t="e">
        <f t="shared" si="2"/>
        <v>#DIV/0!</v>
      </c>
      <c r="K19" s="39">
        <v>20</v>
      </c>
      <c r="L19" s="40">
        <v>35</v>
      </c>
      <c r="M19" s="41">
        <v>1.08</v>
      </c>
      <c r="N19" s="660"/>
      <c r="O19" s="573"/>
      <c r="P19" s="574">
        <f t="shared" si="3"/>
        <v>0</v>
      </c>
      <c r="Q19" s="44">
        <f t="shared" si="4"/>
        <v>0</v>
      </c>
      <c r="R19" s="45"/>
      <c r="S19" s="44">
        <f t="shared" si="5"/>
        <v>0</v>
      </c>
      <c r="T19" s="45"/>
      <c r="U19" s="44">
        <f t="shared" si="6"/>
        <v>0</v>
      </c>
      <c r="V19" s="45"/>
      <c r="W19" s="44">
        <f t="shared" si="7"/>
        <v>0</v>
      </c>
      <c r="X19" s="45">
        <v>0</v>
      </c>
      <c r="Y19" s="44">
        <f t="shared" si="8"/>
        <v>0</v>
      </c>
      <c r="Z19" s="45">
        <v>0</v>
      </c>
      <c r="AA19" s="44">
        <f t="shared" si="9"/>
        <v>0</v>
      </c>
      <c r="AB19" s="45">
        <v>0</v>
      </c>
      <c r="AC19" s="44">
        <f t="shared" si="10"/>
        <v>0</v>
      </c>
      <c r="AD19" s="43">
        <v>0</v>
      </c>
      <c r="AE19" s="45">
        <v>0</v>
      </c>
      <c r="AF19" s="44">
        <f t="shared" si="11"/>
        <v>0</v>
      </c>
      <c r="AG19" s="806">
        <v>20</v>
      </c>
      <c r="AH19" s="44">
        <v>0</v>
      </c>
      <c r="AI19" s="409">
        <v>7.0000000000000007E-2</v>
      </c>
      <c r="AJ19" s="409">
        <v>1.4999999999999999E-2</v>
      </c>
      <c r="AK19" s="344">
        <f t="shared" si="12"/>
        <v>0</v>
      </c>
      <c r="AL19" s="410">
        <f t="shared" si="13"/>
        <v>0</v>
      </c>
    </row>
    <row r="20" spans="1:39" ht="13.5" thickBot="1" x14ac:dyDescent="0.25">
      <c r="A20" s="360" t="s">
        <v>437</v>
      </c>
      <c r="B20" s="369" t="s">
        <v>290</v>
      </c>
      <c r="C20" s="369" t="s">
        <v>3</v>
      </c>
      <c r="D20" s="489"/>
      <c r="E20" s="489"/>
      <c r="F20" s="489">
        <v>10</v>
      </c>
      <c r="G20" s="37">
        <f t="shared" si="28"/>
        <v>21.6</v>
      </c>
      <c r="H20" s="37"/>
      <c r="I20" s="37">
        <f t="shared" si="1"/>
        <v>-21.6</v>
      </c>
      <c r="J20" s="38" t="e">
        <f t="shared" si="2"/>
        <v>#DIV/0!</v>
      </c>
      <c r="K20" s="39">
        <v>36</v>
      </c>
      <c r="L20" s="40">
        <v>35</v>
      </c>
      <c r="M20" s="41">
        <v>1.08</v>
      </c>
      <c r="N20" s="855"/>
      <c r="O20" s="573"/>
      <c r="P20" s="574">
        <f t="shared" si="3"/>
        <v>0</v>
      </c>
      <c r="Q20" s="44">
        <f t="shared" si="4"/>
        <v>0</v>
      </c>
      <c r="R20" s="45"/>
      <c r="S20" s="44">
        <f t="shared" si="5"/>
        <v>0</v>
      </c>
      <c r="T20" s="45"/>
      <c r="U20" s="44">
        <f t="shared" si="6"/>
        <v>0</v>
      </c>
      <c r="V20" s="45"/>
      <c r="W20" s="44">
        <f t="shared" si="7"/>
        <v>0</v>
      </c>
      <c r="X20" s="45">
        <v>0</v>
      </c>
      <c r="Y20" s="44">
        <f t="shared" si="8"/>
        <v>0</v>
      </c>
      <c r="Z20" s="45">
        <v>0</v>
      </c>
      <c r="AA20" s="44">
        <f t="shared" si="9"/>
        <v>0</v>
      </c>
      <c r="AB20" s="45">
        <v>0</v>
      </c>
      <c r="AC20" s="44">
        <f t="shared" si="10"/>
        <v>0</v>
      </c>
      <c r="AD20" s="43">
        <v>0</v>
      </c>
      <c r="AE20" s="45">
        <v>0</v>
      </c>
      <c r="AF20" s="44">
        <f t="shared" si="11"/>
        <v>0</v>
      </c>
      <c r="AG20" s="806">
        <v>20</v>
      </c>
      <c r="AH20" s="44">
        <v>0</v>
      </c>
      <c r="AI20" s="409">
        <v>7.0000000000000007E-2</v>
      </c>
      <c r="AJ20" s="409">
        <v>1.4999999999999999E-2</v>
      </c>
      <c r="AK20" s="344">
        <f t="shared" si="12"/>
        <v>0</v>
      </c>
      <c r="AL20" s="410">
        <f t="shared" si="13"/>
        <v>0</v>
      </c>
    </row>
    <row r="21" spans="1:39" s="364" customFormat="1" ht="12.75" customHeight="1" x14ac:dyDescent="0.2">
      <c r="A21" s="359" t="s">
        <v>440</v>
      </c>
      <c r="B21" s="405" t="s">
        <v>7</v>
      </c>
      <c r="C21" s="405" t="s">
        <v>1</v>
      </c>
      <c r="D21" s="488">
        <v>65</v>
      </c>
      <c r="E21" s="488">
        <v>55</v>
      </c>
      <c r="F21" s="488">
        <v>10</v>
      </c>
      <c r="G21" s="25">
        <f t="shared" si="28"/>
        <v>58.800000000000004</v>
      </c>
      <c r="H21" s="25"/>
      <c r="I21" s="25">
        <f t="shared" ref="I21:I36" si="29">D21-G21</f>
        <v>6.1999999999999957</v>
      </c>
      <c r="J21" s="26">
        <f t="shared" ref="J21:J36" si="30">I21/D21</f>
        <v>9.5384615384615318E-2</v>
      </c>
      <c r="K21" s="27">
        <v>8</v>
      </c>
      <c r="L21" s="64">
        <v>35</v>
      </c>
      <c r="M21" s="29">
        <v>1.08</v>
      </c>
      <c r="N21" s="846">
        <v>5845</v>
      </c>
      <c r="O21" s="570"/>
      <c r="P21" s="571">
        <f t="shared" ref="P21:P36" si="31">(N21+O21)/L21</f>
        <v>167</v>
      </c>
      <c r="Q21" s="32">
        <f t="shared" ref="Q21:Q36" si="32">P21/K21</f>
        <v>20.875</v>
      </c>
      <c r="R21" s="33"/>
      <c r="S21" s="32">
        <f t="shared" ref="S21:S36" si="33">R21/L21</f>
        <v>0</v>
      </c>
      <c r="T21" s="33"/>
      <c r="U21" s="32">
        <f t="shared" ref="U21:U36" si="34">T21/L21</f>
        <v>0</v>
      </c>
      <c r="V21" s="33"/>
      <c r="W21" s="32">
        <f t="shared" ref="W21:W36" si="35">V21/L21</f>
        <v>0</v>
      </c>
      <c r="X21" s="33">
        <v>0</v>
      </c>
      <c r="Y21" s="32">
        <f t="shared" ref="Y21:Y36" si="36">(X21/L21)/K21</f>
        <v>0</v>
      </c>
      <c r="Z21" s="33">
        <v>0</v>
      </c>
      <c r="AA21" s="32">
        <f t="shared" ref="AA21:AA36" si="37">(Z21/L21)/K21</f>
        <v>0</v>
      </c>
      <c r="AB21" s="33">
        <v>0</v>
      </c>
      <c r="AC21" s="32">
        <f t="shared" ref="AC21:AC36" si="38">(AB21/L21)/K21</f>
        <v>0</v>
      </c>
      <c r="AD21" s="31">
        <v>0</v>
      </c>
      <c r="AE21" s="33">
        <v>0</v>
      </c>
      <c r="AF21" s="32">
        <f t="shared" ref="AF21:AF36" si="39">AE21/L21</f>
        <v>0</v>
      </c>
      <c r="AG21" s="805">
        <v>30</v>
      </c>
      <c r="AH21" s="32">
        <v>0</v>
      </c>
      <c r="AI21" s="407">
        <v>7.0000000000000007E-2</v>
      </c>
      <c r="AJ21" s="407">
        <v>1.4999999999999999E-2</v>
      </c>
      <c r="AK21" s="342">
        <f t="shared" ref="AK21:AK36" si="40">(D21*AI21)+AH21</f>
        <v>4.5500000000000007</v>
      </c>
      <c r="AL21" s="408">
        <f t="shared" ref="AL21:AL36" si="41">D21*AJ21</f>
        <v>0.97499999999999998</v>
      </c>
    </row>
    <row r="22" spans="1:39" s="364" customFormat="1" ht="12.75" customHeight="1" x14ac:dyDescent="0.2">
      <c r="A22" s="360" t="s">
        <v>440</v>
      </c>
      <c r="B22" s="369" t="s">
        <v>7</v>
      </c>
      <c r="C22" s="369" t="s">
        <v>2</v>
      </c>
      <c r="D22" s="489">
        <v>65</v>
      </c>
      <c r="E22" s="489">
        <v>55</v>
      </c>
      <c r="F22" s="489">
        <v>10</v>
      </c>
      <c r="G22" s="37">
        <f t="shared" si="28"/>
        <v>50.525000000000013</v>
      </c>
      <c r="H22" s="37"/>
      <c r="I22" s="37">
        <f t="shared" si="29"/>
        <v>14.474999999999987</v>
      </c>
      <c r="J22" s="38">
        <f t="shared" si="30"/>
        <v>0.2226923076923075</v>
      </c>
      <c r="K22" s="39">
        <v>20</v>
      </c>
      <c r="L22" s="40">
        <v>35</v>
      </c>
      <c r="M22" s="41">
        <v>1.08</v>
      </c>
      <c r="N22" s="843">
        <v>8820</v>
      </c>
      <c r="O22" s="573"/>
      <c r="P22" s="574">
        <f t="shared" si="31"/>
        <v>252</v>
      </c>
      <c r="Q22" s="44">
        <f t="shared" si="32"/>
        <v>12.6</v>
      </c>
      <c r="R22" s="45"/>
      <c r="S22" s="44">
        <f t="shared" si="33"/>
        <v>0</v>
      </c>
      <c r="T22" s="45"/>
      <c r="U22" s="44">
        <f t="shared" si="34"/>
        <v>0</v>
      </c>
      <c r="V22" s="45"/>
      <c r="W22" s="44">
        <f t="shared" si="35"/>
        <v>0</v>
      </c>
      <c r="X22" s="45">
        <v>0</v>
      </c>
      <c r="Y22" s="44">
        <f t="shared" si="36"/>
        <v>0</v>
      </c>
      <c r="Z22" s="45">
        <v>0</v>
      </c>
      <c r="AA22" s="44">
        <f t="shared" si="37"/>
        <v>0</v>
      </c>
      <c r="AB22" s="45">
        <v>0</v>
      </c>
      <c r="AC22" s="44">
        <f t="shared" si="38"/>
        <v>0</v>
      </c>
      <c r="AD22" s="43">
        <v>0</v>
      </c>
      <c r="AE22" s="45">
        <v>0</v>
      </c>
      <c r="AF22" s="44">
        <f t="shared" si="39"/>
        <v>0</v>
      </c>
      <c r="AG22" s="806">
        <v>30</v>
      </c>
      <c r="AH22" s="44">
        <v>0</v>
      </c>
      <c r="AI22" s="409">
        <v>7.0000000000000007E-2</v>
      </c>
      <c r="AJ22" s="409">
        <v>1.4999999999999999E-2</v>
      </c>
      <c r="AK22" s="344">
        <f t="shared" si="40"/>
        <v>4.5500000000000007</v>
      </c>
      <c r="AL22" s="410">
        <f t="shared" si="41"/>
        <v>0.97499999999999998</v>
      </c>
    </row>
    <row r="23" spans="1:39" s="364" customFormat="1" ht="12.75" customHeight="1" x14ac:dyDescent="0.2">
      <c r="A23" s="360" t="s">
        <v>440</v>
      </c>
      <c r="B23" s="369" t="s">
        <v>7</v>
      </c>
      <c r="C23" s="369" t="s">
        <v>3</v>
      </c>
      <c r="D23" s="489">
        <v>65</v>
      </c>
      <c r="E23" s="489">
        <v>55</v>
      </c>
      <c r="F23" s="489">
        <v>10</v>
      </c>
      <c r="G23" s="37">
        <f t="shared" si="28"/>
        <v>48.829761904761916</v>
      </c>
      <c r="H23" s="37"/>
      <c r="I23" s="37">
        <f t="shared" si="29"/>
        <v>16.170238095238084</v>
      </c>
      <c r="J23" s="38">
        <f t="shared" si="30"/>
        <v>0.24877289377289361</v>
      </c>
      <c r="K23" s="39">
        <v>36</v>
      </c>
      <c r="L23" s="40">
        <v>35</v>
      </c>
      <c r="M23" s="41">
        <v>1.08</v>
      </c>
      <c r="N23" s="843">
        <v>13740</v>
      </c>
      <c r="O23" s="573"/>
      <c r="P23" s="574">
        <f t="shared" si="31"/>
        <v>392.57142857142856</v>
      </c>
      <c r="Q23" s="44">
        <f t="shared" si="32"/>
        <v>10.904761904761905</v>
      </c>
      <c r="R23" s="45"/>
      <c r="S23" s="44">
        <f t="shared" si="33"/>
        <v>0</v>
      </c>
      <c r="T23" s="45"/>
      <c r="U23" s="44">
        <f t="shared" si="34"/>
        <v>0</v>
      </c>
      <c r="V23" s="45"/>
      <c r="W23" s="44">
        <f t="shared" si="35"/>
        <v>0</v>
      </c>
      <c r="X23" s="45">
        <v>0</v>
      </c>
      <c r="Y23" s="44">
        <f t="shared" si="36"/>
        <v>0</v>
      </c>
      <c r="Z23" s="45">
        <v>0</v>
      </c>
      <c r="AA23" s="44">
        <f t="shared" si="37"/>
        <v>0</v>
      </c>
      <c r="AB23" s="45">
        <v>0</v>
      </c>
      <c r="AC23" s="44">
        <f t="shared" si="38"/>
        <v>0</v>
      </c>
      <c r="AD23" s="43">
        <v>0</v>
      </c>
      <c r="AE23" s="45">
        <v>0</v>
      </c>
      <c r="AF23" s="44">
        <f t="shared" si="39"/>
        <v>0</v>
      </c>
      <c r="AG23" s="806">
        <v>30</v>
      </c>
      <c r="AH23" s="44">
        <v>0</v>
      </c>
      <c r="AI23" s="409">
        <v>7.0000000000000007E-2</v>
      </c>
      <c r="AJ23" s="409">
        <v>1.4999999999999999E-2</v>
      </c>
      <c r="AK23" s="344">
        <f t="shared" si="40"/>
        <v>4.5500000000000007</v>
      </c>
      <c r="AL23" s="410">
        <f t="shared" si="41"/>
        <v>0.97499999999999998</v>
      </c>
    </row>
    <row r="24" spans="1:39" s="364" customFormat="1" ht="12.75" customHeight="1" x14ac:dyDescent="0.2">
      <c r="A24" s="360" t="s">
        <v>440</v>
      </c>
      <c r="B24" s="369" t="s">
        <v>8</v>
      </c>
      <c r="C24" s="369" t="s">
        <v>1</v>
      </c>
      <c r="D24" s="489">
        <v>65</v>
      </c>
      <c r="E24" s="489">
        <v>55</v>
      </c>
      <c r="F24" s="489">
        <v>10</v>
      </c>
      <c r="G24" s="37">
        <f t="shared" si="28"/>
        <v>57.067857142857143</v>
      </c>
      <c r="H24" s="37"/>
      <c r="I24" s="37">
        <f t="shared" si="29"/>
        <v>7.9321428571428569</v>
      </c>
      <c r="J24" s="38">
        <f t="shared" si="30"/>
        <v>0.12203296703296702</v>
      </c>
      <c r="K24" s="39">
        <v>8</v>
      </c>
      <c r="L24" s="40">
        <v>35</v>
      </c>
      <c r="M24" s="41">
        <v>1.08</v>
      </c>
      <c r="N24" s="843">
        <v>5360</v>
      </c>
      <c r="O24" s="573"/>
      <c r="P24" s="574">
        <f t="shared" si="31"/>
        <v>153.14285714285714</v>
      </c>
      <c r="Q24" s="44">
        <f t="shared" si="32"/>
        <v>19.142857142857142</v>
      </c>
      <c r="R24" s="45"/>
      <c r="S24" s="44">
        <f t="shared" si="33"/>
        <v>0</v>
      </c>
      <c r="T24" s="45"/>
      <c r="U24" s="44">
        <f t="shared" si="34"/>
        <v>0</v>
      </c>
      <c r="V24" s="45"/>
      <c r="W24" s="44">
        <f t="shared" si="35"/>
        <v>0</v>
      </c>
      <c r="X24" s="45">
        <v>0</v>
      </c>
      <c r="Y24" s="44">
        <f t="shared" si="36"/>
        <v>0</v>
      </c>
      <c r="Z24" s="45">
        <v>0</v>
      </c>
      <c r="AA24" s="44">
        <f t="shared" si="37"/>
        <v>0</v>
      </c>
      <c r="AB24" s="45">
        <v>0</v>
      </c>
      <c r="AC24" s="44">
        <f t="shared" si="38"/>
        <v>0</v>
      </c>
      <c r="AD24" s="43">
        <v>0</v>
      </c>
      <c r="AE24" s="45">
        <v>0</v>
      </c>
      <c r="AF24" s="44">
        <f t="shared" si="39"/>
        <v>0</v>
      </c>
      <c r="AG24" s="806">
        <v>30</v>
      </c>
      <c r="AH24" s="44">
        <v>0</v>
      </c>
      <c r="AI24" s="409">
        <v>7.0000000000000007E-2</v>
      </c>
      <c r="AJ24" s="409">
        <v>1.4999999999999999E-2</v>
      </c>
      <c r="AK24" s="344">
        <f t="shared" si="40"/>
        <v>4.5500000000000007</v>
      </c>
      <c r="AL24" s="410">
        <f t="shared" si="41"/>
        <v>0.97499999999999998</v>
      </c>
    </row>
    <row r="25" spans="1:39" s="364" customFormat="1" ht="12.75" customHeight="1" x14ac:dyDescent="0.2">
      <c r="A25" s="360" t="s">
        <v>440</v>
      </c>
      <c r="B25" s="369" t="s">
        <v>8</v>
      </c>
      <c r="C25" s="369" t="s">
        <v>2</v>
      </c>
      <c r="D25" s="489">
        <v>65</v>
      </c>
      <c r="E25" s="489">
        <v>55</v>
      </c>
      <c r="F25" s="489">
        <v>10</v>
      </c>
      <c r="G25" s="37">
        <f t="shared" si="28"/>
        <v>48.767857142857146</v>
      </c>
      <c r="H25" s="37"/>
      <c r="I25" s="37">
        <f t="shared" si="29"/>
        <v>16.232142857142854</v>
      </c>
      <c r="J25" s="38">
        <f t="shared" si="30"/>
        <v>0.24972527472527467</v>
      </c>
      <c r="K25" s="39">
        <v>20</v>
      </c>
      <c r="L25" s="40">
        <v>35</v>
      </c>
      <c r="M25" s="41">
        <v>1.08</v>
      </c>
      <c r="N25" s="843">
        <v>7590</v>
      </c>
      <c r="O25" s="573"/>
      <c r="P25" s="574">
        <f t="shared" si="31"/>
        <v>216.85714285714286</v>
      </c>
      <c r="Q25" s="44">
        <f t="shared" si="32"/>
        <v>10.842857142857143</v>
      </c>
      <c r="R25" s="45"/>
      <c r="S25" s="44">
        <f t="shared" si="33"/>
        <v>0</v>
      </c>
      <c r="T25" s="45"/>
      <c r="U25" s="44">
        <f t="shared" si="34"/>
        <v>0</v>
      </c>
      <c r="V25" s="45"/>
      <c r="W25" s="44">
        <f t="shared" si="35"/>
        <v>0</v>
      </c>
      <c r="X25" s="45">
        <v>0</v>
      </c>
      <c r="Y25" s="44">
        <f t="shared" si="36"/>
        <v>0</v>
      </c>
      <c r="Z25" s="45">
        <v>0</v>
      </c>
      <c r="AA25" s="44">
        <f t="shared" si="37"/>
        <v>0</v>
      </c>
      <c r="AB25" s="45">
        <v>0</v>
      </c>
      <c r="AC25" s="44">
        <f t="shared" si="38"/>
        <v>0</v>
      </c>
      <c r="AD25" s="43">
        <v>0</v>
      </c>
      <c r="AE25" s="45">
        <v>0</v>
      </c>
      <c r="AF25" s="44">
        <f t="shared" si="39"/>
        <v>0</v>
      </c>
      <c r="AG25" s="806">
        <v>30</v>
      </c>
      <c r="AH25" s="44">
        <v>0</v>
      </c>
      <c r="AI25" s="409">
        <v>7.0000000000000007E-2</v>
      </c>
      <c r="AJ25" s="409">
        <v>1.4999999999999999E-2</v>
      </c>
      <c r="AK25" s="344">
        <f t="shared" si="40"/>
        <v>4.5500000000000007</v>
      </c>
      <c r="AL25" s="410">
        <f t="shared" si="41"/>
        <v>0.97499999999999998</v>
      </c>
    </row>
    <row r="26" spans="1:39" s="364" customFormat="1" ht="12.75" customHeight="1" x14ac:dyDescent="0.2">
      <c r="A26" s="360" t="s">
        <v>440</v>
      </c>
      <c r="B26" s="369" t="s">
        <v>8</v>
      </c>
      <c r="C26" s="369" t="s">
        <v>3</v>
      </c>
      <c r="D26" s="489">
        <v>65</v>
      </c>
      <c r="E26" s="489">
        <v>55</v>
      </c>
      <c r="F26" s="489">
        <v>10</v>
      </c>
      <c r="G26" s="37">
        <f t="shared" si="28"/>
        <v>47.036111111111119</v>
      </c>
      <c r="H26" s="37"/>
      <c r="I26" s="37">
        <f t="shared" si="29"/>
        <v>17.963888888888881</v>
      </c>
      <c r="J26" s="38">
        <f t="shared" si="30"/>
        <v>0.27636752136752124</v>
      </c>
      <c r="K26" s="39">
        <v>36</v>
      </c>
      <c r="L26" s="40">
        <v>35</v>
      </c>
      <c r="M26" s="41">
        <v>1.08</v>
      </c>
      <c r="N26" s="843">
        <v>11480</v>
      </c>
      <c r="O26" s="573"/>
      <c r="P26" s="574">
        <f t="shared" si="31"/>
        <v>328</v>
      </c>
      <c r="Q26" s="44">
        <f t="shared" si="32"/>
        <v>9.1111111111111107</v>
      </c>
      <c r="R26" s="45"/>
      <c r="S26" s="44">
        <f t="shared" si="33"/>
        <v>0</v>
      </c>
      <c r="T26" s="45"/>
      <c r="U26" s="44">
        <f t="shared" si="34"/>
        <v>0</v>
      </c>
      <c r="V26" s="45"/>
      <c r="W26" s="44">
        <f t="shared" si="35"/>
        <v>0</v>
      </c>
      <c r="X26" s="45">
        <v>0</v>
      </c>
      <c r="Y26" s="44">
        <f t="shared" si="36"/>
        <v>0</v>
      </c>
      <c r="Z26" s="45">
        <v>0</v>
      </c>
      <c r="AA26" s="44">
        <f t="shared" si="37"/>
        <v>0</v>
      </c>
      <c r="AB26" s="45">
        <v>0</v>
      </c>
      <c r="AC26" s="44">
        <f t="shared" si="38"/>
        <v>0</v>
      </c>
      <c r="AD26" s="43">
        <v>0</v>
      </c>
      <c r="AE26" s="45">
        <v>0</v>
      </c>
      <c r="AF26" s="44">
        <f t="shared" si="39"/>
        <v>0</v>
      </c>
      <c r="AG26" s="806">
        <v>30</v>
      </c>
      <c r="AH26" s="44">
        <v>0</v>
      </c>
      <c r="AI26" s="409">
        <v>7.0000000000000007E-2</v>
      </c>
      <c r="AJ26" s="409">
        <v>1.4999999999999999E-2</v>
      </c>
      <c r="AK26" s="344">
        <f t="shared" si="40"/>
        <v>4.5500000000000007</v>
      </c>
      <c r="AL26" s="410">
        <f t="shared" si="41"/>
        <v>0.97499999999999998</v>
      </c>
    </row>
    <row r="27" spans="1:39" s="364" customFormat="1" ht="12.75" customHeight="1" x14ac:dyDescent="0.2">
      <c r="A27" s="360" t="s">
        <v>440</v>
      </c>
      <c r="B27" s="391" t="s">
        <v>9</v>
      </c>
      <c r="C27" s="391" t="s">
        <v>1</v>
      </c>
      <c r="D27" s="489">
        <v>65</v>
      </c>
      <c r="E27" s="489">
        <v>55</v>
      </c>
      <c r="F27" s="514">
        <v>10</v>
      </c>
      <c r="G27" s="61">
        <f t="shared" si="28"/>
        <v>55.121428571428574</v>
      </c>
      <c r="H27" s="61"/>
      <c r="I27" s="61">
        <f t="shared" si="29"/>
        <v>9.8785714285714263</v>
      </c>
      <c r="J27" s="62">
        <f t="shared" si="30"/>
        <v>0.15197802197802193</v>
      </c>
      <c r="K27" s="63">
        <v>8</v>
      </c>
      <c r="L27" s="40">
        <v>35</v>
      </c>
      <c r="M27" s="41">
        <v>1.08</v>
      </c>
      <c r="N27" s="843">
        <v>4815</v>
      </c>
      <c r="O27" s="573"/>
      <c r="P27" s="575">
        <f t="shared" si="31"/>
        <v>137.57142857142858</v>
      </c>
      <c r="Q27" s="67">
        <f t="shared" si="32"/>
        <v>17.196428571428573</v>
      </c>
      <c r="R27" s="69"/>
      <c r="S27" s="67">
        <f t="shared" si="33"/>
        <v>0</v>
      </c>
      <c r="T27" s="69"/>
      <c r="U27" s="67">
        <f t="shared" si="34"/>
        <v>0</v>
      </c>
      <c r="V27" s="69"/>
      <c r="W27" s="67">
        <f t="shared" si="35"/>
        <v>0</v>
      </c>
      <c r="X27" s="69">
        <v>0</v>
      </c>
      <c r="Y27" s="67">
        <f t="shared" si="36"/>
        <v>0</v>
      </c>
      <c r="Z27" s="69">
        <v>0</v>
      </c>
      <c r="AA27" s="67">
        <f t="shared" si="37"/>
        <v>0</v>
      </c>
      <c r="AB27" s="69">
        <v>0</v>
      </c>
      <c r="AC27" s="67">
        <f t="shared" si="38"/>
        <v>0</v>
      </c>
      <c r="AD27" s="66">
        <v>0</v>
      </c>
      <c r="AE27" s="69">
        <v>0</v>
      </c>
      <c r="AF27" s="67">
        <f t="shared" si="39"/>
        <v>0</v>
      </c>
      <c r="AG27" s="806">
        <v>30</v>
      </c>
      <c r="AH27" s="67">
        <v>0</v>
      </c>
      <c r="AI27" s="421">
        <v>7.0000000000000007E-2</v>
      </c>
      <c r="AJ27" s="421">
        <v>1.4999999999999999E-2</v>
      </c>
      <c r="AK27" s="346">
        <f t="shared" si="40"/>
        <v>4.5500000000000007</v>
      </c>
      <c r="AL27" s="420">
        <f t="shared" si="41"/>
        <v>0.97499999999999998</v>
      </c>
    </row>
    <row r="28" spans="1:39" s="364" customFormat="1" ht="12.75" customHeight="1" x14ac:dyDescent="0.2">
      <c r="A28" s="360" t="s">
        <v>440</v>
      </c>
      <c r="B28" s="369" t="s">
        <v>9</v>
      </c>
      <c r="C28" s="369" t="s">
        <v>2</v>
      </c>
      <c r="D28" s="489">
        <v>65</v>
      </c>
      <c r="E28" s="489">
        <v>55</v>
      </c>
      <c r="F28" s="489">
        <v>10</v>
      </c>
      <c r="G28" s="37">
        <f t="shared" si="28"/>
        <v>47.832142857142863</v>
      </c>
      <c r="H28" s="37"/>
      <c r="I28" s="37">
        <f t="shared" si="29"/>
        <v>17.167857142857137</v>
      </c>
      <c r="J28" s="38">
        <f t="shared" si="30"/>
        <v>0.26412087912087906</v>
      </c>
      <c r="K28" s="39">
        <v>20</v>
      </c>
      <c r="L28" s="40">
        <v>35</v>
      </c>
      <c r="M28" s="41">
        <v>1.08</v>
      </c>
      <c r="N28" s="843">
        <v>6935</v>
      </c>
      <c r="O28" s="573"/>
      <c r="P28" s="574">
        <f t="shared" si="31"/>
        <v>198.14285714285714</v>
      </c>
      <c r="Q28" s="44">
        <f t="shared" si="32"/>
        <v>9.9071428571428566</v>
      </c>
      <c r="R28" s="45"/>
      <c r="S28" s="44">
        <f t="shared" si="33"/>
        <v>0</v>
      </c>
      <c r="T28" s="45"/>
      <c r="U28" s="44">
        <f t="shared" si="34"/>
        <v>0</v>
      </c>
      <c r="V28" s="45"/>
      <c r="W28" s="44">
        <f t="shared" si="35"/>
        <v>0</v>
      </c>
      <c r="X28" s="45">
        <v>0</v>
      </c>
      <c r="Y28" s="44">
        <f t="shared" si="36"/>
        <v>0</v>
      </c>
      <c r="Z28" s="45">
        <v>0</v>
      </c>
      <c r="AA28" s="44">
        <f t="shared" si="37"/>
        <v>0</v>
      </c>
      <c r="AB28" s="45">
        <v>0</v>
      </c>
      <c r="AC28" s="44">
        <f t="shared" si="38"/>
        <v>0</v>
      </c>
      <c r="AD28" s="43">
        <v>0</v>
      </c>
      <c r="AE28" s="45">
        <v>0</v>
      </c>
      <c r="AF28" s="44">
        <f t="shared" si="39"/>
        <v>0</v>
      </c>
      <c r="AG28" s="806">
        <v>30</v>
      </c>
      <c r="AH28" s="44">
        <v>0</v>
      </c>
      <c r="AI28" s="409">
        <v>7.0000000000000007E-2</v>
      </c>
      <c r="AJ28" s="409">
        <v>1.4999999999999999E-2</v>
      </c>
      <c r="AK28" s="344">
        <f t="shared" si="40"/>
        <v>4.5500000000000007</v>
      </c>
      <c r="AL28" s="410">
        <f t="shared" si="41"/>
        <v>0.97499999999999998</v>
      </c>
    </row>
    <row r="29" spans="1:39" s="364" customFormat="1" ht="12.75" customHeight="1" x14ac:dyDescent="0.2">
      <c r="A29" s="360" t="s">
        <v>440</v>
      </c>
      <c r="B29" s="369" t="s">
        <v>9</v>
      </c>
      <c r="C29" s="369" t="s">
        <v>3</v>
      </c>
      <c r="D29" s="489">
        <v>65</v>
      </c>
      <c r="E29" s="489">
        <v>55</v>
      </c>
      <c r="F29" s="489">
        <v>10</v>
      </c>
      <c r="G29" s="37">
        <f t="shared" si="28"/>
        <v>46.444841269841284</v>
      </c>
      <c r="H29" s="37"/>
      <c r="I29" s="37">
        <f t="shared" si="29"/>
        <v>18.555158730158716</v>
      </c>
      <c r="J29" s="38">
        <f t="shared" si="30"/>
        <v>0.28546398046398025</v>
      </c>
      <c r="K29" s="39">
        <v>36</v>
      </c>
      <c r="L29" s="40">
        <v>35</v>
      </c>
      <c r="M29" s="41">
        <v>1.08</v>
      </c>
      <c r="N29" s="843">
        <v>10735</v>
      </c>
      <c r="O29" s="573"/>
      <c r="P29" s="574">
        <f t="shared" si="31"/>
        <v>306.71428571428572</v>
      </c>
      <c r="Q29" s="44">
        <f t="shared" si="32"/>
        <v>8.5198412698412707</v>
      </c>
      <c r="R29" s="45"/>
      <c r="S29" s="44">
        <f t="shared" si="33"/>
        <v>0</v>
      </c>
      <c r="T29" s="45"/>
      <c r="U29" s="44">
        <f t="shared" si="34"/>
        <v>0</v>
      </c>
      <c r="V29" s="45"/>
      <c r="W29" s="44">
        <f t="shared" si="35"/>
        <v>0</v>
      </c>
      <c r="X29" s="45">
        <v>0</v>
      </c>
      <c r="Y29" s="44">
        <f t="shared" si="36"/>
        <v>0</v>
      </c>
      <c r="Z29" s="45">
        <v>0</v>
      </c>
      <c r="AA29" s="44">
        <f t="shared" si="37"/>
        <v>0</v>
      </c>
      <c r="AB29" s="45">
        <v>0</v>
      </c>
      <c r="AC29" s="44">
        <f t="shared" si="38"/>
        <v>0</v>
      </c>
      <c r="AD29" s="43">
        <v>0</v>
      </c>
      <c r="AE29" s="45">
        <v>0</v>
      </c>
      <c r="AF29" s="44">
        <f t="shared" si="39"/>
        <v>0</v>
      </c>
      <c r="AG29" s="806">
        <v>30</v>
      </c>
      <c r="AH29" s="44">
        <v>0</v>
      </c>
      <c r="AI29" s="409">
        <v>7.0000000000000007E-2</v>
      </c>
      <c r="AJ29" s="409">
        <v>1.4999999999999999E-2</v>
      </c>
      <c r="AK29" s="344">
        <f t="shared" si="40"/>
        <v>4.5500000000000007</v>
      </c>
      <c r="AL29" s="410">
        <f t="shared" si="41"/>
        <v>0.97499999999999998</v>
      </c>
    </row>
    <row r="30" spans="1:39" ht="12.75" customHeight="1" x14ac:dyDescent="0.2">
      <c r="A30" s="360" t="s">
        <v>440</v>
      </c>
      <c r="B30" s="36" t="s">
        <v>10</v>
      </c>
      <c r="C30" s="36" t="s">
        <v>1</v>
      </c>
      <c r="D30" s="489">
        <v>65</v>
      </c>
      <c r="E30" s="489">
        <v>55</v>
      </c>
      <c r="F30" s="489">
        <v>10</v>
      </c>
      <c r="G30" s="37">
        <f t="shared" si="28"/>
        <v>57.639285714285727</v>
      </c>
      <c r="H30" s="37"/>
      <c r="I30" s="37">
        <f t="shared" si="29"/>
        <v>7.3607142857142733</v>
      </c>
      <c r="J30" s="38">
        <f t="shared" si="30"/>
        <v>0.11324175824175806</v>
      </c>
      <c r="K30" s="39">
        <v>8</v>
      </c>
      <c r="L30" s="40">
        <v>35</v>
      </c>
      <c r="M30" s="41">
        <v>1.08</v>
      </c>
      <c r="N30" s="843">
        <v>5520</v>
      </c>
      <c r="O30" s="573"/>
      <c r="P30" s="574">
        <f t="shared" si="31"/>
        <v>157.71428571428572</v>
      </c>
      <c r="Q30" s="44">
        <f t="shared" si="32"/>
        <v>19.714285714285715</v>
      </c>
      <c r="R30" s="45"/>
      <c r="S30" s="44">
        <f t="shared" si="33"/>
        <v>0</v>
      </c>
      <c r="T30" s="45"/>
      <c r="U30" s="44">
        <f t="shared" si="34"/>
        <v>0</v>
      </c>
      <c r="V30" s="45"/>
      <c r="W30" s="44">
        <f t="shared" si="35"/>
        <v>0</v>
      </c>
      <c r="X30" s="45">
        <v>0</v>
      </c>
      <c r="Y30" s="44">
        <f t="shared" si="36"/>
        <v>0</v>
      </c>
      <c r="Z30" s="45">
        <v>0</v>
      </c>
      <c r="AA30" s="44">
        <f t="shared" si="37"/>
        <v>0</v>
      </c>
      <c r="AB30" s="45">
        <v>0</v>
      </c>
      <c r="AC30" s="44">
        <f t="shared" si="38"/>
        <v>0</v>
      </c>
      <c r="AD30" s="43">
        <v>0</v>
      </c>
      <c r="AE30" s="45">
        <v>0</v>
      </c>
      <c r="AF30" s="44">
        <f t="shared" si="39"/>
        <v>0</v>
      </c>
      <c r="AG30" s="806">
        <v>30</v>
      </c>
      <c r="AH30" s="44">
        <v>0</v>
      </c>
      <c r="AI30" s="75">
        <v>7.0000000000000007E-2</v>
      </c>
      <c r="AJ30" s="75">
        <v>1.4999999999999999E-2</v>
      </c>
      <c r="AK30" s="44">
        <f t="shared" si="40"/>
        <v>4.5500000000000007</v>
      </c>
      <c r="AL30" s="47">
        <f t="shared" si="41"/>
        <v>0.97499999999999998</v>
      </c>
    </row>
    <row r="31" spans="1:39" ht="12.75" customHeight="1" x14ac:dyDescent="0.2">
      <c r="A31" s="360" t="s">
        <v>440</v>
      </c>
      <c r="B31" s="36" t="s">
        <v>10</v>
      </c>
      <c r="C31" s="36" t="s">
        <v>2</v>
      </c>
      <c r="D31" s="489">
        <v>65</v>
      </c>
      <c r="E31" s="489">
        <v>55</v>
      </c>
      <c r="F31" s="489">
        <v>10</v>
      </c>
      <c r="G31" s="37">
        <f t="shared" si="28"/>
        <v>49.196428571428577</v>
      </c>
      <c r="H31" s="37"/>
      <c r="I31" s="37">
        <f t="shared" si="29"/>
        <v>15.803571428571423</v>
      </c>
      <c r="J31" s="38">
        <f t="shared" si="30"/>
        <v>0.24313186813186805</v>
      </c>
      <c r="K31" s="39">
        <v>20</v>
      </c>
      <c r="L31" s="40">
        <v>35</v>
      </c>
      <c r="M31" s="41">
        <v>1.08</v>
      </c>
      <c r="N31" s="843">
        <v>7890</v>
      </c>
      <c r="O31" s="573"/>
      <c r="P31" s="574">
        <f t="shared" si="31"/>
        <v>225.42857142857142</v>
      </c>
      <c r="Q31" s="44">
        <f t="shared" si="32"/>
        <v>11.27142857142857</v>
      </c>
      <c r="R31" s="45"/>
      <c r="S31" s="44">
        <f t="shared" si="33"/>
        <v>0</v>
      </c>
      <c r="T31" s="45"/>
      <c r="U31" s="44">
        <f t="shared" si="34"/>
        <v>0</v>
      </c>
      <c r="V31" s="45"/>
      <c r="W31" s="44">
        <f t="shared" si="35"/>
        <v>0</v>
      </c>
      <c r="X31" s="45">
        <v>0</v>
      </c>
      <c r="Y31" s="44">
        <f t="shared" si="36"/>
        <v>0</v>
      </c>
      <c r="Z31" s="45">
        <v>0</v>
      </c>
      <c r="AA31" s="44">
        <f t="shared" si="37"/>
        <v>0</v>
      </c>
      <c r="AB31" s="45">
        <v>0</v>
      </c>
      <c r="AC31" s="44">
        <f t="shared" si="38"/>
        <v>0</v>
      </c>
      <c r="AD31" s="43">
        <v>0</v>
      </c>
      <c r="AE31" s="45">
        <v>0</v>
      </c>
      <c r="AF31" s="44">
        <f t="shared" si="39"/>
        <v>0</v>
      </c>
      <c r="AG31" s="806">
        <v>30</v>
      </c>
      <c r="AH31" s="44">
        <v>0</v>
      </c>
      <c r="AI31" s="75">
        <v>7.0000000000000007E-2</v>
      </c>
      <c r="AJ31" s="75">
        <v>1.4999999999999999E-2</v>
      </c>
      <c r="AK31" s="44">
        <f t="shared" si="40"/>
        <v>4.5500000000000007</v>
      </c>
      <c r="AL31" s="47">
        <f t="shared" si="41"/>
        <v>0.97499999999999998</v>
      </c>
    </row>
    <row r="32" spans="1:39" ht="12.75" customHeight="1" x14ac:dyDescent="0.2">
      <c r="A32" s="360" t="s">
        <v>440</v>
      </c>
      <c r="B32" s="36" t="s">
        <v>10</v>
      </c>
      <c r="C32" s="36" t="s">
        <v>3</v>
      </c>
      <c r="D32" s="489">
        <v>65</v>
      </c>
      <c r="E32" s="489">
        <v>55</v>
      </c>
      <c r="F32" s="489">
        <v>10</v>
      </c>
      <c r="G32" s="37">
        <f t="shared" si="28"/>
        <v>47.417063492063498</v>
      </c>
      <c r="H32" s="37"/>
      <c r="I32" s="37">
        <f t="shared" si="29"/>
        <v>17.582936507936502</v>
      </c>
      <c r="J32" s="38">
        <f t="shared" si="30"/>
        <v>0.2705067155067154</v>
      </c>
      <c r="K32" s="39">
        <v>36</v>
      </c>
      <c r="L32" s="40">
        <v>35</v>
      </c>
      <c r="M32" s="41">
        <v>1.08</v>
      </c>
      <c r="N32" s="843">
        <v>11960</v>
      </c>
      <c r="O32" s="573"/>
      <c r="P32" s="574">
        <f t="shared" si="31"/>
        <v>341.71428571428572</v>
      </c>
      <c r="Q32" s="44">
        <f t="shared" si="32"/>
        <v>9.4920634920634921</v>
      </c>
      <c r="R32" s="45"/>
      <c r="S32" s="44">
        <f t="shared" si="33"/>
        <v>0</v>
      </c>
      <c r="T32" s="45"/>
      <c r="U32" s="44">
        <f t="shared" si="34"/>
        <v>0</v>
      </c>
      <c r="V32" s="45"/>
      <c r="W32" s="44">
        <f t="shared" si="35"/>
        <v>0</v>
      </c>
      <c r="X32" s="45">
        <v>0</v>
      </c>
      <c r="Y32" s="44">
        <f t="shared" si="36"/>
        <v>0</v>
      </c>
      <c r="Z32" s="45">
        <v>0</v>
      </c>
      <c r="AA32" s="44">
        <f t="shared" si="37"/>
        <v>0</v>
      </c>
      <c r="AB32" s="45">
        <v>0</v>
      </c>
      <c r="AC32" s="44">
        <f t="shared" si="38"/>
        <v>0</v>
      </c>
      <c r="AD32" s="43">
        <v>0</v>
      </c>
      <c r="AE32" s="45">
        <v>0</v>
      </c>
      <c r="AF32" s="44">
        <f t="shared" si="39"/>
        <v>0</v>
      </c>
      <c r="AG32" s="806">
        <v>30</v>
      </c>
      <c r="AH32" s="44">
        <v>0</v>
      </c>
      <c r="AI32" s="75">
        <v>7.0000000000000007E-2</v>
      </c>
      <c r="AJ32" s="75">
        <v>1.4999999999999999E-2</v>
      </c>
      <c r="AK32" s="44">
        <f t="shared" si="40"/>
        <v>4.5500000000000007</v>
      </c>
      <c r="AL32" s="47">
        <f t="shared" si="41"/>
        <v>0.97499999999999998</v>
      </c>
    </row>
    <row r="33" spans="1:38" ht="12.75" customHeight="1" x14ac:dyDescent="0.2">
      <c r="A33" s="360" t="s">
        <v>440</v>
      </c>
      <c r="B33" s="36" t="s">
        <v>11</v>
      </c>
      <c r="C33" s="36" t="s">
        <v>1</v>
      </c>
      <c r="D33" s="489">
        <v>65</v>
      </c>
      <c r="E33" s="489">
        <v>55</v>
      </c>
      <c r="F33" s="489">
        <v>10</v>
      </c>
      <c r="G33" s="37">
        <f t="shared" si="28"/>
        <v>60.871428571428574</v>
      </c>
      <c r="H33" s="37"/>
      <c r="I33" s="37">
        <f t="shared" si="29"/>
        <v>4.1285714285714263</v>
      </c>
      <c r="J33" s="38">
        <f t="shared" si="30"/>
        <v>6.351648351648348E-2</v>
      </c>
      <c r="K33" s="63">
        <v>8</v>
      </c>
      <c r="L33" s="40">
        <v>35</v>
      </c>
      <c r="M33" s="41">
        <v>1.08</v>
      </c>
      <c r="N33" s="843">
        <v>6425</v>
      </c>
      <c r="O33" s="573"/>
      <c r="P33" s="574">
        <f t="shared" si="31"/>
        <v>183.57142857142858</v>
      </c>
      <c r="Q33" s="44">
        <f t="shared" si="32"/>
        <v>22.946428571428573</v>
      </c>
      <c r="R33" s="45"/>
      <c r="S33" s="44">
        <f t="shared" si="33"/>
        <v>0</v>
      </c>
      <c r="T33" s="45"/>
      <c r="U33" s="44">
        <f t="shared" si="34"/>
        <v>0</v>
      </c>
      <c r="V33" s="45"/>
      <c r="W33" s="44">
        <f t="shared" si="35"/>
        <v>0</v>
      </c>
      <c r="X33" s="45">
        <v>0</v>
      </c>
      <c r="Y33" s="44">
        <f t="shared" si="36"/>
        <v>0</v>
      </c>
      <c r="Z33" s="45">
        <v>0</v>
      </c>
      <c r="AA33" s="44">
        <f t="shared" si="37"/>
        <v>0</v>
      </c>
      <c r="AB33" s="45">
        <v>0</v>
      </c>
      <c r="AC33" s="44">
        <f t="shared" si="38"/>
        <v>0</v>
      </c>
      <c r="AD33" s="43">
        <v>0</v>
      </c>
      <c r="AE33" s="45">
        <v>0</v>
      </c>
      <c r="AF33" s="44">
        <f t="shared" si="39"/>
        <v>0</v>
      </c>
      <c r="AG33" s="806">
        <v>30</v>
      </c>
      <c r="AH33" s="44">
        <v>0</v>
      </c>
      <c r="AI33" s="75">
        <v>7.0000000000000007E-2</v>
      </c>
      <c r="AJ33" s="75">
        <v>1.4999999999999999E-2</v>
      </c>
      <c r="AK33" s="44">
        <f t="shared" si="40"/>
        <v>4.5500000000000007</v>
      </c>
      <c r="AL33" s="47">
        <f t="shared" si="41"/>
        <v>0.97499999999999998</v>
      </c>
    </row>
    <row r="34" spans="1:38" ht="12.75" customHeight="1" x14ac:dyDescent="0.2">
      <c r="A34" s="360" t="s">
        <v>440</v>
      </c>
      <c r="B34" s="36" t="s">
        <v>11</v>
      </c>
      <c r="C34" s="36" t="s">
        <v>2</v>
      </c>
      <c r="D34" s="489">
        <v>65</v>
      </c>
      <c r="E34" s="489">
        <v>55</v>
      </c>
      <c r="F34" s="489">
        <v>10</v>
      </c>
      <c r="G34" s="37">
        <f t="shared" si="28"/>
        <v>51.396428571428579</v>
      </c>
      <c r="H34" s="37"/>
      <c r="I34" s="37">
        <f t="shared" si="29"/>
        <v>13.603571428571421</v>
      </c>
      <c r="J34" s="38">
        <f t="shared" si="30"/>
        <v>0.20928571428571416</v>
      </c>
      <c r="K34" s="39">
        <v>20</v>
      </c>
      <c r="L34" s="40">
        <v>35</v>
      </c>
      <c r="M34" s="41">
        <v>1.08</v>
      </c>
      <c r="N34" s="843">
        <v>9430</v>
      </c>
      <c r="O34" s="573"/>
      <c r="P34" s="574">
        <f t="shared" si="31"/>
        <v>269.42857142857144</v>
      </c>
      <c r="Q34" s="44">
        <f t="shared" si="32"/>
        <v>13.471428571428572</v>
      </c>
      <c r="R34" s="45"/>
      <c r="S34" s="44">
        <f t="shared" si="33"/>
        <v>0</v>
      </c>
      <c r="T34" s="45"/>
      <c r="U34" s="44">
        <f t="shared" si="34"/>
        <v>0</v>
      </c>
      <c r="V34" s="45"/>
      <c r="W34" s="44">
        <f t="shared" si="35"/>
        <v>0</v>
      </c>
      <c r="X34" s="45">
        <v>0</v>
      </c>
      <c r="Y34" s="44">
        <f t="shared" si="36"/>
        <v>0</v>
      </c>
      <c r="Z34" s="45">
        <v>0</v>
      </c>
      <c r="AA34" s="44">
        <f t="shared" si="37"/>
        <v>0</v>
      </c>
      <c r="AB34" s="45">
        <v>0</v>
      </c>
      <c r="AC34" s="44">
        <f t="shared" si="38"/>
        <v>0</v>
      </c>
      <c r="AD34" s="43">
        <v>0</v>
      </c>
      <c r="AE34" s="45">
        <v>0</v>
      </c>
      <c r="AF34" s="44">
        <f t="shared" si="39"/>
        <v>0</v>
      </c>
      <c r="AG34" s="806">
        <v>30</v>
      </c>
      <c r="AH34" s="44">
        <v>0</v>
      </c>
      <c r="AI34" s="75">
        <v>7.0000000000000007E-2</v>
      </c>
      <c r="AJ34" s="75">
        <v>1.4999999999999999E-2</v>
      </c>
      <c r="AK34" s="44">
        <f t="shared" si="40"/>
        <v>4.5500000000000007</v>
      </c>
      <c r="AL34" s="47">
        <f t="shared" si="41"/>
        <v>0.97499999999999998</v>
      </c>
    </row>
    <row r="35" spans="1:38" x14ac:dyDescent="0.2">
      <c r="A35" s="362" t="s">
        <v>440</v>
      </c>
      <c r="B35" s="82" t="s">
        <v>11</v>
      </c>
      <c r="C35" s="82" t="s">
        <v>3</v>
      </c>
      <c r="D35" s="490">
        <v>65</v>
      </c>
      <c r="E35" s="490">
        <v>55</v>
      </c>
      <c r="F35" s="490">
        <v>10</v>
      </c>
      <c r="G35" s="83">
        <f t="shared" si="28"/>
        <v>49.33373015873017</v>
      </c>
      <c r="H35" s="83"/>
      <c r="I35" s="83">
        <f t="shared" ref="I35" si="42">D35-G35</f>
        <v>15.66626984126983</v>
      </c>
      <c r="J35" s="84">
        <f t="shared" ref="J35" si="43">I35/D35</f>
        <v>0.24101953601953585</v>
      </c>
      <c r="K35" s="85">
        <v>36</v>
      </c>
      <c r="L35" s="92">
        <v>35</v>
      </c>
      <c r="M35" s="93">
        <v>1.08</v>
      </c>
      <c r="N35" s="843">
        <v>14375</v>
      </c>
      <c r="O35" s="681"/>
      <c r="P35" s="682">
        <f t="shared" ref="P35" si="44">(N35+O35)/L35</f>
        <v>410.71428571428572</v>
      </c>
      <c r="Q35" s="88">
        <f t="shared" ref="Q35" si="45">P35/K35</f>
        <v>11.408730158730158</v>
      </c>
      <c r="R35" s="89"/>
      <c r="S35" s="88">
        <f t="shared" ref="S35" si="46">R35/L35</f>
        <v>0</v>
      </c>
      <c r="T35" s="89"/>
      <c r="U35" s="88">
        <f t="shared" ref="U35" si="47">T35/L35</f>
        <v>0</v>
      </c>
      <c r="V35" s="89"/>
      <c r="W35" s="88">
        <f t="shared" ref="W35" si="48">V35/L35</f>
        <v>0</v>
      </c>
      <c r="X35" s="89">
        <v>0</v>
      </c>
      <c r="Y35" s="88">
        <f t="shared" ref="Y35" si="49">(X35/L35)/K35</f>
        <v>0</v>
      </c>
      <c r="Z35" s="89">
        <v>0</v>
      </c>
      <c r="AA35" s="88">
        <f t="shared" ref="AA35" si="50">(Z35/L35)/K35</f>
        <v>0</v>
      </c>
      <c r="AB35" s="89">
        <v>0</v>
      </c>
      <c r="AC35" s="88">
        <f t="shared" ref="AC35" si="51">(AB35/L35)/K35</f>
        <v>0</v>
      </c>
      <c r="AD35" s="87">
        <v>0</v>
      </c>
      <c r="AE35" s="89">
        <v>0</v>
      </c>
      <c r="AF35" s="88">
        <f t="shared" ref="AF35" si="52">AE35/L35</f>
        <v>0</v>
      </c>
      <c r="AG35" s="807">
        <v>30</v>
      </c>
      <c r="AH35" s="88">
        <v>0</v>
      </c>
      <c r="AI35" s="103">
        <v>7.0000000000000007E-2</v>
      </c>
      <c r="AJ35" s="103">
        <v>1.4999999999999999E-2</v>
      </c>
      <c r="AK35" s="88">
        <f t="shared" ref="AK35" si="53">(D35*AI35)+AH35</f>
        <v>4.5500000000000007</v>
      </c>
      <c r="AL35" s="90">
        <f t="shared" ref="AL35" si="54">D35*AJ35</f>
        <v>0.97499999999999998</v>
      </c>
    </row>
    <row r="36" spans="1:38" s="684" customFormat="1" ht="13.5" thickBot="1" x14ac:dyDescent="0.25">
      <c r="A36" s="361" t="s">
        <v>441</v>
      </c>
      <c r="B36" s="48" t="s">
        <v>52</v>
      </c>
      <c r="C36" s="48" t="s">
        <v>373</v>
      </c>
      <c r="D36" s="831"/>
      <c r="E36" s="832"/>
      <c r="F36" s="512" t="s">
        <v>373</v>
      </c>
      <c r="G36" s="49">
        <f t="shared" si="28"/>
        <v>32.400000000000006</v>
      </c>
      <c r="H36" s="49"/>
      <c r="I36" s="49">
        <f t="shared" si="29"/>
        <v>-32.400000000000006</v>
      </c>
      <c r="J36" s="50" t="e">
        <f t="shared" si="30"/>
        <v>#DIV/0!</v>
      </c>
      <c r="K36" s="39">
        <v>36</v>
      </c>
      <c r="L36" s="40">
        <v>35</v>
      </c>
      <c r="M36" s="41">
        <v>1.08</v>
      </c>
      <c r="N36" s="661"/>
      <c r="O36" s="683"/>
      <c r="P36" s="577">
        <f t="shared" si="31"/>
        <v>0</v>
      </c>
      <c r="Q36" s="56">
        <f t="shared" si="32"/>
        <v>0</v>
      </c>
      <c r="R36" s="57"/>
      <c r="S36" s="56">
        <f t="shared" si="33"/>
        <v>0</v>
      </c>
      <c r="T36" s="57"/>
      <c r="U36" s="56">
        <f t="shared" si="34"/>
        <v>0</v>
      </c>
      <c r="V36" s="57"/>
      <c r="W36" s="56">
        <f t="shared" si="35"/>
        <v>0</v>
      </c>
      <c r="X36" s="57">
        <v>0</v>
      </c>
      <c r="Y36" s="56">
        <f t="shared" si="36"/>
        <v>0</v>
      </c>
      <c r="Z36" s="57">
        <v>0</v>
      </c>
      <c r="AA36" s="56">
        <f t="shared" si="37"/>
        <v>0</v>
      </c>
      <c r="AB36" s="57">
        <v>0</v>
      </c>
      <c r="AC36" s="56">
        <f t="shared" si="38"/>
        <v>0</v>
      </c>
      <c r="AD36" s="55">
        <v>0</v>
      </c>
      <c r="AE36" s="57">
        <v>0</v>
      </c>
      <c r="AF36" s="56">
        <f t="shared" si="39"/>
        <v>0</v>
      </c>
      <c r="AG36" s="808">
        <v>30</v>
      </c>
      <c r="AH36" s="56">
        <v>0</v>
      </c>
      <c r="AI36" s="76">
        <v>7.0000000000000007E-2</v>
      </c>
      <c r="AJ36" s="76">
        <v>1.4999999999999999E-2</v>
      </c>
      <c r="AK36" s="56">
        <f t="shared" si="40"/>
        <v>0</v>
      </c>
      <c r="AL36" s="59">
        <f t="shared" si="41"/>
        <v>0</v>
      </c>
    </row>
    <row r="37" spans="1:38" s="364" customFormat="1" ht="12.75" customHeight="1" x14ac:dyDescent="0.2">
      <c r="A37" s="569" t="s">
        <v>442</v>
      </c>
      <c r="B37" s="24" t="s">
        <v>7</v>
      </c>
      <c r="C37" s="24" t="s">
        <v>1</v>
      </c>
      <c r="D37" s="488"/>
      <c r="E37" s="488"/>
      <c r="F37" s="488">
        <v>10</v>
      </c>
      <c r="G37" s="25">
        <f t="shared" si="28"/>
        <v>59.900000000000006</v>
      </c>
      <c r="H37" s="25"/>
      <c r="I37" s="25">
        <f t="shared" ref="I37:I52" si="55">D37-G37</f>
        <v>-59.900000000000006</v>
      </c>
      <c r="J37" s="26" t="e">
        <f t="shared" ref="J37:J52" si="56">I37/D37</f>
        <v>#DIV/0!</v>
      </c>
      <c r="K37" s="27">
        <v>10</v>
      </c>
      <c r="L37" s="64">
        <v>35</v>
      </c>
      <c r="M37" s="29">
        <v>1.08</v>
      </c>
      <c r="N37" s="843">
        <v>5845</v>
      </c>
      <c r="O37" s="570"/>
      <c r="P37" s="571">
        <f t="shared" ref="P37:P52" si="57">(N37+O37)/L37</f>
        <v>167</v>
      </c>
      <c r="Q37" s="32">
        <f t="shared" ref="Q37:Q52" si="58">P37/K37</f>
        <v>16.7</v>
      </c>
      <c r="R37" s="33"/>
      <c r="S37" s="32">
        <f t="shared" ref="S37:S52" si="59">R37/L37</f>
        <v>0</v>
      </c>
      <c r="T37" s="33"/>
      <c r="U37" s="32">
        <f t="shared" ref="U37:U52" si="60">T37/L37</f>
        <v>0</v>
      </c>
      <c r="V37" s="33"/>
      <c r="W37" s="32">
        <f t="shared" ref="W37:W52" si="61">V37/L37</f>
        <v>0</v>
      </c>
      <c r="X37" s="33">
        <v>0</v>
      </c>
      <c r="Y37" s="32">
        <f t="shared" ref="Y37:Y52" si="62">(X37/L37)/K37</f>
        <v>0</v>
      </c>
      <c r="Z37" s="33">
        <v>0</v>
      </c>
      <c r="AA37" s="32">
        <f t="shared" ref="AA37:AA52" si="63">(Z37/L37)/K37</f>
        <v>0</v>
      </c>
      <c r="AB37" s="33">
        <v>0</v>
      </c>
      <c r="AC37" s="32">
        <f t="shared" ref="AC37:AC52" si="64">(AB37/L37)/K37</f>
        <v>0</v>
      </c>
      <c r="AD37" s="31">
        <v>0</v>
      </c>
      <c r="AE37" s="33">
        <v>0</v>
      </c>
      <c r="AF37" s="32">
        <f t="shared" ref="AF37:AF52" si="65">AE37/L37</f>
        <v>0</v>
      </c>
      <c r="AG37" s="805">
        <v>40</v>
      </c>
      <c r="AH37" s="32">
        <v>0</v>
      </c>
      <c r="AI37" s="74">
        <v>7.0000000000000007E-2</v>
      </c>
      <c r="AJ37" s="74">
        <v>1.4999999999999999E-2</v>
      </c>
      <c r="AK37" s="32">
        <f t="shared" ref="AK37:AK52" si="66">(D37*AI37)+AH37</f>
        <v>0</v>
      </c>
      <c r="AL37" s="35">
        <f t="shared" ref="AL37:AL52" si="67">D37*AJ37</f>
        <v>0</v>
      </c>
    </row>
    <row r="38" spans="1:38" s="364" customFormat="1" ht="12.75" customHeight="1" x14ac:dyDescent="0.2">
      <c r="A38" s="572" t="s">
        <v>442</v>
      </c>
      <c r="B38" s="36" t="s">
        <v>7</v>
      </c>
      <c r="C38" s="36" t="s">
        <v>2</v>
      </c>
      <c r="D38" s="489"/>
      <c r="E38" s="489"/>
      <c r="F38" s="489">
        <v>10</v>
      </c>
      <c r="G38" s="37">
        <f t="shared" si="28"/>
        <v>54.654545454545456</v>
      </c>
      <c r="H38" s="37"/>
      <c r="I38" s="37">
        <f t="shared" si="55"/>
        <v>-54.654545454545456</v>
      </c>
      <c r="J38" s="38" t="e">
        <f t="shared" si="56"/>
        <v>#DIV/0!</v>
      </c>
      <c r="K38" s="39">
        <v>22</v>
      </c>
      <c r="L38" s="40">
        <v>35</v>
      </c>
      <c r="M38" s="41">
        <v>1.08</v>
      </c>
      <c r="N38" s="843">
        <v>8820</v>
      </c>
      <c r="O38" s="573"/>
      <c r="P38" s="574">
        <f t="shared" si="57"/>
        <v>252</v>
      </c>
      <c r="Q38" s="44">
        <f t="shared" si="58"/>
        <v>11.454545454545455</v>
      </c>
      <c r="R38" s="45"/>
      <c r="S38" s="44">
        <f t="shared" si="59"/>
        <v>0</v>
      </c>
      <c r="T38" s="45"/>
      <c r="U38" s="44">
        <f t="shared" si="60"/>
        <v>0</v>
      </c>
      <c r="V38" s="45"/>
      <c r="W38" s="44">
        <f t="shared" si="61"/>
        <v>0</v>
      </c>
      <c r="X38" s="45">
        <v>0</v>
      </c>
      <c r="Y38" s="44">
        <f t="shared" si="62"/>
        <v>0</v>
      </c>
      <c r="Z38" s="45">
        <v>0</v>
      </c>
      <c r="AA38" s="44">
        <f t="shared" si="63"/>
        <v>0</v>
      </c>
      <c r="AB38" s="45">
        <v>0</v>
      </c>
      <c r="AC38" s="44">
        <f t="shared" si="64"/>
        <v>0</v>
      </c>
      <c r="AD38" s="43">
        <v>0</v>
      </c>
      <c r="AE38" s="45">
        <v>0</v>
      </c>
      <c r="AF38" s="44">
        <f t="shared" si="65"/>
        <v>0</v>
      </c>
      <c r="AG38" s="806">
        <v>40</v>
      </c>
      <c r="AH38" s="44">
        <v>0</v>
      </c>
      <c r="AI38" s="75">
        <v>7.0000000000000007E-2</v>
      </c>
      <c r="AJ38" s="75">
        <v>1.4999999999999999E-2</v>
      </c>
      <c r="AK38" s="44">
        <f t="shared" si="66"/>
        <v>0</v>
      </c>
      <c r="AL38" s="47">
        <f t="shared" si="67"/>
        <v>0</v>
      </c>
    </row>
    <row r="39" spans="1:38" s="364" customFormat="1" ht="12.75" customHeight="1" x14ac:dyDescent="0.2">
      <c r="A39" s="572" t="s">
        <v>442</v>
      </c>
      <c r="B39" s="36" t="s">
        <v>7</v>
      </c>
      <c r="C39" s="36" t="s">
        <v>3</v>
      </c>
      <c r="D39" s="489"/>
      <c r="E39" s="489"/>
      <c r="F39" s="489">
        <v>10</v>
      </c>
      <c r="G39" s="37">
        <f t="shared" si="28"/>
        <v>54.104761904761908</v>
      </c>
      <c r="H39" s="37"/>
      <c r="I39" s="37">
        <f t="shared" si="55"/>
        <v>-54.104761904761908</v>
      </c>
      <c r="J39" s="38" t="e">
        <f t="shared" si="56"/>
        <v>#DIV/0!</v>
      </c>
      <c r="K39" s="39">
        <v>36</v>
      </c>
      <c r="L39" s="40">
        <v>35</v>
      </c>
      <c r="M39" s="41">
        <v>1.08</v>
      </c>
      <c r="N39" s="843">
        <v>13740</v>
      </c>
      <c r="O39" s="573"/>
      <c r="P39" s="574">
        <f t="shared" si="57"/>
        <v>392.57142857142856</v>
      </c>
      <c r="Q39" s="44">
        <f t="shared" si="58"/>
        <v>10.904761904761905</v>
      </c>
      <c r="R39" s="45"/>
      <c r="S39" s="44">
        <f t="shared" si="59"/>
        <v>0</v>
      </c>
      <c r="T39" s="45"/>
      <c r="U39" s="44">
        <f t="shared" si="60"/>
        <v>0</v>
      </c>
      <c r="V39" s="45"/>
      <c r="W39" s="44">
        <f t="shared" si="61"/>
        <v>0</v>
      </c>
      <c r="X39" s="45">
        <v>0</v>
      </c>
      <c r="Y39" s="44">
        <f t="shared" si="62"/>
        <v>0</v>
      </c>
      <c r="Z39" s="45">
        <v>0</v>
      </c>
      <c r="AA39" s="44">
        <f t="shared" si="63"/>
        <v>0</v>
      </c>
      <c r="AB39" s="45">
        <v>0</v>
      </c>
      <c r="AC39" s="44">
        <f t="shared" si="64"/>
        <v>0</v>
      </c>
      <c r="AD39" s="43">
        <v>0</v>
      </c>
      <c r="AE39" s="45">
        <v>0</v>
      </c>
      <c r="AF39" s="44">
        <f t="shared" si="65"/>
        <v>0</v>
      </c>
      <c r="AG39" s="806">
        <v>40</v>
      </c>
      <c r="AH39" s="44">
        <v>0</v>
      </c>
      <c r="AI39" s="75">
        <v>7.0000000000000007E-2</v>
      </c>
      <c r="AJ39" s="75">
        <v>1.4999999999999999E-2</v>
      </c>
      <c r="AK39" s="44">
        <f t="shared" si="66"/>
        <v>0</v>
      </c>
      <c r="AL39" s="47">
        <f t="shared" si="67"/>
        <v>0</v>
      </c>
    </row>
    <row r="40" spans="1:38" s="364" customFormat="1" ht="12.75" customHeight="1" x14ac:dyDescent="0.2">
      <c r="A40" s="572" t="s">
        <v>442</v>
      </c>
      <c r="B40" s="36" t="s">
        <v>8</v>
      </c>
      <c r="C40" s="36" t="s">
        <v>1</v>
      </c>
      <c r="D40" s="489"/>
      <c r="E40" s="489"/>
      <c r="F40" s="489">
        <v>10</v>
      </c>
      <c r="G40" s="37">
        <f t="shared" si="28"/>
        <v>58.51428571428572</v>
      </c>
      <c r="H40" s="37"/>
      <c r="I40" s="37">
        <f t="shared" si="55"/>
        <v>-58.51428571428572</v>
      </c>
      <c r="J40" s="38" t="e">
        <f t="shared" si="56"/>
        <v>#DIV/0!</v>
      </c>
      <c r="K40" s="39">
        <v>10</v>
      </c>
      <c r="L40" s="40">
        <v>35</v>
      </c>
      <c r="M40" s="41">
        <v>1.08</v>
      </c>
      <c r="N40" s="843">
        <v>5360</v>
      </c>
      <c r="O40" s="573"/>
      <c r="P40" s="574">
        <f t="shared" si="57"/>
        <v>153.14285714285714</v>
      </c>
      <c r="Q40" s="44">
        <f t="shared" si="58"/>
        <v>15.314285714285713</v>
      </c>
      <c r="R40" s="45"/>
      <c r="S40" s="44">
        <f t="shared" si="59"/>
        <v>0</v>
      </c>
      <c r="T40" s="45"/>
      <c r="U40" s="44">
        <f t="shared" si="60"/>
        <v>0</v>
      </c>
      <c r="V40" s="45"/>
      <c r="W40" s="44">
        <f t="shared" si="61"/>
        <v>0</v>
      </c>
      <c r="X40" s="45">
        <v>0</v>
      </c>
      <c r="Y40" s="44">
        <f t="shared" si="62"/>
        <v>0</v>
      </c>
      <c r="Z40" s="45">
        <v>0</v>
      </c>
      <c r="AA40" s="44">
        <f t="shared" si="63"/>
        <v>0</v>
      </c>
      <c r="AB40" s="45">
        <v>0</v>
      </c>
      <c r="AC40" s="44">
        <f t="shared" si="64"/>
        <v>0</v>
      </c>
      <c r="AD40" s="43">
        <v>0</v>
      </c>
      <c r="AE40" s="45">
        <v>0</v>
      </c>
      <c r="AF40" s="44">
        <f t="shared" si="65"/>
        <v>0</v>
      </c>
      <c r="AG40" s="806">
        <v>40</v>
      </c>
      <c r="AH40" s="44">
        <v>0</v>
      </c>
      <c r="AI40" s="75">
        <v>7.0000000000000007E-2</v>
      </c>
      <c r="AJ40" s="75">
        <v>1.4999999999999999E-2</v>
      </c>
      <c r="AK40" s="44">
        <f t="shared" si="66"/>
        <v>0</v>
      </c>
      <c r="AL40" s="47">
        <f t="shared" si="67"/>
        <v>0</v>
      </c>
    </row>
    <row r="41" spans="1:38" s="364" customFormat="1" ht="12.75" customHeight="1" x14ac:dyDescent="0.2">
      <c r="A41" s="572" t="s">
        <v>442</v>
      </c>
      <c r="B41" s="36" t="s">
        <v>8</v>
      </c>
      <c r="C41" s="36" t="s">
        <v>2</v>
      </c>
      <c r="D41" s="489"/>
      <c r="E41" s="489"/>
      <c r="F41" s="489">
        <v>10</v>
      </c>
      <c r="G41" s="37">
        <f t="shared" si="28"/>
        <v>53.057142857142864</v>
      </c>
      <c r="H41" s="37"/>
      <c r="I41" s="37">
        <f t="shared" si="55"/>
        <v>-53.057142857142864</v>
      </c>
      <c r="J41" s="38" t="e">
        <f t="shared" si="56"/>
        <v>#DIV/0!</v>
      </c>
      <c r="K41" s="39">
        <v>22</v>
      </c>
      <c r="L41" s="40">
        <v>35</v>
      </c>
      <c r="M41" s="41">
        <v>1.08</v>
      </c>
      <c r="N41" s="843">
        <v>7590</v>
      </c>
      <c r="O41" s="573"/>
      <c r="P41" s="574">
        <f t="shared" si="57"/>
        <v>216.85714285714286</v>
      </c>
      <c r="Q41" s="44">
        <f t="shared" si="58"/>
        <v>9.8571428571428577</v>
      </c>
      <c r="R41" s="45"/>
      <c r="S41" s="44">
        <f t="shared" si="59"/>
        <v>0</v>
      </c>
      <c r="T41" s="45"/>
      <c r="U41" s="44">
        <f t="shared" si="60"/>
        <v>0</v>
      </c>
      <c r="V41" s="45"/>
      <c r="W41" s="44">
        <f t="shared" si="61"/>
        <v>0</v>
      </c>
      <c r="X41" s="45">
        <v>0</v>
      </c>
      <c r="Y41" s="44">
        <f t="shared" si="62"/>
        <v>0</v>
      </c>
      <c r="Z41" s="45">
        <v>0</v>
      </c>
      <c r="AA41" s="44">
        <f t="shared" si="63"/>
        <v>0</v>
      </c>
      <c r="AB41" s="45">
        <v>0</v>
      </c>
      <c r="AC41" s="44">
        <f t="shared" si="64"/>
        <v>0</v>
      </c>
      <c r="AD41" s="43">
        <v>0</v>
      </c>
      <c r="AE41" s="45">
        <v>0</v>
      </c>
      <c r="AF41" s="44">
        <f t="shared" si="65"/>
        <v>0</v>
      </c>
      <c r="AG41" s="806">
        <v>40</v>
      </c>
      <c r="AH41" s="44">
        <v>0</v>
      </c>
      <c r="AI41" s="75">
        <v>7.0000000000000007E-2</v>
      </c>
      <c r="AJ41" s="75">
        <v>1.4999999999999999E-2</v>
      </c>
      <c r="AK41" s="44">
        <f t="shared" si="66"/>
        <v>0</v>
      </c>
      <c r="AL41" s="47">
        <f t="shared" si="67"/>
        <v>0</v>
      </c>
    </row>
    <row r="42" spans="1:38" s="364" customFormat="1" ht="12.75" customHeight="1" x14ac:dyDescent="0.2">
      <c r="A42" s="572" t="s">
        <v>442</v>
      </c>
      <c r="B42" s="36" t="s">
        <v>8</v>
      </c>
      <c r="C42" s="36" t="s">
        <v>3</v>
      </c>
      <c r="D42" s="489"/>
      <c r="E42" s="489"/>
      <c r="F42" s="489">
        <v>10</v>
      </c>
      <c r="G42" s="37">
        <f t="shared" si="28"/>
        <v>52.311111111111117</v>
      </c>
      <c r="H42" s="37"/>
      <c r="I42" s="37">
        <f t="shared" si="55"/>
        <v>-52.311111111111117</v>
      </c>
      <c r="J42" s="38" t="e">
        <f t="shared" si="56"/>
        <v>#DIV/0!</v>
      </c>
      <c r="K42" s="39">
        <v>36</v>
      </c>
      <c r="L42" s="40">
        <v>35</v>
      </c>
      <c r="M42" s="41">
        <v>1.08</v>
      </c>
      <c r="N42" s="843">
        <v>11480</v>
      </c>
      <c r="O42" s="573"/>
      <c r="P42" s="574">
        <f t="shared" si="57"/>
        <v>328</v>
      </c>
      <c r="Q42" s="44">
        <f t="shared" si="58"/>
        <v>9.1111111111111107</v>
      </c>
      <c r="R42" s="45"/>
      <c r="S42" s="44">
        <f t="shared" si="59"/>
        <v>0</v>
      </c>
      <c r="T42" s="45"/>
      <c r="U42" s="44">
        <f t="shared" si="60"/>
        <v>0</v>
      </c>
      <c r="V42" s="45"/>
      <c r="W42" s="44">
        <f t="shared" si="61"/>
        <v>0</v>
      </c>
      <c r="X42" s="45">
        <v>0</v>
      </c>
      <c r="Y42" s="44">
        <f t="shared" si="62"/>
        <v>0</v>
      </c>
      <c r="Z42" s="45">
        <v>0</v>
      </c>
      <c r="AA42" s="44">
        <f t="shared" si="63"/>
        <v>0</v>
      </c>
      <c r="AB42" s="45">
        <v>0</v>
      </c>
      <c r="AC42" s="44">
        <f t="shared" si="64"/>
        <v>0</v>
      </c>
      <c r="AD42" s="43">
        <v>0</v>
      </c>
      <c r="AE42" s="45">
        <v>0</v>
      </c>
      <c r="AF42" s="44">
        <f t="shared" si="65"/>
        <v>0</v>
      </c>
      <c r="AG42" s="806">
        <v>40</v>
      </c>
      <c r="AH42" s="44">
        <v>0</v>
      </c>
      <c r="AI42" s="75">
        <v>7.0000000000000007E-2</v>
      </c>
      <c r="AJ42" s="75">
        <v>1.4999999999999999E-2</v>
      </c>
      <c r="AK42" s="44">
        <f t="shared" si="66"/>
        <v>0</v>
      </c>
      <c r="AL42" s="47">
        <f t="shared" si="67"/>
        <v>0</v>
      </c>
    </row>
    <row r="43" spans="1:38" s="364" customFormat="1" ht="12.75" customHeight="1" x14ac:dyDescent="0.2">
      <c r="A43" s="572" t="s">
        <v>442</v>
      </c>
      <c r="B43" s="60" t="s">
        <v>9</v>
      </c>
      <c r="C43" s="60" t="s">
        <v>1</v>
      </c>
      <c r="D43" s="489"/>
      <c r="E43" s="489"/>
      <c r="F43" s="514">
        <v>10</v>
      </c>
      <c r="G43" s="61">
        <f t="shared" si="28"/>
        <v>56.957142857142863</v>
      </c>
      <c r="H43" s="61"/>
      <c r="I43" s="61">
        <f t="shared" si="55"/>
        <v>-56.957142857142863</v>
      </c>
      <c r="J43" s="62" t="e">
        <f t="shared" si="56"/>
        <v>#DIV/0!</v>
      </c>
      <c r="K43" s="63">
        <v>10</v>
      </c>
      <c r="L43" s="40">
        <v>35</v>
      </c>
      <c r="M43" s="41">
        <v>1.08</v>
      </c>
      <c r="N43" s="843">
        <v>4815</v>
      </c>
      <c r="O43" s="573"/>
      <c r="P43" s="575">
        <f t="shared" si="57"/>
        <v>137.57142857142858</v>
      </c>
      <c r="Q43" s="67">
        <f t="shared" si="58"/>
        <v>13.757142857142858</v>
      </c>
      <c r="R43" s="69"/>
      <c r="S43" s="67">
        <f t="shared" si="59"/>
        <v>0</v>
      </c>
      <c r="T43" s="69"/>
      <c r="U43" s="67">
        <f t="shared" si="60"/>
        <v>0</v>
      </c>
      <c r="V43" s="69"/>
      <c r="W43" s="67">
        <f t="shared" si="61"/>
        <v>0</v>
      </c>
      <c r="X43" s="69">
        <v>0</v>
      </c>
      <c r="Y43" s="67">
        <f t="shared" si="62"/>
        <v>0</v>
      </c>
      <c r="Z43" s="69">
        <v>0</v>
      </c>
      <c r="AA43" s="67">
        <f t="shared" si="63"/>
        <v>0</v>
      </c>
      <c r="AB43" s="69">
        <v>0</v>
      </c>
      <c r="AC43" s="67">
        <f t="shared" si="64"/>
        <v>0</v>
      </c>
      <c r="AD43" s="66">
        <v>0</v>
      </c>
      <c r="AE43" s="69">
        <v>0</v>
      </c>
      <c r="AF43" s="67">
        <f t="shared" si="65"/>
        <v>0</v>
      </c>
      <c r="AG43" s="806">
        <v>40</v>
      </c>
      <c r="AH43" s="67">
        <v>0</v>
      </c>
      <c r="AI43" s="79">
        <v>7.0000000000000007E-2</v>
      </c>
      <c r="AJ43" s="79">
        <v>1.4999999999999999E-2</v>
      </c>
      <c r="AK43" s="67">
        <f t="shared" si="66"/>
        <v>0</v>
      </c>
      <c r="AL43" s="71">
        <f t="shared" si="67"/>
        <v>0</v>
      </c>
    </row>
    <row r="44" spans="1:38" s="364" customFormat="1" ht="12.75" customHeight="1" x14ac:dyDescent="0.2">
      <c r="A44" s="572" t="s">
        <v>442</v>
      </c>
      <c r="B44" s="36" t="s">
        <v>9</v>
      </c>
      <c r="C44" s="36" t="s">
        <v>2</v>
      </c>
      <c r="D44" s="489"/>
      <c r="E44" s="489"/>
      <c r="F44" s="489">
        <v>10</v>
      </c>
      <c r="G44" s="37">
        <f t="shared" si="28"/>
        <v>52.206493506493509</v>
      </c>
      <c r="H44" s="37"/>
      <c r="I44" s="37">
        <f t="shared" si="55"/>
        <v>-52.206493506493509</v>
      </c>
      <c r="J44" s="38" t="e">
        <f t="shared" si="56"/>
        <v>#DIV/0!</v>
      </c>
      <c r="K44" s="39">
        <v>22</v>
      </c>
      <c r="L44" s="40">
        <v>35</v>
      </c>
      <c r="M44" s="41">
        <v>1.08</v>
      </c>
      <c r="N44" s="843">
        <v>6935</v>
      </c>
      <c r="O44" s="573"/>
      <c r="P44" s="574">
        <f t="shared" si="57"/>
        <v>198.14285714285714</v>
      </c>
      <c r="Q44" s="44">
        <f t="shared" si="58"/>
        <v>9.0064935064935057</v>
      </c>
      <c r="R44" s="45"/>
      <c r="S44" s="44">
        <f t="shared" si="59"/>
        <v>0</v>
      </c>
      <c r="T44" s="45"/>
      <c r="U44" s="44">
        <f t="shared" si="60"/>
        <v>0</v>
      </c>
      <c r="V44" s="45"/>
      <c r="W44" s="44">
        <f t="shared" si="61"/>
        <v>0</v>
      </c>
      <c r="X44" s="45">
        <v>0</v>
      </c>
      <c r="Y44" s="44">
        <f t="shared" si="62"/>
        <v>0</v>
      </c>
      <c r="Z44" s="45">
        <v>0</v>
      </c>
      <c r="AA44" s="44">
        <f t="shared" si="63"/>
        <v>0</v>
      </c>
      <c r="AB44" s="45">
        <v>0</v>
      </c>
      <c r="AC44" s="44">
        <f t="shared" si="64"/>
        <v>0</v>
      </c>
      <c r="AD44" s="43">
        <v>0</v>
      </c>
      <c r="AE44" s="45">
        <v>0</v>
      </c>
      <c r="AF44" s="44">
        <f t="shared" si="65"/>
        <v>0</v>
      </c>
      <c r="AG44" s="806">
        <v>40</v>
      </c>
      <c r="AH44" s="44">
        <v>0</v>
      </c>
      <c r="AI44" s="75">
        <v>7.0000000000000007E-2</v>
      </c>
      <c r="AJ44" s="75">
        <v>1.4999999999999999E-2</v>
      </c>
      <c r="AK44" s="44">
        <f t="shared" si="66"/>
        <v>0</v>
      </c>
      <c r="AL44" s="47">
        <f t="shared" si="67"/>
        <v>0</v>
      </c>
    </row>
    <row r="45" spans="1:38" s="364" customFormat="1" ht="12.75" customHeight="1" x14ac:dyDescent="0.2">
      <c r="A45" s="572" t="s">
        <v>442</v>
      </c>
      <c r="B45" s="36" t="s">
        <v>9</v>
      </c>
      <c r="C45" s="36" t="s">
        <v>3</v>
      </c>
      <c r="D45" s="489"/>
      <c r="E45" s="489"/>
      <c r="F45" s="489">
        <v>10</v>
      </c>
      <c r="G45" s="37">
        <f t="shared" si="28"/>
        <v>51.719841269841275</v>
      </c>
      <c r="H45" s="37"/>
      <c r="I45" s="37">
        <f t="shared" si="55"/>
        <v>-51.719841269841275</v>
      </c>
      <c r="J45" s="38" t="e">
        <f t="shared" si="56"/>
        <v>#DIV/0!</v>
      </c>
      <c r="K45" s="39">
        <v>36</v>
      </c>
      <c r="L45" s="40">
        <v>35</v>
      </c>
      <c r="M45" s="41">
        <v>1.08</v>
      </c>
      <c r="N45" s="843">
        <v>10735</v>
      </c>
      <c r="O45" s="573"/>
      <c r="P45" s="574">
        <f t="shared" si="57"/>
        <v>306.71428571428572</v>
      </c>
      <c r="Q45" s="44">
        <f t="shared" si="58"/>
        <v>8.5198412698412707</v>
      </c>
      <c r="R45" s="45"/>
      <c r="S45" s="44">
        <f t="shared" si="59"/>
        <v>0</v>
      </c>
      <c r="T45" s="45"/>
      <c r="U45" s="44">
        <f t="shared" si="60"/>
        <v>0</v>
      </c>
      <c r="V45" s="45"/>
      <c r="W45" s="44">
        <f t="shared" si="61"/>
        <v>0</v>
      </c>
      <c r="X45" s="45">
        <v>0</v>
      </c>
      <c r="Y45" s="44">
        <f t="shared" si="62"/>
        <v>0</v>
      </c>
      <c r="Z45" s="45">
        <v>0</v>
      </c>
      <c r="AA45" s="44">
        <f t="shared" si="63"/>
        <v>0</v>
      </c>
      <c r="AB45" s="45">
        <v>0</v>
      </c>
      <c r="AC45" s="44">
        <f t="shared" si="64"/>
        <v>0</v>
      </c>
      <c r="AD45" s="43">
        <v>0</v>
      </c>
      <c r="AE45" s="45">
        <v>0</v>
      </c>
      <c r="AF45" s="44">
        <f t="shared" si="65"/>
        <v>0</v>
      </c>
      <c r="AG45" s="806">
        <v>40</v>
      </c>
      <c r="AH45" s="44">
        <v>0</v>
      </c>
      <c r="AI45" s="75">
        <v>7.0000000000000007E-2</v>
      </c>
      <c r="AJ45" s="75">
        <v>1.4999999999999999E-2</v>
      </c>
      <c r="AK45" s="44">
        <f t="shared" si="66"/>
        <v>0</v>
      </c>
      <c r="AL45" s="47">
        <f t="shared" si="67"/>
        <v>0</v>
      </c>
    </row>
    <row r="46" spans="1:38" ht="12.75" customHeight="1" x14ac:dyDescent="0.2">
      <c r="A46" s="572" t="s">
        <v>442</v>
      </c>
      <c r="B46" s="36" t="s">
        <v>10</v>
      </c>
      <c r="C46" s="36" t="s">
        <v>1</v>
      </c>
      <c r="D46" s="489"/>
      <c r="E46" s="489"/>
      <c r="F46" s="489">
        <v>10</v>
      </c>
      <c r="G46" s="37">
        <f t="shared" si="28"/>
        <v>58.971428571428575</v>
      </c>
      <c r="H46" s="37"/>
      <c r="I46" s="37">
        <f t="shared" si="55"/>
        <v>-58.971428571428575</v>
      </c>
      <c r="J46" s="38" t="e">
        <f t="shared" si="56"/>
        <v>#DIV/0!</v>
      </c>
      <c r="K46" s="39">
        <v>10</v>
      </c>
      <c r="L46" s="40">
        <v>35</v>
      </c>
      <c r="M46" s="41">
        <v>1.08</v>
      </c>
      <c r="N46" s="843">
        <v>5520</v>
      </c>
      <c r="O46" s="573"/>
      <c r="P46" s="574">
        <f t="shared" si="57"/>
        <v>157.71428571428572</v>
      </c>
      <c r="Q46" s="44">
        <f t="shared" si="58"/>
        <v>15.771428571428572</v>
      </c>
      <c r="R46" s="45"/>
      <c r="S46" s="44">
        <f t="shared" si="59"/>
        <v>0</v>
      </c>
      <c r="T46" s="45"/>
      <c r="U46" s="44">
        <f t="shared" si="60"/>
        <v>0</v>
      </c>
      <c r="V46" s="45"/>
      <c r="W46" s="44">
        <f t="shared" si="61"/>
        <v>0</v>
      </c>
      <c r="X46" s="45">
        <v>0</v>
      </c>
      <c r="Y46" s="44">
        <f t="shared" si="62"/>
        <v>0</v>
      </c>
      <c r="Z46" s="45">
        <v>0</v>
      </c>
      <c r="AA46" s="44">
        <f t="shared" si="63"/>
        <v>0</v>
      </c>
      <c r="AB46" s="45">
        <v>0</v>
      </c>
      <c r="AC46" s="44">
        <f t="shared" si="64"/>
        <v>0</v>
      </c>
      <c r="AD46" s="43">
        <v>0</v>
      </c>
      <c r="AE46" s="45">
        <v>0</v>
      </c>
      <c r="AF46" s="44">
        <f t="shared" si="65"/>
        <v>0</v>
      </c>
      <c r="AG46" s="806">
        <v>40</v>
      </c>
      <c r="AH46" s="44">
        <v>0</v>
      </c>
      <c r="AI46" s="75">
        <v>7.0000000000000007E-2</v>
      </c>
      <c r="AJ46" s="75">
        <v>1.4999999999999999E-2</v>
      </c>
      <c r="AK46" s="44">
        <f t="shared" si="66"/>
        <v>0</v>
      </c>
      <c r="AL46" s="47">
        <f t="shared" si="67"/>
        <v>0</v>
      </c>
    </row>
    <row r="47" spans="1:38" ht="12.75" customHeight="1" x14ac:dyDescent="0.2">
      <c r="A47" s="572" t="s">
        <v>442</v>
      </c>
      <c r="B47" s="36" t="s">
        <v>10</v>
      </c>
      <c r="C47" s="36" t="s">
        <v>2</v>
      </c>
      <c r="D47" s="489"/>
      <c r="E47" s="489"/>
      <c r="F47" s="489">
        <v>10</v>
      </c>
      <c r="G47" s="37">
        <f t="shared" si="28"/>
        <v>53.446753246753246</v>
      </c>
      <c r="H47" s="37"/>
      <c r="I47" s="37">
        <f t="shared" si="55"/>
        <v>-53.446753246753246</v>
      </c>
      <c r="J47" s="38" t="e">
        <f t="shared" si="56"/>
        <v>#DIV/0!</v>
      </c>
      <c r="K47" s="39">
        <v>22</v>
      </c>
      <c r="L47" s="40">
        <v>35</v>
      </c>
      <c r="M47" s="41">
        <v>1.08</v>
      </c>
      <c r="N47" s="843">
        <v>7890</v>
      </c>
      <c r="O47" s="573"/>
      <c r="P47" s="574">
        <f t="shared" si="57"/>
        <v>225.42857142857142</v>
      </c>
      <c r="Q47" s="44">
        <f t="shared" si="58"/>
        <v>10.246753246753245</v>
      </c>
      <c r="R47" s="45"/>
      <c r="S47" s="44">
        <f t="shared" si="59"/>
        <v>0</v>
      </c>
      <c r="T47" s="45"/>
      <c r="U47" s="44">
        <f t="shared" si="60"/>
        <v>0</v>
      </c>
      <c r="V47" s="45"/>
      <c r="W47" s="44">
        <f t="shared" si="61"/>
        <v>0</v>
      </c>
      <c r="X47" s="45">
        <v>0</v>
      </c>
      <c r="Y47" s="44">
        <f t="shared" si="62"/>
        <v>0</v>
      </c>
      <c r="Z47" s="45">
        <v>0</v>
      </c>
      <c r="AA47" s="44">
        <f t="shared" si="63"/>
        <v>0</v>
      </c>
      <c r="AB47" s="45">
        <v>0</v>
      </c>
      <c r="AC47" s="44">
        <f t="shared" si="64"/>
        <v>0</v>
      </c>
      <c r="AD47" s="43">
        <v>0</v>
      </c>
      <c r="AE47" s="45">
        <v>0</v>
      </c>
      <c r="AF47" s="44">
        <f t="shared" si="65"/>
        <v>0</v>
      </c>
      <c r="AG47" s="806">
        <v>40</v>
      </c>
      <c r="AH47" s="44">
        <v>0</v>
      </c>
      <c r="AI47" s="75">
        <v>7.0000000000000007E-2</v>
      </c>
      <c r="AJ47" s="75">
        <v>1.4999999999999999E-2</v>
      </c>
      <c r="AK47" s="44">
        <f t="shared" si="66"/>
        <v>0</v>
      </c>
      <c r="AL47" s="47">
        <f t="shared" si="67"/>
        <v>0</v>
      </c>
    </row>
    <row r="48" spans="1:38" ht="12.75" customHeight="1" x14ac:dyDescent="0.2">
      <c r="A48" s="572" t="s">
        <v>442</v>
      </c>
      <c r="B48" s="36" t="s">
        <v>10</v>
      </c>
      <c r="C48" s="36" t="s">
        <v>3</v>
      </c>
      <c r="D48" s="489"/>
      <c r="E48" s="489"/>
      <c r="F48" s="489">
        <v>10</v>
      </c>
      <c r="G48" s="37">
        <f t="shared" si="28"/>
        <v>52.692063492063497</v>
      </c>
      <c r="H48" s="37"/>
      <c r="I48" s="37">
        <f t="shared" si="55"/>
        <v>-52.692063492063497</v>
      </c>
      <c r="J48" s="38" t="e">
        <f t="shared" si="56"/>
        <v>#DIV/0!</v>
      </c>
      <c r="K48" s="39">
        <v>36</v>
      </c>
      <c r="L48" s="40">
        <v>35</v>
      </c>
      <c r="M48" s="41">
        <v>1.08</v>
      </c>
      <c r="N48" s="843">
        <v>11960</v>
      </c>
      <c r="O48" s="573"/>
      <c r="P48" s="574">
        <f t="shared" si="57"/>
        <v>341.71428571428572</v>
      </c>
      <c r="Q48" s="44">
        <f t="shared" si="58"/>
        <v>9.4920634920634921</v>
      </c>
      <c r="R48" s="45"/>
      <c r="S48" s="44">
        <f t="shared" si="59"/>
        <v>0</v>
      </c>
      <c r="T48" s="45"/>
      <c r="U48" s="44">
        <f t="shared" si="60"/>
        <v>0</v>
      </c>
      <c r="V48" s="45"/>
      <c r="W48" s="44">
        <f t="shared" si="61"/>
        <v>0</v>
      </c>
      <c r="X48" s="45">
        <v>0</v>
      </c>
      <c r="Y48" s="44">
        <f t="shared" si="62"/>
        <v>0</v>
      </c>
      <c r="Z48" s="45">
        <v>0</v>
      </c>
      <c r="AA48" s="44">
        <f t="shared" si="63"/>
        <v>0</v>
      </c>
      <c r="AB48" s="45">
        <v>0</v>
      </c>
      <c r="AC48" s="44">
        <f t="shared" si="64"/>
        <v>0</v>
      </c>
      <c r="AD48" s="43">
        <v>0</v>
      </c>
      <c r="AE48" s="45">
        <v>0</v>
      </c>
      <c r="AF48" s="44">
        <f t="shared" si="65"/>
        <v>0</v>
      </c>
      <c r="AG48" s="806">
        <v>40</v>
      </c>
      <c r="AH48" s="44">
        <v>0</v>
      </c>
      <c r="AI48" s="75">
        <v>7.0000000000000007E-2</v>
      </c>
      <c r="AJ48" s="75">
        <v>1.4999999999999999E-2</v>
      </c>
      <c r="AK48" s="44">
        <f t="shared" si="66"/>
        <v>0</v>
      </c>
      <c r="AL48" s="47">
        <f t="shared" si="67"/>
        <v>0</v>
      </c>
    </row>
    <row r="49" spans="1:38" ht="12.75" customHeight="1" x14ac:dyDescent="0.2">
      <c r="A49" s="572" t="s">
        <v>442</v>
      </c>
      <c r="B49" s="36" t="s">
        <v>11</v>
      </c>
      <c r="C49" s="36" t="s">
        <v>1</v>
      </c>
      <c r="D49" s="489"/>
      <c r="E49" s="489"/>
      <c r="F49" s="489">
        <v>10</v>
      </c>
      <c r="G49" s="37">
        <f t="shared" si="28"/>
        <v>61.557142857142864</v>
      </c>
      <c r="H49" s="37"/>
      <c r="I49" s="37">
        <f t="shared" si="55"/>
        <v>-61.557142857142864</v>
      </c>
      <c r="J49" s="38" t="e">
        <f t="shared" si="56"/>
        <v>#DIV/0!</v>
      </c>
      <c r="K49" s="63">
        <v>10</v>
      </c>
      <c r="L49" s="40">
        <v>35</v>
      </c>
      <c r="M49" s="41">
        <v>1.08</v>
      </c>
      <c r="N49" s="843">
        <v>6425</v>
      </c>
      <c r="O49" s="573"/>
      <c r="P49" s="574">
        <f t="shared" si="57"/>
        <v>183.57142857142858</v>
      </c>
      <c r="Q49" s="44">
        <f t="shared" si="58"/>
        <v>18.357142857142858</v>
      </c>
      <c r="R49" s="45"/>
      <c r="S49" s="44">
        <f t="shared" si="59"/>
        <v>0</v>
      </c>
      <c r="T49" s="45"/>
      <c r="U49" s="44">
        <f t="shared" si="60"/>
        <v>0</v>
      </c>
      <c r="V49" s="45"/>
      <c r="W49" s="44">
        <f t="shared" si="61"/>
        <v>0</v>
      </c>
      <c r="X49" s="45">
        <v>0</v>
      </c>
      <c r="Y49" s="44">
        <f t="shared" si="62"/>
        <v>0</v>
      </c>
      <c r="Z49" s="45">
        <v>0</v>
      </c>
      <c r="AA49" s="44">
        <f t="shared" si="63"/>
        <v>0</v>
      </c>
      <c r="AB49" s="45">
        <v>0</v>
      </c>
      <c r="AC49" s="44">
        <f t="shared" si="64"/>
        <v>0</v>
      </c>
      <c r="AD49" s="43">
        <v>0</v>
      </c>
      <c r="AE49" s="45">
        <v>0</v>
      </c>
      <c r="AF49" s="44">
        <f t="shared" si="65"/>
        <v>0</v>
      </c>
      <c r="AG49" s="806">
        <v>40</v>
      </c>
      <c r="AH49" s="44">
        <v>0</v>
      </c>
      <c r="AI49" s="75">
        <v>7.0000000000000007E-2</v>
      </c>
      <c r="AJ49" s="75">
        <v>1.4999999999999999E-2</v>
      </c>
      <c r="AK49" s="44">
        <f t="shared" si="66"/>
        <v>0</v>
      </c>
      <c r="AL49" s="47">
        <f t="shared" si="67"/>
        <v>0</v>
      </c>
    </row>
    <row r="50" spans="1:38" ht="12.75" customHeight="1" x14ac:dyDescent="0.2">
      <c r="A50" s="572" t="s">
        <v>442</v>
      </c>
      <c r="B50" s="36" t="s">
        <v>11</v>
      </c>
      <c r="C50" s="36" t="s">
        <v>2</v>
      </c>
      <c r="D50" s="489"/>
      <c r="E50" s="489"/>
      <c r="F50" s="489">
        <v>10</v>
      </c>
      <c r="G50" s="37">
        <f t="shared" si="28"/>
        <v>55.446753246753246</v>
      </c>
      <c r="H50" s="37"/>
      <c r="I50" s="37">
        <f t="shared" si="55"/>
        <v>-55.446753246753246</v>
      </c>
      <c r="J50" s="38" t="e">
        <f t="shared" si="56"/>
        <v>#DIV/0!</v>
      </c>
      <c r="K50" s="39">
        <v>22</v>
      </c>
      <c r="L50" s="40">
        <v>35</v>
      </c>
      <c r="M50" s="41">
        <v>1.08</v>
      </c>
      <c r="N50" s="843">
        <v>9430</v>
      </c>
      <c r="O50" s="573"/>
      <c r="P50" s="574">
        <f t="shared" si="57"/>
        <v>269.42857142857144</v>
      </c>
      <c r="Q50" s="44">
        <f t="shared" si="58"/>
        <v>12.246753246753247</v>
      </c>
      <c r="R50" s="45"/>
      <c r="S50" s="44">
        <f t="shared" si="59"/>
        <v>0</v>
      </c>
      <c r="T50" s="45"/>
      <c r="U50" s="44">
        <f t="shared" si="60"/>
        <v>0</v>
      </c>
      <c r="V50" s="45"/>
      <c r="W50" s="44">
        <f t="shared" si="61"/>
        <v>0</v>
      </c>
      <c r="X50" s="45">
        <v>0</v>
      </c>
      <c r="Y50" s="44">
        <f t="shared" si="62"/>
        <v>0</v>
      </c>
      <c r="Z50" s="45">
        <v>0</v>
      </c>
      <c r="AA50" s="44">
        <f t="shared" si="63"/>
        <v>0</v>
      </c>
      <c r="AB50" s="45">
        <v>0</v>
      </c>
      <c r="AC50" s="44">
        <f t="shared" si="64"/>
        <v>0</v>
      </c>
      <c r="AD50" s="43">
        <v>0</v>
      </c>
      <c r="AE50" s="45">
        <v>0</v>
      </c>
      <c r="AF50" s="44">
        <f t="shared" si="65"/>
        <v>0</v>
      </c>
      <c r="AG50" s="806">
        <v>40</v>
      </c>
      <c r="AH50" s="44">
        <v>0</v>
      </c>
      <c r="AI50" s="75">
        <v>7.0000000000000007E-2</v>
      </c>
      <c r="AJ50" s="75">
        <v>1.4999999999999999E-2</v>
      </c>
      <c r="AK50" s="44">
        <f t="shared" si="66"/>
        <v>0</v>
      </c>
      <c r="AL50" s="47">
        <f t="shared" si="67"/>
        <v>0</v>
      </c>
    </row>
    <row r="51" spans="1:38" x14ac:dyDescent="0.2">
      <c r="A51" s="595" t="s">
        <v>442</v>
      </c>
      <c r="B51" s="82" t="s">
        <v>11</v>
      </c>
      <c r="C51" s="82" t="s">
        <v>3</v>
      </c>
      <c r="D51" s="490"/>
      <c r="E51" s="490"/>
      <c r="F51" s="490">
        <v>10</v>
      </c>
      <c r="G51" s="83">
        <f t="shared" si="28"/>
        <v>54.608730158730161</v>
      </c>
      <c r="H51" s="83"/>
      <c r="I51" s="83">
        <f t="shared" ref="I51" si="68">D51-G51</f>
        <v>-54.608730158730161</v>
      </c>
      <c r="J51" s="84" t="e">
        <f t="shared" ref="J51" si="69">I51/D51</f>
        <v>#DIV/0!</v>
      </c>
      <c r="K51" s="85">
        <v>36</v>
      </c>
      <c r="L51" s="92">
        <v>35</v>
      </c>
      <c r="M51" s="93">
        <v>1.08</v>
      </c>
      <c r="N51" s="843">
        <v>14375</v>
      </c>
      <c r="O51" s="681"/>
      <c r="P51" s="682">
        <f t="shared" ref="P51" si="70">(N51+O51)/L51</f>
        <v>410.71428571428572</v>
      </c>
      <c r="Q51" s="88">
        <f t="shared" ref="Q51" si="71">P51/K51</f>
        <v>11.408730158730158</v>
      </c>
      <c r="R51" s="89"/>
      <c r="S51" s="88">
        <f t="shared" ref="S51" si="72">R51/L51</f>
        <v>0</v>
      </c>
      <c r="T51" s="89"/>
      <c r="U51" s="88">
        <f t="shared" ref="U51" si="73">T51/L51</f>
        <v>0</v>
      </c>
      <c r="V51" s="89"/>
      <c r="W51" s="88">
        <f t="shared" ref="W51" si="74">V51/L51</f>
        <v>0</v>
      </c>
      <c r="X51" s="89">
        <v>0</v>
      </c>
      <c r="Y51" s="88">
        <f t="shared" ref="Y51" si="75">(X51/L51)/K51</f>
        <v>0</v>
      </c>
      <c r="Z51" s="89">
        <v>0</v>
      </c>
      <c r="AA51" s="88">
        <f t="shared" ref="AA51" si="76">(Z51/L51)/K51</f>
        <v>0</v>
      </c>
      <c r="AB51" s="89">
        <v>0</v>
      </c>
      <c r="AC51" s="88">
        <f t="shared" ref="AC51" si="77">(AB51/L51)/K51</f>
        <v>0</v>
      </c>
      <c r="AD51" s="87">
        <v>0</v>
      </c>
      <c r="AE51" s="89">
        <v>0</v>
      </c>
      <c r="AF51" s="88">
        <f t="shared" ref="AF51" si="78">AE51/L51</f>
        <v>0</v>
      </c>
      <c r="AG51" s="807">
        <v>40</v>
      </c>
      <c r="AH51" s="88">
        <v>0</v>
      </c>
      <c r="AI51" s="103">
        <v>7.0000000000000007E-2</v>
      </c>
      <c r="AJ51" s="103">
        <v>1.4999999999999999E-2</v>
      </c>
      <c r="AK51" s="88">
        <f t="shared" ref="AK51" si="79">(D51*AI51)+AH51</f>
        <v>0</v>
      </c>
      <c r="AL51" s="90">
        <f t="shared" ref="AL51" si="80">D51*AJ51</f>
        <v>0</v>
      </c>
    </row>
    <row r="52" spans="1:38" s="684" customFormat="1" ht="13.5" thickBot="1" x14ac:dyDescent="0.25">
      <c r="A52" s="576" t="s">
        <v>443</v>
      </c>
      <c r="B52" s="48" t="s">
        <v>52</v>
      </c>
      <c r="C52" s="48" t="s">
        <v>373</v>
      </c>
      <c r="D52" s="832"/>
      <c r="E52" s="832"/>
      <c r="F52" s="512" t="s">
        <v>373</v>
      </c>
      <c r="G52" s="49">
        <f t="shared" si="28"/>
        <v>43.2</v>
      </c>
      <c r="H52" s="49"/>
      <c r="I52" s="49">
        <f t="shared" si="55"/>
        <v>-43.2</v>
      </c>
      <c r="J52" s="50" t="e">
        <f t="shared" si="56"/>
        <v>#DIV/0!</v>
      </c>
      <c r="K52" s="51">
        <v>36</v>
      </c>
      <c r="L52" s="52">
        <v>35</v>
      </c>
      <c r="M52" s="53">
        <v>1.08</v>
      </c>
      <c r="N52" s="661"/>
      <c r="O52" s="683"/>
      <c r="P52" s="577">
        <f t="shared" si="57"/>
        <v>0</v>
      </c>
      <c r="Q52" s="56">
        <f t="shared" si="58"/>
        <v>0</v>
      </c>
      <c r="R52" s="57"/>
      <c r="S52" s="56">
        <f t="shared" si="59"/>
        <v>0</v>
      </c>
      <c r="T52" s="57"/>
      <c r="U52" s="56">
        <f t="shared" si="60"/>
        <v>0</v>
      </c>
      <c r="V52" s="57"/>
      <c r="W52" s="56">
        <f t="shared" si="61"/>
        <v>0</v>
      </c>
      <c r="X52" s="57">
        <v>0</v>
      </c>
      <c r="Y52" s="56">
        <f t="shared" si="62"/>
        <v>0</v>
      </c>
      <c r="Z52" s="57">
        <v>0</v>
      </c>
      <c r="AA52" s="56">
        <f t="shared" si="63"/>
        <v>0</v>
      </c>
      <c r="AB52" s="57">
        <v>0</v>
      </c>
      <c r="AC52" s="56">
        <f t="shared" si="64"/>
        <v>0</v>
      </c>
      <c r="AD52" s="55">
        <v>0</v>
      </c>
      <c r="AE52" s="57">
        <v>0</v>
      </c>
      <c r="AF52" s="56">
        <f t="shared" si="65"/>
        <v>0</v>
      </c>
      <c r="AG52" s="808">
        <v>40</v>
      </c>
      <c r="AH52" s="56">
        <v>0</v>
      </c>
      <c r="AI52" s="76">
        <v>0.04</v>
      </c>
      <c r="AJ52" s="76">
        <v>1.4999999999999999E-2</v>
      </c>
      <c r="AK52" s="56">
        <f t="shared" si="66"/>
        <v>0</v>
      </c>
      <c r="AL52" s="59">
        <f t="shared" si="67"/>
        <v>0</v>
      </c>
    </row>
    <row r="53" spans="1:38" s="364" customFormat="1" ht="12.75" customHeight="1" x14ac:dyDescent="0.2">
      <c r="A53" s="569" t="s">
        <v>444</v>
      </c>
      <c r="B53" s="24" t="s">
        <v>7</v>
      </c>
      <c r="C53" s="24" t="s">
        <v>1</v>
      </c>
      <c r="D53" s="488"/>
      <c r="E53" s="488"/>
      <c r="F53" s="488">
        <v>10</v>
      </c>
      <c r="G53" s="25">
        <f t="shared" si="28"/>
        <v>81.500000000000014</v>
      </c>
      <c r="H53" s="25"/>
      <c r="I53" s="25">
        <f t="shared" ref="I53:I68" si="81">D53-G53</f>
        <v>-81.500000000000014</v>
      </c>
      <c r="J53" s="26" t="e">
        <f t="shared" ref="J53:J68" si="82">I53/D53</f>
        <v>#DIV/0!</v>
      </c>
      <c r="K53" s="27">
        <v>10</v>
      </c>
      <c r="L53" s="64">
        <v>35</v>
      </c>
      <c r="M53" s="29">
        <v>1.08</v>
      </c>
      <c r="N53" s="843">
        <v>5845</v>
      </c>
      <c r="O53" s="570"/>
      <c r="P53" s="571">
        <f t="shared" ref="P53:P68" si="83">(N53+O53)/L53</f>
        <v>167</v>
      </c>
      <c r="Q53" s="32">
        <f t="shared" ref="Q53:Q68" si="84">P53/K53</f>
        <v>16.7</v>
      </c>
      <c r="R53" s="33"/>
      <c r="S53" s="32">
        <f t="shared" ref="S53:S68" si="85">R53/L53</f>
        <v>0</v>
      </c>
      <c r="T53" s="33"/>
      <c r="U53" s="32">
        <f t="shared" ref="U53:U68" si="86">T53/L53</f>
        <v>0</v>
      </c>
      <c r="V53" s="33"/>
      <c r="W53" s="32">
        <f t="shared" ref="W53:W68" si="87">V53/L53</f>
        <v>0</v>
      </c>
      <c r="X53" s="33">
        <v>0</v>
      </c>
      <c r="Y53" s="32">
        <f t="shared" ref="Y53:Y68" si="88">(X53/L53)/K53</f>
        <v>0</v>
      </c>
      <c r="Z53" s="33">
        <v>0</v>
      </c>
      <c r="AA53" s="32">
        <f t="shared" ref="AA53:AA68" si="89">(Z53/L53)/K53</f>
        <v>0</v>
      </c>
      <c r="AB53" s="33">
        <v>0</v>
      </c>
      <c r="AC53" s="32">
        <f t="shared" ref="AC53:AC68" si="90">(AB53/L53)/K53</f>
        <v>0</v>
      </c>
      <c r="AD53" s="31">
        <v>0</v>
      </c>
      <c r="AE53" s="33">
        <v>0</v>
      </c>
      <c r="AF53" s="32">
        <f t="shared" ref="AF53:AF68" si="91">AE53/L53</f>
        <v>0</v>
      </c>
      <c r="AG53" s="805">
        <v>60</v>
      </c>
      <c r="AH53" s="32">
        <v>0</v>
      </c>
      <c r="AI53" s="74">
        <v>7.0000000000000007E-2</v>
      </c>
      <c r="AJ53" s="74">
        <v>1.4999999999999999E-2</v>
      </c>
      <c r="AK53" s="32">
        <f t="shared" ref="AK53:AK68" si="92">(D53*AI53)+AH53</f>
        <v>0</v>
      </c>
      <c r="AL53" s="35">
        <f t="shared" ref="AL53:AL68" si="93">D53*AJ53</f>
        <v>0</v>
      </c>
    </row>
    <row r="54" spans="1:38" s="364" customFormat="1" ht="12.75" customHeight="1" x14ac:dyDescent="0.2">
      <c r="A54" s="572" t="s">
        <v>444</v>
      </c>
      <c r="B54" s="36" t="s">
        <v>7</v>
      </c>
      <c r="C54" s="36" t="s">
        <v>2</v>
      </c>
      <c r="D54" s="489"/>
      <c r="E54" s="489"/>
      <c r="F54" s="489">
        <v>10</v>
      </c>
      <c r="G54" s="37">
        <f t="shared" si="28"/>
        <v>76.254545454545465</v>
      </c>
      <c r="H54" s="37"/>
      <c r="I54" s="37">
        <f t="shared" si="81"/>
        <v>-76.254545454545465</v>
      </c>
      <c r="J54" s="38" t="e">
        <f t="shared" si="82"/>
        <v>#DIV/0!</v>
      </c>
      <c r="K54" s="39">
        <v>22</v>
      </c>
      <c r="L54" s="40">
        <v>35</v>
      </c>
      <c r="M54" s="41">
        <v>1.08</v>
      </c>
      <c r="N54" s="843">
        <v>8820</v>
      </c>
      <c r="O54" s="573"/>
      <c r="P54" s="574">
        <f t="shared" si="83"/>
        <v>252</v>
      </c>
      <c r="Q54" s="44">
        <f t="shared" si="84"/>
        <v>11.454545454545455</v>
      </c>
      <c r="R54" s="45"/>
      <c r="S54" s="44">
        <f t="shared" si="85"/>
        <v>0</v>
      </c>
      <c r="T54" s="45"/>
      <c r="U54" s="44">
        <f t="shared" si="86"/>
        <v>0</v>
      </c>
      <c r="V54" s="45"/>
      <c r="W54" s="44">
        <f t="shared" si="87"/>
        <v>0</v>
      </c>
      <c r="X54" s="45">
        <v>0</v>
      </c>
      <c r="Y54" s="44">
        <f t="shared" si="88"/>
        <v>0</v>
      </c>
      <c r="Z54" s="45">
        <v>0</v>
      </c>
      <c r="AA54" s="44">
        <f t="shared" si="89"/>
        <v>0</v>
      </c>
      <c r="AB54" s="45">
        <v>0</v>
      </c>
      <c r="AC54" s="44">
        <f t="shared" si="90"/>
        <v>0</v>
      </c>
      <c r="AD54" s="43">
        <v>0</v>
      </c>
      <c r="AE54" s="45">
        <v>0</v>
      </c>
      <c r="AF54" s="44">
        <f t="shared" si="91"/>
        <v>0</v>
      </c>
      <c r="AG54" s="806">
        <v>60</v>
      </c>
      <c r="AH54" s="44">
        <v>0</v>
      </c>
      <c r="AI54" s="75">
        <v>7.0000000000000007E-2</v>
      </c>
      <c r="AJ54" s="75">
        <v>1.4999999999999999E-2</v>
      </c>
      <c r="AK54" s="44">
        <f t="shared" si="92"/>
        <v>0</v>
      </c>
      <c r="AL54" s="47">
        <f t="shared" si="93"/>
        <v>0</v>
      </c>
    </row>
    <row r="55" spans="1:38" s="364" customFormat="1" ht="12.75" customHeight="1" x14ac:dyDescent="0.2">
      <c r="A55" s="572" t="s">
        <v>444</v>
      </c>
      <c r="B55" s="36" t="s">
        <v>7</v>
      </c>
      <c r="C55" s="36" t="s">
        <v>3</v>
      </c>
      <c r="D55" s="489"/>
      <c r="E55" s="489"/>
      <c r="F55" s="489">
        <v>10</v>
      </c>
      <c r="G55" s="37">
        <f t="shared" si="28"/>
        <v>75.704761904761909</v>
      </c>
      <c r="H55" s="37"/>
      <c r="I55" s="37">
        <f t="shared" si="81"/>
        <v>-75.704761904761909</v>
      </c>
      <c r="J55" s="38" t="e">
        <f t="shared" si="82"/>
        <v>#DIV/0!</v>
      </c>
      <c r="K55" s="39">
        <v>36</v>
      </c>
      <c r="L55" s="40">
        <v>35</v>
      </c>
      <c r="M55" s="41">
        <v>1.08</v>
      </c>
      <c r="N55" s="843">
        <v>13740</v>
      </c>
      <c r="O55" s="573"/>
      <c r="P55" s="574">
        <f t="shared" si="83"/>
        <v>392.57142857142856</v>
      </c>
      <c r="Q55" s="44">
        <f t="shared" si="84"/>
        <v>10.904761904761905</v>
      </c>
      <c r="R55" s="45"/>
      <c r="S55" s="44">
        <f t="shared" si="85"/>
        <v>0</v>
      </c>
      <c r="T55" s="45"/>
      <c r="U55" s="44">
        <f t="shared" si="86"/>
        <v>0</v>
      </c>
      <c r="V55" s="45"/>
      <c r="W55" s="44">
        <f t="shared" si="87"/>
        <v>0</v>
      </c>
      <c r="X55" s="45">
        <v>0</v>
      </c>
      <c r="Y55" s="44">
        <f t="shared" si="88"/>
        <v>0</v>
      </c>
      <c r="Z55" s="45">
        <v>0</v>
      </c>
      <c r="AA55" s="44">
        <f t="shared" si="89"/>
        <v>0</v>
      </c>
      <c r="AB55" s="45">
        <v>0</v>
      </c>
      <c r="AC55" s="44">
        <f t="shared" si="90"/>
        <v>0</v>
      </c>
      <c r="AD55" s="43">
        <v>0</v>
      </c>
      <c r="AE55" s="45">
        <v>0</v>
      </c>
      <c r="AF55" s="44">
        <f t="shared" si="91"/>
        <v>0</v>
      </c>
      <c r="AG55" s="806">
        <v>60</v>
      </c>
      <c r="AH55" s="44">
        <v>0</v>
      </c>
      <c r="AI55" s="75">
        <v>7.0000000000000007E-2</v>
      </c>
      <c r="AJ55" s="75">
        <v>1.4999999999999999E-2</v>
      </c>
      <c r="AK55" s="44">
        <f t="shared" si="92"/>
        <v>0</v>
      </c>
      <c r="AL55" s="47">
        <f t="shared" si="93"/>
        <v>0</v>
      </c>
    </row>
    <row r="56" spans="1:38" s="364" customFormat="1" ht="12.75" customHeight="1" x14ac:dyDescent="0.2">
      <c r="A56" s="572" t="s">
        <v>444</v>
      </c>
      <c r="B56" s="36" t="s">
        <v>8</v>
      </c>
      <c r="C56" s="36" t="s">
        <v>1</v>
      </c>
      <c r="D56" s="489"/>
      <c r="E56" s="489"/>
      <c r="F56" s="489">
        <v>10</v>
      </c>
      <c r="G56" s="37">
        <f t="shared" si="28"/>
        <v>80.114285714285728</v>
      </c>
      <c r="H56" s="37"/>
      <c r="I56" s="37">
        <f t="shared" si="81"/>
        <v>-80.114285714285728</v>
      </c>
      <c r="J56" s="38" t="e">
        <f t="shared" si="82"/>
        <v>#DIV/0!</v>
      </c>
      <c r="K56" s="39">
        <v>10</v>
      </c>
      <c r="L56" s="40">
        <v>35</v>
      </c>
      <c r="M56" s="41">
        <v>1.08</v>
      </c>
      <c r="N56" s="843">
        <v>5360</v>
      </c>
      <c r="O56" s="573"/>
      <c r="P56" s="574">
        <f t="shared" si="83"/>
        <v>153.14285714285714</v>
      </c>
      <c r="Q56" s="44">
        <f t="shared" si="84"/>
        <v>15.314285714285713</v>
      </c>
      <c r="R56" s="45"/>
      <c r="S56" s="44">
        <f t="shared" si="85"/>
        <v>0</v>
      </c>
      <c r="T56" s="45"/>
      <c r="U56" s="44">
        <f t="shared" si="86"/>
        <v>0</v>
      </c>
      <c r="V56" s="45"/>
      <c r="W56" s="44">
        <f t="shared" si="87"/>
        <v>0</v>
      </c>
      <c r="X56" s="45">
        <v>0</v>
      </c>
      <c r="Y56" s="44">
        <f t="shared" si="88"/>
        <v>0</v>
      </c>
      <c r="Z56" s="45">
        <v>0</v>
      </c>
      <c r="AA56" s="44">
        <f t="shared" si="89"/>
        <v>0</v>
      </c>
      <c r="AB56" s="45">
        <v>0</v>
      </c>
      <c r="AC56" s="44">
        <f t="shared" si="90"/>
        <v>0</v>
      </c>
      <c r="AD56" s="43">
        <v>0</v>
      </c>
      <c r="AE56" s="45">
        <v>0</v>
      </c>
      <c r="AF56" s="44">
        <f t="shared" si="91"/>
        <v>0</v>
      </c>
      <c r="AG56" s="806">
        <v>60</v>
      </c>
      <c r="AH56" s="44">
        <v>0</v>
      </c>
      <c r="AI56" s="75">
        <v>7.0000000000000007E-2</v>
      </c>
      <c r="AJ56" s="75">
        <v>1.4999999999999999E-2</v>
      </c>
      <c r="AK56" s="44">
        <f t="shared" si="92"/>
        <v>0</v>
      </c>
      <c r="AL56" s="47">
        <f t="shared" si="93"/>
        <v>0</v>
      </c>
    </row>
    <row r="57" spans="1:38" s="364" customFormat="1" ht="12.75" customHeight="1" x14ac:dyDescent="0.2">
      <c r="A57" s="572" t="s">
        <v>444</v>
      </c>
      <c r="B57" s="36" t="s">
        <v>8</v>
      </c>
      <c r="C57" s="36" t="s">
        <v>2</v>
      </c>
      <c r="D57" s="489"/>
      <c r="E57" s="489"/>
      <c r="F57" s="489">
        <v>10</v>
      </c>
      <c r="G57" s="37">
        <f t="shared" si="28"/>
        <v>74.657142857142873</v>
      </c>
      <c r="H57" s="37"/>
      <c r="I57" s="37">
        <f t="shared" si="81"/>
        <v>-74.657142857142873</v>
      </c>
      <c r="J57" s="38" t="e">
        <f t="shared" si="82"/>
        <v>#DIV/0!</v>
      </c>
      <c r="K57" s="39">
        <v>22</v>
      </c>
      <c r="L57" s="40">
        <v>35</v>
      </c>
      <c r="M57" s="41">
        <v>1.08</v>
      </c>
      <c r="N57" s="843">
        <v>7590</v>
      </c>
      <c r="O57" s="573"/>
      <c r="P57" s="574">
        <f t="shared" si="83"/>
        <v>216.85714285714286</v>
      </c>
      <c r="Q57" s="44">
        <f t="shared" si="84"/>
        <v>9.8571428571428577</v>
      </c>
      <c r="R57" s="45"/>
      <c r="S57" s="44">
        <f t="shared" si="85"/>
        <v>0</v>
      </c>
      <c r="T57" s="45"/>
      <c r="U57" s="44">
        <f t="shared" si="86"/>
        <v>0</v>
      </c>
      <c r="V57" s="45"/>
      <c r="W57" s="44">
        <f t="shared" si="87"/>
        <v>0</v>
      </c>
      <c r="X57" s="45">
        <v>0</v>
      </c>
      <c r="Y57" s="44">
        <f t="shared" si="88"/>
        <v>0</v>
      </c>
      <c r="Z57" s="45">
        <v>0</v>
      </c>
      <c r="AA57" s="44">
        <f t="shared" si="89"/>
        <v>0</v>
      </c>
      <c r="AB57" s="45">
        <v>0</v>
      </c>
      <c r="AC57" s="44">
        <f t="shared" si="90"/>
        <v>0</v>
      </c>
      <c r="AD57" s="43">
        <v>0</v>
      </c>
      <c r="AE57" s="45">
        <v>0</v>
      </c>
      <c r="AF57" s="44">
        <f t="shared" si="91"/>
        <v>0</v>
      </c>
      <c r="AG57" s="806">
        <v>60</v>
      </c>
      <c r="AH57" s="44">
        <v>0</v>
      </c>
      <c r="AI57" s="75">
        <v>7.0000000000000007E-2</v>
      </c>
      <c r="AJ57" s="75">
        <v>1.4999999999999999E-2</v>
      </c>
      <c r="AK57" s="44">
        <f t="shared" si="92"/>
        <v>0</v>
      </c>
      <c r="AL57" s="47">
        <f t="shared" si="93"/>
        <v>0</v>
      </c>
    </row>
    <row r="58" spans="1:38" s="364" customFormat="1" ht="12.75" customHeight="1" x14ac:dyDescent="0.2">
      <c r="A58" s="572" t="s">
        <v>444</v>
      </c>
      <c r="B58" s="36" t="s">
        <v>8</v>
      </c>
      <c r="C58" s="36" t="s">
        <v>3</v>
      </c>
      <c r="D58" s="489"/>
      <c r="E58" s="489"/>
      <c r="F58" s="489">
        <v>10</v>
      </c>
      <c r="G58" s="37">
        <f t="shared" si="28"/>
        <v>73.911111111111126</v>
      </c>
      <c r="H58" s="37"/>
      <c r="I58" s="37">
        <f t="shared" si="81"/>
        <v>-73.911111111111126</v>
      </c>
      <c r="J58" s="38" t="e">
        <f t="shared" si="82"/>
        <v>#DIV/0!</v>
      </c>
      <c r="K58" s="39">
        <v>36</v>
      </c>
      <c r="L58" s="40">
        <v>35</v>
      </c>
      <c r="M58" s="41">
        <v>1.08</v>
      </c>
      <c r="N58" s="843">
        <v>11480</v>
      </c>
      <c r="O58" s="573"/>
      <c r="P58" s="574">
        <f t="shared" si="83"/>
        <v>328</v>
      </c>
      <c r="Q58" s="44">
        <f t="shared" si="84"/>
        <v>9.1111111111111107</v>
      </c>
      <c r="R58" s="45"/>
      <c r="S58" s="44">
        <f t="shared" si="85"/>
        <v>0</v>
      </c>
      <c r="T58" s="45"/>
      <c r="U58" s="44">
        <f t="shared" si="86"/>
        <v>0</v>
      </c>
      <c r="V58" s="45"/>
      <c r="W58" s="44">
        <f t="shared" si="87"/>
        <v>0</v>
      </c>
      <c r="X58" s="45">
        <v>0</v>
      </c>
      <c r="Y58" s="44">
        <f t="shared" si="88"/>
        <v>0</v>
      </c>
      <c r="Z58" s="45">
        <v>0</v>
      </c>
      <c r="AA58" s="44">
        <f t="shared" si="89"/>
        <v>0</v>
      </c>
      <c r="AB58" s="45">
        <v>0</v>
      </c>
      <c r="AC58" s="44">
        <f t="shared" si="90"/>
        <v>0</v>
      </c>
      <c r="AD58" s="43">
        <v>0</v>
      </c>
      <c r="AE58" s="45">
        <v>0</v>
      </c>
      <c r="AF58" s="44">
        <f t="shared" si="91"/>
        <v>0</v>
      </c>
      <c r="AG58" s="806">
        <v>60</v>
      </c>
      <c r="AH58" s="44">
        <v>0</v>
      </c>
      <c r="AI58" s="75">
        <v>7.0000000000000007E-2</v>
      </c>
      <c r="AJ58" s="75">
        <v>1.4999999999999999E-2</v>
      </c>
      <c r="AK58" s="44">
        <f t="shared" si="92"/>
        <v>0</v>
      </c>
      <c r="AL58" s="47">
        <f t="shared" si="93"/>
        <v>0</v>
      </c>
    </row>
    <row r="59" spans="1:38" s="364" customFormat="1" ht="12.75" customHeight="1" x14ac:dyDescent="0.2">
      <c r="A59" s="572" t="s">
        <v>444</v>
      </c>
      <c r="B59" s="60" t="s">
        <v>9</v>
      </c>
      <c r="C59" s="60" t="s">
        <v>1</v>
      </c>
      <c r="D59" s="489"/>
      <c r="E59" s="489"/>
      <c r="F59" s="514">
        <v>10</v>
      </c>
      <c r="G59" s="61">
        <f t="shared" si="28"/>
        <v>78.557142857142864</v>
      </c>
      <c r="H59" s="61"/>
      <c r="I59" s="61">
        <f t="shared" si="81"/>
        <v>-78.557142857142864</v>
      </c>
      <c r="J59" s="62" t="e">
        <f t="shared" si="82"/>
        <v>#DIV/0!</v>
      </c>
      <c r="K59" s="63">
        <v>10</v>
      </c>
      <c r="L59" s="40">
        <v>35</v>
      </c>
      <c r="M59" s="41">
        <v>1.08</v>
      </c>
      <c r="N59" s="843">
        <v>4815</v>
      </c>
      <c r="O59" s="573"/>
      <c r="P59" s="575">
        <f t="shared" si="83"/>
        <v>137.57142857142858</v>
      </c>
      <c r="Q59" s="67">
        <f t="shared" si="84"/>
        <v>13.757142857142858</v>
      </c>
      <c r="R59" s="69"/>
      <c r="S59" s="67">
        <f t="shared" si="85"/>
        <v>0</v>
      </c>
      <c r="T59" s="69"/>
      <c r="U59" s="67">
        <f t="shared" si="86"/>
        <v>0</v>
      </c>
      <c r="V59" s="69"/>
      <c r="W59" s="67">
        <f t="shared" si="87"/>
        <v>0</v>
      </c>
      <c r="X59" s="69">
        <v>0</v>
      </c>
      <c r="Y59" s="67">
        <f t="shared" si="88"/>
        <v>0</v>
      </c>
      <c r="Z59" s="69">
        <v>0</v>
      </c>
      <c r="AA59" s="67">
        <f t="shared" si="89"/>
        <v>0</v>
      </c>
      <c r="AB59" s="69">
        <v>0</v>
      </c>
      <c r="AC59" s="67">
        <f t="shared" si="90"/>
        <v>0</v>
      </c>
      <c r="AD59" s="66">
        <v>0</v>
      </c>
      <c r="AE59" s="69">
        <v>0</v>
      </c>
      <c r="AF59" s="67">
        <f t="shared" si="91"/>
        <v>0</v>
      </c>
      <c r="AG59" s="806">
        <v>60</v>
      </c>
      <c r="AH59" s="67">
        <v>0</v>
      </c>
      <c r="AI59" s="79">
        <v>7.0000000000000007E-2</v>
      </c>
      <c r="AJ59" s="79">
        <v>1.4999999999999999E-2</v>
      </c>
      <c r="AK59" s="67">
        <f t="shared" si="92"/>
        <v>0</v>
      </c>
      <c r="AL59" s="71">
        <f t="shared" si="93"/>
        <v>0</v>
      </c>
    </row>
    <row r="60" spans="1:38" s="364" customFormat="1" ht="12.75" customHeight="1" x14ac:dyDescent="0.2">
      <c r="A60" s="572" t="s">
        <v>444</v>
      </c>
      <c r="B60" s="36" t="s">
        <v>9</v>
      </c>
      <c r="C60" s="36" t="s">
        <v>2</v>
      </c>
      <c r="D60" s="489"/>
      <c r="E60" s="489"/>
      <c r="F60" s="489">
        <v>10</v>
      </c>
      <c r="G60" s="37">
        <f t="shared" si="28"/>
        <v>73.806493506493524</v>
      </c>
      <c r="H60" s="37"/>
      <c r="I60" s="37">
        <f t="shared" si="81"/>
        <v>-73.806493506493524</v>
      </c>
      <c r="J60" s="38" t="e">
        <f t="shared" si="82"/>
        <v>#DIV/0!</v>
      </c>
      <c r="K60" s="39">
        <v>22</v>
      </c>
      <c r="L60" s="40">
        <v>35</v>
      </c>
      <c r="M60" s="41">
        <v>1.08</v>
      </c>
      <c r="N60" s="843">
        <v>6935</v>
      </c>
      <c r="O60" s="573"/>
      <c r="P60" s="574">
        <f t="shared" si="83"/>
        <v>198.14285714285714</v>
      </c>
      <c r="Q60" s="44">
        <f t="shared" si="84"/>
        <v>9.0064935064935057</v>
      </c>
      <c r="R60" s="45"/>
      <c r="S60" s="44">
        <f t="shared" si="85"/>
        <v>0</v>
      </c>
      <c r="T60" s="45"/>
      <c r="U60" s="44">
        <f t="shared" si="86"/>
        <v>0</v>
      </c>
      <c r="V60" s="45"/>
      <c r="W60" s="44">
        <f t="shared" si="87"/>
        <v>0</v>
      </c>
      <c r="X60" s="45">
        <v>0</v>
      </c>
      <c r="Y60" s="44">
        <f t="shared" si="88"/>
        <v>0</v>
      </c>
      <c r="Z60" s="45">
        <v>0</v>
      </c>
      <c r="AA60" s="44">
        <f t="shared" si="89"/>
        <v>0</v>
      </c>
      <c r="AB60" s="45">
        <v>0</v>
      </c>
      <c r="AC60" s="44">
        <f t="shared" si="90"/>
        <v>0</v>
      </c>
      <c r="AD60" s="43">
        <v>0</v>
      </c>
      <c r="AE60" s="45">
        <v>0</v>
      </c>
      <c r="AF60" s="44">
        <f t="shared" si="91"/>
        <v>0</v>
      </c>
      <c r="AG60" s="806">
        <v>60</v>
      </c>
      <c r="AH60" s="44">
        <v>0</v>
      </c>
      <c r="AI60" s="75">
        <v>7.0000000000000007E-2</v>
      </c>
      <c r="AJ60" s="75">
        <v>1.4999999999999999E-2</v>
      </c>
      <c r="AK60" s="44">
        <f t="shared" si="92"/>
        <v>0</v>
      </c>
      <c r="AL60" s="47">
        <f t="shared" si="93"/>
        <v>0</v>
      </c>
    </row>
    <row r="61" spans="1:38" s="364" customFormat="1" ht="12.75" customHeight="1" x14ac:dyDescent="0.2">
      <c r="A61" s="572" t="s">
        <v>444</v>
      </c>
      <c r="B61" s="36" t="s">
        <v>9</v>
      </c>
      <c r="C61" s="36" t="s">
        <v>3</v>
      </c>
      <c r="D61" s="489"/>
      <c r="E61" s="489"/>
      <c r="F61" s="489">
        <v>10</v>
      </c>
      <c r="G61" s="37">
        <f t="shared" si="28"/>
        <v>73.319841269841277</v>
      </c>
      <c r="H61" s="37"/>
      <c r="I61" s="37">
        <f t="shared" si="81"/>
        <v>-73.319841269841277</v>
      </c>
      <c r="J61" s="38" t="e">
        <f t="shared" si="82"/>
        <v>#DIV/0!</v>
      </c>
      <c r="K61" s="39">
        <v>36</v>
      </c>
      <c r="L61" s="40">
        <v>35</v>
      </c>
      <c r="M61" s="41">
        <v>1.08</v>
      </c>
      <c r="N61" s="843">
        <v>10735</v>
      </c>
      <c r="O61" s="573"/>
      <c r="P61" s="574">
        <f t="shared" si="83"/>
        <v>306.71428571428572</v>
      </c>
      <c r="Q61" s="44">
        <f t="shared" si="84"/>
        <v>8.5198412698412707</v>
      </c>
      <c r="R61" s="45"/>
      <c r="S61" s="44">
        <f t="shared" si="85"/>
        <v>0</v>
      </c>
      <c r="T61" s="45"/>
      <c r="U61" s="44">
        <f t="shared" si="86"/>
        <v>0</v>
      </c>
      <c r="V61" s="45"/>
      <c r="W61" s="44">
        <f t="shared" si="87"/>
        <v>0</v>
      </c>
      <c r="X61" s="45">
        <v>0</v>
      </c>
      <c r="Y61" s="44">
        <f t="shared" si="88"/>
        <v>0</v>
      </c>
      <c r="Z61" s="45">
        <v>0</v>
      </c>
      <c r="AA61" s="44">
        <f t="shared" si="89"/>
        <v>0</v>
      </c>
      <c r="AB61" s="45">
        <v>0</v>
      </c>
      <c r="AC61" s="44">
        <f t="shared" si="90"/>
        <v>0</v>
      </c>
      <c r="AD61" s="43">
        <v>0</v>
      </c>
      <c r="AE61" s="45">
        <v>0</v>
      </c>
      <c r="AF61" s="44">
        <f t="shared" si="91"/>
        <v>0</v>
      </c>
      <c r="AG61" s="806">
        <v>60</v>
      </c>
      <c r="AH61" s="44">
        <v>0</v>
      </c>
      <c r="AI61" s="75">
        <v>7.0000000000000007E-2</v>
      </c>
      <c r="AJ61" s="75">
        <v>1.4999999999999999E-2</v>
      </c>
      <c r="AK61" s="44">
        <f t="shared" si="92"/>
        <v>0</v>
      </c>
      <c r="AL61" s="47">
        <f t="shared" si="93"/>
        <v>0</v>
      </c>
    </row>
    <row r="62" spans="1:38" ht="12.75" customHeight="1" x14ac:dyDescent="0.2">
      <c r="A62" s="572" t="s">
        <v>444</v>
      </c>
      <c r="B62" s="36" t="s">
        <v>10</v>
      </c>
      <c r="C62" s="36" t="s">
        <v>1</v>
      </c>
      <c r="D62" s="489"/>
      <c r="E62" s="489"/>
      <c r="F62" s="489">
        <v>10</v>
      </c>
      <c r="G62" s="37">
        <f t="shared" si="28"/>
        <v>80.571428571428584</v>
      </c>
      <c r="H62" s="37"/>
      <c r="I62" s="37">
        <f t="shared" si="81"/>
        <v>-80.571428571428584</v>
      </c>
      <c r="J62" s="38" t="e">
        <f t="shared" si="82"/>
        <v>#DIV/0!</v>
      </c>
      <c r="K62" s="39">
        <v>10</v>
      </c>
      <c r="L62" s="40">
        <v>35</v>
      </c>
      <c r="M62" s="41">
        <v>1.08</v>
      </c>
      <c r="N62" s="843">
        <v>5520</v>
      </c>
      <c r="O62" s="573"/>
      <c r="P62" s="574">
        <f t="shared" si="83"/>
        <v>157.71428571428572</v>
      </c>
      <c r="Q62" s="44">
        <f t="shared" si="84"/>
        <v>15.771428571428572</v>
      </c>
      <c r="R62" s="45"/>
      <c r="S62" s="44">
        <f t="shared" si="85"/>
        <v>0</v>
      </c>
      <c r="T62" s="45"/>
      <c r="U62" s="44">
        <f t="shared" si="86"/>
        <v>0</v>
      </c>
      <c r="V62" s="45"/>
      <c r="W62" s="44">
        <f t="shared" si="87"/>
        <v>0</v>
      </c>
      <c r="X62" s="45">
        <v>0</v>
      </c>
      <c r="Y62" s="44">
        <f t="shared" si="88"/>
        <v>0</v>
      </c>
      <c r="Z62" s="45">
        <v>0</v>
      </c>
      <c r="AA62" s="44">
        <f t="shared" si="89"/>
        <v>0</v>
      </c>
      <c r="AB62" s="45">
        <v>0</v>
      </c>
      <c r="AC62" s="44">
        <f t="shared" si="90"/>
        <v>0</v>
      </c>
      <c r="AD62" s="43">
        <v>0</v>
      </c>
      <c r="AE62" s="45">
        <v>0</v>
      </c>
      <c r="AF62" s="44">
        <f t="shared" si="91"/>
        <v>0</v>
      </c>
      <c r="AG62" s="806">
        <v>60</v>
      </c>
      <c r="AH62" s="44">
        <v>0</v>
      </c>
      <c r="AI62" s="75">
        <v>7.0000000000000007E-2</v>
      </c>
      <c r="AJ62" s="75">
        <v>1.4999999999999999E-2</v>
      </c>
      <c r="AK62" s="44">
        <f t="shared" si="92"/>
        <v>0</v>
      </c>
      <c r="AL62" s="47">
        <f t="shared" si="93"/>
        <v>0</v>
      </c>
    </row>
    <row r="63" spans="1:38" ht="12.75" customHeight="1" x14ac:dyDescent="0.2">
      <c r="A63" s="572" t="s">
        <v>444</v>
      </c>
      <c r="B63" s="36" t="s">
        <v>10</v>
      </c>
      <c r="C63" s="36" t="s">
        <v>2</v>
      </c>
      <c r="D63" s="489"/>
      <c r="E63" s="489"/>
      <c r="F63" s="489">
        <v>10</v>
      </c>
      <c r="G63" s="37">
        <f t="shared" si="28"/>
        <v>75.046753246753255</v>
      </c>
      <c r="H63" s="37"/>
      <c r="I63" s="37">
        <f t="shared" si="81"/>
        <v>-75.046753246753255</v>
      </c>
      <c r="J63" s="38" t="e">
        <f t="shared" si="82"/>
        <v>#DIV/0!</v>
      </c>
      <c r="K63" s="39">
        <v>22</v>
      </c>
      <c r="L63" s="40">
        <v>35</v>
      </c>
      <c r="M63" s="41">
        <v>1.08</v>
      </c>
      <c r="N63" s="843">
        <v>7890</v>
      </c>
      <c r="O63" s="573"/>
      <c r="P63" s="574">
        <f t="shared" si="83"/>
        <v>225.42857142857142</v>
      </c>
      <c r="Q63" s="44">
        <f t="shared" si="84"/>
        <v>10.246753246753245</v>
      </c>
      <c r="R63" s="45"/>
      <c r="S63" s="44">
        <f t="shared" si="85"/>
        <v>0</v>
      </c>
      <c r="T63" s="45"/>
      <c r="U63" s="44">
        <f t="shared" si="86"/>
        <v>0</v>
      </c>
      <c r="V63" s="45"/>
      <c r="W63" s="44">
        <f t="shared" si="87"/>
        <v>0</v>
      </c>
      <c r="X63" s="45">
        <v>0</v>
      </c>
      <c r="Y63" s="44">
        <f t="shared" si="88"/>
        <v>0</v>
      </c>
      <c r="Z63" s="45">
        <v>0</v>
      </c>
      <c r="AA63" s="44">
        <f t="shared" si="89"/>
        <v>0</v>
      </c>
      <c r="AB63" s="45">
        <v>0</v>
      </c>
      <c r="AC63" s="44">
        <f t="shared" si="90"/>
        <v>0</v>
      </c>
      <c r="AD63" s="43">
        <v>0</v>
      </c>
      <c r="AE63" s="45">
        <v>0</v>
      </c>
      <c r="AF63" s="44">
        <f t="shared" si="91"/>
        <v>0</v>
      </c>
      <c r="AG63" s="806">
        <v>60</v>
      </c>
      <c r="AH63" s="44">
        <v>0</v>
      </c>
      <c r="AI63" s="75">
        <v>7.0000000000000007E-2</v>
      </c>
      <c r="AJ63" s="75">
        <v>1.4999999999999999E-2</v>
      </c>
      <c r="AK63" s="44">
        <f t="shared" si="92"/>
        <v>0</v>
      </c>
      <c r="AL63" s="47">
        <f t="shared" si="93"/>
        <v>0</v>
      </c>
    </row>
    <row r="64" spans="1:38" ht="12.75" customHeight="1" x14ac:dyDescent="0.2">
      <c r="A64" s="572" t="s">
        <v>444</v>
      </c>
      <c r="B64" s="36" t="s">
        <v>10</v>
      </c>
      <c r="C64" s="36" t="s">
        <v>3</v>
      </c>
      <c r="D64" s="489"/>
      <c r="E64" s="489"/>
      <c r="F64" s="489">
        <v>10</v>
      </c>
      <c r="G64" s="37">
        <f t="shared" si="28"/>
        <v>74.292063492063505</v>
      </c>
      <c r="H64" s="37"/>
      <c r="I64" s="37">
        <f t="shared" si="81"/>
        <v>-74.292063492063505</v>
      </c>
      <c r="J64" s="38" t="e">
        <f t="shared" si="82"/>
        <v>#DIV/0!</v>
      </c>
      <c r="K64" s="39">
        <v>36</v>
      </c>
      <c r="L64" s="40">
        <v>35</v>
      </c>
      <c r="M64" s="41">
        <v>1.08</v>
      </c>
      <c r="N64" s="843">
        <v>11960</v>
      </c>
      <c r="O64" s="573"/>
      <c r="P64" s="574">
        <f t="shared" si="83"/>
        <v>341.71428571428572</v>
      </c>
      <c r="Q64" s="44">
        <f t="shared" si="84"/>
        <v>9.4920634920634921</v>
      </c>
      <c r="R64" s="45"/>
      <c r="S64" s="44">
        <f t="shared" si="85"/>
        <v>0</v>
      </c>
      <c r="T64" s="45"/>
      <c r="U64" s="44">
        <f t="shared" si="86"/>
        <v>0</v>
      </c>
      <c r="V64" s="45"/>
      <c r="W64" s="44">
        <f t="shared" si="87"/>
        <v>0</v>
      </c>
      <c r="X64" s="45">
        <v>0</v>
      </c>
      <c r="Y64" s="44">
        <f t="shared" si="88"/>
        <v>0</v>
      </c>
      <c r="Z64" s="45">
        <v>0</v>
      </c>
      <c r="AA64" s="44">
        <f t="shared" si="89"/>
        <v>0</v>
      </c>
      <c r="AB64" s="45">
        <v>0</v>
      </c>
      <c r="AC64" s="44">
        <f t="shared" si="90"/>
        <v>0</v>
      </c>
      <c r="AD64" s="43">
        <v>0</v>
      </c>
      <c r="AE64" s="45">
        <v>0</v>
      </c>
      <c r="AF64" s="44">
        <f t="shared" si="91"/>
        <v>0</v>
      </c>
      <c r="AG64" s="806">
        <v>60</v>
      </c>
      <c r="AH64" s="44">
        <v>0</v>
      </c>
      <c r="AI64" s="75">
        <v>7.0000000000000007E-2</v>
      </c>
      <c r="AJ64" s="75">
        <v>1.4999999999999999E-2</v>
      </c>
      <c r="AK64" s="44">
        <f t="shared" si="92"/>
        <v>0</v>
      </c>
      <c r="AL64" s="47">
        <f t="shared" si="93"/>
        <v>0</v>
      </c>
    </row>
    <row r="65" spans="1:38" ht="12.75" customHeight="1" x14ac:dyDescent="0.2">
      <c r="A65" s="572" t="s">
        <v>444</v>
      </c>
      <c r="B65" s="36" t="s">
        <v>11</v>
      </c>
      <c r="C65" s="36" t="s">
        <v>1</v>
      </c>
      <c r="D65" s="489"/>
      <c r="E65" s="489"/>
      <c r="F65" s="489">
        <v>10</v>
      </c>
      <c r="G65" s="37">
        <f t="shared" si="28"/>
        <v>83.157142857142873</v>
      </c>
      <c r="H65" s="37"/>
      <c r="I65" s="37">
        <f t="shared" si="81"/>
        <v>-83.157142857142873</v>
      </c>
      <c r="J65" s="38" t="e">
        <f t="shared" si="82"/>
        <v>#DIV/0!</v>
      </c>
      <c r="K65" s="63">
        <v>10</v>
      </c>
      <c r="L65" s="40">
        <v>35</v>
      </c>
      <c r="M65" s="41">
        <v>1.08</v>
      </c>
      <c r="N65" s="843">
        <v>6425</v>
      </c>
      <c r="O65" s="573"/>
      <c r="P65" s="574">
        <f t="shared" si="83"/>
        <v>183.57142857142858</v>
      </c>
      <c r="Q65" s="44">
        <f t="shared" si="84"/>
        <v>18.357142857142858</v>
      </c>
      <c r="R65" s="45"/>
      <c r="S65" s="44">
        <f t="shared" si="85"/>
        <v>0</v>
      </c>
      <c r="T65" s="45"/>
      <c r="U65" s="44">
        <f t="shared" si="86"/>
        <v>0</v>
      </c>
      <c r="V65" s="45"/>
      <c r="W65" s="44">
        <f t="shared" si="87"/>
        <v>0</v>
      </c>
      <c r="X65" s="45">
        <v>0</v>
      </c>
      <c r="Y65" s="44">
        <f t="shared" si="88"/>
        <v>0</v>
      </c>
      <c r="Z65" s="45">
        <v>0</v>
      </c>
      <c r="AA65" s="44">
        <f t="shared" si="89"/>
        <v>0</v>
      </c>
      <c r="AB65" s="45">
        <v>0</v>
      </c>
      <c r="AC65" s="44">
        <f t="shared" si="90"/>
        <v>0</v>
      </c>
      <c r="AD65" s="43">
        <v>0</v>
      </c>
      <c r="AE65" s="45">
        <v>0</v>
      </c>
      <c r="AF65" s="44">
        <f t="shared" si="91"/>
        <v>0</v>
      </c>
      <c r="AG65" s="806">
        <v>60</v>
      </c>
      <c r="AH65" s="44">
        <v>0</v>
      </c>
      <c r="AI65" s="75">
        <v>7.0000000000000007E-2</v>
      </c>
      <c r="AJ65" s="75">
        <v>1.4999999999999999E-2</v>
      </c>
      <c r="AK65" s="44">
        <f t="shared" si="92"/>
        <v>0</v>
      </c>
      <c r="AL65" s="47">
        <f t="shared" si="93"/>
        <v>0</v>
      </c>
    </row>
    <row r="66" spans="1:38" ht="12.75" customHeight="1" x14ac:dyDescent="0.2">
      <c r="A66" s="572" t="s">
        <v>444</v>
      </c>
      <c r="B66" s="36" t="s">
        <v>11</v>
      </c>
      <c r="C66" s="36" t="s">
        <v>2</v>
      </c>
      <c r="D66" s="489"/>
      <c r="E66" s="489"/>
      <c r="F66" s="489">
        <v>10</v>
      </c>
      <c r="G66" s="37">
        <f t="shared" si="28"/>
        <v>77.046753246753255</v>
      </c>
      <c r="H66" s="37"/>
      <c r="I66" s="37">
        <f t="shared" si="81"/>
        <v>-77.046753246753255</v>
      </c>
      <c r="J66" s="38" t="e">
        <f t="shared" si="82"/>
        <v>#DIV/0!</v>
      </c>
      <c r="K66" s="39">
        <v>22</v>
      </c>
      <c r="L66" s="40">
        <v>35</v>
      </c>
      <c r="M66" s="41">
        <v>1.08</v>
      </c>
      <c r="N66" s="843">
        <v>9430</v>
      </c>
      <c r="O66" s="573"/>
      <c r="P66" s="574">
        <f t="shared" si="83"/>
        <v>269.42857142857144</v>
      </c>
      <c r="Q66" s="44">
        <f t="shared" si="84"/>
        <v>12.246753246753247</v>
      </c>
      <c r="R66" s="45"/>
      <c r="S66" s="44">
        <f t="shared" si="85"/>
        <v>0</v>
      </c>
      <c r="T66" s="45"/>
      <c r="U66" s="44">
        <f t="shared" si="86"/>
        <v>0</v>
      </c>
      <c r="V66" s="45"/>
      <c r="W66" s="44">
        <f t="shared" si="87"/>
        <v>0</v>
      </c>
      <c r="X66" s="45">
        <v>0</v>
      </c>
      <c r="Y66" s="44">
        <f t="shared" si="88"/>
        <v>0</v>
      </c>
      <c r="Z66" s="45">
        <v>0</v>
      </c>
      <c r="AA66" s="44">
        <f t="shared" si="89"/>
        <v>0</v>
      </c>
      <c r="AB66" s="45">
        <v>0</v>
      </c>
      <c r="AC66" s="44">
        <f t="shared" si="90"/>
        <v>0</v>
      </c>
      <c r="AD66" s="43">
        <v>0</v>
      </c>
      <c r="AE66" s="45">
        <v>0</v>
      </c>
      <c r="AF66" s="44">
        <f t="shared" si="91"/>
        <v>0</v>
      </c>
      <c r="AG66" s="806">
        <v>60</v>
      </c>
      <c r="AH66" s="44">
        <v>0</v>
      </c>
      <c r="AI66" s="75">
        <v>7.0000000000000007E-2</v>
      </c>
      <c r="AJ66" s="75">
        <v>1.4999999999999999E-2</v>
      </c>
      <c r="AK66" s="44">
        <f t="shared" si="92"/>
        <v>0</v>
      </c>
      <c r="AL66" s="47">
        <f t="shared" si="93"/>
        <v>0</v>
      </c>
    </row>
    <row r="67" spans="1:38" x14ac:dyDescent="0.2">
      <c r="A67" s="595" t="s">
        <v>444</v>
      </c>
      <c r="B67" s="82" t="s">
        <v>11</v>
      </c>
      <c r="C67" s="82" t="s">
        <v>3</v>
      </c>
      <c r="D67" s="490"/>
      <c r="E67" s="490"/>
      <c r="F67" s="490">
        <v>10</v>
      </c>
      <c r="G67" s="83">
        <f t="shared" si="28"/>
        <v>76.208730158730162</v>
      </c>
      <c r="H67" s="83"/>
      <c r="I67" s="83">
        <f t="shared" ref="I67" si="94">D67-G67</f>
        <v>-76.208730158730162</v>
      </c>
      <c r="J67" s="84" t="e">
        <f t="shared" ref="J67" si="95">I67/D67</f>
        <v>#DIV/0!</v>
      </c>
      <c r="K67" s="85">
        <v>36</v>
      </c>
      <c r="L67" s="92">
        <v>35</v>
      </c>
      <c r="M67" s="93">
        <v>1.08</v>
      </c>
      <c r="N67" s="843">
        <v>14375</v>
      </c>
      <c r="O67" s="681"/>
      <c r="P67" s="682">
        <f t="shared" ref="P67" si="96">(N67+O67)/L67</f>
        <v>410.71428571428572</v>
      </c>
      <c r="Q67" s="88">
        <f t="shared" ref="Q67" si="97">P67/K67</f>
        <v>11.408730158730158</v>
      </c>
      <c r="R67" s="89"/>
      <c r="S67" s="88">
        <f t="shared" ref="S67" si="98">R67/L67</f>
        <v>0</v>
      </c>
      <c r="T67" s="89"/>
      <c r="U67" s="88">
        <f t="shared" ref="U67" si="99">T67/L67</f>
        <v>0</v>
      </c>
      <c r="V67" s="89"/>
      <c r="W67" s="88">
        <f t="shared" ref="W67" si="100">V67/L67</f>
        <v>0</v>
      </c>
      <c r="X67" s="89">
        <v>0</v>
      </c>
      <c r="Y67" s="88">
        <f t="shared" ref="Y67" si="101">(X67/L67)/K67</f>
        <v>0</v>
      </c>
      <c r="Z67" s="89">
        <v>0</v>
      </c>
      <c r="AA67" s="88">
        <f t="shared" ref="AA67" si="102">(Z67/L67)/K67</f>
        <v>0</v>
      </c>
      <c r="AB67" s="89">
        <v>0</v>
      </c>
      <c r="AC67" s="88">
        <f t="shared" ref="AC67" si="103">(AB67/L67)/K67</f>
        <v>0</v>
      </c>
      <c r="AD67" s="87">
        <v>0</v>
      </c>
      <c r="AE67" s="89">
        <v>0</v>
      </c>
      <c r="AF67" s="88">
        <f t="shared" ref="AF67" si="104">AE67/L67</f>
        <v>0</v>
      </c>
      <c r="AG67" s="807">
        <v>60</v>
      </c>
      <c r="AH67" s="88">
        <v>0</v>
      </c>
      <c r="AI67" s="103">
        <v>7.0000000000000007E-2</v>
      </c>
      <c r="AJ67" s="103">
        <v>1.4999999999999999E-2</v>
      </c>
      <c r="AK67" s="88">
        <f t="shared" ref="AK67" si="105">(D67*AI67)+AH67</f>
        <v>0</v>
      </c>
      <c r="AL67" s="90">
        <f t="shared" ref="AL67" si="106">D67*AJ67</f>
        <v>0</v>
      </c>
    </row>
    <row r="68" spans="1:38" s="684" customFormat="1" ht="13.5" thickBot="1" x14ac:dyDescent="0.25">
      <c r="A68" s="576" t="s">
        <v>445</v>
      </c>
      <c r="B68" s="48" t="s">
        <v>52</v>
      </c>
      <c r="C68" s="48" t="s">
        <v>373</v>
      </c>
      <c r="D68" s="832"/>
      <c r="E68" s="832"/>
      <c r="F68" s="512" t="s">
        <v>373</v>
      </c>
      <c r="G68" s="49">
        <f t="shared" si="28"/>
        <v>64.800000000000011</v>
      </c>
      <c r="H68" s="49"/>
      <c r="I68" s="49">
        <f t="shared" si="81"/>
        <v>-64.800000000000011</v>
      </c>
      <c r="J68" s="50" t="e">
        <f t="shared" si="82"/>
        <v>#DIV/0!</v>
      </c>
      <c r="K68" s="51">
        <v>36</v>
      </c>
      <c r="L68" s="52">
        <v>35</v>
      </c>
      <c r="M68" s="53">
        <v>1.08</v>
      </c>
      <c r="N68" s="661"/>
      <c r="O68" s="683"/>
      <c r="P68" s="577">
        <f t="shared" si="83"/>
        <v>0</v>
      </c>
      <c r="Q68" s="56">
        <f t="shared" si="84"/>
        <v>0</v>
      </c>
      <c r="R68" s="57"/>
      <c r="S68" s="56">
        <f t="shared" si="85"/>
        <v>0</v>
      </c>
      <c r="T68" s="57"/>
      <c r="U68" s="56">
        <f t="shared" si="86"/>
        <v>0</v>
      </c>
      <c r="V68" s="57"/>
      <c r="W68" s="56">
        <f t="shared" si="87"/>
        <v>0</v>
      </c>
      <c r="X68" s="57">
        <v>0</v>
      </c>
      <c r="Y68" s="56">
        <f t="shared" si="88"/>
        <v>0</v>
      </c>
      <c r="Z68" s="57">
        <v>0</v>
      </c>
      <c r="AA68" s="56">
        <f t="shared" si="89"/>
        <v>0</v>
      </c>
      <c r="AB68" s="57">
        <v>0</v>
      </c>
      <c r="AC68" s="56">
        <f t="shared" si="90"/>
        <v>0</v>
      </c>
      <c r="AD68" s="55">
        <v>0</v>
      </c>
      <c r="AE68" s="57">
        <v>0</v>
      </c>
      <c r="AF68" s="56">
        <f t="shared" si="91"/>
        <v>0</v>
      </c>
      <c r="AG68" s="808">
        <v>60</v>
      </c>
      <c r="AH68" s="56">
        <v>0</v>
      </c>
      <c r="AI68" s="76">
        <v>0.04</v>
      </c>
      <c r="AJ68" s="76">
        <v>1.4999999999999999E-2</v>
      </c>
      <c r="AK68" s="56">
        <f t="shared" si="92"/>
        <v>0</v>
      </c>
      <c r="AL68" s="59">
        <f t="shared" si="93"/>
        <v>0</v>
      </c>
    </row>
    <row r="69" spans="1:38" s="364" customFormat="1" x14ac:dyDescent="0.2">
      <c r="A69" s="359" t="s">
        <v>446</v>
      </c>
      <c r="B69" s="405" t="s">
        <v>7</v>
      </c>
      <c r="C69" s="405" t="s">
        <v>1</v>
      </c>
      <c r="D69" s="488"/>
      <c r="E69" s="488"/>
      <c r="F69" s="488">
        <v>10</v>
      </c>
      <c r="G69" s="25">
        <f t="shared" si="28"/>
        <v>91.075000000000003</v>
      </c>
      <c r="H69" s="25"/>
      <c r="I69" s="25">
        <f t="shared" si="1"/>
        <v>-91.075000000000003</v>
      </c>
      <c r="J69" s="26" t="e">
        <f t="shared" si="2"/>
        <v>#DIV/0!</v>
      </c>
      <c r="K69" s="27">
        <v>8</v>
      </c>
      <c r="L69" s="64">
        <v>35</v>
      </c>
      <c r="M69" s="29">
        <v>1.08</v>
      </c>
      <c r="N69" s="843">
        <v>5845</v>
      </c>
      <c r="O69" s="570"/>
      <c r="P69" s="571">
        <f t="shared" si="3"/>
        <v>167</v>
      </c>
      <c r="Q69" s="32">
        <f t="shared" si="4"/>
        <v>20.875</v>
      </c>
      <c r="R69" s="33"/>
      <c r="S69" s="32">
        <f t="shared" si="5"/>
        <v>0</v>
      </c>
      <c r="T69" s="33"/>
      <c r="U69" s="32">
        <f t="shared" si="6"/>
        <v>0</v>
      </c>
      <c r="V69" s="33"/>
      <c r="W69" s="32">
        <f t="shared" si="7"/>
        <v>0</v>
      </c>
      <c r="X69" s="33">
        <v>0</v>
      </c>
      <c r="Y69" s="32">
        <f t="shared" si="8"/>
        <v>0</v>
      </c>
      <c r="Z69" s="33">
        <v>0</v>
      </c>
      <c r="AA69" s="32">
        <f t="shared" si="9"/>
        <v>0</v>
      </c>
      <c r="AB69" s="33">
        <v>0</v>
      </c>
      <c r="AC69" s="32">
        <f t="shared" si="10"/>
        <v>0</v>
      </c>
      <c r="AD69" s="31">
        <v>0</v>
      </c>
      <c r="AE69" s="33">
        <v>0</v>
      </c>
      <c r="AF69" s="32">
        <f t="shared" si="11"/>
        <v>0</v>
      </c>
      <c r="AG69" s="809">
        <v>65</v>
      </c>
      <c r="AH69" s="32">
        <v>0</v>
      </c>
      <c r="AI69" s="407">
        <v>7.0000000000000007E-2</v>
      </c>
      <c r="AJ69" s="407">
        <v>1.4999999999999999E-2</v>
      </c>
      <c r="AK69" s="342">
        <f t="shared" si="12"/>
        <v>0</v>
      </c>
      <c r="AL69" s="408">
        <f t="shared" si="13"/>
        <v>0</v>
      </c>
    </row>
    <row r="70" spans="1:38" s="364" customFormat="1" x14ac:dyDescent="0.2">
      <c r="A70" s="360" t="s">
        <v>446</v>
      </c>
      <c r="B70" s="369" t="s">
        <v>7</v>
      </c>
      <c r="C70" s="369" t="s">
        <v>2</v>
      </c>
      <c r="D70" s="489"/>
      <c r="E70" s="489"/>
      <c r="F70" s="489">
        <v>10</v>
      </c>
      <c r="G70" s="37">
        <f t="shared" si="28"/>
        <v>82.8</v>
      </c>
      <c r="H70" s="37"/>
      <c r="I70" s="37">
        <f t="shared" si="1"/>
        <v>-82.8</v>
      </c>
      <c r="J70" s="38" t="e">
        <f t="shared" si="2"/>
        <v>#DIV/0!</v>
      </c>
      <c r="K70" s="39">
        <v>20</v>
      </c>
      <c r="L70" s="40">
        <v>35</v>
      </c>
      <c r="M70" s="41">
        <v>1.08</v>
      </c>
      <c r="N70" s="843">
        <v>8820</v>
      </c>
      <c r="O70" s="573"/>
      <c r="P70" s="574">
        <f t="shared" si="3"/>
        <v>252</v>
      </c>
      <c r="Q70" s="44">
        <f t="shared" si="4"/>
        <v>12.6</v>
      </c>
      <c r="R70" s="45"/>
      <c r="S70" s="44">
        <f t="shared" si="5"/>
        <v>0</v>
      </c>
      <c r="T70" s="45"/>
      <c r="U70" s="44">
        <f t="shared" si="6"/>
        <v>0</v>
      </c>
      <c r="V70" s="45"/>
      <c r="W70" s="44">
        <f t="shared" si="7"/>
        <v>0</v>
      </c>
      <c r="X70" s="45">
        <v>0</v>
      </c>
      <c r="Y70" s="44">
        <f t="shared" si="8"/>
        <v>0</v>
      </c>
      <c r="Z70" s="45">
        <v>0</v>
      </c>
      <c r="AA70" s="44">
        <f t="shared" si="9"/>
        <v>0</v>
      </c>
      <c r="AB70" s="45">
        <v>0</v>
      </c>
      <c r="AC70" s="44">
        <f t="shared" si="10"/>
        <v>0</v>
      </c>
      <c r="AD70" s="43">
        <v>0</v>
      </c>
      <c r="AE70" s="45">
        <v>0</v>
      </c>
      <c r="AF70" s="44">
        <f t="shared" si="11"/>
        <v>0</v>
      </c>
      <c r="AG70" s="806">
        <v>65</v>
      </c>
      <c r="AH70" s="44">
        <v>0</v>
      </c>
      <c r="AI70" s="409">
        <v>7.0000000000000007E-2</v>
      </c>
      <c r="AJ70" s="409">
        <v>1.4999999999999999E-2</v>
      </c>
      <c r="AK70" s="344">
        <f t="shared" si="12"/>
        <v>0</v>
      </c>
      <c r="AL70" s="410">
        <f t="shared" si="13"/>
        <v>0</v>
      </c>
    </row>
    <row r="71" spans="1:38" s="364" customFormat="1" x14ac:dyDescent="0.2">
      <c r="A71" s="360" t="s">
        <v>446</v>
      </c>
      <c r="B71" s="369" t="s">
        <v>7</v>
      </c>
      <c r="C71" s="369" t="s">
        <v>3</v>
      </c>
      <c r="D71" s="489"/>
      <c r="E71" s="489"/>
      <c r="F71" s="489">
        <v>10</v>
      </c>
      <c r="G71" s="37">
        <f t="shared" si="28"/>
        <v>81.104761904761915</v>
      </c>
      <c r="H71" s="37"/>
      <c r="I71" s="37">
        <f t="shared" si="1"/>
        <v>-81.104761904761915</v>
      </c>
      <c r="J71" s="38" t="e">
        <f t="shared" si="2"/>
        <v>#DIV/0!</v>
      </c>
      <c r="K71" s="39">
        <v>36</v>
      </c>
      <c r="L71" s="40">
        <v>35</v>
      </c>
      <c r="M71" s="41">
        <v>1.08</v>
      </c>
      <c r="N71" s="843">
        <v>13740</v>
      </c>
      <c r="O71" s="573"/>
      <c r="P71" s="574">
        <f t="shared" si="3"/>
        <v>392.57142857142856</v>
      </c>
      <c r="Q71" s="44">
        <f t="shared" si="4"/>
        <v>10.904761904761905</v>
      </c>
      <c r="R71" s="45"/>
      <c r="S71" s="44">
        <f t="shared" si="5"/>
        <v>0</v>
      </c>
      <c r="T71" s="45"/>
      <c r="U71" s="44">
        <f t="shared" si="6"/>
        <v>0</v>
      </c>
      <c r="V71" s="45"/>
      <c r="W71" s="44">
        <f t="shared" si="7"/>
        <v>0</v>
      </c>
      <c r="X71" s="45">
        <v>0</v>
      </c>
      <c r="Y71" s="44">
        <f t="shared" si="8"/>
        <v>0</v>
      </c>
      <c r="Z71" s="45">
        <v>0</v>
      </c>
      <c r="AA71" s="44">
        <f t="shared" si="9"/>
        <v>0</v>
      </c>
      <c r="AB71" s="45">
        <v>0</v>
      </c>
      <c r="AC71" s="44">
        <f t="shared" si="10"/>
        <v>0</v>
      </c>
      <c r="AD71" s="43">
        <v>0</v>
      </c>
      <c r="AE71" s="45">
        <v>0</v>
      </c>
      <c r="AF71" s="44">
        <f t="shared" si="11"/>
        <v>0</v>
      </c>
      <c r="AG71" s="806">
        <v>65</v>
      </c>
      <c r="AH71" s="44">
        <v>0</v>
      </c>
      <c r="AI71" s="409">
        <v>7.0000000000000007E-2</v>
      </c>
      <c r="AJ71" s="409">
        <v>1.4999999999999999E-2</v>
      </c>
      <c r="AK71" s="344">
        <f t="shared" si="12"/>
        <v>0</v>
      </c>
      <c r="AL71" s="410">
        <f t="shared" si="13"/>
        <v>0</v>
      </c>
    </row>
    <row r="72" spans="1:38" s="364" customFormat="1" x14ac:dyDescent="0.2">
      <c r="A72" s="360" t="s">
        <v>446</v>
      </c>
      <c r="B72" s="369" t="s">
        <v>8</v>
      </c>
      <c r="C72" s="369" t="s">
        <v>1</v>
      </c>
      <c r="D72" s="489"/>
      <c r="E72" s="489"/>
      <c r="F72" s="489">
        <v>10</v>
      </c>
      <c r="G72" s="37">
        <f t="shared" si="28"/>
        <v>89.342857142857142</v>
      </c>
      <c r="H72" s="37"/>
      <c r="I72" s="37">
        <f t="shared" si="1"/>
        <v>-89.342857142857142</v>
      </c>
      <c r="J72" s="38" t="e">
        <f t="shared" si="2"/>
        <v>#DIV/0!</v>
      </c>
      <c r="K72" s="39">
        <v>8</v>
      </c>
      <c r="L72" s="40">
        <v>35</v>
      </c>
      <c r="M72" s="41">
        <v>1.08</v>
      </c>
      <c r="N72" s="843">
        <v>5360</v>
      </c>
      <c r="O72" s="573"/>
      <c r="P72" s="574">
        <f t="shared" si="3"/>
        <v>153.14285714285714</v>
      </c>
      <c r="Q72" s="44">
        <f t="shared" si="4"/>
        <v>19.142857142857142</v>
      </c>
      <c r="R72" s="45"/>
      <c r="S72" s="44">
        <f t="shared" si="5"/>
        <v>0</v>
      </c>
      <c r="T72" s="45"/>
      <c r="U72" s="44">
        <f t="shared" si="6"/>
        <v>0</v>
      </c>
      <c r="V72" s="45"/>
      <c r="W72" s="44">
        <f t="shared" si="7"/>
        <v>0</v>
      </c>
      <c r="X72" s="45">
        <v>0</v>
      </c>
      <c r="Y72" s="44">
        <f t="shared" si="8"/>
        <v>0</v>
      </c>
      <c r="Z72" s="45">
        <v>0</v>
      </c>
      <c r="AA72" s="44">
        <f t="shared" si="9"/>
        <v>0</v>
      </c>
      <c r="AB72" s="45">
        <v>0</v>
      </c>
      <c r="AC72" s="44">
        <f t="shared" si="10"/>
        <v>0</v>
      </c>
      <c r="AD72" s="43">
        <v>0</v>
      </c>
      <c r="AE72" s="45">
        <v>0</v>
      </c>
      <c r="AF72" s="44">
        <f t="shared" si="11"/>
        <v>0</v>
      </c>
      <c r="AG72" s="806">
        <v>65</v>
      </c>
      <c r="AH72" s="44">
        <v>0</v>
      </c>
      <c r="AI72" s="409">
        <v>7.0000000000000007E-2</v>
      </c>
      <c r="AJ72" s="409">
        <v>1.4999999999999999E-2</v>
      </c>
      <c r="AK72" s="344">
        <f t="shared" si="12"/>
        <v>0</v>
      </c>
      <c r="AL72" s="410">
        <f t="shared" si="13"/>
        <v>0</v>
      </c>
    </row>
    <row r="73" spans="1:38" s="364" customFormat="1" x14ac:dyDescent="0.2">
      <c r="A73" s="360" t="s">
        <v>446</v>
      </c>
      <c r="B73" s="369" t="s">
        <v>8</v>
      </c>
      <c r="C73" s="369" t="s">
        <v>2</v>
      </c>
      <c r="D73" s="489"/>
      <c r="E73" s="489"/>
      <c r="F73" s="489">
        <v>10</v>
      </c>
      <c r="G73" s="37">
        <f t="shared" si="28"/>
        <v>81.042857142857144</v>
      </c>
      <c r="H73" s="37"/>
      <c r="I73" s="37">
        <f t="shared" si="1"/>
        <v>-81.042857142857144</v>
      </c>
      <c r="J73" s="38" t="e">
        <f t="shared" si="2"/>
        <v>#DIV/0!</v>
      </c>
      <c r="K73" s="39">
        <v>20</v>
      </c>
      <c r="L73" s="40">
        <v>35</v>
      </c>
      <c r="M73" s="41">
        <v>1.08</v>
      </c>
      <c r="N73" s="843">
        <v>7590</v>
      </c>
      <c r="O73" s="573"/>
      <c r="P73" s="574">
        <f t="shared" si="3"/>
        <v>216.85714285714286</v>
      </c>
      <c r="Q73" s="44">
        <f t="shared" si="4"/>
        <v>10.842857142857143</v>
      </c>
      <c r="R73" s="45"/>
      <c r="S73" s="44">
        <f t="shared" si="5"/>
        <v>0</v>
      </c>
      <c r="T73" s="45"/>
      <c r="U73" s="44">
        <f t="shared" si="6"/>
        <v>0</v>
      </c>
      <c r="V73" s="45"/>
      <c r="W73" s="44">
        <f t="shared" si="7"/>
        <v>0</v>
      </c>
      <c r="X73" s="45">
        <v>0</v>
      </c>
      <c r="Y73" s="44">
        <f t="shared" si="8"/>
        <v>0</v>
      </c>
      <c r="Z73" s="45">
        <v>0</v>
      </c>
      <c r="AA73" s="44">
        <f t="shared" si="9"/>
        <v>0</v>
      </c>
      <c r="AB73" s="45">
        <v>0</v>
      </c>
      <c r="AC73" s="44">
        <f t="shared" si="10"/>
        <v>0</v>
      </c>
      <c r="AD73" s="43">
        <v>0</v>
      </c>
      <c r="AE73" s="45">
        <v>0</v>
      </c>
      <c r="AF73" s="44">
        <f t="shared" si="11"/>
        <v>0</v>
      </c>
      <c r="AG73" s="806">
        <v>65</v>
      </c>
      <c r="AH73" s="44">
        <v>0</v>
      </c>
      <c r="AI73" s="409">
        <v>7.0000000000000007E-2</v>
      </c>
      <c r="AJ73" s="409">
        <v>1.4999999999999999E-2</v>
      </c>
      <c r="AK73" s="344">
        <f t="shared" si="12"/>
        <v>0</v>
      </c>
      <c r="AL73" s="410">
        <f t="shared" si="13"/>
        <v>0</v>
      </c>
    </row>
    <row r="74" spans="1:38" s="364" customFormat="1" x14ac:dyDescent="0.2">
      <c r="A74" s="360" t="s">
        <v>446</v>
      </c>
      <c r="B74" s="369" t="s">
        <v>8</v>
      </c>
      <c r="C74" s="369" t="s">
        <v>3</v>
      </c>
      <c r="D74" s="489"/>
      <c r="E74" s="489"/>
      <c r="F74" s="489">
        <v>10</v>
      </c>
      <c r="G74" s="37">
        <f t="shared" si="28"/>
        <v>79.311111111111117</v>
      </c>
      <c r="H74" s="37"/>
      <c r="I74" s="37">
        <f t="shared" si="1"/>
        <v>-79.311111111111117</v>
      </c>
      <c r="J74" s="38" t="e">
        <f t="shared" si="2"/>
        <v>#DIV/0!</v>
      </c>
      <c r="K74" s="39">
        <v>36</v>
      </c>
      <c r="L74" s="40">
        <v>35</v>
      </c>
      <c r="M74" s="41">
        <v>1.08</v>
      </c>
      <c r="N74" s="843">
        <v>11480</v>
      </c>
      <c r="O74" s="573"/>
      <c r="P74" s="574">
        <f t="shared" si="3"/>
        <v>328</v>
      </c>
      <c r="Q74" s="44">
        <f t="shared" si="4"/>
        <v>9.1111111111111107</v>
      </c>
      <c r="R74" s="45"/>
      <c r="S74" s="44">
        <f t="shared" si="5"/>
        <v>0</v>
      </c>
      <c r="T74" s="45"/>
      <c r="U74" s="44">
        <f t="shared" si="6"/>
        <v>0</v>
      </c>
      <c r="V74" s="45"/>
      <c r="W74" s="44">
        <f t="shared" si="7"/>
        <v>0</v>
      </c>
      <c r="X74" s="45">
        <v>0</v>
      </c>
      <c r="Y74" s="44">
        <f t="shared" si="8"/>
        <v>0</v>
      </c>
      <c r="Z74" s="45">
        <v>0</v>
      </c>
      <c r="AA74" s="44">
        <f t="shared" si="9"/>
        <v>0</v>
      </c>
      <c r="AB74" s="45">
        <v>0</v>
      </c>
      <c r="AC74" s="44">
        <f t="shared" si="10"/>
        <v>0</v>
      </c>
      <c r="AD74" s="43">
        <v>0</v>
      </c>
      <c r="AE74" s="45">
        <v>0</v>
      </c>
      <c r="AF74" s="44">
        <f t="shared" si="11"/>
        <v>0</v>
      </c>
      <c r="AG74" s="806">
        <v>65</v>
      </c>
      <c r="AH74" s="44">
        <v>0</v>
      </c>
      <c r="AI74" s="409">
        <v>7.0000000000000007E-2</v>
      </c>
      <c r="AJ74" s="409">
        <v>1.4999999999999999E-2</v>
      </c>
      <c r="AK74" s="344">
        <f t="shared" ref="AK74:AK89" si="107">(D74*AI74)+AH74</f>
        <v>0</v>
      </c>
      <c r="AL74" s="410">
        <f t="shared" si="13"/>
        <v>0</v>
      </c>
    </row>
    <row r="75" spans="1:38" s="364" customFormat="1" x14ac:dyDescent="0.2">
      <c r="A75" s="360" t="s">
        <v>446</v>
      </c>
      <c r="B75" s="391" t="s">
        <v>9</v>
      </c>
      <c r="C75" s="391" t="s">
        <v>1</v>
      </c>
      <c r="D75" s="489"/>
      <c r="E75" s="489"/>
      <c r="F75" s="489">
        <v>10</v>
      </c>
      <c r="G75" s="61">
        <f t="shared" si="28"/>
        <v>87.396428571428572</v>
      </c>
      <c r="H75" s="61"/>
      <c r="I75" s="61">
        <f t="shared" si="1"/>
        <v>-87.396428571428572</v>
      </c>
      <c r="J75" s="62" t="e">
        <f t="shared" si="2"/>
        <v>#DIV/0!</v>
      </c>
      <c r="K75" s="63">
        <v>8</v>
      </c>
      <c r="L75" s="40">
        <v>35</v>
      </c>
      <c r="M75" s="41">
        <v>1.08</v>
      </c>
      <c r="N75" s="843">
        <v>4815</v>
      </c>
      <c r="O75" s="573"/>
      <c r="P75" s="575">
        <f t="shared" si="3"/>
        <v>137.57142857142858</v>
      </c>
      <c r="Q75" s="67">
        <f t="shared" si="4"/>
        <v>17.196428571428573</v>
      </c>
      <c r="R75" s="69"/>
      <c r="S75" s="67">
        <f t="shared" si="5"/>
        <v>0</v>
      </c>
      <c r="T75" s="69"/>
      <c r="U75" s="67">
        <f t="shared" si="6"/>
        <v>0</v>
      </c>
      <c r="V75" s="69"/>
      <c r="W75" s="67">
        <f t="shared" si="7"/>
        <v>0</v>
      </c>
      <c r="X75" s="69">
        <v>0</v>
      </c>
      <c r="Y75" s="67">
        <f t="shared" si="8"/>
        <v>0</v>
      </c>
      <c r="Z75" s="69">
        <v>0</v>
      </c>
      <c r="AA75" s="67">
        <f t="shared" si="9"/>
        <v>0</v>
      </c>
      <c r="AB75" s="69">
        <v>0</v>
      </c>
      <c r="AC75" s="67">
        <f t="shared" si="10"/>
        <v>0</v>
      </c>
      <c r="AD75" s="66">
        <v>0</v>
      </c>
      <c r="AE75" s="69">
        <v>0</v>
      </c>
      <c r="AF75" s="67">
        <f t="shared" si="11"/>
        <v>0</v>
      </c>
      <c r="AG75" s="806">
        <v>65</v>
      </c>
      <c r="AH75" s="67">
        <v>0</v>
      </c>
      <c r="AI75" s="421">
        <v>7.0000000000000007E-2</v>
      </c>
      <c r="AJ75" s="421">
        <v>1.4999999999999999E-2</v>
      </c>
      <c r="AK75" s="346">
        <f t="shared" si="107"/>
        <v>0</v>
      </c>
      <c r="AL75" s="420">
        <f t="shared" si="13"/>
        <v>0</v>
      </c>
    </row>
    <row r="76" spans="1:38" s="364" customFormat="1" x14ac:dyDescent="0.2">
      <c r="A76" s="360" t="s">
        <v>446</v>
      </c>
      <c r="B76" s="369" t="s">
        <v>9</v>
      </c>
      <c r="C76" s="369" t="s">
        <v>2</v>
      </c>
      <c r="D76" s="489"/>
      <c r="E76" s="489"/>
      <c r="F76" s="489">
        <v>10</v>
      </c>
      <c r="G76" s="37">
        <f t="shared" si="28"/>
        <v>80.107142857142861</v>
      </c>
      <c r="H76" s="37"/>
      <c r="I76" s="37">
        <f t="shared" si="1"/>
        <v>-80.107142857142861</v>
      </c>
      <c r="J76" s="38" t="e">
        <f t="shared" si="2"/>
        <v>#DIV/0!</v>
      </c>
      <c r="K76" s="39">
        <v>20</v>
      </c>
      <c r="L76" s="40">
        <v>35</v>
      </c>
      <c r="M76" s="41">
        <v>1.08</v>
      </c>
      <c r="N76" s="843">
        <v>6935</v>
      </c>
      <c r="O76" s="573"/>
      <c r="P76" s="574">
        <f t="shared" si="3"/>
        <v>198.14285714285714</v>
      </c>
      <c r="Q76" s="44">
        <f t="shared" si="4"/>
        <v>9.9071428571428566</v>
      </c>
      <c r="R76" s="45"/>
      <c r="S76" s="44">
        <f t="shared" si="5"/>
        <v>0</v>
      </c>
      <c r="T76" s="45"/>
      <c r="U76" s="44">
        <f t="shared" si="6"/>
        <v>0</v>
      </c>
      <c r="V76" s="45"/>
      <c r="W76" s="44">
        <f t="shared" si="7"/>
        <v>0</v>
      </c>
      <c r="X76" s="45">
        <v>0</v>
      </c>
      <c r="Y76" s="44">
        <f t="shared" si="8"/>
        <v>0</v>
      </c>
      <c r="Z76" s="45">
        <v>0</v>
      </c>
      <c r="AA76" s="44">
        <f t="shared" si="9"/>
        <v>0</v>
      </c>
      <c r="AB76" s="45">
        <v>0</v>
      </c>
      <c r="AC76" s="44">
        <f t="shared" si="10"/>
        <v>0</v>
      </c>
      <c r="AD76" s="43">
        <v>0</v>
      </c>
      <c r="AE76" s="45">
        <v>0</v>
      </c>
      <c r="AF76" s="44">
        <f t="shared" si="11"/>
        <v>0</v>
      </c>
      <c r="AG76" s="806">
        <v>65</v>
      </c>
      <c r="AH76" s="44">
        <v>0</v>
      </c>
      <c r="AI76" s="409">
        <v>7.0000000000000007E-2</v>
      </c>
      <c r="AJ76" s="409">
        <v>1.4999999999999999E-2</v>
      </c>
      <c r="AK76" s="344">
        <f t="shared" si="107"/>
        <v>0</v>
      </c>
      <c r="AL76" s="410">
        <f t="shared" si="13"/>
        <v>0</v>
      </c>
    </row>
    <row r="77" spans="1:38" s="364" customFormat="1" x14ac:dyDescent="0.2">
      <c r="A77" s="360" t="s">
        <v>446</v>
      </c>
      <c r="B77" s="369" t="s">
        <v>9</v>
      </c>
      <c r="C77" s="369" t="s">
        <v>3</v>
      </c>
      <c r="D77" s="489"/>
      <c r="E77" s="489"/>
      <c r="F77" s="489">
        <v>10</v>
      </c>
      <c r="G77" s="37">
        <f t="shared" si="28"/>
        <v>78.719841269841268</v>
      </c>
      <c r="H77" s="37"/>
      <c r="I77" s="37">
        <f t="shared" si="1"/>
        <v>-78.719841269841268</v>
      </c>
      <c r="J77" s="38" t="e">
        <f t="shared" si="2"/>
        <v>#DIV/0!</v>
      </c>
      <c r="K77" s="39">
        <v>36</v>
      </c>
      <c r="L77" s="40">
        <v>35</v>
      </c>
      <c r="M77" s="41">
        <v>1.08</v>
      </c>
      <c r="N77" s="843">
        <v>10735</v>
      </c>
      <c r="O77" s="573"/>
      <c r="P77" s="574">
        <f t="shared" si="3"/>
        <v>306.71428571428572</v>
      </c>
      <c r="Q77" s="44">
        <f t="shared" si="4"/>
        <v>8.5198412698412707</v>
      </c>
      <c r="R77" s="45"/>
      <c r="S77" s="44">
        <f t="shared" si="5"/>
        <v>0</v>
      </c>
      <c r="T77" s="45"/>
      <c r="U77" s="44">
        <f t="shared" si="6"/>
        <v>0</v>
      </c>
      <c r="V77" s="45"/>
      <c r="W77" s="44">
        <f t="shared" si="7"/>
        <v>0</v>
      </c>
      <c r="X77" s="45">
        <v>0</v>
      </c>
      <c r="Y77" s="44">
        <f t="shared" si="8"/>
        <v>0</v>
      </c>
      <c r="Z77" s="45">
        <v>0</v>
      </c>
      <c r="AA77" s="44">
        <f t="shared" si="9"/>
        <v>0</v>
      </c>
      <c r="AB77" s="45">
        <v>0</v>
      </c>
      <c r="AC77" s="44">
        <f t="shared" si="10"/>
        <v>0</v>
      </c>
      <c r="AD77" s="43">
        <v>0</v>
      </c>
      <c r="AE77" s="45">
        <v>0</v>
      </c>
      <c r="AF77" s="44">
        <f t="shared" si="11"/>
        <v>0</v>
      </c>
      <c r="AG77" s="806">
        <v>65</v>
      </c>
      <c r="AH77" s="44">
        <v>0</v>
      </c>
      <c r="AI77" s="409">
        <v>7.0000000000000007E-2</v>
      </c>
      <c r="AJ77" s="409">
        <v>1.4999999999999999E-2</v>
      </c>
      <c r="AK77" s="344">
        <f t="shared" si="107"/>
        <v>0</v>
      </c>
      <c r="AL77" s="410">
        <f t="shared" si="13"/>
        <v>0</v>
      </c>
    </row>
    <row r="78" spans="1:38" x14ac:dyDescent="0.2">
      <c r="A78" s="360" t="s">
        <v>446</v>
      </c>
      <c r="B78" s="36" t="s">
        <v>10</v>
      </c>
      <c r="C78" s="36" t="s">
        <v>1</v>
      </c>
      <c r="D78" s="489"/>
      <c r="E78" s="489"/>
      <c r="F78" s="489">
        <v>10</v>
      </c>
      <c r="G78" s="37">
        <f t="shared" si="28"/>
        <v>89.914285714285711</v>
      </c>
      <c r="H78" s="37"/>
      <c r="I78" s="37">
        <f t="shared" si="1"/>
        <v>-89.914285714285711</v>
      </c>
      <c r="J78" s="38" t="e">
        <f t="shared" si="2"/>
        <v>#DIV/0!</v>
      </c>
      <c r="K78" s="39">
        <v>8</v>
      </c>
      <c r="L78" s="40">
        <v>35</v>
      </c>
      <c r="M78" s="41">
        <v>1.08</v>
      </c>
      <c r="N78" s="843">
        <v>5520</v>
      </c>
      <c r="O78" s="573"/>
      <c r="P78" s="574">
        <f t="shared" si="3"/>
        <v>157.71428571428572</v>
      </c>
      <c r="Q78" s="44">
        <f t="shared" si="4"/>
        <v>19.714285714285715</v>
      </c>
      <c r="R78" s="45"/>
      <c r="S78" s="44">
        <f t="shared" si="5"/>
        <v>0</v>
      </c>
      <c r="T78" s="45"/>
      <c r="U78" s="44">
        <f t="shared" si="6"/>
        <v>0</v>
      </c>
      <c r="V78" s="45"/>
      <c r="W78" s="44">
        <f t="shared" si="7"/>
        <v>0</v>
      </c>
      <c r="X78" s="45">
        <v>0</v>
      </c>
      <c r="Y78" s="44">
        <f t="shared" si="8"/>
        <v>0</v>
      </c>
      <c r="Z78" s="45">
        <v>0</v>
      </c>
      <c r="AA78" s="44">
        <f t="shared" si="9"/>
        <v>0</v>
      </c>
      <c r="AB78" s="45">
        <v>0</v>
      </c>
      <c r="AC78" s="44">
        <f t="shared" si="10"/>
        <v>0</v>
      </c>
      <c r="AD78" s="43">
        <v>0</v>
      </c>
      <c r="AE78" s="45">
        <v>0</v>
      </c>
      <c r="AF78" s="44">
        <f t="shared" si="11"/>
        <v>0</v>
      </c>
      <c r="AG78" s="806">
        <v>65</v>
      </c>
      <c r="AH78" s="44">
        <v>0</v>
      </c>
      <c r="AI78" s="75">
        <v>7.0000000000000007E-2</v>
      </c>
      <c r="AJ78" s="75">
        <v>1.4999999999999999E-2</v>
      </c>
      <c r="AK78" s="44">
        <f t="shared" si="107"/>
        <v>0</v>
      </c>
      <c r="AL78" s="47">
        <f t="shared" si="13"/>
        <v>0</v>
      </c>
    </row>
    <row r="79" spans="1:38" x14ac:dyDescent="0.2">
      <c r="A79" s="360" t="s">
        <v>446</v>
      </c>
      <c r="B79" s="36" t="s">
        <v>10</v>
      </c>
      <c r="C79" s="36" t="s">
        <v>2</v>
      </c>
      <c r="D79" s="489"/>
      <c r="E79" s="489"/>
      <c r="F79" s="489">
        <v>10</v>
      </c>
      <c r="G79" s="37">
        <f t="shared" si="28"/>
        <v>81.471428571428575</v>
      </c>
      <c r="H79" s="37"/>
      <c r="I79" s="37">
        <f t="shared" si="1"/>
        <v>-81.471428571428575</v>
      </c>
      <c r="J79" s="38" t="e">
        <f t="shared" si="2"/>
        <v>#DIV/0!</v>
      </c>
      <c r="K79" s="39">
        <v>20</v>
      </c>
      <c r="L79" s="40">
        <v>35</v>
      </c>
      <c r="M79" s="41">
        <v>1.08</v>
      </c>
      <c r="N79" s="843">
        <v>7890</v>
      </c>
      <c r="O79" s="573"/>
      <c r="P79" s="574">
        <f t="shared" si="3"/>
        <v>225.42857142857142</v>
      </c>
      <c r="Q79" s="44">
        <f t="shared" si="4"/>
        <v>11.27142857142857</v>
      </c>
      <c r="R79" s="45"/>
      <c r="S79" s="44">
        <f t="shared" si="5"/>
        <v>0</v>
      </c>
      <c r="T79" s="45"/>
      <c r="U79" s="44">
        <f t="shared" si="6"/>
        <v>0</v>
      </c>
      <c r="V79" s="45"/>
      <c r="W79" s="44">
        <f t="shared" si="7"/>
        <v>0</v>
      </c>
      <c r="X79" s="45">
        <v>0</v>
      </c>
      <c r="Y79" s="44">
        <f t="shared" si="8"/>
        <v>0</v>
      </c>
      <c r="Z79" s="45">
        <v>0</v>
      </c>
      <c r="AA79" s="44">
        <f t="shared" si="9"/>
        <v>0</v>
      </c>
      <c r="AB79" s="45">
        <v>0</v>
      </c>
      <c r="AC79" s="44">
        <f t="shared" si="10"/>
        <v>0</v>
      </c>
      <c r="AD79" s="43">
        <v>0</v>
      </c>
      <c r="AE79" s="45">
        <v>0</v>
      </c>
      <c r="AF79" s="44">
        <f t="shared" si="11"/>
        <v>0</v>
      </c>
      <c r="AG79" s="806">
        <v>65</v>
      </c>
      <c r="AH79" s="44">
        <v>0</v>
      </c>
      <c r="AI79" s="75">
        <v>7.0000000000000007E-2</v>
      </c>
      <c r="AJ79" s="75">
        <v>1.4999999999999999E-2</v>
      </c>
      <c r="AK79" s="44">
        <f t="shared" si="107"/>
        <v>0</v>
      </c>
      <c r="AL79" s="47">
        <f t="shared" si="13"/>
        <v>0</v>
      </c>
    </row>
    <row r="80" spans="1:38" x14ac:dyDescent="0.2">
      <c r="A80" s="360" t="s">
        <v>446</v>
      </c>
      <c r="B80" s="36" t="s">
        <v>10</v>
      </c>
      <c r="C80" s="36" t="s">
        <v>3</v>
      </c>
      <c r="D80" s="489"/>
      <c r="E80" s="489"/>
      <c r="F80" s="489">
        <v>10</v>
      </c>
      <c r="G80" s="37">
        <f t="shared" si="28"/>
        <v>79.692063492063497</v>
      </c>
      <c r="H80" s="37"/>
      <c r="I80" s="37">
        <f t="shared" si="1"/>
        <v>-79.692063492063497</v>
      </c>
      <c r="J80" s="38" t="e">
        <f t="shared" si="2"/>
        <v>#DIV/0!</v>
      </c>
      <c r="K80" s="39">
        <v>36</v>
      </c>
      <c r="L80" s="40">
        <v>35</v>
      </c>
      <c r="M80" s="41">
        <v>1.08</v>
      </c>
      <c r="N80" s="843">
        <v>11960</v>
      </c>
      <c r="O80" s="573"/>
      <c r="P80" s="574">
        <f t="shared" si="3"/>
        <v>341.71428571428572</v>
      </c>
      <c r="Q80" s="44">
        <f t="shared" si="4"/>
        <v>9.4920634920634921</v>
      </c>
      <c r="R80" s="45"/>
      <c r="S80" s="44">
        <f t="shared" si="5"/>
        <v>0</v>
      </c>
      <c r="T80" s="45"/>
      <c r="U80" s="44">
        <f t="shared" si="6"/>
        <v>0</v>
      </c>
      <c r="V80" s="45"/>
      <c r="W80" s="44">
        <f t="shared" si="7"/>
        <v>0</v>
      </c>
      <c r="X80" s="45">
        <v>0</v>
      </c>
      <c r="Y80" s="44">
        <f t="shared" si="8"/>
        <v>0</v>
      </c>
      <c r="Z80" s="45">
        <v>0</v>
      </c>
      <c r="AA80" s="44">
        <f t="shared" si="9"/>
        <v>0</v>
      </c>
      <c r="AB80" s="45">
        <v>0</v>
      </c>
      <c r="AC80" s="44">
        <f t="shared" si="10"/>
        <v>0</v>
      </c>
      <c r="AD80" s="43">
        <v>0</v>
      </c>
      <c r="AE80" s="45">
        <v>0</v>
      </c>
      <c r="AF80" s="44">
        <f t="shared" si="11"/>
        <v>0</v>
      </c>
      <c r="AG80" s="806">
        <v>65</v>
      </c>
      <c r="AH80" s="44">
        <v>0</v>
      </c>
      <c r="AI80" s="75">
        <v>7.0000000000000007E-2</v>
      </c>
      <c r="AJ80" s="75">
        <v>1.4999999999999999E-2</v>
      </c>
      <c r="AK80" s="44">
        <f t="shared" si="107"/>
        <v>0</v>
      </c>
      <c r="AL80" s="47">
        <f t="shared" si="13"/>
        <v>0</v>
      </c>
    </row>
    <row r="81" spans="1:38" x14ac:dyDescent="0.2">
      <c r="A81" s="360" t="s">
        <v>446</v>
      </c>
      <c r="B81" s="36" t="s">
        <v>11</v>
      </c>
      <c r="C81" s="36" t="s">
        <v>1</v>
      </c>
      <c r="D81" s="489"/>
      <c r="E81" s="489"/>
      <c r="F81" s="489">
        <v>10</v>
      </c>
      <c r="G81" s="37">
        <f t="shared" si="28"/>
        <v>93.146428571428572</v>
      </c>
      <c r="H81" s="37"/>
      <c r="I81" s="37">
        <f t="shared" si="1"/>
        <v>-93.146428571428572</v>
      </c>
      <c r="J81" s="38" t="e">
        <f t="shared" si="2"/>
        <v>#DIV/0!</v>
      </c>
      <c r="K81" s="63">
        <v>8</v>
      </c>
      <c r="L81" s="40">
        <v>35</v>
      </c>
      <c r="M81" s="41">
        <v>1.08</v>
      </c>
      <c r="N81" s="843">
        <v>6425</v>
      </c>
      <c r="O81" s="573"/>
      <c r="P81" s="574">
        <f t="shared" si="3"/>
        <v>183.57142857142858</v>
      </c>
      <c r="Q81" s="44">
        <f t="shared" si="4"/>
        <v>22.946428571428573</v>
      </c>
      <c r="R81" s="45"/>
      <c r="S81" s="44">
        <f t="shared" si="5"/>
        <v>0</v>
      </c>
      <c r="T81" s="45"/>
      <c r="U81" s="44">
        <f t="shared" si="6"/>
        <v>0</v>
      </c>
      <c r="V81" s="45"/>
      <c r="W81" s="44">
        <f t="shared" si="7"/>
        <v>0</v>
      </c>
      <c r="X81" s="45">
        <v>0</v>
      </c>
      <c r="Y81" s="44">
        <f t="shared" si="8"/>
        <v>0</v>
      </c>
      <c r="Z81" s="45">
        <v>0</v>
      </c>
      <c r="AA81" s="44">
        <f t="shared" si="9"/>
        <v>0</v>
      </c>
      <c r="AB81" s="45">
        <v>0</v>
      </c>
      <c r="AC81" s="44">
        <f t="shared" si="10"/>
        <v>0</v>
      </c>
      <c r="AD81" s="43">
        <v>0</v>
      </c>
      <c r="AE81" s="45">
        <v>0</v>
      </c>
      <c r="AF81" s="44">
        <f t="shared" si="11"/>
        <v>0</v>
      </c>
      <c r="AG81" s="806">
        <v>65</v>
      </c>
      <c r="AH81" s="44">
        <v>0</v>
      </c>
      <c r="AI81" s="75">
        <v>7.0000000000000007E-2</v>
      </c>
      <c r="AJ81" s="75">
        <v>1.4999999999999999E-2</v>
      </c>
      <c r="AK81" s="44">
        <f t="shared" si="107"/>
        <v>0</v>
      </c>
      <c r="AL81" s="47">
        <f t="shared" si="13"/>
        <v>0</v>
      </c>
    </row>
    <row r="82" spans="1:38" x14ac:dyDescent="0.2">
      <c r="A82" s="360" t="s">
        <v>446</v>
      </c>
      <c r="B82" s="36" t="s">
        <v>11</v>
      </c>
      <c r="C82" s="36" t="s">
        <v>2</v>
      </c>
      <c r="D82" s="489"/>
      <c r="E82" s="489"/>
      <c r="F82" s="489">
        <v>10</v>
      </c>
      <c r="G82" s="37">
        <f t="shared" ref="G82:G132" si="108">SUM(Q82,S82,U82,W82,Y82,AA82,AC82,AD82,AF82,(AG82*M82),AK82,AL82)</f>
        <v>83.671428571428578</v>
      </c>
      <c r="H82" s="37"/>
      <c r="I82" s="37">
        <f t="shared" si="1"/>
        <v>-83.671428571428578</v>
      </c>
      <c r="J82" s="38" t="e">
        <f t="shared" si="2"/>
        <v>#DIV/0!</v>
      </c>
      <c r="K82" s="39">
        <v>20</v>
      </c>
      <c r="L82" s="40">
        <v>35</v>
      </c>
      <c r="M82" s="41">
        <v>1.08</v>
      </c>
      <c r="N82" s="843">
        <v>9430</v>
      </c>
      <c r="O82" s="573"/>
      <c r="P82" s="574">
        <f t="shared" si="3"/>
        <v>269.42857142857144</v>
      </c>
      <c r="Q82" s="44">
        <f t="shared" si="4"/>
        <v>13.471428571428572</v>
      </c>
      <c r="R82" s="45"/>
      <c r="S82" s="44">
        <f t="shared" si="5"/>
        <v>0</v>
      </c>
      <c r="T82" s="45"/>
      <c r="U82" s="44">
        <f t="shared" si="6"/>
        <v>0</v>
      </c>
      <c r="V82" s="45"/>
      <c r="W82" s="44">
        <f t="shared" si="7"/>
        <v>0</v>
      </c>
      <c r="X82" s="45">
        <v>0</v>
      </c>
      <c r="Y82" s="44">
        <f t="shared" si="8"/>
        <v>0</v>
      </c>
      <c r="Z82" s="45">
        <v>0</v>
      </c>
      <c r="AA82" s="44">
        <f t="shared" si="9"/>
        <v>0</v>
      </c>
      <c r="AB82" s="45">
        <v>0</v>
      </c>
      <c r="AC82" s="44">
        <f t="shared" si="10"/>
        <v>0</v>
      </c>
      <c r="AD82" s="43">
        <v>0</v>
      </c>
      <c r="AE82" s="45">
        <v>0</v>
      </c>
      <c r="AF82" s="44">
        <f t="shared" si="11"/>
        <v>0</v>
      </c>
      <c r="AG82" s="806">
        <v>65</v>
      </c>
      <c r="AH82" s="44">
        <v>0</v>
      </c>
      <c r="AI82" s="75">
        <v>7.0000000000000007E-2</v>
      </c>
      <c r="AJ82" s="75">
        <v>1.4999999999999999E-2</v>
      </c>
      <c r="AK82" s="44">
        <f t="shared" si="107"/>
        <v>0</v>
      </c>
      <c r="AL82" s="47">
        <f t="shared" si="13"/>
        <v>0</v>
      </c>
    </row>
    <row r="83" spans="1:38" x14ac:dyDescent="0.2">
      <c r="A83" s="362" t="s">
        <v>446</v>
      </c>
      <c r="B83" s="82" t="s">
        <v>11</v>
      </c>
      <c r="C83" s="82" t="s">
        <v>3</v>
      </c>
      <c r="D83" s="490"/>
      <c r="E83" s="490"/>
      <c r="F83" s="490">
        <v>10</v>
      </c>
      <c r="G83" s="83">
        <f t="shared" si="108"/>
        <v>81.608730158730168</v>
      </c>
      <c r="H83" s="83"/>
      <c r="I83" s="83">
        <f t="shared" ref="I83" si="109">D83-G83</f>
        <v>-81.608730158730168</v>
      </c>
      <c r="J83" s="84" t="e">
        <f t="shared" ref="J83" si="110">I83/D83</f>
        <v>#DIV/0!</v>
      </c>
      <c r="K83" s="85">
        <v>36</v>
      </c>
      <c r="L83" s="92">
        <v>35</v>
      </c>
      <c r="M83" s="93">
        <v>1.08</v>
      </c>
      <c r="N83" s="843">
        <v>14375</v>
      </c>
      <c r="O83" s="681"/>
      <c r="P83" s="682">
        <f t="shared" ref="P83" si="111">(N83+O83)/L83</f>
        <v>410.71428571428572</v>
      </c>
      <c r="Q83" s="88">
        <f t="shared" ref="Q83" si="112">P83/K83</f>
        <v>11.408730158730158</v>
      </c>
      <c r="R83" s="89"/>
      <c r="S83" s="88">
        <f t="shared" ref="S83" si="113">R83/L83</f>
        <v>0</v>
      </c>
      <c r="T83" s="89"/>
      <c r="U83" s="88">
        <f t="shared" ref="U83" si="114">T83/L83</f>
        <v>0</v>
      </c>
      <c r="V83" s="89"/>
      <c r="W83" s="88">
        <f t="shared" ref="W83" si="115">V83/L83</f>
        <v>0</v>
      </c>
      <c r="X83" s="89">
        <v>0</v>
      </c>
      <c r="Y83" s="88">
        <f t="shared" ref="Y83" si="116">(X83/L83)/K83</f>
        <v>0</v>
      </c>
      <c r="Z83" s="89">
        <v>0</v>
      </c>
      <c r="AA83" s="88">
        <f t="shared" ref="AA83" si="117">(Z83/L83)/K83</f>
        <v>0</v>
      </c>
      <c r="AB83" s="89">
        <v>0</v>
      </c>
      <c r="AC83" s="88">
        <f t="shared" ref="AC83" si="118">(AB83/L83)/K83</f>
        <v>0</v>
      </c>
      <c r="AD83" s="87">
        <v>0</v>
      </c>
      <c r="AE83" s="89">
        <v>0</v>
      </c>
      <c r="AF83" s="88">
        <f t="shared" ref="AF83" si="119">AE83/L83</f>
        <v>0</v>
      </c>
      <c r="AG83" s="807">
        <v>65</v>
      </c>
      <c r="AH83" s="88">
        <v>0</v>
      </c>
      <c r="AI83" s="103">
        <v>7.0000000000000007E-2</v>
      </c>
      <c r="AJ83" s="103">
        <v>1.4999999999999999E-2</v>
      </c>
      <c r="AK83" s="88">
        <f t="shared" ref="AK83" si="120">(D83*AI83)+AH83</f>
        <v>0</v>
      </c>
      <c r="AL83" s="90">
        <f t="shared" ref="AL83" si="121">D83*AJ83</f>
        <v>0</v>
      </c>
    </row>
    <row r="84" spans="1:38" s="684" customFormat="1" ht="13.5" thickBot="1" x14ac:dyDescent="0.25">
      <c r="A84" s="361" t="s">
        <v>447</v>
      </c>
      <c r="B84" s="48" t="s">
        <v>52</v>
      </c>
      <c r="C84" s="48" t="s">
        <v>373</v>
      </c>
      <c r="D84" s="832"/>
      <c r="E84" s="831"/>
      <c r="F84" s="512" t="s">
        <v>373</v>
      </c>
      <c r="G84" s="49">
        <f t="shared" si="108"/>
        <v>70.2</v>
      </c>
      <c r="H84" s="49"/>
      <c r="I84" s="49">
        <f t="shared" si="1"/>
        <v>-70.2</v>
      </c>
      <c r="J84" s="50" t="e">
        <f t="shared" si="2"/>
        <v>#DIV/0!</v>
      </c>
      <c r="K84" s="39">
        <v>36</v>
      </c>
      <c r="L84" s="40">
        <v>35</v>
      </c>
      <c r="M84" s="41">
        <v>1.08</v>
      </c>
      <c r="N84" s="661"/>
      <c r="O84" s="683"/>
      <c r="P84" s="577">
        <f t="shared" si="3"/>
        <v>0</v>
      </c>
      <c r="Q84" s="56">
        <f t="shared" si="4"/>
        <v>0</v>
      </c>
      <c r="R84" s="57"/>
      <c r="S84" s="56">
        <f t="shared" si="5"/>
        <v>0</v>
      </c>
      <c r="T84" s="57"/>
      <c r="U84" s="56">
        <f t="shared" si="6"/>
        <v>0</v>
      </c>
      <c r="V84" s="57"/>
      <c r="W84" s="56">
        <f t="shared" si="7"/>
        <v>0</v>
      </c>
      <c r="X84" s="57">
        <v>0</v>
      </c>
      <c r="Y84" s="56">
        <f t="shared" si="8"/>
        <v>0</v>
      </c>
      <c r="Z84" s="57">
        <v>0</v>
      </c>
      <c r="AA84" s="56">
        <f t="shared" si="9"/>
        <v>0</v>
      </c>
      <c r="AB84" s="57">
        <v>0</v>
      </c>
      <c r="AC84" s="56">
        <f t="shared" si="10"/>
        <v>0</v>
      </c>
      <c r="AD84" s="55">
        <v>0</v>
      </c>
      <c r="AE84" s="57">
        <v>0</v>
      </c>
      <c r="AF84" s="56">
        <f t="shared" si="11"/>
        <v>0</v>
      </c>
      <c r="AG84" s="807">
        <v>65</v>
      </c>
      <c r="AH84" s="56">
        <v>0</v>
      </c>
      <c r="AI84" s="76">
        <v>0.04</v>
      </c>
      <c r="AJ84" s="76">
        <v>1.4999999999999999E-2</v>
      </c>
      <c r="AK84" s="56">
        <f t="shared" si="107"/>
        <v>0</v>
      </c>
      <c r="AL84" s="59">
        <f t="shared" si="13"/>
        <v>0</v>
      </c>
    </row>
    <row r="85" spans="1:38" s="364" customFormat="1" x14ac:dyDescent="0.2">
      <c r="A85" s="359" t="s">
        <v>448</v>
      </c>
      <c r="B85" s="405" t="s">
        <v>7</v>
      </c>
      <c r="C85" s="405" t="s">
        <v>1</v>
      </c>
      <c r="D85" s="488"/>
      <c r="E85" s="488"/>
      <c r="F85" s="488">
        <v>10</v>
      </c>
      <c r="G85" s="25">
        <f t="shared" si="108"/>
        <v>69.474999999999994</v>
      </c>
      <c r="H85" s="25"/>
      <c r="I85" s="25">
        <f t="shared" ref="I85:I115" si="122">D85-G85</f>
        <v>-69.474999999999994</v>
      </c>
      <c r="J85" s="26" t="e">
        <f t="shared" ref="J85:J115" si="123">I85/D85</f>
        <v>#DIV/0!</v>
      </c>
      <c r="K85" s="27">
        <v>8</v>
      </c>
      <c r="L85" s="64">
        <v>35</v>
      </c>
      <c r="M85" s="29">
        <v>1.08</v>
      </c>
      <c r="N85" s="843">
        <v>5845</v>
      </c>
      <c r="O85" s="570"/>
      <c r="P85" s="571">
        <f t="shared" ref="P85:P115" si="124">(N85+O85)/L85</f>
        <v>167</v>
      </c>
      <c r="Q85" s="32">
        <f t="shared" ref="Q85:Q115" si="125">P85/K85</f>
        <v>20.875</v>
      </c>
      <c r="R85" s="33"/>
      <c r="S85" s="32">
        <f t="shared" ref="S85:S115" si="126">R85/L85</f>
        <v>0</v>
      </c>
      <c r="T85" s="33"/>
      <c r="U85" s="32">
        <f t="shared" ref="U85:U115" si="127">T85/L85</f>
        <v>0</v>
      </c>
      <c r="V85" s="33"/>
      <c r="W85" s="32">
        <f t="shared" ref="W85:W115" si="128">V85/L85</f>
        <v>0</v>
      </c>
      <c r="X85" s="33">
        <v>0</v>
      </c>
      <c r="Y85" s="32">
        <f t="shared" ref="Y85:Y115" si="129">(X85/L85)/K85</f>
        <v>0</v>
      </c>
      <c r="Z85" s="33">
        <v>0</v>
      </c>
      <c r="AA85" s="32">
        <f t="shared" ref="AA85:AA115" si="130">(Z85/L85)/K85</f>
        <v>0</v>
      </c>
      <c r="AB85" s="33">
        <v>0</v>
      </c>
      <c r="AC85" s="32">
        <f t="shared" ref="AC85:AC115" si="131">(AB85/L85)/K85</f>
        <v>0</v>
      </c>
      <c r="AD85" s="31">
        <v>0</v>
      </c>
      <c r="AE85" s="33">
        <v>0</v>
      </c>
      <c r="AF85" s="32">
        <f t="shared" ref="AF85:AF115" si="132">AE85/L85</f>
        <v>0</v>
      </c>
      <c r="AG85" s="805">
        <v>45</v>
      </c>
      <c r="AH85" s="32">
        <v>0</v>
      </c>
      <c r="AI85" s="407">
        <v>7.0000000000000007E-2</v>
      </c>
      <c r="AJ85" s="407">
        <v>1.4999999999999999E-2</v>
      </c>
      <c r="AK85" s="342">
        <f t="shared" si="107"/>
        <v>0</v>
      </c>
      <c r="AL85" s="408">
        <f t="shared" ref="AL85:AL115" si="133">D85*AJ85</f>
        <v>0</v>
      </c>
    </row>
    <row r="86" spans="1:38" s="364" customFormat="1" x14ac:dyDescent="0.2">
      <c r="A86" s="360" t="s">
        <v>448</v>
      </c>
      <c r="B86" s="369" t="s">
        <v>7</v>
      </c>
      <c r="C86" s="369" t="s">
        <v>2</v>
      </c>
      <c r="D86" s="489"/>
      <c r="E86" s="489"/>
      <c r="F86" s="489">
        <v>10</v>
      </c>
      <c r="G86" s="37">
        <f t="shared" si="108"/>
        <v>61.2</v>
      </c>
      <c r="H86" s="37"/>
      <c r="I86" s="37">
        <f t="shared" si="122"/>
        <v>-61.2</v>
      </c>
      <c r="J86" s="38" t="e">
        <f t="shared" si="123"/>
        <v>#DIV/0!</v>
      </c>
      <c r="K86" s="39">
        <v>20</v>
      </c>
      <c r="L86" s="40">
        <v>35</v>
      </c>
      <c r="M86" s="41">
        <v>1.08</v>
      </c>
      <c r="N86" s="843">
        <v>8820</v>
      </c>
      <c r="O86" s="573"/>
      <c r="P86" s="574">
        <f t="shared" si="124"/>
        <v>252</v>
      </c>
      <c r="Q86" s="44">
        <f t="shared" si="125"/>
        <v>12.6</v>
      </c>
      <c r="R86" s="45"/>
      <c r="S86" s="44">
        <f t="shared" si="126"/>
        <v>0</v>
      </c>
      <c r="T86" s="45"/>
      <c r="U86" s="44">
        <f t="shared" si="127"/>
        <v>0</v>
      </c>
      <c r="V86" s="45"/>
      <c r="W86" s="44">
        <f t="shared" si="128"/>
        <v>0</v>
      </c>
      <c r="X86" s="45">
        <v>0</v>
      </c>
      <c r="Y86" s="44">
        <f t="shared" si="129"/>
        <v>0</v>
      </c>
      <c r="Z86" s="45">
        <v>0</v>
      </c>
      <c r="AA86" s="44">
        <f t="shared" si="130"/>
        <v>0</v>
      </c>
      <c r="AB86" s="45">
        <v>0</v>
      </c>
      <c r="AC86" s="44">
        <f t="shared" si="131"/>
        <v>0</v>
      </c>
      <c r="AD86" s="43">
        <v>0</v>
      </c>
      <c r="AE86" s="45">
        <v>0</v>
      </c>
      <c r="AF86" s="44">
        <f t="shared" si="132"/>
        <v>0</v>
      </c>
      <c r="AG86" s="806">
        <v>45</v>
      </c>
      <c r="AH86" s="44">
        <v>0</v>
      </c>
      <c r="AI86" s="409">
        <v>7.0000000000000007E-2</v>
      </c>
      <c r="AJ86" s="409">
        <v>1.4999999999999999E-2</v>
      </c>
      <c r="AK86" s="344">
        <f t="shared" si="107"/>
        <v>0</v>
      </c>
      <c r="AL86" s="410">
        <f t="shared" si="133"/>
        <v>0</v>
      </c>
    </row>
    <row r="87" spans="1:38" s="364" customFormat="1" x14ac:dyDescent="0.2">
      <c r="A87" s="360" t="s">
        <v>448</v>
      </c>
      <c r="B87" s="369" t="s">
        <v>7</v>
      </c>
      <c r="C87" s="369" t="s">
        <v>3</v>
      </c>
      <c r="D87" s="489"/>
      <c r="E87" s="489"/>
      <c r="F87" s="489">
        <v>10</v>
      </c>
      <c r="G87" s="37">
        <f t="shared" si="108"/>
        <v>59.504761904761907</v>
      </c>
      <c r="H87" s="37"/>
      <c r="I87" s="37">
        <f t="shared" si="122"/>
        <v>-59.504761904761907</v>
      </c>
      <c r="J87" s="38" t="e">
        <f t="shared" si="123"/>
        <v>#DIV/0!</v>
      </c>
      <c r="K87" s="39">
        <v>36</v>
      </c>
      <c r="L87" s="40">
        <v>35</v>
      </c>
      <c r="M87" s="41">
        <v>1.08</v>
      </c>
      <c r="N87" s="843">
        <v>13740</v>
      </c>
      <c r="O87" s="573"/>
      <c r="P87" s="574">
        <f t="shared" si="124"/>
        <v>392.57142857142856</v>
      </c>
      <c r="Q87" s="44">
        <f t="shared" si="125"/>
        <v>10.904761904761905</v>
      </c>
      <c r="R87" s="45"/>
      <c r="S87" s="44">
        <f t="shared" si="126"/>
        <v>0</v>
      </c>
      <c r="T87" s="45"/>
      <c r="U87" s="44">
        <f t="shared" si="127"/>
        <v>0</v>
      </c>
      <c r="V87" s="45"/>
      <c r="W87" s="44">
        <f t="shared" si="128"/>
        <v>0</v>
      </c>
      <c r="X87" s="45">
        <v>0</v>
      </c>
      <c r="Y87" s="44">
        <f t="shared" si="129"/>
        <v>0</v>
      </c>
      <c r="Z87" s="45">
        <v>0</v>
      </c>
      <c r="AA87" s="44">
        <f t="shared" si="130"/>
        <v>0</v>
      </c>
      <c r="AB87" s="45">
        <v>0</v>
      </c>
      <c r="AC87" s="44">
        <f t="shared" si="131"/>
        <v>0</v>
      </c>
      <c r="AD87" s="43">
        <v>0</v>
      </c>
      <c r="AE87" s="45">
        <v>0</v>
      </c>
      <c r="AF87" s="44">
        <f t="shared" si="132"/>
        <v>0</v>
      </c>
      <c r="AG87" s="806">
        <v>45</v>
      </c>
      <c r="AH87" s="44">
        <v>0</v>
      </c>
      <c r="AI87" s="409">
        <v>7.0000000000000007E-2</v>
      </c>
      <c r="AJ87" s="409">
        <v>1.4999999999999999E-2</v>
      </c>
      <c r="AK87" s="344">
        <f t="shared" si="107"/>
        <v>0</v>
      </c>
      <c r="AL87" s="410">
        <f t="shared" si="133"/>
        <v>0</v>
      </c>
    </row>
    <row r="88" spans="1:38" s="364" customFormat="1" x14ac:dyDescent="0.2">
      <c r="A88" s="360" t="s">
        <v>448</v>
      </c>
      <c r="B88" s="369" t="s">
        <v>8</v>
      </c>
      <c r="C88" s="369" t="s">
        <v>1</v>
      </c>
      <c r="D88" s="489"/>
      <c r="E88" s="489"/>
      <c r="F88" s="489">
        <v>10</v>
      </c>
      <c r="G88" s="37">
        <f t="shared" si="108"/>
        <v>67.742857142857147</v>
      </c>
      <c r="H88" s="37"/>
      <c r="I88" s="37">
        <f t="shared" si="122"/>
        <v>-67.742857142857147</v>
      </c>
      <c r="J88" s="38" t="e">
        <f t="shared" si="123"/>
        <v>#DIV/0!</v>
      </c>
      <c r="K88" s="39">
        <v>8</v>
      </c>
      <c r="L88" s="40">
        <v>35</v>
      </c>
      <c r="M88" s="41">
        <v>1.08</v>
      </c>
      <c r="N88" s="843">
        <v>5360</v>
      </c>
      <c r="O88" s="573"/>
      <c r="P88" s="574">
        <f t="shared" si="124"/>
        <v>153.14285714285714</v>
      </c>
      <c r="Q88" s="44">
        <f t="shared" si="125"/>
        <v>19.142857142857142</v>
      </c>
      <c r="R88" s="45"/>
      <c r="S88" s="44">
        <f t="shared" si="126"/>
        <v>0</v>
      </c>
      <c r="T88" s="45"/>
      <c r="U88" s="44">
        <f t="shared" si="127"/>
        <v>0</v>
      </c>
      <c r="V88" s="45"/>
      <c r="W88" s="44">
        <f t="shared" si="128"/>
        <v>0</v>
      </c>
      <c r="X88" s="45">
        <v>0</v>
      </c>
      <c r="Y88" s="44">
        <f t="shared" si="129"/>
        <v>0</v>
      </c>
      <c r="Z88" s="45">
        <v>0</v>
      </c>
      <c r="AA88" s="44">
        <f t="shared" si="130"/>
        <v>0</v>
      </c>
      <c r="AB88" s="45">
        <v>0</v>
      </c>
      <c r="AC88" s="44">
        <f t="shared" si="131"/>
        <v>0</v>
      </c>
      <c r="AD88" s="43">
        <v>0</v>
      </c>
      <c r="AE88" s="45">
        <v>0</v>
      </c>
      <c r="AF88" s="44">
        <f t="shared" si="132"/>
        <v>0</v>
      </c>
      <c r="AG88" s="806">
        <v>45</v>
      </c>
      <c r="AH88" s="44">
        <v>0</v>
      </c>
      <c r="AI88" s="409">
        <v>7.0000000000000007E-2</v>
      </c>
      <c r="AJ88" s="409">
        <v>1.4999999999999999E-2</v>
      </c>
      <c r="AK88" s="344">
        <f t="shared" si="107"/>
        <v>0</v>
      </c>
      <c r="AL88" s="410">
        <f t="shared" si="133"/>
        <v>0</v>
      </c>
    </row>
    <row r="89" spans="1:38" s="364" customFormat="1" x14ac:dyDescent="0.2">
      <c r="A89" s="360" t="s">
        <v>448</v>
      </c>
      <c r="B89" s="369" t="s">
        <v>8</v>
      </c>
      <c r="C89" s="369" t="s">
        <v>2</v>
      </c>
      <c r="D89" s="489"/>
      <c r="E89" s="489"/>
      <c r="F89" s="489">
        <v>10</v>
      </c>
      <c r="G89" s="37">
        <f t="shared" si="108"/>
        <v>59.442857142857143</v>
      </c>
      <c r="H89" s="37"/>
      <c r="I89" s="37">
        <f t="shared" si="122"/>
        <v>-59.442857142857143</v>
      </c>
      <c r="J89" s="38" t="e">
        <f t="shared" si="123"/>
        <v>#DIV/0!</v>
      </c>
      <c r="K89" s="39">
        <v>20</v>
      </c>
      <c r="L89" s="40">
        <v>35</v>
      </c>
      <c r="M89" s="41">
        <v>1.08</v>
      </c>
      <c r="N89" s="843">
        <v>7590</v>
      </c>
      <c r="O89" s="573"/>
      <c r="P89" s="574">
        <f t="shared" si="124"/>
        <v>216.85714285714286</v>
      </c>
      <c r="Q89" s="44">
        <f t="shared" si="125"/>
        <v>10.842857142857143</v>
      </c>
      <c r="R89" s="45"/>
      <c r="S89" s="44">
        <f t="shared" si="126"/>
        <v>0</v>
      </c>
      <c r="T89" s="45"/>
      <c r="U89" s="44">
        <f t="shared" si="127"/>
        <v>0</v>
      </c>
      <c r="V89" s="45"/>
      <c r="W89" s="44">
        <f t="shared" si="128"/>
        <v>0</v>
      </c>
      <c r="X89" s="45">
        <v>0</v>
      </c>
      <c r="Y89" s="44">
        <f t="shared" si="129"/>
        <v>0</v>
      </c>
      <c r="Z89" s="45">
        <v>0</v>
      </c>
      <c r="AA89" s="44">
        <f t="shared" si="130"/>
        <v>0</v>
      </c>
      <c r="AB89" s="45">
        <v>0</v>
      </c>
      <c r="AC89" s="44">
        <f t="shared" si="131"/>
        <v>0</v>
      </c>
      <c r="AD89" s="43">
        <v>0</v>
      </c>
      <c r="AE89" s="45">
        <v>0</v>
      </c>
      <c r="AF89" s="44">
        <f t="shared" si="132"/>
        <v>0</v>
      </c>
      <c r="AG89" s="806">
        <v>45</v>
      </c>
      <c r="AH89" s="44">
        <v>0</v>
      </c>
      <c r="AI89" s="409">
        <v>7.0000000000000007E-2</v>
      </c>
      <c r="AJ89" s="409">
        <v>1.4999999999999999E-2</v>
      </c>
      <c r="AK89" s="344">
        <f t="shared" si="107"/>
        <v>0</v>
      </c>
      <c r="AL89" s="410">
        <f t="shared" si="133"/>
        <v>0</v>
      </c>
    </row>
    <row r="90" spans="1:38" s="364" customFormat="1" x14ac:dyDescent="0.2">
      <c r="A90" s="360" t="s">
        <v>448</v>
      </c>
      <c r="B90" s="369" t="s">
        <v>8</v>
      </c>
      <c r="C90" s="369" t="s">
        <v>3</v>
      </c>
      <c r="D90" s="489"/>
      <c r="E90" s="489"/>
      <c r="F90" s="489">
        <v>10</v>
      </c>
      <c r="G90" s="37">
        <f t="shared" si="108"/>
        <v>57.711111111111109</v>
      </c>
      <c r="H90" s="37"/>
      <c r="I90" s="37">
        <f t="shared" si="122"/>
        <v>-57.711111111111109</v>
      </c>
      <c r="J90" s="38" t="e">
        <f t="shared" si="123"/>
        <v>#DIV/0!</v>
      </c>
      <c r="K90" s="39">
        <v>36</v>
      </c>
      <c r="L90" s="40">
        <v>35</v>
      </c>
      <c r="M90" s="41">
        <v>1.08</v>
      </c>
      <c r="N90" s="843">
        <v>11480</v>
      </c>
      <c r="O90" s="573"/>
      <c r="P90" s="574">
        <f t="shared" si="124"/>
        <v>328</v>
      </c>
      <c r="Q90" s="44">
        <f t="shared" si="125"/>
        <v>9.1111111111111107</v>
      </c>
      <c r="R90" s="45"/>
      <c r="S90" s="44">
        <f t="shared" si="126"/>
        <v>0</v>
      </c>
      <c r="T90" s="45"/>
      <c r="U90" s="44">
        <f t="shared" si="127"/>
        <v>0</v>
      </c>
      <c r="V90" s="45"/>
      <c r="W90" s="44">
        <f t="shared" si="128"/>
        <v>0</v>
      </c>
      <c r="X90" s="45">
        <v>0</v>
      </c>
      <c r="Y90" s="44">
        <f t="shared" si="129"/>
        <v>0</v>
      </c>
      <c r="Z90" s="45">
        <v>0</v>
      </c>
      <c r="AA90" s="44">
        <f t="shared" si="130"/>
        <v>0</v>
      </c>
      <c r="AB90" s="45">
        <v>0</v>
      </c>
      <c r="AC90" s="44">
        <f t="shared" si="131"/>
        <v>0</v>
      </c>
      <c r="AD90" s="43">
        <v>0</v>
      </c>
      <c r="AE90" s="45">
        <v>0</v>
      </c>
      <c r="AF90" s="44">
        <f t="shared" si="132"/>
        <v>0</v>
      </c>
      <c r="AG90" s="806">
        <v>45</v>
      </c>
      <c r="AH90" s="44">
        <v>0</v>
      </c>
      <c r="AI90" s="409">
        <v>7.0000000000000007E-2</v>
      </c>
      <c r="AJ90" s="409">
        <v>1.4999999999999999E-2</v>
      </c>
      <c r="AK90" s="344">
        <f t="shared" ref="AK90:AK115" si="134">(D90*AI90)+AH90</f>
        <v>0</v>
      </c>
      <c r="AL90" s="410">
        <f t="shared" si="133"/>
        <v>0</v>
      </c>
    </row>
    <row r="91" spans="1:38" s="364" customFormat="1" x14ac:dyDescent="0.2">
      <c r="A91" s="360" t="s">
        <v>448</v>
      </c>
      <c r="B91" s="391" t="s">
        <v>9</v>
      </c>
      <c r="C91" s="391" t="s">
        <v>1</v>
      </c>
      <c r="D91" s="489"/>
      <c r="E91" s="489"/>
      <c r="F91" s="489">
        <v>10</v>
      </c>
      <c r="G91" s="61">
        <f t="shared" si="108"/>
        <v>65.796428571428578</v>
      </c>
      <c r="H91" s="61"/>
      <c r="I91" s="61">
        <f t="shared" si="122"/>
        <v>-65.796428571428578</v>
      </c>
      <c r="J91" s="62" t="e">
        <f t="shared" si="123"/>
        <v>#DIV/0!</v>
      </c>
      <c r="K91" s="63">
        <v>8</v>
      </c>
      <c r="L91" s="40">
        <v>35</v>
      </c>
      <c r="M91" s="41">
        <v>1.08</v>
      </c>
      <c r="N91" s="843">
        <v>4815</v>
      </c>
      <c r="O91" s="573"/>
      <c r="P91" s="575">
        <f t="shared" si="124"/>
        <v>137.57142857142858</v>
      </c>
      <c r="Q91" s="67">
        <f t="shared" si="125"/>
        <v>17.196428571428573</v>
      </c>
      <c r="R91" s="69"/>
      <c r="S91" s="67">
        <f t="shared" si="126"/>
        <v>0</v>
      </c>
      <c r="T91" s="69"/>
      <c r="U91" s="67">
        <f t="shared" si="127"/>
        <v>0</v>
      </c>
      <c r="V91" s="69"/>
      <c r="W91" s="67">
        <f t="shared" si="128"/>
        <v>0</v>
      </c>
      <c r="X91" s="69">
        <v>0</v>
      </c>
      <c r="Y91" s="67">
        <f t="shared" si="129"/>
        <v>0</v>
      </c>
      <c r="Z91" s="69">
        <v>0</v>
      </c>
      <c r="AA91" s="67">
        <f t="shared" si="130"/>
        <v>0</v>
      </c>
      <c r="AB91" s="69">
        <v>0</v>
      </c>
      <c r="AC91" s="67">
        <f t="shared" si="131"/>
        <v>0</v>
      </c>
      <c r="AD91" s="66">
        <v>0</v>
      </c>
      <c r="AE91" s="69">
        <v>0</v>
      </c>
      <c r="AF91" s="67">
        <f t="shared" si="132"/>
        <v>0</v>
      </c>
      <c r="AG91" s="806">
        <v>45</v>
      </c>
      <c r="AH91" s="67">
        <v>0</v>
      </c>
      <c r="AI91" s="421">
        <v>7.0000000000000007E-2</v>
      </c>
      <c r="AJ91" s="421">
        <v>1.4999999999999999E-2</v>
      </c>
      <c r="AK91" s="346">
        <f t="shared" si="134"/>
        <v>0</v>
      </c>
      <c r="AL91" s="420">
        <f t="shared" si="133"/>
        <v>0</v>
      </c>
    </row>
    <row r="92" spans="1:38" s="364" customFormat="1" x14ac:dyDescent="0.2">
      <c r="A92" s="360" t="s">
        <v>448</v>
      </c>
      <c r="B92" s="369" t="s">
        <v>9</v>
      </c>
      <c r="C92" s="369" t="s">
        <v>2</v>
      </c>
      <c r="D92" s="489"/>
      <c r="E92" s="489"/>
      <c r="F92" s="489">
        <v>10</v>
      </c>
      <c r="G92" s="37">
        <f t="shared" si="108"/>
        <v>58.50714285714286</v>
      </c>
      <c r="H92" s="37"/>
      <c r="I92" s="37">
        <f t="shared" si="122"/>
        <v>-58.50714285714286</v>
      </c>
      <c r="J92" s="38" t="e">
        <f t="shared" si="123"/>
        <v>#DIV/0!</v>
      </c>
      <c r="K92" s="39">
        <v>20</v>
      </c>
      <c r="L92" s="40">
        <v>35</v>
      </c>
      <c r="M92" s="41">
        <v>1.08</v>
      </c>
      <c r="N92" s="843">
        <v>6935</v>
      </c>
      <c r="O92" s="573"/>
      <c r="P92" s="574">
        <f t="shared" si="124"/>
        <v>198.14285714285714</v>
      </c>
      <c r="Q92" s="44">
        <f t="shared" si="125"/>
        <v>9.9071428571428566</v>
      </c>
      <c r="R92" s="45"/>
      <c r="S92" s="44">
        <f t="shared" si="126"/>
        <v>0</v>
      </c>
      <c r="T92" s="45"/>
      <c r="U92" s="44">
        <f t="shared" si="127"/>
        <v>0</v>
      </c>
      <c r="V92" s="45"/>
      <c r="W92" s="44">
        <f t="shared" si="128"/>
        <v>0</v>
      </c>
      <c r="X92" s="45">
        <v>0</v>
      </c>
      <c r="Y92" s="44">
        <f t="shared" si="129"/>
        <v>0</v>
      </c>
      <c r="Z92" s="45">
        <v>0</v>
      </c>
      <c r="AA92" s="44">
        <f t="shared" si="130"/>
        <v>0</v>
      </c>
      <c r="AB92" s="45">
        <v>0</v>
      </c>
      <c r="AC92" s="44">
        <f t="shared" si="131"/>
        <v>0</v>
      </c>
      <c r="AD92" s="43">
        <v>0</v>
      </c>
      <c r="AE92" s="45">
        <v>0</v>
      </c>
      <c r="AF92" s="44">
        <f t="shared" si="132"/>
        <v>0</v>
      </c>
      <c r="AG92" s="806">
        <v>45</v>
      </c>
      <c r="AH92" s="44">
        <v>0</v>
      </c>
      <c r="AI92" s="409">
        <v>7.0000000000000007E-2</v>
      </c>
      <c r="AJ92" s="409">
        <v>1.4999999999999999E-2</v>
      </c>
      <c r="AK92" s="344">
        <f t="shared" si="134"/>
        <v>0</v>
      </c>
      <c r="AL92" s="410">
        <f t="shared" si="133"/>
        <v>0</v>
      </c>
    </row>
    <row r="93" spans="1:38" s="364" customFormat="1" x14ac:dyDescent="0.2">
      <c r="A93" s="360" t="s">
        <v>448</v>
      </c>
      <c r="B93" s="369" t="s">
        <v>9</v>
      </c>
      <c r="C93" s="369" t="s">
        <v>3</v>
      </c>
      <c r="D93" s="489"/>
      <c r="E93" s="489"/>
      <c r="F93" s="489">
        <v>10</v>
      </c>
      <c r="G93" s="37">
        <f t="shared" si="108"/>
        <v>57.119841269841274</v>
      </c>
      <c r="H93" s="37"/>
      <c r="I93" s="37">
        <f t="shared" si="122"/>
        <v>-57.119841269841274</v>
      </c>
      <c r="J93" s="38" t="e">
        <f t="shared" si="123"/>
        <v>#DIV/0!</v>
      </c>
      <c r="K93" s="39">
        <v>36</v>
      </c>
      <c r="L93" s="40">
        <v>35</v>
      </c>
      <c r="M93" s="41">
        <v>1.08</v>
      </c>
      <c r="N93" s="843">
        <v>10735</v>
      </c>
      <c r="O93" s="573"/>
      <c r="P93" s="574">
        <f t="shared" si="124"/>
        <v>306.71428571428572</v>
      </c>
      <c r="Q93" s="44">
        <f t="shared" si="125"/>
        <v>8.5198412698412707</v>
      </c>
      <c r="R93" s="45"/>
      <c r="S93" s="44">
        <f t="shared" si="126"/>
        <v>0</v>
      </c>
      <c r="T93" s="45"/>
      <c r="U93" s="44">
        <f t="shared" si="127"/>
        <v>0</v>
      </c>
      <c r="V93" s="45"/>
      <c r="W93" s="44">
        <f t="shared" si="128"/>
        <v>0</v>
      </c>
      <c r="X93" s="45">
        <v>0</v>
      </c>
      <c r="Y93" s="44">
        <f t="shared" si="129"/>
        <v>0</v>
      </c>
      <c r="Z93" s="45">
        <v>0</v>
      </c>
      <c r="AA93" s="44">
        <f t="shared" si="130"/>
        <v>0</v>
      </c>
      <c r="AB93" s="45">
        <v>0</v>
      </c>
      <c r="AC93" s="44">
        <f t="shared" si="131"/>
        <v>0</v>
      </c>
      <c r="AD93" s="43">
        <v>0</v>
      </c>
      <c r="AE93" s="45">
        <v>0</v>
      </c>
      <c r="AF93" s="44">
        <f t="shared" si="132"/>
        <v>0</v>
      </c>
      <c r="AG93" s="806">
        <v>45</v>
      </c>
      <c r="AH93" s="44">
        <v>0</v>
      </c>
      <c r="AI93" s="409">
        <v>7.0000000000000007E-2</v>
      </c>
      <c r="AJ93" s="409">
        <v>1.4999999999999999E-2</v>
      </c>
      <c r="AK93" s="344">
        <f t="shared" si="134"/>
        <v>0</v>
      </c>
      <c r="AL93" s="410">
        <f t="shared" si="133"/>
        <v>0</v>
      </c>
    </row>
    <row r="94" spans="1:38" x14ac:dyDescent="0.2">
      <c r="A94" s="360" t="s">
        <v>448</v>
      </c>
      <c r="B94" s="36" t="s">
        <v>10</v>
      </c>
      <c r="C94" s="36" t="s">
        <v>1</v>
      </c>
      <c r="D94" s="489"/>
      <c r="E94" s="489"/>
      <c r="F94" s="489">
        <v>10</v>
      </c>
      <c r="G94" s="37">
        <f t="shared" si="108"/>
        <v>68.314285714285717</v>
      </c>
      <c r="H94" s="37"/>
      <c r="I94" s="37">
        <f t="shared" si="122"/>
        <v>-68.314285714285717</v>
      </c>
      <c r="J94" s="38" t="e">
        <f t="shared" si="123"/>
        <v>#DIV/0!</v>
      </c>
      <c r="K94" s="39">
        <v>8</v>
      </c>
      <c r="L94" s="40">
        <v>35</v>
      </c>
      <c r="M94" s="41">
        <v>1.08</v>
      </c>
      <c r="N94" s="843">
        <v>5520</v>
      </c>
      <c r="O94" s="573"/>
      <c r="P94" s="574">
        <f t="shared" si="124"/>
        <v>157.71428571428572</v>
      </c>
      <c r="Q94" s="44">
        <f t="shared" si="125"/>
        <v>19.714285714285715</v>
      </c>
      <c r="R94" s="45"/>
      <c r="S94" s="44">
        <f t="shared" si="126"/>
        <v>0</v>
      </c>
      <c r="T94" s="45"/>
      <c r="U94" s="44">
        <f t="shared" si="127"/>
        <v>0</v>
      </c>
      <c r="V94" s="45"/>
      <c r="W94" s="44">
        <f t="shared" si="128"/>
        <v>0</v>
      </c>
      <c r="X94" s="45">
        <v>0</v>
      </c>
      <c r="Y94" s="44">
        <f t="shared" si="129"/>
        <v>0</v>
      </c>
      <c r="Z94" s="45">
        <v>0</v>
      </c>
      <c r="AA94" s="44">
        <f t="shared" si="130"/>
        <v>0</v>
      </c>
      <c r="AB94" s="45">
        <v>0</v>
      </c>
      <c r="AC94" s="44">
        <f t="shared" si="131"/>
        <v>0</v>
      </c>
      <c r="AD94" s="43">
        <v>0</v>
      </c>
      <c r="AE94" s="45">
        <v>0</v>
      </c>
      <c r="AF94" s="44">
        <f t="shared" si="132"/>
        <v>0</v>
      </c>
      <c r="AG94" s="806">
        <v>45</v>
      </c>
      <c r="AH94" s="44">
        <v>0</v>
      </c>
      <c r="AI94" s="75">
        <v>7.0000000000000007E-2</v>
      </c>
      <c r="AJ94" s="75">
        <v>1.4999999999999999E-2</v>
      </c>
      <c r="AK94" s="44">
        <f t="shared" si="134"/>
        <v>0</v>
      </c>
      <c r="AL94" s="47">
        <f t="shared" si="133"/>
        <v>0</v>
      </c>
    </row>
    <row r="95" spans="1:38" x14ac:dyDescent="0.2">
      <c r="A95" s="360" t="s">
        <v>448</v>
      </c>
      <c r="B95" s="36" t="s">
        <v>10</v>
      </c>
      <c r="C95" s="36" t="s">
        <v>2</v>
      </c>
      <c r="D95" s="489"/>
      <c r="E95" s="489"/>
      <c r="F95" s="489">
        <v>10</v>
      </c>
      <c r="G95" s="37">
        <f t="shared" si="108"/>
        <v>59.871428571428574</v>
      </c>
      <c r="H95" s="37"/>
      <c r="I95" s="37">
        <f t="shared" si="122"/>
        <v>-59.871428571428574</v>
      </c>
      <c r="J95" s="38" t="e">
        <f t="shared" si="123"/>
        <v>#DIV/0!</v>
      </c>
      <c r="K95" s="39">
        <v>20</v>
      </c>
      <c r="L95" s="40">
        <v>35</v>
      </c>
      <c r="M95" s="41">
        <v>1.08</v>
      </c>
      <c r="N95" s="843">
        <v>7890</v>
      </c>
      <c r="O95" s="573"/>
      <c r="P95" s="574">
        <f t="shared" si="124"/>
        <v>225.42857142857142</v>
      </c>
      <c r="Q95" s="44">
        <f t="shared" si="125"/>
        <v>11.27142857142857</v>
      </c>
      <c r="R95" s="45"/>
      <c r="S95" s="44">
        <f t="shared" si="126"/>
        <v>0</v>
      </c>
      <c r="T95" s="45"/>
      <c r="U95" s="44">
        <f t="shared" si="127"/>
        <v>0</v>
      </c>
      <c r="V95" s="45"/>
      <c r="W95" s="44">
        <f t="shared" si="128"/>
        <v>0</v>
      </c>
      <c r="X95" s="45">
        <v>0</v>
      </c>
      <c r="Y95" s="44">
        <f t="shared" si="129"/>
        <v>0</v>
      </c>
      <c r="Z95" s="45">
        <v>0</v>
      </c>
      <c r="AA95" s="44">
        <f t="shared" si="130"/>
        <v>0</v>
      </c>
      <c r="AB95" s="45">
        <v>0</v>
      </c>
      <c r="AC95" s="44">
        <f t="shared" si="131"/>
        <v>0</v>
      </c>
      <c r="AD95" s="43">
        <v>0</v>
      </c>
      <c r="AE95" s="45">
        <v>0</v>
      </c>
      <c r="AF95" s="44">
        <f t="shared" si="132"/>
        <v>0</v>
      </c>
      <c r="AG95" s="806">
        <v>45</v>
      </c>
      <c r="AH95" s="44">
        <v>0</v>
      </c>
      <c r="AI95" s="75">
        <v>7.0000000000000007E-2</v>
      </c>
      <c r="AJ95" s="75">
        <v>1.4999999999999999E-2</v>
      </c>
      <c r="AK95" s="44">
        <f t="shared" si="134"/>
        <v>0</v>
      </c>
      <c r="AL95" s="47">
        <f t="shared" si="133"/>
        <v>0</v>
      </c>
    </row>
    <row r="96" spans="1:38" x14ac:dyDescent="0.2">
      <c r="A96" s="360" t="s">
        <v>448</v>
      </c>
      <c r="B96" s="36" t="s">
        <v>10</v>
      </c>
      <c r="C96" s="36" t="s">
        <v>3</v>
      </c>
      <c r="D96" s="489"/>
      <c r="E96" s="489"/>
      <c r="F96" s="489">
        <v>10</v>
      </c>
      <c r="G96" s="37">
        <f t="shared" si="108"/>
        <v>58.092063492063495</v>
      </c>
      <c r="H96" s="37"/>
      <c r="I96" s="37">
        <f t="shared" si="122"/>
        <v>-58.092063492063495</v>
      </c>
      <c r="J96" s="38" t="e">
        <f t="shared" si="123"/>
        <v>#DIV/0!</v>
      </c>
      <c r="K96" s="39">
        <v>36</v>
      </c>
      <c r="L96" s="40">
        <v>35</v>
      </c>
      <c r="M96" s="41">
        <v>1.08</v>
      </c>
      <c r="N96" s="843">
        <v>11960</v>
      </c>
      <c r="O96" s="573"/>
      <c r="P96" s="574">
        <f t="shared" si="124"/>
        <v>341.71428571428572</v>
      </c>
      <c r="Q96" s="44">
        <f t="shared" si="125"/>
        <v>9.4920634920634921</v>
      </c>
      <c r="R96" s="45"/>
      <c r="S96" s="44">
        <f t="shared" si="126"/>
        <v>0</v>
      </c>
      <c r="T96" s="45"/>
      <c r="U96" s="44">
        <f t="shared" si="127"/>
        <v>0</v>
      </c>
      <c r="V96" s="45"/>
      <c r="W96" s="44">
        <f t="shared" si="128"/>
        <v>0</v>
      </c>
      <c r="X96" s="45">
        <v>0</v>
      </c>
      <c r="Y96" s="44">
        <f t="shared" si="129"/>
        <v>0</v>
      </c>
      <c r="Z96" s="45">
        <v>0</v>
      </c>
      <c r="AA96" s="44">
        <f t="shared" si="130"/>
        <v>0</v>
      </c>
      <c r="AB96" s="45">
        <v>0</v>
      </c>
      <c r="AC96" s="44">
        <f t="shared" si="131"/>
        <v>0</v>
      </c>
      <c r="AD96" s="43">
        <v>0</v>
      </c>
      <c r="AE96" s="45">
        <v>0</v>
      </c>
      <c r="AF96" s="44">
        <f t="shared" si="132"/>
        <v>0</v>
      </c>
      <c r="AG96" s="806">
        <v>45</v>
      </c>
      <c r="AH96" s="44">
        <v>0</v>
      </c>
      <c r="AI96" s="75">
        <v>7.0000000000000007E-2</v>
      </c>
      <c r="AJ96" s="75">
        <v>1.4999999999999999E-2</v>
      </c>
      <c r="AK96" s="44">
        <f t="shared" si="134"/>
        <v>0</v>
      </c>
      <c r="AL96" s="47">
        <f t="shared" si="133"/>
        <v>0</v>
      </c>
    </row>
    <row r="97" spans="1:38" x14ac:dyDescent="0.2">
      <c r="A97" s="360" t="s">
        <v>448</v>
      </c>
      <c r="B97" s="36" t="s">
        <v>11</v>
      </c>
      <c r="C97" s="36" t="s">
        <v>1</v>
      </c>
      <c r="D97" s="489"/>
      <c r="E97" s="489"/>
      <c r="F97" s="489">
        <v>10</v>
      </c>
      <c r="G97" s="37">
        <f t="shared" si="108"/>
        <v>71.546428571428578</v>
      </c>
      <c r="H97" s="37"/>
      <c r="I97" s="37">
        <f t="shared" si="122"/>
        <v>-71.546428571428578</v>
      </c>
      <c r="J97" s="38" t="e">
        <f t="shared" si="123"/>
        <v>#DIV/0!</v>
      </c>
      <c r="K97" s="63">
        <v>8</v>
      </c>
      <c r="L97" s="40">
        <v>35</v>
      </c>
      <c r="M97" s="41">
        <v>1.08</v>
      </c>
      <c r="N97" s="843">
        <v>6425</v>
      </c>
      <c r="O97" s="573"/>
      <c r="P97" s="574">
        <f t="shared" si="124"/>
        <v>183.57142857142858</v>
      </c>
      <c r="Q97" s="44">
        <f t="shared" si="125"/>
        <v>22.946428571428573</v>
      </c>
      <c r="R97" s="45"/>
      <c r="S97" s="44">
        <f t="shared" si="126"/>
        <v>0</v>
      </c>
      <c r="T97" s="45"/>
      <c r="U97" s="44">
        <f t="shared" si="127"/>
        <v>0</v>
      </c>
      <c r="V97" s="45"/>
      <c r="W97" s="44">
        <f t="shared" si="128"/>
        <v>0</v>
      </c>
      <c r="X97" s="45">
        <v>0</v>
      </c>
      <c r="Y97" s="44">
        <f t="shared" si="129"/>
        <v>0</v>
      </c>
      <c r="Z97" s="45">
        <v>0</v>
      </c>
      <c r="AA97" s="44">
        <f t="shared" si="130"/>
        <v>0</v>
      </c>
      <c r="AB97" s="45">
        <v>0</v>
      </c>
      <c r="AC97" s="44">
        <f t="shared" si="131"/>
        <v>0</v>
      </c>
      <c r="AD97" s="43">
        <v>0</v>
      </c>
      <c r="AE97" s="45">
        <v>0</v>
      </c>
      <c r="AF97" s="44">
        <f t="shared" si="132"/>
        <v>0</v>
      </c>
      <c r="AG97" s="806">
        <v>45</v>
      </c>
      <c r="AH97" s="44">
        <v>0</v>
      </c>
      <c r="AI97" s="75">
        <v>7.0000000000000007E-2</v>
      </c>
      <c r="AJ97" s="75">
        <v>1.4999999999999999E-2</v>
      </c>
      <c r="AK97" s="44">
        <f t="shared" si="134"/>
        <v>0</v>
      </c>
      <c r="AL97" s="47">
        <f t="shared" si="133"/>
        <v>0</v>
      </c>
    </row>
    <row r="98" spans="1:38" x14ac:dyDescent="0.2">
      <c r="A98" s="360" t="s">
        <v>448</v>
      </c>
      <c r="B98" s="36" t="s">
        <v>11</v>
      </c>
      <c r="C98" s="36" t="s">
        <v>2</v>
      </c>
      <c r="D98" s="489"/>
      <c r="E98" s="489"/>
      <c r="F98" s="489">
        <v>10</v>
      </c>
      <c r="G98" s="37">
        <f t="shared" si="108"/>
        <v>62.071428571428569</v>
      </c>
      <c r="H98" s="37"/>
      <c r="I98" s="37">
        <f t="shared" si="122"/>
        <v>-62.071428571428569</v>
      </c>
      <c r="J98" s="38" t="e">
        <f t="shared" si="123"/>
        <v>#DIV/0!</v>
      </c>
      <c r="K98" s="39">
        <v>20</v>
      </c>
      <c r="L98" s="40">
        <v>35</v>
      </c>
      <c r="M98" s="41">
        <v>1.08</v>
      </c>
      <c r="N98" s="843">
        <v>9430</v>
      </c>
      <c r="O98" s="573"/>
      <c r="P98" s="574">
        <f t="shared" si="124"/>
        <v>269.42857142857144</v>
      </c>
      <c r="Q98" s="44">
        <f t="shared" si="125"/>
        <v>13.471428571428572</v>
      </c>
      <c r="R98" s="45"/>
      <c r="S98" s="44">
        <f t="shared" si="126"/>
        <v>0</v>
      </c>
      <c r="T98" s="45"/>
      <c r="U98" s="44">
        <f t="shared" si="127"/>
        <v>0</v>
      </c>
      <c r="V98" s="45"/>
      <c r="W98" s="44">
        <f t="shared" si="128"/>
        <v>0</v>
      </c>
      <c r="X98" s="45">
        <v>0</v>
      </c>
      <c r="Y98" s="44">
        <f t="shared" si="129"/>
        <v>0</v>
      </c>
      <c r="Z98" s="45">
        <v>0</v>
      </c>
      <c r="AA98" s="44">
        <f t="shared" si="130"/>
        <v>0</v>
      </c>
      <c r="AB98" s="45">
        <v>0</v>
      </c>
      <c r="AC98" s="44">
        <f t="shared" si="131"/>
        <v>0</v>
      </c>
      <c r="AD98" s="43">
        <v>0</v>
      </c>
      <c r="AE98" s="45">
        <v>0</v>
      </c>
      <c r="AF98" s="44">
        <f t="shared" si="132"/>
        <v>0</v>
      </c>
      <c r="AG98" s="806">
        <v>45</v>
      </c>
      <c r="AH98" s="44">
        <v>0</v>
      </c>
      <c r="AI98" s="75">
        <v>7.0000000000000007E-2</v>
      </c>
      <c r="AJ98" s="75">
        <v>1.4999999999999999E-2</v>
      </c>
      <c r="AK98" s="44">
        <f t="shared" si="134"/>
        <v>0</v>
      </c>
      <c r="AL98" s="47">
        <f t="shared" si="133"/>
        <v>0</v>
      </c>
    </row>
    <row r="99" spans="1:38" x14ac:dyDescent="0.2">
      <c r="A99" s="362" t="s">
        <v>448</v>
      </c>
      <c r="B99" s="82" t="s">
        <v>11</v>
      </c>
      <c r="C99" s="82" t="s">
        <v>3</v>
      </c>
      <c r="D99" s="490"/>
      <c r="E99" s="490"/>
      <c r="F99" s="490">
        <v>10</v>
      </c>
      <c r="G99" s="83">
        <f t="shared" si="108"/>
        <v>60.00873015873016</v>
      </c>
      <c r="H99" s="83"/>
      <c r="I99" s="83">
        <f t="shared" ref="I99" si="135">D99-G99</f>
        <v>-60.00873015873016</v>
      </c>
      <c r="J99" s="84" t="e">
        <f t="shared" ref="J99" si="136">I99/D99</f>
        <v>#DIV/0!</v>
      </c>
      <c r="K99" s="85">
        <v>36</v>
      </c>
      <c r="L99" s="92">
        <v>35</v>
      </c>
      <c r="M99" s="93">
        <v>1.08</v>
      </c>
      <c r="N99" s="843">
        <v>14375</v>
      </c>
      <c r="O99" s="681"/>
      <c r="P99" s="682">
        <f t="shared" ref="P99" si="137">(N99+O99)/L99</f>
        <v>410.71428571428572</v>
      </c>
      <c r="Q99" s="88">
        <f t="shared" ref="Q99" si="138">P99/K99</f>
        <v>11.408730158730158</v>
      </c>
      <c r="R99" s="89"/>
      <c r="S99" s="88">
        <f t="shared" ref="S99" si="139">R99/L99</f>
        <v>0</v>
      </c>
      <c r="T99" s="89"/>
      <c r="U99" s="88">
        <f t="shared" ref="U99" si="140">T99/L99</f>
        <v>0</v>
      </c>
      <c r="V99" s="89"/>
      <c r="W99" s="88">
        <f t="shared" ref="W99" si="141">V99/L99</f>
        <v>0</v>
      </c>
      <c r="X99" s="89">
        <v>0</v>
      </c>
      <c r="Y99" s="88">
        <f t="shared" ref="Y99" si="142">(X99/L99)/K99</f>
        <v>0</v>
      </c>
      <c r="Z99" s="89">
        <v>0</v>
      </c>
      <c r="AA99" s="88">
        <f t="shared" ref="AA99" si="143">(Z99/L99)/K99</f>
        <v>0</v>
      </c>
      <c r="AB99" s="89">
        <v>0</v>
      </c>
      <c r="AC99" s="88">
        <f t="shared" ref="AC99" si="144">(AB99/L99)/K99</f>
        <v>0</v>
      </c>
      <c r="AD99" s="87">
        <v>0</v>
      </c>
      <c r="AE99" s="89">
        <v>0</v>
      </c>
      <c r="AF99" s="88">
        <f t="shared" ref="AF99" si="145">AE99/L99</f>
        <v>0</v>
      </c>
      <c r="AG99" s="807">
        <v>45</v>
      </c>
      <c r="AH99" s="88">
        <v>0</v>
      </c>
      <c r="AI99" s="103">
        <v>7.0000000000000007E-2</v>
      </c>
      <c r="AJ99" s="103">
        <v>1.4999999999999999E-2</v>
      </c>
      <c r="AK99" s="88">
        <f t="shared" ref="AK99" si="146">(D99*AI99)+AH99</f>
        <v>0</v>
      </c>
      <c r="AL99" s="90">
        <f t="shared" ref="AL99" si="147">D99*AJ99</f>
        <v>0</v>
      </c>
    </row>
    <row r="100" spans="1:38" s="684" customFormat="1" ht="13.5" thickBot="1" x14ac:dyDescent="0.25">
      <c r="A100" s="362" t="s">
        <v>449</v>
      </c>
      <c r="B100" s="82" t="s">
        <v>52</v>
      </c>
      <c r="C100" s="82" t="s">
        <v>373</v>
      </c>
      <c r="D100" s="833"/>
      <c r="E100" s="833"/>
      <c r="F100" s="490" t="s">
        <v>373</v>
      </c>
      <c r="G100" s="83">
        <f t="shared" si="108"/>
        <v>48.6</v>
      </c>
      <c r="H100" s="83"/>
      <c r="I100" s="83">
        <f t="shared" si="122"/>
        <v>-48.6</v>
      </c>
      <c r="J100" s="84" t="e">
        <f t="shared" si="123"/>
        <v>#DIV/0!</v>
      </c>
      <c r="K100" s="85">
        <v>36</v>
      </c>
      <c r="L100" s="92">
        <v>35</v>
      </c>
      <c r="M100" s="93">
        <v>1.08</v>
      </c>
      <c r="N100" s="680"/>
      <c r="O100" s="685"/>
      <c r="P100" s="682">
        <f t="shared" si="124"/>
        <v>0</v>
      </c>
      <c r="Q100" s="88">
        <f t="shared" si="125"/>
        <v>0</v>
      </c>
      <c r="R100" s="89"/>
      <c r="S100" s="88">
        <f t="shared" si="126"/>
        <v>0</v>
      </c>
      <c r="T100" s="89"/>
      <c r="U100" s="88">
        <f t="shared" si="127"/>
        <v>0</v>
      </c>
      <c r="V100" s="89"/>
      <c r="W100" s="88">
        <f t="shared" si="128"/>
        <v>0</v>
      </c>
      <c r="X100" s="89">
        <v>0</v>
      </c>
      <c r="Y100" s="88">
        <f t="shared" si="129"/>
        <v>0</v>
      </c>
      <c r="Z100" s="89">
        <v>0</v>
      </c>
      <c r="AA100" s="88">
        <f t="shared" si="130"/>
        <v>0</v>
      </c>
      <c r="AB100" s="89">
        <v>0</v>
      </c>
      <c r="AC100" s="88">
        <f t="shared" si="131"/>
        <v>0</v>
      </c>
      <c r="AD100" s="87">
        <v>0</v>
      </c>
      <c r="AE100" s="89">
        <v>0</v>
      </c>
      <c r="AF100" s="88">
        <f t="shared" si="132"/>
        <v>0</v>
      </c>
      <c r="AG100" s="807">
        <v>45</v>
      </c>
      <c r="AH100" s="88">
        <v>0</v>
      </c>
      <c r="AI100" s="103">
        <v>0.04</v>
      </c>
      <c r="AJ100" s="103">
        <v>1.4999999999999999E-2</v>
      </c>
      <c r="AK100" s="88">
        <f t="shared" si="134"/>
        <v>0</v>
      </c>
      <c r="AL100" s="90">
        <f t="shared" si="133"/>
        <v>0</v>
      </c>
    </row>
    <row r="101" spans="1:38" s="364" customFormat="1" x14ac:dyDescent="0.2">
      <c r="A101" s="359" t="s">
        <v>450</v>
      </c>
      <c r="B101" s="405" t="s">
        <v>7</v>
      </c>
      <c r="C101" s="405" t="s">
        <v>1</v>
      </c>
      <c r="D101" s="488"/>
      <c r="E101" s="488"/>
      <c r="F101" s="488">
        <v>10</v>
      </c>
      <c r="G101" s="25">
        <f t="shared" si="108"/>
        <v>58.675000000000004</v>
      </c>
      <c r="H101" s="25"/>
      <c r="I101" s="25">
        <f t="shared" si="122"/>
        <v>-58.675000000000004</v>
      </c>
      <c r="J101" s="26" t="e">
        <f t="shared" si="123"/>
        <v>#DIV/0!</v>
      </c>
      <c r="K101" s="27">
        <v>8</v>
      </c>
      <c r="L101" s="64">
        <v>35</v>
      </c>
      <c r="M101" s="29">
        <v>1.08</v>
      </c>
      <c r="N101" s="843">
        <v>5845</v>
      </c>
      <c r="O101" s="686"/>
      <c r="P101" s="571">
        <f t="shared" si="124"/>
        <v>167</v>
      </c>
      <c r="Q101" s="32">
        <f t="shared" si="125"/>
        <v>20.875</v>
      </c>
      <c r="R101" s="33"/>
      <c r="S101" s="32">
        <f t="shared" si="126"/>
        <v>0</v>
      </c>
      <c r="T101" s="33"/>
      <c r="U101" s="32">
        <f t="shared" si="127"/>
        <v>0</v>
      </c>
      <c r="V101" s="33"/>
      <c r="W101" s="32">
        <f t="shared" si="128"/>
        <v>0</v>
      </c>
      <c r="X101" s="33">
        <v>0</v>
      </c>
      <c r="Y101" s="32">
        <f t="shared" si="129"/>
        <v>0</v>
      </c>
      <c r="Z101" s="33">
        <v>0</v>
      </c>
      <c r="AA101" s="32">
        <f t="shared" si="130"/>
        <v>0</v>
      </c>
      <c r="AB101" s="33">
        <v>0</v>
      </c>
      <c r="AC101" s="32">
        <f t="shared" si="131"/>
        <v>0</v>
      </c>
      <c r="AD101" s="31">
        <v>0</v>
      </c>
      <c r="AE101" s="33">
        <v>0</v>
      </c>
      <c r="AF101" s="32">
        <f t="shared" si="132"/>
        <v>0</v>
      </c>
      <c r="AG101" s="805">
        <v>35</v>
      </c>
      <c r="AH101" s="32">
        <v>0</v>
      </c>
      <c r="AI101" s="407">
        <v>7.0000000000000007E-2</v>
      </c>
      <c r="AJ101" s="407">
        <v>1.4999999999999999E-2</v>
      </c>
      <c r="AK101" s="342">
        <f t="shared" si="134"/>
        <v>0</v>
      </c>
      <c r="AL101" s="408">
        <f t="shared" si="133"/>
        <v>0</v>
      </c>
    </row>
    <row r="102" spans="1:38" s="364" customFormat="1" x14ac:dyDescent="0.2">
      <c r="A102" s="360" t="s">
        <v>450</v>
      </c>
      <c r="B102" s="369" t="s">
        <v>7</v>
      </c>
      <c r="C102" s="369" t="s">
        <v>2</v>
      </c>
      <c r="D102" s="489"/>
      <c r="E102" s="489"/>
      <c r="F102" s="489">
        <v>10</v>
      </c>
      <c r="G102" s="37">
        <f t="shared" si="108"/>
        <v>50.400000000000006</v>
      </c>
      <c r="H102" s="37"/>
      <c r="I102" s="37">
        <f t="shared" si="122"/>
        <v>-50.400000000000006</v>
      </c>
      <c r="J102" s="38" t="e">
        <f t="shared" si="123"/>
        <v>#DIV/0!</v>
      </c>
      <c r="K102" s="39">
        <v>20</v>
      </c>
      <c r="L102" s="40">
        <v>35</v>
      </c>
      <c r="M102" s="41">
        <v>1.08</v>
      </c>
      <c r="N102" s="843">
        <v>8820</v>
      </c>
      <c r="O102" s="573"/>
      <c r="P102" s="574">
        <f t="shared" si="124"/>
        <v>252</v>
      </c>
      <c r="Q102" s="44">
        <f t="shared" si="125"/>
        <v>12.6</v>
      </c>
      <c r="R102" s="45"/>
      <c r="S102" s="44">
        <f t="shared" si="126"/>
        <v>0</v>
      </c>
      <c r="T102" s="45"/>
      <c r="U102" s="44">
        <f t="shared" si="127"/>
        <v>0</v>
      </c>
      <c r="V102" s="45"/>
      <c r="W102" s="44">
        <f t="shared" si="128"/>
        <v>0</v>
      </c>
      <c r="X102" s="45">
        <v>0</v>
      </c>
      <c r="Y102" s="44">
        <f t="shared" si="129"/>
        <v>0</v>
      </c>
      <c r="Z102" s="45">
        <v>0</v>
      </c>
      <c r="AA102" s="44">
        <f t="shared" si="130"/>
        <v>0</v>
      </c>
      <c r="AB102" s="45">
        <v>0</v>
      </c>
      <c r="AC102" s="44">
        <f t="shared" si="131"/>
        <v>0</v>
      </c>
      <c r="AD102" s="43">
        <v>0</v>
      </c>
      <c r="AE102" s="45">
        <v>0</v>
      </c>
      <c r="AF102" s="44">
        <f t="shared" si="132"/>
        <v>0</v>
      </c>
      <c r="AG102" s="806">
        <v>35</v>
      </c>
      <c r="AH102" s="44">
        <v>0</v>
      </c>
      <c r="AI102" s="409">
        <v>7.0000000000000007E-2</v>
      </c>
      <c r="AJ102" s="409">
        <v>1.4999999999999999E-2</v>
      </c>
      <c r="AK102" s="344">
        <f t="shared" si="134"/>
        <v>0</v>
      </c>
      <c r="AL102" s="410">
        <f t="shared" si="133"/>
        <v>0</v>
      </c>
    </row>
    <row r="103" spans="1:38" s="364" customFormat="1" x14ac:dyDescent="0.2">
      <c r="A103" s="360" t="s">
        <v>450</v>
      </c>
      <c r="B103" s="369" t="s">
        <v>7</v>
      </c>
      <c r="C103" s="369" t="s">
        <v>3</v>
      </c>
      <c r="D103" s="489"/>
      <c r="E103" s="489"/>
      <c r="F103" s="489">
        <v>10</v>
      </c>
      <c r="G103" s="37">
        <f t="shared" si="108"/>
        <v>48.704761904761909</v>
      </c>
      <c r="H103" s="37"/>
      <c r="I103" s="37">
        <f t="shared" si="122"/>
        <v>-48.704761904761909</v>
      </c>
      <c r="J103" s="38" t="e">
        <f t="shared" si="123"/>
        <v>#DIV/0!</v>
      </c>
      <c r="K103" s="39">
        <v>36</v>
      </c>
      <c r="L103" s="40">
        <v>35</v>
      </c>
      <c r="M103" s="41">
        <v>1.08</v>
      </c>
      <c r="N103" s="843">
        <v>13740</v>
      </c>
      <c r="O103" s="573"/>
      <c r="P103" s="574">
        <f t="shared" si="124"/>
        <v>392.57142857142856</v>
      </c>
      <c r="Q103" s="44">
        <f t="shared" si="125"/>
        <v>10.904761904761905</v>
      </c>
      <c r="R103" s="45"/>
      <c r="S103" s="44">
        <f t="shared" si="126"/>
        <v>0</v>
      </c>
      <c r="T103" s="45"/>
      <c r="U103" s="44">
        <f t="shared" si="127"/>
        <v>0</v>
      </c>
      <c r="V103" s="45"/>
      <c r="W103" s="44">
        <f t="shared" si="128"/>
        <v>0</v>
      </c>
      <c r="X103" s="45">
        <v>0</v>
      </c>
      <c r="Y103" s="44">
        <f t="shared" si="129"/>
        <v>0</v>
      </c>
      <c r="Z103" s="45">
        <v>0</v>
      </c>
      <c r="AA103" s="44">
        <f t="shared" si="130"/>
        <v>0</v>
      </c>
      <c r="AB103" s="45">
        <v>0</v>
      </c>
      <c r="AC103" s="44">
        <f t="shared" si="131"/>
        <v>0</v>
      </c>
      <c r="AD103" s="43">
        <v>0</v>
      </c>
      <c r="AE103" s="45">
        <v>0</v>
      </c>
      <c r="AF103" s="44">
        <f t="shared" si="132"/>
        <v>0</v>
      </c>
      <c r="AG103" s="806">
        <v>35</v>
      </c>
      <c r="AH103" s="44">
        <v>0</v>
      </c>
      <c r="AI103" s="409">
        <v>7.0000000000000007E-2</v>
      </c>
      <c r="AJ103" s="409">
        <v>1.4999999999999999E-2</v>
      </c>
      <c r="AK103" s="344">
        <f t="shared" si="134"/>
        <v>0</v>
      </c>
      <c r="AL103" s="410">
        <f t="shared" si="133"/>
        <v>0</v>
      </c>
    </row>
    <row r="104" spans="1:38" s="364" customFormat="1" x14ac:dyDescent="0.2">
      <c r="A104" s="360" t="s">
        <v>450</v>
      </c>
      <c r="B104" s="369" t="s">
        <v>8</v>
      </c>
      <c r="C104" s="369" t="s">
        <v>1</v>
      </c>
      <c r="D104" s="489"/>
      <c r="E104" s="489"/>
      <c r="F104" s="489">
        <v>10</v>
      </c>
      <c r="G104" s="37">
        <f t="shared" si="108"/>
        <v>56.94285714285715</v>
      </c>
      <c r="H104" s="37"/>
      <c r="I104" s="37">
        <f t="shared" si="122"/>
        <v>-56.94285714285715</v>
      </c>
      <c r="J104" s="38" t="e">
        <f t="shared" si="123"/>
        <v>#DIV/0!</v>
      </c>
      <c r="K104" s="39">
        <v>8</v>
      </c>
      <c r="L104" s="40">
        <v>35</v>
      </c>
      <c r="M104" s="41">
        <v>1.08</v>
      </c>
      <c r="N104" s="843">
        <v>5360</v>
      </c>
      <c r="O104" s="573"/>
      <c r="P104" s="574">
        <f t="shared" si="124"/>
        <v>153.14285714285714</v>
      </c>
      <c r="Q104" s="44">
        <f t="shared" si="125"/>
        <v>19.142857142857142</v>
      </c>
      <c r="R104" s="45"/>
      <c r="S104" s="44">
        <f t="shared" si="126"/>
        <v>0</v>
      </c>
      <c r="T104" s="45"/>
      <c r="U104" s="44">
        <f t="shared" si="127"/>
        <v>0</v>
      </c>
      <c r="V104" s="45"/>
      <c r="W104" s="44">
        <f t="shared" si="128"/>
        <v>0</v>
      </c>
      <c r="X104" s="45">
        <v>0</v>
      </c>
      <c r="Y104" s="44">
        <f t="shared" si="129"/>
        <v>0</v>
      </c>
      <c r="Z104" s="45">
        <v>0</v>
      </c>
      <c r="AA104" s="44">
        <f t="shared" si="130"/>
        <v>0</v>
      </c>
      <c r="AB104" s="45">
        <v>0</v>
      </c>
      <c r="AC104" s="44">
        <f t="shared" si="131"/>
        <v>0</v>
      </c>
      <c r="AD104" s="43">
        <v>0</v>
      </c>
      <c r="AE104" s="45">
        <v>0</v>
      </c>
      <c r="AF104" s="44">
        <f t="shared" si="132"/>
        <v>0</v>
      </c>
      <c r="AG104" s="806">
        <v>35</v>
      </c>
      <c r="AH104" s="44">
        <v>0</v>
      </c>
      <c r="AI104" s="409">
        <v>7.0000000000000007E-2</v>
      </c>
      <c r="AJ104" s="409">
        <v>1.4999999999999999E-2</v>
      </c>
      <c r="AK104" s="344">
        <f t="shared" si="134"/>
        <v>0</v>
      </c>
      <c r="AL104" s="410">
        <f t="shared" si="133"/>
        <v>0</v>
      </c>
    </row>
    <row r="105" spans="1:38" s="364" customFormat="1" x14ac:dyDescent="0.2">
      <c r="A105" s="360" t="s">
        <v>450</v>
      </c>
      <c r="B105" s="369" t="s">
        <v>8</v>
      </c>
      <c r="C105" s="369" t="s">
        <v>2</v>
      </c>
      <c r="D105" s="489"/>
      <c r="E105" s="489"/>
      <c r="F105" s="489">
        <v>10</v>
      </c>
      <c r="G105" s="37">
        <f t="shared" si="108"/>
        <v>48.642857142857146</v>
      </c>
      <c r="H105" s="37"/>
      <c r="I105" s="37">
        <f t="shared" si="122"/>
        <v>-48.642857142857146</v>
      </c>
      <c r="J105" s="38" t="e">
        <f t="shared" si="123"/>
        <v>#DIV/0!</v>
      </c>
      <c r="K105" s="39">
        <v>20</v>
      </c>
      <c r="L105" s="40">
        <v>35</v>
      </c>
      <c r="M105" s="41">
        <v>1.08</v>
      </c>
      <c r="N105" s="843">
        <v>7590</v>
      </c>
      <c r="O105" s="573"/>
      <c r="P105" s="574">
        <f t="shared" si="124"/>
        <v>216.85714285714286</v>
      </c>
      <c r="Q105" s="44">
        <f t="shared" si="125"/>
        <v>10.842857142857143</v>
      </c>
      <c r="R105" s="45"/>
      <c r="S105" s="44">
        <f t="shared" si="126"/>
        <v>0</v>
      </c>
      <c r="T105" s="45"/>
      <c r="U105" s="44">
        <f t="shared" si="127"/>
        <v>0</v>
      </c>
      <c r="V105" s="45"/>
      <c r="W105" s="44">
        <f t="shared" si="128"/>
        <v>0</v>
      </c>
      <c r="X105" s="45">
        <v>0</v>
      </c>
      <c r="Y105" s="44">
        <f t="shared" si="129"/>
        <v>0</v>
      </c>
      <c r="Z105" s="45">
        <v>0</v>
      </c>
      <c r="AA105" s="44">
        <f t="shared" si="130"/>
        <v>0</v>
      </c>
      <c r="AB105" s="45">
        <v>0</v>
      </c>
      <c r="AC105" s="44">
        <f t="shared" si="131"/>
        <v>0</v>
      </c>
      <c r="AD105" s="43">
        <v>0</v>
      </c>
      <c r="AE105" s="45">
        <v>0</v>
      </c>
      <c r="AF105" s="44">
        <f t="shared" si="132"/>
        <v>0</v>
      </c>
      <c r="AG105" s="806">
        <v>35</v>
      </c>
      <c r="AH105" s="44">
        <v>0</v>
      </c>
      <c r="AI105" s="409">
        <v>7.0000000000000007E-2</v>
      </c>
      <c r="AJ105" s="409">
        <v>1.4999999999999999E-2</v>
      </c>
      <c r="AK105" s="344">
        <f t="shared" si="134"/>
        <v>0</v>
      </c>
      <c r="AL105" s="410">
        <f t="shared" si="133"/>
        <v>0</v>
      </c>
    </row>
    <row r="106" spans="1:38" s="364" customFormat="1" x14ac:dyDescent="0.2">
      <c r="A106" s="360" t="s">
        <v>450</v>
      </c>
      <c r="B106" s="369" t="s">
        <v>8</v>
      </c>
      <c r="C106" s="369" t="s">
        <v>3</v>
      </c>
      <c r="D106" s="489"/>
      <c r="E106" s="489"/>
      <c r="F106" s="489">
        <v>10</v>
      </c>
      <c r="G106" s="37">
        <f t="shared" si="108"/>
        <v>46.911111111111111</v>
      </c>
      <c r="H106" s="37"/>
      <c r="I106" s="37">
        <f t="shared" si="122"/>
        <v>-46.911111111111111</v>
      </c>
      <c r="J106" s="38" t="e">
        <f t="shared" si="123"/>
        <v>#DIV/0!</v>
      </c>
      <c r="K106" s="39">
        <v>36</v>
      </c>
      <c r="L106" s="40">
        <v>35</v>
      </c>
      <c r="M106" s="41">
        <v>1.08</v>
      </c>
      <c r="N106" s="843">
        <v>11480</v>
      </c>
      <c r="O106" s="573"/>
      <c r="P106" s="574">
        <f t="shared" si="124"/>
        <v>328</v>
      </c>
      <c r="Q106" s="44">
        <f t="shared" si="125"/>
        <v>9.1111111111111107</v>
      </c>
      <c r="R106" s="45"/>
      <c r="S106" s="44">
        <f t="shared" si="126"/>
        <v>0</v>
      </c>
      <c r="T106" s="45"/>
      <c r="U106" s="44">
        <f t="shared" si="127"/>
        <v>0</v>
      </c>
      <c r="V106" s="45"/>
      <c r="W106" s="44">
        <f t="shared" si="128"/>
        <v>0</v>
      </c>
      <c r="X106" s="45">
        <v>0</v>
      </c>
      <c r="Y106" s="44">
        <f t="shared" si="129"/>
        <v>0</v>
      </c>
      <c r="Z106" s="45">
        <v>0</v>
      </c>
      <c r="AA106" s="44">
        <f t="shared" si="130"/>
        <v>0</v>
      </c>
      <c r="AB106" s="45">
        <v>0</v>
      </c>
      <c r="AC106" s="44">
        <f t="shared" si="131"/>
        <v>0</v>
      </c>
      <c r="AD106" s="43">
        <v>0</v>
      </c>
      <c r="AE106" s="45">
        <v>0</v>
      </c>
      <c r="AF106" s="44">
        <f t="shared" si="132"/>
        <v>0</v>
      </c>
      <c r="AG106" s="806">
        <v>35</v>
      </c>
      <c r="AH106" s="44">
        <v>0</v>
      </c>
      <c r="AI106" s="409">
        <v>7.0000000000000007E-2</v>
      </c>
      <c r="AJ106" s="409">
        <v>1.4999999999999999E-2</v>
      </c>
      <c r="AK106" s="344">
        <f t="shared" si="134"/>
        <v>0</v>
      </c>
      <c r="AL106" s="410">
        <f t="shared" si="133"/>
        <v>0</v>
      </c>
    </row>
    <row r="107" spans="1:38" s="364" customFormat="1" x14ac:dyDescent="0.2">
      <c r="A107" s="360" t="s">
        <v>450</v>
      </c>
      <c r="B107" s="391" t="s">
        <v>9</v>
      </c>
      <c r="C107" s="391" t="s">
        <v>1</v>
      </c>
      <c r="D107" s="489"/>
      <c r="E107" s="489"/>
      <c r="F107" s="489">
        <v>10</v>
      </c>
      <c r="G107" s="61">
        <f t="shared" si="108"/>
        <v>54.996428571428581</v>
      </c>
      <c r="H107" s="61"/>
      <c r="I107" s="61">
        <f t="shared" si="122"/>
        <v>-54.996428571428581</v>
      </c>
      <c r="J107" s="62" t="e">
        <f t="shared" si="123"/>
        <v>#DIV/0!</v>
      </c>
      <c r="K107" s="63">
        <v>8</v>
      </c>
      <c r="L107" s="40">
        <v>35</v>
      </c>
      <c r="M107" s="41">
        <v>1.08</v>
      </c>
      <c r="N107" s="843">
        <v>4815</v>
      </c>
      <c r="O107" s="573"/>
      <c r="P107" s="575">
        <f t="shared" si="124"/>
        <v>137.57142857142858</v>
      </c>
      <c r="Q107" s="67">
        <f t="shared" si="125"/>
        <v>17.196428571428573</v>
      </c>
      <c r="R107" s="69"/>
      <c r="S107" s="67">
        <f t="shared" si="126"/>
        <v>0</v>
      </c>
      <c r="T107" s="69"/>
      <c r="U107" s="67">
        <f t="shared" si="127"/>
        <v>0</v>
      </c>
      <c r="V107" s="69"/>
      <c r="W107" s="67">
        <f t="shared" si="128"/>
        <v>0</v>
      </c>
      <c r="X107" s="69">
        <v>0</v>
      </c>
      <c r="Y107" s="67">
        <f t="shared" si="129"/>
        <v>0</v>
      </c>
      <c r="Z107" s="69">
        <v>0</v>
      </c>
      <c r="AA107" s="67">
        <f t="shared" si="130"/>
        <v>0</v>
      </c>
      <c r="AB107" s="69">
        <v>0</v>
      </c>
      <c r="AC107" s="67">
        <f t="shared" si="131"/>
        <v>0</v>
      </c>
      <c r="AD107" s="66">
        <v>0</v>
      </c>
      <c r="AE107" s="69">
        <v>0</v>
      </c>
      <c r="AF107" s="67">
        <f t="shared" si="132"/>
        <v>0</v>
      </c>
      <c r="AG107" s="806">
        <v>35</v>
      </c>
      <c r="AH107" s="67">
        <v>0</v>
      </c>
      <c r="AI107" s="421">
        <v>7.0000000000000007E-2</v>
      </c>
      <c r="AJ107" s="421">
        <v>1.4999999999999999E-2</v>
      </c>
      <c r="AK107" s="346">
        <f t="shared" si="134"/>
        <v>0</v>
      </c>
      <c r="AL107" s="420">
        <f t="shared" si="133"/>
        <v>0</v>
      </c>
    </row>
    <row r="108" spans="1:38" s="364" customFormat="1" x14ac:dyDescent="0.2">
      <c r="A108" s="360" t="s">
        <v>450</v>
      </c>
      <c r="B108" s="369" t="s">
        <v>9</v>
      </c>
      <c r="C108" s="369" t="s">
        <v>2</v>
      </c>
      <c r="D108" s="489"/>
      <c r="E108" s="489"/>
      <c r="F108" s="489">
        <v>10</v>
      </c>
      <c r="G108" s="37">
        <f t="shared" si="108"/>
        <v>47.707142857142863</v>
      </c>
      <c r="H108" s="37"/>
      <c r="I108" s="37">
        <f t="shared" si="122"/>
        <v>-47.707142857142863</v>
      </c>
      <c r="J108" s="38" t="e">
        <f t="shared" si="123"/>
        <v>#DIV/0!</v>
      </c>
      <c r="K108" s="39">
        <v>20</v>
      </c>
      <c r="L108" s="40">
        <v>35</v>
      </c>
      <c r="M108" s="41">
        <v>1.08</v>
      </c>
      <c r="N108" s="843">
        <v>6935</v>
      </c>
      <c r="O108" s="573"/>
      <c r="P108" s="574">
        <f t="shared" si="124"/>
        <v>198.14285714285714</v>
      </c>
      <c r="Q108" s="44">
        <f t="shared" si="125"/>
        <v>9.9071428571428566</v>
      </c>
      <c r="R108" s="45"/>
      <c r="S108" s="44">
        <f t="shared" si="126"/>
        <v>0</v>
      </c>
      <c r="T108" s="45"/>
      <c r="U108" s="44">
        <f t="shared" si="127"/>
        <v>0</v>
      </c>
      <c r="V108" s="45"/>
      <c r="W108" s="44">
        <f t="shared" si="128"/>
        <v>0</v>
      </c>
      <c r="X108" s="45">
        <v>0</v>
      </c>
      <c r="Y108" s="44">
        <f t="shared" si="129"/>
        <v>0</v>
      </c>
      <c r="Z108" s="45">
        <v>0</v>
      </c>
      <c r="AA108" s="44">
        <f t="shared" si="130"/>
        <v>0</v>
      </c>
      <c r="AB108" s="45">
        <v>0</v>
      </c>
      <c r="AC108" s="44">
        <f t="shared" si="131"/>
        <v>0</v>
      </c>
      <c r="AD108" s="43">
        <v>0</v>
      </c>
      <c r="AE108" s="45">
        <v>0</v>
      </c>
      <c r="AF108" s="44">
        <f t="shared" si="132"/>
        <v>0</v>
      </c>
      <c r="AG108" s="806">
        <v>35</v>
      </c>
      <c r="AH108" s="44">
        <v>0</v>
      </c>
      <c r="AI108" s="409">
        <v>7.0000000000000007E-2</v>
      </c>
      <c r="AJ108" s="409">
        <v>1.4999999999999999E-2</v>
      </c>
      <c r="AK108" s="344">
        <f t="shared" si="134"/>
        <v>0</v>
      </c>
      <c r="AL108" s="410">
        <f t="shared" si="133"/>
        <v>0</v>
      </c>
    </row>
    <row r="109" spans="1:38" s="364" customFormat="1" x14ac:dyDescent="0.2">
      <c r="A109" s="360" t="s">
        <v>450</v>
      </c>
      <c r="B109" s="369" t="s">
        <v>9</v>
      </c>
      <c r="C109" s="369" t="s">
        <v>3</v>
      </c>
      <c r="D109" s="489"/>
      <c r="E109" s="489"/>
      <c r="F109" s="489">
        <v>10</v>
      </c>
      <c r="G109" s="37">
        <f t="shared" si="108"/>
        <v>46.319841269841277</v>
      </c>
      <c r="H109" s="37"/>
      <c r="I109" s="37">
        <f t="shared" si="122"/>
        <v>-46.319841269841277</v>
      </c>
      <c r="J109" s="38" t="e">
        <f t="shared" si="123"/>
        <v>#DIV/0!</v>
      </c>
      <c r="K109" s="39">
        <v>36</v>
      </c>
      <c r="L109" s="40">
        <v>35</v>
      </c>
      <c r="M109" s="41">
        <v>1.08</v>
      </c>
      <c r="N109" s="843">
        <v>10735</v>
      </c>
      <c r="O109" s="573"/>
      <c r="P109" s="574">
        <f t="shared" si="124"/>
        <v>306.71428571428572</v>
      </c>
      <c r="Q109" s="44">
        <f t="shared" si="125"/>
        <v>8.5198412698412707</v>
      </c>
      <c r="R109" s="45"/>
      <c r="S109" s="44">
        <f t="shared" si="126"/>
        <v>0</v>
      </c>
      <c r="T109" s="45"/>
      <c r="U109" s="44">
        <f t="shared" si="127"/>
        <v>0</v>
      </c>
      <c r="V109" s="45"/>
      <c r="W109" s="44">
        <f t="shared" si="128"/>
        <v>0</v>
      </c>
      <c r="X109" s="45">
        <v>0</v>
      </c>
      <c r="Y109" s="44">
        <f t="shared" si="129"/>
        <v>0</v>
      </c>
      <c r="Z109" s="45">
        <v>0</v>
      </c>
      <c r="AA109" s="44">
        <f t="shared" si="130"/>
        <v>0</v>
      </c>
      <c r="AB109" s="45">
        <v>0</v>
      </c>
      <c r="AC109" s="44">
        <f t="shared" si="131"/>
        <v>0</v>
      </c>
      <c r="AD109" s="43">
        <v>0</v>
      </c>
      <c r="AE109" s="45">
        <v>0</v>
      </c>
      <c r="AF109" s="44">
        <f t="shared" si="132"/>
        <v>0</v>
      </c>
      <c r="AG109" s="806">
        <v>35</v>
      </c>
      <c r="AH109" s="44">
        <v>0</v>
      </c>
      <c r="AI109" s="409">
        <v>7.0000000000000007E-2</v>
      </c>
      <c r="AJ109" s="409">
        <v>1.4999999999999999E-2</v>
      </c>
      <c r="AK109" s="344">
        <f t="shared" si="134"/>
        <v>0</v>
      </c>
      <c r="AL109" s="410">
        <f t="shared" si="133"/>
        <v>0</v>
      </c>
    </row>
    <row r="110" spans="1:38" x14ac:dyDescent="0.2">
      <c r="A110" s="360" t="s">
        <v>450</v>
      </c>
      <c r="B110" s="36" t="s">
        <v>10</v>
      </c>
      <c r="C110" s="36" t="s">
        <v>1</v>
      </c>
      <c r="D110" s="489"/>
      <c r="E110" s="489"/>
      <c r="F110" s="489">
        <v>10</v>
      </c>
      <c r="G110" s="37">
        <f t="shared" si="108"/>
        <v>57.51428571428572</v>
      </c>
      <c r="H110" s="37"/>
      <c r="I110" s="37">
        <f t="shared" si="122"/>
        <v>-57.51428571428572</v>
      </c>
      <c r="J110" s="38" t="e">
        <f t="shared" si="123"/>
        <v>#DIV/0!</v>
      </c>
      <c r="K110" s="39">
        <v>8</v>
      </c>
      <c r="L110" s="40">
        <v>35</v>
      </c>
      <c r="M110" s="41">
        <v>1.08</v>
      </c>
      <c r="N110" s="843">
        <v>5520</v>
      </c>
      <c r="O110" s="573"/>
      <c r="P110" s="574">
        <f t="shared" si="124"/>
        <v>157.71428571428572</v>
      </c>
      <c r="Q110" s="44">
        <f t="shared" si="125"/>
        <v>19.714285714285715</v>
      </c>
      <c r="R110" s="45"/>
      <c r="S110" s="44">
        <f t="shared" si="126"/>
        <v>0</v>
      </c>
      <c r="T110" s="45"/>
      <c r="U110" s="44">
        <f t="shared" si="127"/>
        <v>0</v>
      </c>
      <c r="V110" s="45"/>
      <c r="W110" s="44">
        <f t="shared" si="128"/>
        <v>0</v>
      </c>
      <c r="X110" s="45">
        <v>0</v>
      </c>
      <c r="Y110" s="44">
        <f t="shared" si="129"/>
        <v>0</v>
      </c>
      <c r="Z110" s="45">
        <v>0</v>
      </c>
      <c r="AA110" s="44">
        <f t="shared" si="130"/>
        <v>0</v>
      </c>
      <c r="AB110" s="45">
        <v>0</v>
      </c>
      <c r="AC110" s="44">
        <f t="shared" si="131"/>
        <v>0</v>
      </c>
      <c r="AD110" s="43">
        <v>0</v>
      </c>
      <c r="AE110" s="45">
        <v>0</v>
      </c>
      <c r="AF110" s="44">
        <f t="shared" si="132"/>
        <v>0</v>
      </c>
      <c r="AG110" s="806">
        <v>35</v>
      </c>
      <c r="AH110" s="44">
        <v>0</v>
      </c>
      <c r="AI110" s="75">
        <v>7.0000000000000007E-2</v>
      </c>
      <c r="AJ110" s="75">
        <v>1.4999999999999999E-2</v>
      </c>
      <c r="AK110" s="44">
        <f t="shared" si="134"/>
        <v>0</v>
      </c>
      <c r="AL110" s="47">
        <f t="shared" si="133"/>
        <v>0</v>
      </c>
    </row>
    <row r="111" spans="1:38" x14ac:dyDescent="0.2">
      <c r="A111" s="360" t="s">
        <v>450</v>
      </c>
      <c r="B111" s="36" t="s">
        <v>10</v>
      </c>
      <c r="C111" s="36" t="s">
        <v>2</v>
      </c>
      <c r="D111" s="489"/>
      <c r="E111" s="489"/>
      <c r="F111" s="489">
        <v>10</v>
      </c>
      <c r="G111" s="37">
        <f t="shared" si="108"/>
        <v>49.071428571428577</v>
      </c>
      <c r="H111" s="37"/>
      <c r="I111" s="37">
        <f t="shared" si="122"/>
        <v>-49.071428571428577</v>
      </c>
      <c r="J111" s="38" t="e">
        <f t="shared" si="123"/>
        <v>#DIV/0!</v>
      </c>
      <c r="K111" s="39">
        <v>20</v>
      </c>
      <c r="L111" s="40">
        <v>35</v>
      </c>
      <c r="M111" s="41">
        <v>1.08</v>
      </c>
      <c r="N111" s="843">
        <v>7890</v>
      </c>
      <c r="O111" s="573"/>
      <c r="P111" s="574">
        <f t="shared" si="124"/>
        <v>225.42857142857142</v>
      </c>
      <c r="Q111" s="44">
        <f t="shared" si="125"/>
        <v>11.27142857142857</v>
      </c>
      <c r="R111" s="45"/>
      <c r="S111" s="44">
        <f t="shared" si="126"/>
        <v>0</v>
      </c>
      <c r="T111" s="45"/>
      <c r="U111" s="44">
        <f t="shared" si="127"/>
        <v>0</v>
      </c>
      <c r="V111" s="45"/>
      <c r="W111" s="44">
        <f t="shared" si="128"/>
        <v>0</v>
      </c>
      <c r="X111" s="45">
        <v>0</v>
      </c>
      <c r="Y111" s="44">
        <f t="shared" si="129"/>
        <v>0</v>
      </c>
      <c r="Z111" s="45">
        <v>0</v>
      </c>
      <c r="AA111" s="44">
        <f t="shared" si="130"/>
        <v>0</v>
      </c>
      <c r="AB111" s="45">
        <v>0</v>
      </c>
      <c r="AC111" s="44">
        <f t="shared" si="131"/>
        <v>0</v>
      </c>
      <c r="AD111" s="43">
        <v>0</v>
      </c>
      <c r="AE111" s="45">
        <v>0</v>
      </c>
      <c r="AF111" s="44">
        <f t="shared" si="132"/>
        <v>0</v>
      </c>
      <c r="AG111" s="806">
        <v>35</v>
      </c>
      <c r="AH111" s="44">
        <v>0</v>
      </c>
      <c r="AI111" s="75">
        <v>7.0000000000000007E-2</v>
      </c>
      <c r="AJ111" s="75">
        <v>1.4999999999999999E-2</v>
      </c>
      <c r="AK111" s="44">
        <f t="shared" si="134"/>
        <v>0</v>
      </c>
      <c r="AL111" s="47">
        <f t="shared" si="133"/>
        <v>0</v>
      </c>
    </row>
    <row r="112" spans="1:38" x14ac:dyDescent="0.2">
      <c r="A112" s="360" t="s">
        <v>450</v>
      </c>
      <c r="B112" s="36" t="s">
        <v>10</v>
      </c>
      <c r="C112" s="36" t="s">
        <v>3</v>
      </c>
      <c r="D112" s="489"/>
      <c r="E112" s="489"/>
      <c r="F112" s="489">
        <v>10</v>
      </c>
      <c r="G112" s="37">
        <f t="shared" si="108"/>
        <v>47.292063492063498</v>
      </c>
      <c r="H112" s="37"/>
      <c r="I112" s="37">
        <f t="shared" si="122"/>
        <v>-47.292063492063498</v>
      </c>
      <c r="J112" s="38" t="e">
        <f t="shared" si="123"/>
        <v>#DIV/0!</v>
      </c>
      <c r="K112" s="39">
        <v>36</v>
      </c>
      <c r="L112" s="40">
        <v>35</v>
      </c>
      <c r="M112" s="41">
        <v>1.08</v>
      </c>
      <c r="N112" s="843">
        <v>11960</v>
      </c>
      <c r="O112" s="573"/>
      <c r="P112" s="574">
        <f t="shared" si="124"/>
        <v>341.71428571428572</v>
      </c>
      <c r="Q112" s="44">
        <f t="shared" si="125"/>
        <v>9.4920634920634921</v>
      </c>
      <c r="R112" s="45"/>
      <c r="S112" s="44">
        <f t="shared" si="126"/>
        <v>0</v>
      </c>
      <c r="T112" s="45"/>
      <c r="U112" s="44">
        <f t="shared" si="127"/>
        <v>0</v>
      </c>
      <c r="V112" s="45"/>
      <c r="W112" s="44">
        <f t="shared" si="128"/>
        <v>0</v>
      </c>
      <c r="X112" s="45">
        <v>0</v>
      </c>
      <c r="Y112" s="44">
        <f t="shared" si="129"/>
        <v>0</v>
      </c>
      <c r="Z112" s="45">
        <v>0</v>
      </c>
      <c r="AA112" s="44">
        <f t="shared" si="130"/>
        <v>0</v>
      </c>
      <c r="AB112" s="45">
        <v>0</v>
      </c>
      <c r="AC112" s="44">
        <f t="shared" si="131"/>
        <v>0</v>
      </c>
      <c r="AD112" s="43">
        <v>0</v>
      </c>
      <c r="AE112" s="45">
        <v>0</v>
      </c>
      <c r="AF112" s="44">
        <f t="shared" si="132"/>
        <v>0</v>
      </c>
      <c r="AG112" s="806">
        <v>35</v>
      </c>
      <c r="AH112" s="44">
        <v>0</v>
      </c>
      <c r="AI112" s="75">
        <v>7.0000000000000007E-2</v>
      </c>
      <c r="AJ112" s="75">
        <v>1.4999999999999999E-2</v>
      </c>
      <c r="AK112" s="44">
        <f t="shared" si="134"/>
        <v>0</v>
      </c>
      <c r="AL112" s="47">
        <f t="shared" si="133"/>
        <v>0</v>
      </c>
    </row>
    <row r="113" spans="1:38" x14ac:dyDescent="0.2">
      <c r="A113" s="360" t="s">
        <v>450</v>
      </c>
      <c r="B113" s="36" t="s">
        <v>11</v>
      </c>
      <c r="C113" s="36" t="s">
        <v>1</v>
      </c>
      <c r="D113" s="489"/>
      <c r="E113" s="489"/>
      <c r="F113" s="489">
        <v>10</v>
      </c>
      <c r="G113" s="37">
        <f t="shared" si="108"/>
        <v>60.746428571428581</v>
      </c>
      <c r="H113" s="37"/>
      <c r="I113" s="37">
        <f t="shared" si="122"/>
        <v>-60.746428571428581</v>
      </c>
      <c r="J113" s="38" t="e">
        <f t="shared" si="123"/>
        <v>#DIV/0!</v>
      </c>
      <c r="K113" s="63">
        <v>8</v>
      </c>
      <c r="L113" s="40">
        <v>35</v>
      </c>
      <c r="M113" s="41">
        <v>1.08</v>
      </c>
      <c r="N113" s="843">
        <v>6425</v>
      </c>
      <c r="O113" s="573"/>
      <c r="P113" s="574">
        <f t="shared" si="124"/>
        <v>183.57142857142858</v>
      </c>
      <c r="Q113" s="44">
        <f t="shared" si="125"/>
        <v>22.946428571428573</v>
      </c>
      <c r="R113" s="45"/>
      <c r="S113" s="44">
        <f t="shared" si="126"/>
        <v>0</v>
      </c>
      <c r="T113" s="45"/>
      <c r="U113" s="44">
        <f t="shared" si="127"/>
        <v>0</v>
      </c>
      <c r="V113" s="45"/>
      <c r="W113" s="44">
        <f t="shared" si="128"/>
        <v>0</v>
      </c>
      <c r="X113" s="45">
        <v>0</v>
      </c>
      <c r="Y113" s="44">
        <f t="shared" si="129"/>
        <v>0</v>
      </c>
      <c r="Z113" s="45">
        <v>0</v>
      </c>
      <c r="AA113" s="44">
        <f t="shared" si="130"/>
        <v>0</v>
      </c>
      <c r="AB113" s="45">
        <v>0</v>
      </c>
      <c r="AC113" s="44">
        <f t="shared" si="131"/>
        <v>0</v>
      </c>
      <c r="AD113" s="43">
        <v>0</v>
      </c>
      <c r="AE113" s="45">
        <v>0</v>
      </c>
      <c r="AF113" s="44">
        <f t="shared" si="132"/>
        <v>0</v>
      </c>
      <c r="AG113" s="806">
        <v>35</v>
      </c>
      <c r="AH113" s="44">
        <v>0</v>
      </c>
      <c r="AI113" s="75">
        <v>7.0000000000000007E-2</v>
      </c>
      <c r="AJ113" s="75">
        <v>1.4999999999999999E-2</v>
      </c>
      <c r="AK113" s="44">
        <f t="shared" si="134"/>
        <v>0</v>
      </c>
      <c r="AL113" s="47">
        <f t="shared" si="133"/>
        <v>0</v>
      </c>
    </row>
    <row r="114" spans="1:38" x14ac:dyDescent="0.2">
      <c r="A114" s="360" t="s">
        <v>450</v>
      </c>
      <c r="B114" s="36" t="s">
        <v>11</v>
      </c>
      <c r="C114" s="36" t="s">
        <v>2</v>
      </c>
      <c r="D114" s="489"/>
      <c r="E114" s="489"/>
      <c r="F114" s="489">
        <v>10</v>
      </c>
      <c r="G114" s="37">
        <f t="shared" si="108"/>
        <v>51.271428571428572</v>
      </c>
      <c r="H114" s="37"/>
      <c r="I114" s="37">
        <f t="shared" si="122"/>
        <v>-51.271428571428572</v>
      </c>
      <c r="J114" s="38" t="e">
        <f t="shared" si="123"/>
        <v>#DIV/0!</v>
      </c>
      <c r="K114" s="39">
        <v>20</v>
      </c>
      <c r="L114" s="40">
        <v>35</v>
      </c>
      <c r="M114" s="41">
        <v>1.08</v>
      </c>
      <c r="N114" s="843">
        <v>9430</v>
      </c>
      <c r="O114" s="573"/>
      <c r="P114" s="574">
        <f t="shared" si="124"/>
        <v>269.42857142857144</v>
      </c>
      <c r="Q114" s="44">
        <f t="shared" si="125"/>
        <v>13.471428571428572</v>
      </c>
      <c r="R114" s="45"/>
      <c r="S114" s="44">
        <f t="shared" si="126"/>
        <v>0</v>
      </c>
      <c r="T114" s="45"/>
      <c r="U114" s="44">
        <f t="shared" si="127"/>
        <v>0</v>
      </c>
      <c r="V114" s="45"/>
      <c r="W114" s="44">
        <f t="shared" si="128"/>
        <v>0</v>
      </c>
      <c r="X114" s="45">
        <v>0</v>
      </c>
      <c r="Y114" s="44">
        <f t="shared" si="129"/>
        <v>0</v>
      </c>
      <c r="Z114" s="45">
        <v>0</v>
      </c>
      <c r="AA114" s="44">
        <f t="shared" si="130"/>
        <v>0</v>
      </c>
      <c r="AB114" s="45">
        <v>0</v>
      </c>
      <c r="AC114" s="44">
        <f t="shared" si="131"/>
        <v>0</v>
      </c>
      <c r="AD114" s="43">
        <v>0</v>
      </c>
      <c r="AE114" s="45">
        <v>0</v>
      </c>
      <c r="AF114" s="44">
        <f t="shared" si="132"/>
        <v>0</v>
      </c>
      <c r="AG114" s="806">
        <v>35</v>
      </c>
      <c r="AH114" s="44">
        <v>0</v>
      </c>
      <c r="AI114" s="75">
        <v>7.0000000000000007E-2</v>
      </c>
      <c r="AJ114" s="75">
        <v>1.4999999999999999E-2</v>
      </c>
      <c r="AK114" s="44">
        <f t="shared" si="134"/>
        <v>0</v>
      </c>
      <c r="AL114" s="47">
        <f t="shared" si="133"/>
        <v>0</v>
      </c>
    </row>
    <row r="115" spans="1:38" x14ac:dyDescent="0.2">
      <c r="A115" s="360" t="s">
        <v>450</v>
      </c>
      <c r="B115" s="82" t="s">
        <v>11</v>
      </c>
      <c r="C115" s="82" t="s">
        <v>3</v>
      </c>
      <c r="D115" s="490"/>
      <c r="E115" s="490"/>
      <c r="F115" s="490">
        <v>10</v>
      </c>
      <c r="G115" s="83">
        <f t="shared" si="108"/>
        <v>49.208730158730162</v>
      </c>
      <c r="H115" s="83"/>
      <c r="I115" s="83">
        <f t="shared" si="122"/>
        <v>-49.208730158730162</v>
      </c>
      <c r="J115" s="84" t="e">
        <f t="shared" si="123"/>
        <v>#DIV/0!</v>
      </c>
      <c r="K115" s="85">
        <v>36</v>
      </c>
      <c r="L115" s="92">
        <v>35</v>
      </c>
      <c r="M115" s="93">
        <v>1.08</v>
      </c>
      <c r="N115" s="843">
        <v>14375</v>
      </c>
      <c r="O115" s="681"/>
      <c r="P115" s="682">
        <f t="shared" si="124"/>
        <v>410.71428571428572</v>
      </c>
      <c r="Q115" s="88">
        <f t="shared" si="125"/>
        <v>11.408730158730158</v>
      </c>
      <c r="R115" s="89"/>
      <c r="S115" s="88">
        <f t="shared" si="126"/>
        <v>0</v>
      </c>
      <c r="T115" s="89"/>
      <c r="U115" s="88">
        <f t="shared" si="127"/>
        <v>0</v>
      </c>
      <c r="V115" s="89"/>
      <c r="W115" s="88">
        <f t="shared" si="128"/>
        <v>0</v>
      </c>
      <c r="X115" s="89">
        <v>0</v>
      </c>
      <c r="Y115" s="88">
        <f t="shared" si="129"/>
        <v>0</v>
      </c>
      <c r="Z115" s="89">
        <v>0</v>
      </c>
      <c r="AA115" s="88">
        <f t="shared" si="130"/>
        <v>0</v>
      </c>
      <c r="AB115" s="89">
        <v>0</v>
      </c>
      <c r="AC115" s="88">
        <f t="shared" si="131"/>
        <v>0</v>
      </c>
      <c r="AD115" s="87">
        <v>0</v>
      </c>
      <c r="AE115" s="89">
        <v>0</v>
      </c>
      <c r="AF115" s="88">
        <f t="shared" si="132"/>
        <v>0</v>
      </c>
      <c r="AG115" s="807">
        <v>35</v>
      </c>
      <c r="AH115" s="88">
        <v>0</v>
      </c>
      <c r="AI115" s="103">
        <v>7.0000000000000007E-2</v>
      </c>
      <c r="AJ115" s="103">
        <v>1.4999999999999999E-2</v>
      </c>
      <c r="AK115" s="88">
        <f t="shared" si="134"/>
        <v>0</v>
      </c>
      <c r="AL115" s="90">
        <f t="shared" si="133"/>
        <v>0</v>
      </c>
    </row>
    <row r="116" spans="1:38" s="370" customFormat="1" ht="13.5" thickBot="1" x14ac:dyDescent="0.25">
      <c r="A116" s="810" t="s">
        <v>449</v>
      </c>
      <c r="B116" s="80" t="s">
        <v>52</v>
      </c>
      <c r="C116" s="80" t="s">
        <v>373</v>
      </c>
      <c r="D116" s="834"/>
      <c r="E116" s="834"/>
      <c r="F116" s="650" t="s">
        <v>373</v>
      </c>
      <c r="G116" s="619">
        <f t="shared" si="108"/>
        <v>37.800000000000004</v>
      </c>
      <c r="H116" s="619"/>
      <c r="I116" s="619">
        <f t="shared" ref="I116" si="148">D116-G116</f>
        <v>-37.800000000000004</v>
      </c>
      <c r="J116" s="620" t="e">
        <f t="shared" ref="J116" si="149">I116/D116</f>
        <v>#DIV/0!</v>
      </c>
      <c r="K116" s="651">
        <v>36</v>
      </c>
      <c r="L116" s="826">
        <v>35</v>
      </c>
      <c r="M116" s="811">
        <v>1.08</v>
      </c>
      <c r="N116" s="812"/>
      <c r="O116" s="813"/>
      <c r="P116" s="814">
        <f t="shared" ref="P116" si="150">(N116+O116)/L116</f>
        <v>0</v>
      </c>
      <c r="Q116" s="81">
        <f t="shared" ref="Q116" si="151">P116/K116</f>
        <v>0</v>
      </c>
      <c r="R116" s="654"/>
      <c r="S116" s="81">
        <f t="shared" ref="S116" si="152">R116/L116</f>
        <v>0</v>
      </c>
      <c r="T116" s="654"/>
      <c r="U116" s="81">
        <f t="shared" ref="U116" si="153">T116/L116</f>
        <v>0</v>
      </c>
      <c r="V116" s="654"/>
      <c r="W116" s="81">
        <f t="shared" ref="W116" si="154">V116/L116</f>
        <v>0</v>
      </c>
      <c r="X116" s="654">
        <v>0</v>
      </c>
      <c r="Y116" s="81">
        <f t="shared" ref="Y116" si="155">(X116/L116)/K116</f>
        <v>0</v>
      </c>
      <c r="Z116" s="654">
        <v>0</v>
      </c>
      <c r="AA116" s="81">
        <f t="shared" ref="AA116" si="156">(Z116/L116)/K116</f>
        <v>0</v>
      </c>
      <c r="AB116" s="654">
        <v>0</v>
      </c>
      <c r="AC116" s="81">
        <f t="shared" ref="AC116" si="157">(AB116/L116)/K116</f>
        <v>0</v>
      </c>
      <c r="AD116" s="653">
        <v>0</v>
      </c>
      <c r="AE116" s="654">
        <v>0</v>
      </c>
      <c r="AF116" s="81">
        <f t="shared" ref="AF116" si="158">AE116/L116</f>
        <v>0</v>
      </c>
      <c r="AG116" s="815">
        <v>35</v>
      </c>
      <c r="AH116" s="81">
        <v>0</v>
      </c>
      <c r="AI116" s="816">
        <v>0.04</v>
      </c>
      <c r="AJ116" s="816">
        <v>1.4999999999999999E-2</v>
      </c>
      <c r="AK116" s="81">
        <f t="shared" ref="AK116" si="159">(D116*AI116)+AH116</f>
        <v>0</v>
      </c>
      <c r="AL116" s="657">
        <f t="shared" ref="AL116" si="160">D116*AJ116</f>
        <v>0</v>
      </c>
    </row>
    <row r="117" spans="1:38" x14ac:dyDescent="0.2">
      <c r="A117" s="364" t="s">
        <v>451</v>
      </c>
      <c r="B117" s="23" t="s">
        <v>7</v>
      </c>
      <c r="C117" s="23" t="s">
        <v>1</v>
      </c>
      <c r="D117" s="827"/>
      <c r="E117" s="828"/>
      <c r="F117" s="828">
        <v>10</v>
      </c>
      <c r="G117" s="94">
        <f t="shared" si="108"/>
        <v>54.317857142857143</v>
      </c>
      <c r="I117" s="94">
        <v>19.93399470899471</v>
      </c>
      <c r="J117" s="95">
        <v>0.30667684167684167</v>
      </c>
      <c r="K117" s="23">
        <v>8</v>
      </c>
      <c r="L117" s="96">
        <v>35</v>
      </c>
      <c r="M117" s="96">
        <v>1.08</v>
      </c>
      <c r="N117" s="843">
        <v>5845</v>
      </c>
      <c r="P117" s="94">
        <v>131.14285714285714</v>
      </c>
      <c r="Q117" s="98">
        <v>16.392857142857142</v>
      </c>
      <c r="S117" s="98">
        <v>0</v>
      </c>
      <c r="U117" s="98">
        <v>0</v>
      </c>
      <c r="W117" s="98">
        <v>0</v>
      </c>
      <c r="X117" s="99">
        <v>0</v>
      </c>
      <c r="Y117" s="98">
        <v>0</v>
      </c>
      <c r="Z117" s="99">
        <v>0</v>
      </c>
      <c r="AA117" s="98">
        <v>0</v>
      </c>
      <c r="AB117" s="99">
        <v>0</v>
      </c>
      <c r="AC117" s="98">
        <v>0</v>
      </c>
      <c r="AD117" s="100">
        <v>0</v>
      </c>
      <c r="AE117" s="99">
        <v>0</v>
      </c>
      <c r="AF117" s="98">
        <v>0</v>
      </c>
      <c r="AG117" s="712">
        <v>30</v>
      </c>
      <c r="AH117" s="98">
        <v>0</v>
      </c>
      <c r="AI117" s="101">
        <v>7.0000000000000007E-2</v>
      </c>
      <c r="AJ117" s="101">
        <v>1.4999999999999999E-2</v>
      </c>
      <c r="AK117" s="100">
        <v>4.5500000000000007</v>
      </c>
      <c r="AL117" s="100">
        <v>0.97499999999999998</v>
      </c>
    </row>
    <row r="118" spans="1:38" x14ac:dyDescent="0.2">
      <c r="A118" s="23" t="s">
        <v>451</v>
      </c>
      <c r="B118" s="23" t="s">
        <v>7</v>
      </c>
      <c r="C118" s="23" t="s">
        <v>2</v>
      </c>
      <c r="D118" s="827"/>
      <c r="E118" s="828"/>
      <c r="F118" s="828">
        <v>10</v>
      </c>
      <c r="G118" s="94">
        <f t="shared" si="108"/>
        <v>47.546428571428571</v>
      </c>
      <c r="I118" s="94">
        <v>26.705423280423283</v>
      </c>
      <c r="J118" s="95">
        <v>0.41085266585266589</v>
      </c>
      <c r="K118" s="23">
        <v>20</v>
      </c>
      <c r="L118" s="96">
        <v>35</v>
      </c>
      <c r="M118" s="96">
        <v>1.08</v>
      </c>
      <c r="N118" s="843">
        <v>8820</v>
      </c>
      <c r="P118" s="94">
        <v>192.42857142857142</v>
      </c>
      <c r="Q118" s="98">
        <v>9.6214285714285701</v>
      </c>
      <c r="S118" s="98">
        <v>0</v>
      </c>
      <c r="U118" s="98">
        <v>0</v>
      </c>
      <c r="W118" s="98">
        <v>0</v>
      </c>
      <c r="X118" s="99">
        <v>0</v>
      </c>
      <c r="Y118" s="98">
        <v>0</v>
      </c>
      <c r="Z118" s="99">
        <v>0</v>
      </c>
      <c r="AA118" s="98">
        <v>0</v>
      </c>
      <c r="AB118" s="99">
        <v>0</v>
      </c>
      <c r="AC118" s="98">
        <v>0</v>
      </c>
      <c r="AD118" s="100">
        <v>0</v>
      </c>
      <c r="AE118" s="99">
        <v>0</v>
      </c>
      <c r="AF118" s="98">
        <v>0</v>
      </c>
      <c r="AG118" s="712">
        <v>30</v>
      </c>
      <c r="AH118" s="98">
        <v>0</v>
      </c>
      <c r="AI118" s="101">
        <v>7.0000000000000007E-2</v>
      </c>
      <c r="AJ118" s="101">
        <v>1.4999999999999999E-2</v>
      </c>
      <c r="AK118" s="100">
        <v>4.5500000000000007</v>
      </c>
      <c r="AL118" s="100">
        <v>0.97499999999999998</v>
      </c>
    </row>
    <row r="119" spans="1:38" x14ac:dyDescent="0.2">
      <c r="A119" s="23" t="s">
        <v>451</v>
      </c>
      <c r="B119" s="23" t="s">
        <v>7</v>
      </c>
      <c r="C119" s="23" t="s">
        <v>3</v>
      </c>
      <c r="D119" s="827"/>
      <c r="E119" s="828"/>
      <c r="F119" s="828">
        <v>10</v>
      </c>
      <c r="G119" s="94">
        <f t="shared" si="108"/>
        <v>46.074206349206356</v>
      </c>
      <c r="I119" s="94">
        <v>28.177645502645504</v>
      </c>
      <c r="J119" s="95">
        <v>0.43350223850223851</v>
      </c>
      <c r="K119" s="23">
        <v>36</v>
      </c>
      <c r="L119" s="96">
        <v>35</v>
      </c>
      <c r="M119" s="96">
        <v>1.08</v>
      </c>
      <c r="N119" s="843">
        <v>13740</v>
      </c>
      <c r="P119" s="94">
        <v>293.37142857142857</v>
      </c>
      <c r="Q119" s="98">
        <v>8.1492063492063487</v>
      </c>
      <c r="S119" s="98">
        <v>0</v>
      </c>
      <c r="U119" s="98">
        <v>0</v>
      </c>
      <c r="W119" s="98">
        <v>0</v>
      </c>
      <c r="X119" s="99">
        <v>0</v>
      </c>
      <c r="Y119" s="98">
        <v>0</v>
      </c>
      <c r="Z119" s="99">
        <v>0</v>
      </c>
      <c r="AA119" s="98">
        <v>0</v>
      </c>
      <c r="AB119" s="99">
        <v>0</v>
      </c>
      <c r="AC119" s="98">
        <v>0</v>
      </c>
      <c r="AD119" s="100">
        <v>0</v>
      </c>
      <c r="AE119" s="99">
        <v>0</v>
      </c>
      <c r="AF119" s="98">
        <v>0</v>
      </c>
      <c r="AG119" s="712">
        <v>30</v>
      </c>
      <c r="AH119" s="98">
        <v>0</v>
      </c>
      <c r="AI119" s="101">
        <v>7.0000000000000007E-2</v>
      </c>
      <c r="AJ119" s="101">
        <v>1.4999999999999999E-2</v>
      </c>
      <c r="AK119" s="100">
        <v>4.5500000000000007</v>
      </c>
      <c r="AL119" s="100">
        <v>0.97499999999999998</v>
      </c>
    </row>
    <row r="120" spans="1:38" x14ac:dyDescent="0.2">
      <c r="A120" s="23" t="s">
        <v>451</v>
      </c>
      <c r="B120" s="23" t="s">
        <v>8</v>
      </c>
      <c r="C120" s="23" t="s">
        <v>1</v>
      </c>
      <c r="D120" s="827"/>
      <c r="E120" s="828"/>
      <c r="F120" s="828">
        <v>10</v>
      </c>
      <c r="G120" s="94">
        <f t="shared" si="108"/>
        <v>53.239285714285721</v>
      </c>
      <c r="I120" s="94">
        <v>21.012566137566132</v>
      </c>
      <c r="J120" s="95">
        <v>0.32327024827024819</v>
      </c>
      <c r="K120" s="23">
        <v>8</v>
      </c>
      <c r="L120" s="96">
        <v>35</v>
      </c>
      <c r="M120" s="96">
        <v>1.08</v>
      </c>
      <c r="N120" s="843">
        <v>5360</v>
      </c>
      <c r="P120" s="94">
        <v>122.51428571428572</v>
      </c>
      <c r="Q120" s="98">
        <v>15.314285714285715</v>
      </c>
      <c r="S120" s="98">
        <v>0</v>
      </c>
      <c r="U120" s="98">
        <v>0</v>
      </c>
      <c r="W120" s="98">
        <v>0</v>
      </c>
      <c r="X120" s="99">
        <v>0</v>
      </c>
      <c r="Y120" s="98">
        <v>0</v>
      </c>
      <c r="Z120" s="99">
        <v>0</v>
      </c>
      <c r="AA120" s="98">
        <v>0</v>
      </c>
      <c r="AB120" s="99">
        <v>0</v>
      </c>
      <c r="AC120" s="98">
        <v>0</v>
      </c>
      <c r="AD120" s="100">
        <v>0</v>
      </c>
      <c r="AE120" s="99">
        <v>0</v>
      </c>
      <c r="AF120" s="98">
        <v>0</v>
      </c>
      <c r="AG120" s="712">
        <v>30</v>
      </c>
      <c r="AH120" s="98">
        <v>0</v>
      </c>
      <c r="AI120" s="101">
        <v>7.0000000000000007E-2</v>
      </c>
      <c r="AJ120" s="101">
        <v>1.4999999999999999E-2</v>
      </c>
      <c r="AK120" s="100">
        <v>4.5500000000000007</v>
      </c>
      <c r="AL120" s="100">
        <v>0.97499999999999998</v>
      </c>
    </row>
    <row r="121" spans="1:38" x14ac:dyDescent="0.2">
      <c r="A121" s="23" t="s">
        <v>451</v>
      </c>
      <c r="B121" s="23" t="s">
        <v>8</v>
      </c>
      <c r="C121" s="23" t="s">
        <v>2</v>
      </c>
      <c r="D121" s="827"/>
      <c r="E121" s="828"/>
      <c r="F121" s="828">
        <v>10</v>
      </c>
      <c r="G121" s="94">
        <f t="shared" si="108"/>
        <v>46.59928571428572</v>
      </c>
      <c r="I121" s="94">
        <v>27.652566137566133</v>
      </c>
      <c r="J121" s="95">
        <v>0.42542409442409435</v>
      </c>
      <c r="K121" s="23">
        <v>20</v>
      </c>
      <c r="L121" s="96">
        <v>35</v>
      </c>
      <c r="M121" s="96">
        <v>1.08</v>
      </c>
      <c r="N121" s="843">
        <v>7590</v>
      </c>
      <c r="P121" s="94">
        <v>173.48571428571429</v>
      </c>
      <c r="Q121" s="98">
        <v>8.6742857142857144</v>
      </c>
      <c r="S121" s="98">
        <v>0</v>
      </c>
      <c r="U121" s="98">
        <v>0</v>
      </c>
      <c r="W121" s="98">
        <v>0</v>
      </c>
      <c r="X121" s="99">
        <v>0</v>
      </c>
      <c r="Y121" s="98">
        <v>0</v>
      </c>
      <c r="Z121" s="99">
        <v>0</v>
      </c>
      <c r="AA121" s="98">
        <v>0</v>
      </c>
      <c r="AB121" s="99">
        <v>0</v>
      </c>
      <c r="AC121" s="98">
        <v>0</v>
      </c>
      <c r="AD121" s="100">
        <v>0</v>
      </c>
      <c r="AE121" s="99">
        <v>0</v>
      </c>
      <c r="AF121" s="98">
        <v>0</v>
      </c>
      <c r="AG121" s="712">
        <v>30</v>
      </c>
      <c r="AH121" s="98">
        <v>0</v>
      </c>
      <c r="AI121" s="101">
        <v>7.0000000000000007E-2</v>
      </c>
      <c r="AJ121" s="101">
        <v>1.4999999999999999E-2</v>
      </c>
      <c r="AK121" s="100">
        <v>4.5500000000000007</v>
      </c>
      <c r="AL121" s="100">
        <v>0.97499999999999998</v>
      </c>
    </row>
    <row r="122" spans="1:38" x14ac:dyDescent="0.2">
      <c r="A122" s="23" t="s">
        <v>451</v>
      </c>
      <c r="B122" s="23" t="s">
        <v>8</v>
      </c>
      <c r="C122" s="23" t="s">
        <v>3</v>
      </c>
      <c r="D122" s="827"/>
      <c r="E122" s="828"/>
      <c r="F122" s="828">
        <v>10</v>
      </c>
      <c r="G122" s="94">
        <f t="shared" si="108"/>
        <v>45.213888888888896</v>
      </c>
      <c r="I122" s="94">
        <v>29.037962962962965</v>
      </c>
      <c r="J122" s="95">
        <v>0.44673789173789175</v>
      </c>
      <c r="K122" s="23">
        <v>36</v>
      </c>
      <c r="L122" s="96">
        <v>35</v>
      </c>
      <c r="M122" s="96">
        <v>1.08</v>
      </c>
      <c r="N122" s="843">
        <v>11480</v>
      </c>
      <c r="P122" s="94">
        <v>262.39999999999998</v>
      </c>
      <c r="Q122" s="98">
        <v>7.2888888888888879</v>
      </c>
      <c r="S122" s="98">
        <v>0</v>
      </c>
      <c r="U122" s="98">
        <v>0</v>
      </c>
      <c r="W122" s="98">
        <v>0</v>
      </c>
      <c r="X122" s="99">
        <v>0</v>
      </c>
      <c r="Y122" s="98">
        <v>0</v>
      </c>
      <c r="Z122" s="99">
        <v>0</v>
      </c>
      <c r="AA122" s="98">
        <v>0</v>
      </c>
      <c r="AB122" s="99">
        <v>0</v>
      </c>
      <c r="AC122" s="98">
        <v>0</v>
      </c>
      <c r="AD122" s="100">
        <v>0</v>
      </c>
      <c r="AE122" s="99">
        <v>0</v>
      </c>
      <c r="AF122" s="98">
        <v>0</v>
      </c>
      <c r="AG122" s="712">
        <v>30</v>
      </c>
      <c r="AH122" s="98">
        <v>0</v>
      </c>
      <c r="AI122" s="101">
        <v>7.0000000000000007E-2</v>
      </c>
      <c r="AJ122" s="101">
        <v>1.4999999999999999E-2</v>
      </c>
      <c r="AK122" s="100">
        <v>4.5500000000000007</v>
      </c>
      <c r="AL122" s="100">
        <v>0.97499999999999998</v>
      </c>
    </row>
    <row r="123" spans="1:38" x14ac:dyDescent="0.2">
      <c r="A123" s="23" t="s">
        <v>451</v>
      </c>
      <c r="B123" s="23" t="s">
        <v>9</v>
      </c>
      <c r="C123" s="23" t="s">
        <v>1</v>
      </c>
      <c r="D123" s="827"/>
      <c r="E123" s="828"/>
      <c r="F123" s="828">
        <v>10</v>
      </c>
      <c r="G123" s="94">
        <f t="shared" si="108"/>
        <v>51.775000000000013</v>
      </c>
      <c r="I123" s="94">
        <v>22.476851851851855</v>
      </c>
      <c r="J123" s="95">
        <v>0.34579772079772086</v>
      </c>
      <c r="K123" s="23">
        <v>8</v>
      </c>
      <c r="L123" s="96">
        <v>35</v>
      </c>
      <c r="M123" s="96">
        <v>1.08</v>
      </c>
      <c r="N123" s="843">
        <v>4815</v>
      </c>
      <c r="P123" s="94">
        <v>110.8</v>
      </c>
      <c r="Q123" s="98">
        <v>13.85</v>
      </c>
      <c r="S123" s="98">
        <v>0</v>
      </c>
      <c r="U123" s="98">
        <v>0</v>
      </c>
      <c r="W123" s="98">
        <v>0</v>
      </c>
      <c r="X123" s="99">
        <v>0</v>
      </c>
      <c r="Y123" s="98">
        <v>0</v>
      </c>
      <c r="Z123" s="99">
        <v>0</v>
      </c>
      <c r="AA123" s="98">
        <v>0</v>
      </c>
      <c r="AB123" s="99">
        <v>0</v>
      </c>
      <c r="AC123" s="98">
        <v>0</v>
      </c>
      <c r="AD123" s="100">
        <v>0</v>
      </c>
      <c r="AE123" s="99">
        <v>0</v>
      </c>
      <c r="AF123" s="98">
        <v>0</v>
      </c>
      <c r="AG123" s="712">
        <v>30</v>
      </c>
      <c r="AH123" s="98">
        <v>0</v>
      </c>
      <c r="AI123" s="101">
        <v>7.0000000000000007E-2</v>
      </c>
      <c r="AJ123" s="101">
        <v>1.4999999999999999E-2</v>
      </c>
      <c r="AK123" s="100">
        <v>4.5500000000000007</v>
      </c>
      <c r="AL123" s="100">
        <v>0.97499999999999998</v>
      </c>
    </row>
    <row r="124" spans="1:38" x14ac:dyDescent="0.2">
      <c r="A124" s="23" t="s">
        <v>451</v>
      </c>
      <c r="B124" s="23" t="s">
        <v>9</v>
      </c>
      <c r="C124" s="23" t="s">
        <v>2</v>
      </c>
      <c r="D124" s="827"/>
      <c r="E124" s="828"/>
      <c r="F124" s="828">
        <v>10</v>
      </c>
      <c r="G124" s="94">
        <f t="shared" si="108"/>
        <v>45.682142857142871</v>
      </c>
      <c r="I124" s="94">
        <v>28.569708994708996</v>
      </c>
      <c r="J124" s="95">
        <v>0.43953398453398457</v>
      </c>
      <c r="K124" s="23">
        <v>20</v>
      </c>
      <c r="L124" s="96">
        <v>35</v>
      </c>
      <c r="M124" s="96">
        <v>1.08</v>
      </c>
      <c r="N124" s="843">
        <v>6935</v>
      </c>
      <c r="P124" s="94">
        <v>155.14285714285714</v>
      </c>
      <c r="Q124" s="98">
        <v>7.7571428571428571</v>
      </c>
      <c r="S124" s="98">
        <v>0</v>
      </c>
      <c r="U124" s="98">
        <v>0</v>
      </c>
      <c r="W124" s="98">
        <v>0</v>
      </c>
      <c r="X124" s="99">
        <v>0</v>
      </c>
      <c r="Y124" s="98">
        <v>0</v>
      </c>
      <c r="Z124" s="99">
        <v>0</v>
      </c>
      <c r="AA124" s="98">
        <v>0</v>
      </c>
      <c r="AB124" s="99">
        <v>0</v>
      </c>
      <c r="AC124" s="98">
        <v>0</v>
      </c>
      <c r="AD124" s="100">
        <v>0</v>
      </c>
      <c r="AE124" s="99">
        <v>0</v>
      </c>
      <c r="AF124" s="98">
        <v>0</v>
      </c>
      <c r="AG124" s="712">
        <v>30</v>
      </c>
      <c r="AH124" s="98">
        <v>0</v>
      </c>
      <c r="AI124" s="101">
        <v>7.0000000000000007E-2</v>
      </c>
      <c r="AJ124" s="101">
        <v>1.4999999999999999E-2</v>
      </c>
      <c r="AK124" s="100">
        <v>4.5500000000000007</v>
      </c>
      <c r="AL124" s="100">
        <v>0.97499999999999998</v>
      </c>
    </row>
    <row r="125" spans="1:38" x14ac:dyDescent="0.2">
      <c r="A125" s="23" t="s">
        <v>451</v>
      </c>
      <c r="B125" s="23" t="s">
        <v>9</v>
      </c>
      <c r="C125" s="23" t="s">
        <v>3</v>
      </c>
      <c r="D125" s="827"/>
      <c r="E125" s="828"/>
      <c r="F125" s="828">
        <v>10</v>
      </c>
      <c r="G125" s="94">
        <f t="shared" si="108"/>
        <v>44.431349206349218</v>
      </c>
      <c r="I125" s="94">
        <v>29.82050264550265</v>
      </c>
      <c r="J125" s="95">
        <v>0.45877696377696386</v>
      </c>
      <c r="K125" s="23">
        <v>36</v>
      </c>
      <c r="L125" s="96">
        <v>35</v>
      </c>
      <c r="M125" s="96">
        <v>1.08</v>
      </c>
      <c r="N125" s="843">
        <v>10735</v>
      </c>
      <c r="P125" s="94">
        <v>234.22857142857143</v>
      </c>
      <c r="Q125" s="98">
        <v>6.5063492063492063</v>
      </c>
      <c r="S125" s="98">
        <v>0</v>
      </c>
      <c r="U125" s="98">
        <v>0</v>
      </c>
      <c r="W125" s="98">
        <v>0</v>
      </c>
      <c r="X125" s="99">
        <v>0</v>
      </c>
      <c r="Y125" s="98">
        <v>0</v>
      </c>
      <c r="Z125" s="99">
        <v>0</v>
      </c>
      <c r="AA125" s="98">
        <v>0</v>
      </c>
      <c r="AB125" s="99">
        <v>0</v>
      </c>
      <c r="AC125" s="98">
        <v>0</v>
      </c>
      <c r="AD125" s="100">
        <v>0</v>
      </c>
      <c r="AE125" s="99">
        <v>0</v>
      </c>
      <c r="AF125" s="98">
        <v>0</v>
      </c>
      <c r="AG125" s="712">
        <v>30</v>
      </c>
      <c r="AH125" s="98">
        <v>0</v>
      </c>
      <c r="AI125" s="101">
        <v>7.0000000000000007E-2</v>
      </c>
      <c r="AJ125" s="101">
        <v>1.4999999999999999E-2</v>
      </c>
      <c r="AK125" s="100">
        <v>4.5500000000000007</v>
      </c>
      <c r="AL125" s="100">
        <v>0.97499999999999998</v>
      </c>
    </row>
    <row r="126" spans="1:38" x14ac:dyDescent="0.2">
      <c r="A126" s="23" t="s">
        <v>451</v>
      </c>
      <c r="B126" s="23" t="s">
        <v>10</v>
      </c>
      <c r="C126" s="23" t="s">
        <v>1</v>
      </c>
      <c r="D126" s="827"/>
      <c r="E126" s="828"/>
      <c r="F126" s="828">
        <v>10</v>
      </c>
      <c r="G126" s="94">
        <f t="shared" si="108"/>
        <v>53.696428571428577</v>
      </c>
      <c r="I126" s="94">
        <v>20.555423280423277</v>
      </c>
      <c r="J126" s="95">
        <v>0.31623728123728118</v>
      </c>
      <c r="K126" s="23">
        <v>8</v>
      </c>
      <c r="L126" s="96">
        <v>35</v>
      </c>
      <c r="M126" s="96">
        <v>1.08</v>
      </c>
      <c r="N126" s="843">
        <v>5520</v>
      </c>
      <c r="P126" s="94">
        <v>126.17142857142858</v>
      </c>
      <c r="Q126" s="98">
        <v>15.771428571428572</v>
      </c>
      <c r="S126" s="98">
        <v>0</v>
      </c>
      <c r="U126" s="98">
        <v>0</v>
      </c>
      <c r="W126" s="98">
        <v>0</v>
      </c>
      <c r="X126" s="99">
        <v>0</v>
      </c>
      <c r="Y126" s="98">
        <v>0</v>
      </c>
      <c r="Z126" s="99">
        <v>0</v>
      </c>
      <c r="AA126" s="98">
        <v>0</v>
      </c>
      <c r="AB126" s="99">
        <v>0</v>
      </c>
      <c r="AC126" s="98">
        <v>0</v>
      </c>
      <c r="AD126" s="100">
        <v>0</v>
      </c>
      <c r="AE126" s="99">
        <v>0</v>
      </c>
      <c r="AF126" s="98">
        <v>0</v>
      </c>
      <c r="AG126" s="712">
        <v>30</v>
      </c>
      <c r="AH126" s="98">
        <v>0</v>
      </c>
      <c r="AI126" s="101">
        <v>7.0000000000000007E-2</v>
      </c>
      <c r="AJ126" s="101">
        <v>1.4999999999999999E-2</v>
      </c>
      <c r="AK126" s="100">
        <v>4.5500000000000007</v>
      </c>
      <c r="AL126" s="100">
        <v>0.97499999999999998</v>
      </c>
    </row>
    <row r="127" spans="1:38" x14ac:dyDescent="0.2">
      <c r="A127" s="23" t="s">
        <v>451</v>
      </c>
      <c r="B127" s="23" t="s">
        <v>10</v>
      </c>
      <c r="C127" s="23" t="s">
        <v>2</v>
      </c>
      <c r="D127" s="827"/>
      <c r="E127" s="828"/>
      <c r="F127" s="828">
        <v>10</v>
      </c>
      <c r="G127" s="94">
        <f t="shared" si="108"/>
        <v>46.942142857142862</v>
      </c>
      <c r="I127" s="94">
        <v>27.309708994708991</v>
      </c>
      <c r="J127" s="95">
        <v>0.42014936914936912</v>
      </c>
      <c r="K127" s="23">
        <v>20</v>
      </c>
      <c r="L127" s="96">
        <v>35</v>
      </c>
      <c r="M127" s="96">
        <v>1.08</v>
      </c>
      <c r="N127" s="843">
        <v>7890</v>
      </c>
      <c r="P127" s="94">
        <v>180.34285714285716</v>
      </c>
      <c r="Q127" s="98">
        <v>9.0171428571428578</v>
      </c>
      <c r="S127" s="98">
        <v>0</v>
      </c>
      <c r="U127" s="98">
        <v>0</v>
      </c>
      <c r="W127" s="98">
        <v>0</v>
      </c>
      <c r="X127" s="99">
        <v>0</v>
      </c>
      <c r="Y127" s="98">
        <v>0</v>
      </c>
      <c r="Z127" s="99">
        <v>0</v>
      </c>
      <c r="AA127" s="98">
        <v>0</v>
      </c>
      <c r="AB127" s="99">
        <v>0</v>
      </c>
      <c r="AC127" s="98">
        <v>0</v>
      </c>
      <c r="AD127" s="100">
        <v>0</v>
      </c>
      <c r="AE127" s="99">
        <v>0</v>
      </c>
      <c r="AF127" s="98">
        <v>0</v>
      </c>
      <c r="AG127" s="712">
        <v>30</v>
      </c>
      <c r="AH127" s="98">
        <v>0</v>
      </c>
      <c r="AI127" s="101">
        <v>7.0000000000000007E-2</v>
      </c>
      <c r="AJ127" s="101">
        <v>1.4999999999999999E-2</v>
      </c>
      <c r="AK127" s="100">
        <v>4.5500000000000007</v>
      </c>
      <c r="AL127" s="100">
        <v>0.97499999999999998</v>
      </c>
    </row>
    <row r="128" spans="1:38" x14ac:dyDescent="0.2">
      <c r="A128" s="23" t="s">
        <v>451</v>
      </c>
      <c r="B128" s="23" t="s">
        <v>10</v>
      </c>
      <c r="C128" s="23" t="s">
        <v>3</v>
      </c>
      <c r="D128" s="827"/>
      <c r="E128" s="828"/>
      <c r="F128" s="828">
        <v>10</v>
      </c>
      <c r="G128" s="94">
        <f t="shared" si="108"/>
        <v>45.518650793650799</v>
      </c>
      <c r="I128" s="94">
        <v>28.733201058201054</v>
      </c>
      <c r="J128" s="95">
        <v>0.44204924704924697</v>
      </c>
      <c r="K128" s="23">
        <v>36</v>
      </c>
      <c r="L128" s="96">
        <v>35</v>
      </c>
      <c r="M128" s="96">
        <v>1.08</v>
      </c>
      <c r="N128" s="843">
        <v>11960</v>
      </c>
      <c r="P128" s="94">
        <v>273.37142857142857</v>
      </c>
      <c r="Q128" s="98">
        <v>7.5936507936507933</v>
      </c>
      <c r="S128" s="98">
        <v>0</v>
      </c>
      <c r="U128" s="98">
        <v>0</v>
      </c>
      <c r="W128" s="98">
        <v>0</v>
      </c>
      <c r="X128" s="99">
        <v>0</v>
      </c>
      <c r="Y128" s="98">
        <v>0</v>
      </c>
      <c r="Z128" s="99">
        <v>0</v>
      </c>
      <c r="AA128" s="98">
        <v>0</v>
      </c>
      <c r="AB128" s="99">
        <v>0</v>
      </c>
      <c r="AC128" s="98">
        <v>0</v>
      </c>
      <c r="AD128" s="100">
        <v>0</v>
      </c>
      <c r="AE128" s="99">
        <v>0</v>
      </c>
      <c r="AF128" s="98">
        <v>0</v>
      </c>
      <c r="AG128" s="712">
        <v>30</v>
      </c>
      <c r="AH128" s="98">
        <v>0</v>
      </c>
      <c r="AI128" s="101">
        <v>7.0000000000000007E-2</v>
      </c>
      <c r="AJ128" s="101">
        <v>1.4999999999999999E-2</v>
      </c>
      <c r="AK128" s="100">
        <v>4.5500000000000007</v>
      </c>
      <c r="AL128" s="100">
        <v>0.97499999999999998</v>
      </c>
    </row>
    <row r="129" spans="1:38" x14ac:dyDescent="0.2">
      <c r="A129" s="23" t="s">
        <v>451</v>
      </c>
      <c r="B129" s="23" t="s">
        <v>11</v>
      </c>
      <c r="C129" s="23" t="s">
        <v>1</v>
      </c>
      <c r="D129" s="827"/>
      <c r="E129" s="828"/>
      <c r="F129" s="828">
        <v>10</v>
      </c>
      <c r="G129" s="94">
        <f t="shared" si="108"/>
        <v>56.285714285714285</v>
      </c>
      <c r="I129" s="94">
        <v>17.966137566137569</v>
      </c>
      <c r="J129" s="95">
        <v>0.27640211640211643</v>
      </c>
      <c r="K129" s="23">
        <v>8</v>
      </c>
      <c r="L129" s="96">
        <v>35</v>
      </c>
      <c r="M129" s="96">
        <v>1.08</v>
      </c>
      <c r="N129" s="843">
        <v>6425</v>
      </c>
      <c r="P129" s="94">
        <v>146.88571428571427</v>
      </c>
      <c r="Q129" s="98">
        <v>18.360714285714284</v>
      </c>
      <c r="S129" s="98">
        <v>0</v>
      </c>
      <c r="U129" s="98">
        <v>0</v>
      </c>
      <c r="W129" s="98">
        <v>0</v>
      </c>
      <c r="X129" s="99">
        <v>0</v>
      </c>
      <c r="Y129" s="98">
        <v>0</v>
      </c>
      <c r="Z129" s="99">
        <v>0</v>
      </c>
      <c r="AA129" s="98">
        <v>0</v>
      </c>
      <c r="AB129" s="99">
        <v>0</v>
      </c>
      <c r="AC129" s="98">
        <v>0</v>
      </c>
      <c r="AD129" s="100">
        <v>0</v>
      </c>
      <c r="AE129" s="99">
        <v>0</v>
      </c>
      <c r="AF129" s="98">
        <v>0</v>
      </c>
      <c r="AG129" s="712">
        <v>30</v>
      </c>
      <c r="AH129" s="98">
        <v>0</v>
      </c>
      <c r="AI129" s="101">
        <v>7.0000000000000007E-2</v>
      </c>
      <c r="AJ129" s="101">
        <v>1.4999999999999999E-2</v>
      </c>
      <c r="AK129" s="100">
        <v>4.5500000000000007</v>
      </c>
      <c r="AL129" s="100">
        <v>0.97499999999999998</v>
      </c>
    </row>
    <row r="130" spans="1:38" x14ac:dyDescent="0.2">
      <c r="A130" s="23" t="s">
        <v>451</v>
      </c>
      <c r="B130" s="23" t="s">
        <v>11</v>
      </c>
      <c r="C130" s="23" t="s">
        <v>2</v>
      </c>
      <c r="D130" s="827"/>
      <c r="E130" s="828"/>
      <c r="F130" s="828">
        <v>10</v>
      </c>
      <c r="G130" s="94">
        <f t="shared" si="108"/>
        <v>48.700714285714291</v>
      </c>
      <c r="I130" s="94">
        <v>25.551137566137562</v>
      </c>
      <c r="J130" s="95">
        <v>0.39309442409442402</v>
      </c>
      <c r="K130" s="23">
        <v>20</v>
      </c>
      <c r="L130" s="96">
        <v>35</v>
      </c>
      <c r="M130" s="96">
        <v>1.08</v>
      </c>
      <c r="N130" s="843">
        <v>9430</v>
      </c>
      <c r="P130" s="94">
        <v>215.51428571428571</v>
      </c>
      <c r="Q130" s="98">
        <v>10.775714285714285</v>
      </c>
      <c r="S130" s="98">
        <v>0</v>
      </c>
      <c r="U130" s="98">
        <v>0</v>
      </c>
      <c r="W130" s="98">
        <v>0</v>
      </c>
      <c r="X130" s="99">
        <v>0</v>
      </c>
      <c r="Y130" s="98">
        <v>0</v>
      </c>
      <c r="Z130" s="99">
        <v>0</v>
      </c>
      <c r="AA130" s="98">
        <v>0</v>
      </c>
      <c r="AB130" s="99">
        <v>0</v>
      </c>
      <c r="AC130" s="98">
        <v>0</v>
      </c>
      <c r="AD130" s="100">
        <v>0</v>
      </c>
      <c r="AE130" s="99">
        <v>0</v>
      </c>
      <c r="AF130" s="98">
        <v>0</v>
      </c>
      <c r="AG130" s="712">
        <v>30</v>
      </c>
      <c r="AH130" s="98">
        <v>0</v>
      </c>
      <c r="AI130" s="101">
        <v>7.0000000000000007E-2</v>
      </c>
      <c r="AJ130" s="101">
        <v>1.4999999999999999E-2</v>
      </c>
      <c r="AK130" s="100">
        <v>4.5500000000000007</v>
      </c>
      <c r="AL130" s="100">
        <v>0.97499999999999998</v>
      </c>
    </row>
    <row r="131" spans="1:38" x14ac:dyDescent="0.2">
      <c r="A131" s="23" t="s">
        <v>451</v>
      </c>
      <c r="B131" s="23" t="s">
        <v>11</v>
      </c>
      <c r="C131" s="23" t="s">
        <v>3</v>
      </c>
      <c r="D131" s="827"/>
      <c r="E131" s="828"/>
      <c r="F131" s="828">
        <v>10</v>
      </c>
      <c r="G131" s="94">
        <f t="shared" si="108"/>
        <v>47.051984126984131</v>
      </c>
      <c r="I131" s="94">
        <v>27.199867724867723</v>
      </c>
      <c r="J131" s="95">
        <v>0.41845950345950345</v>
      </c>
      <c r="K131" s="23">
        <v>36</v>
      </c>
      <c r="L131" s="96">
        <v>35</v>
      </c>
      <c r="M131" s="96">
        <v>1.08</v>
      </c>
      <c r="N131" s="843">
        <v>14375</v>
      </c>
      <c r="P131" s="94">
        <v>328.57142857142856</v>
      </c>
      <c r="Q131" s="98">
        <v>9.1269841269841265</v>
      </c>
      <c r="S131" s="98">
        <v>0</v>
      </c>
      <c r="U131" s="98">
        <v>0</v>
      </c>
      <c r="W131" s="98">
        <v>0</v>
      </c>
      <c r="X131" s="99">
        <v>0</v>
      </c>
      <c r="Y131" s="98">
        <v>0</v>
      </c>
      <c r="Z131" s="99">
        <v>0</v>
      </c>
      <c r="AA131" s="98">
        <v>0</v>
      </c>
      <c r="AB131" s="99">
        <v>0</v>
      </c>
      <c r="AC131" s="98">
        <v>0</v>
      </c>
      <c r="AD131" s="100">
        <v>0</v>
      </c>
      <c r="AE131" s="99">
        <v>0</v>
      </c>
      <c r="AF131" s="98">
        <v>0</v>
      </c>
      <c r="AG131" s="712">
        <v>30</v>
      </c>
      <c r="AH131" s="98">
        <v>0</v>
      </c>
      <c r="AI131" s="101">
        <v>7.0000000000000007E-2</v>
      </c>
      <c r="AJ131" s="101">
        <v>1.4999999999999999E-2</v>
      </c>
      <c r="AK131" s="100">
        <v>4.5500000000000007</v>
      </c>
      <c r="AL131" s="100">
        <v>0.97499999999999998</v>
      </c>
    </row>
    <row r="132" spans="1:38" s="370" customFormat="1" ht="13.5" thickBot="1" x14ac:dyDescent="0.25">
      <c r="A132" s="370" t="s">
        <v>452</v>
      </c>
      <c r="B132" s="370" t="s">
        <v>52</v>
      </c>
      <c r="C132" s="370" t="s">
        <v>373</v>
      </c>
      <c r="D132" s="829"/>
      <c r="E132" s="830"/>
      <c r="F132" s="830" t="s">
        <v>373</v>
      </c>
      <c r="G132" s="817">
        <f t="shared" si="108"/>
        <v>34.270000000000003</v>
      </c>
      <c r="H132" s="817"/>
      <c r="I132" s="817">
        <v>-9.5366666666666617</v>
      </c>
      <c r="J132" s="818">
        <v>-0.28049019607843123</v>
      </c>
      <c r="K132" s="370">
        <v>36</v>
      </c>
      <c r="L132" s="819">
        <v>35</v>
      </c>
      <c r="M132" s="819">
        <v>1.08</v>
      </c>
      <c r="N132" s="820"/>
      <c r="O132" s="820"/>
      <c r="P132" s="817">
        <v>0</v>
      </c>
      <c r="Q132" s="821">
        <v>0</v>
      </c>
      <c r="R132" s="822"/>
      <c r="S132" s="821">
        <v>0</v>
      </c>
      <c r="T132" s="822"/>
      <c r="U132" s="821">
        <v>0</v>
      </c>
      <c r="V132" s="822"/>
      <c r="W132" s="821">
        <v>0</v>
      </c>
      <c r="X132" s="822">
        <v>0</v>
      </c>
      <c r="Y132" s="821">
        <v>0</v>
      </c>
      <c r="Z132" s="822">
        <v>0</v>
      </c>
      <c r="AA132" s="821">
        <v>0</v>
      </c>
      <c r="AB132" s="822">
        <v>0</v>
      </c>
      <c r="AC132" s="821">
        <v>0</v>
      </c>
      <c r="AD132" s="823">
        <v>0</v>
      </c>
      <c r="AE132" s="822">
        <v>0</v>
      </c>
      <c r="AF132" s="821">
        <v>0</v>
      </c>
      <c r="AG132" s="824">
        <v>30</v>
      </c>
      <c r="AH132" s="821">
        <v>0</v>
      </c>
      <c r="AI132" s="825">
        <v>0.04</v>
      </c>
      <c r="AJ132" s="825">
        <v>1.4999999999999999E-2</v>
      </c>
      <c r="AK132" s="823">
        <v>1.36</v>
      </c>
      <c r="AL132" s="823">
        <v>0.51</v>
      </c>
    </row>
  </sheetData>
  <autoFilter ref="A1:AN117" xr:uid="{00000000-0009-0000-0000-000001000000}"/>
  <phoneticPr fontId="1" type="noConversion"/>
  <printOptions horizontalCentered="1"/>
  <pageMargins left="0" right="0" top="0" bottom="0" header="0" footer="0"/>
  <pageSetup paperSize="9" scale="69" fitToHeight="5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528"/>
  <sheetViews>
    <sheetView workbookViewId="0"/>
  </sheetViews>
  <sheetFormatPr defaultColWidth="9.140625" defaultRowHeight="12.75" x14ac:dyDescent="0.2"/>
  <cols>
    <col min="1" max="1" width="34.85546875" style="23" bestFit="1" customWidth="1"/>
    <col min="2" max="2" width="9.42578125" style="23" bestFit="1" customWidth="1"/>
    <col min="3" max="3" width="6" style="23" bestFit="1" customWidth="1"/>
    <col min="4" max="6" width="11.140625" style="120" bestFit="1" customWidth="1"/>
    <col min="7" max="7" width="6.5703125" style="94" bestFit="1" customWidth="1"/>
    <col min="8" max="8" width="7.5703125" style="94" customWidth="1"/>
    <col min="9" max="9" width="7.5703125" style="95" bestFit="1" customWidth="1"/>
    <col min="10" max="10" width="3.5703125" style="23" bestFit="1" customWidth="1"/>
    <col min="11" max="11" width="7.85546875" style="96" bestFit="1" customWidth="1"/>
    <col min="12" max="12" width="4" style="96" bestFit="1" customWidth="1"/>
    <col min="13" max="14" width="7" style="97" bestFit="1" customWidth="1"/>
    <col min="15" max="15" width="6.5703125" style="94" bestFit="1" customWidth="1"/>
    <col min="16" max="16" width="10.5703125" style="98" bestFit="1" customWidth="1"/>
    <col min="17" max="17" width="7" style="99" bestFit="1" customWidth="1"/>
    <col min="18" max="18" width="6" style="98" customWidth="1"/>
    <col min="19" max="19" width="9.140625" style="99" bestFit="1" customWidth="1"/>
    <col min="20" max="20" width="8.5703125" style="98" bestFit="1" customWidth="1"/>
    <col min="21" max="21" width="7" style="99" bestFit="1" customWidth="1"/>
    <col min="22" max="22" width="7" style="98" bestFit="1" customWidth="1"/>
    <col min="23" max="23" width="7" style="99" bestFit="1" customWidth="1"/>
    <col min="24" max="24" width="4.85546875" style="98" bestFit="1" customWidth="1"/>
    <col min="25" max="25" width="9.42578125" style="99" bestFit="1" customWidth="1"/>
    <col min="26" max="26" width="6.140625" style="98" customWidth="1"/>
    <col min="27" max="27" width="7.85546875" style="99" bestFit="1" customWidth="1"/>
    <col min="28" max="28" width="4.85546875" style="98" bestFit="1" customWidth="1"/>
    <col min="29" max="29" width="6.5703125" style="100" bestFit="1" customWidth="1"/>
    <col min="30" max="30" width="6.140625" style="99" bestFit="1" customWidth="1"/>
    <col min="31" max="31" width="4.85546875" style="98" bestFit="1" customWidth="1"/>
    <col min="32" max="32" width="8.5703125" style="98" bestFit="1" customWidth="1"/>
    <col min="33" max="33" width="5.85546875" style="98" customWidth="1"/>
    <col min="34" max="34" width="6.42578125" style="101" bestFit="1" customWidth="1"/>
    <col min="35" max="35" width="5.42578125" style="101" bestFit="1" customWidth="1"/>
    <col min="36" max="36" width="5.5703125" style="100" bestFit="1" customWidth="1"/>
    <col min="37" max="37" width="4.85546875" style="100" bestFit="1" customWidth="1"/>
    <col min="38" max="16384" width="9.140625" style="23"/>
  </cols>
  <sheetData>
    <row r="1" spans="1:37" ht="45.75" thickBot="1" x14ac:dyDescent="0.25">
      <c r="A1" s="9" t="s">
        <v>4</v>
      </c>
      <c r="B1" s="10" t="s">
        <v>6</v>
      </c>
      <c r="C1" s="10" t="s">
        <v>5</v>
      </c>
      <c r="D1" s="115" t="s">
        <v>137</v>
      </c>
      <c r="E1" s="115" t="s">
        <v>138</v>
      </c>
      <c r="F1" s="115" t="s">
        <v>139</v>
      </c>
      <c r="G1" s="11" t="s">
        <v>65</v>
      </c>
      <c r="H1" s="12" t="s">
        <v>15</v>
      </c>
      <c r="I1" s="13" t="s">
        <v>16</v>
      </c>
      <c r="J1" s="14" t="s">
        <v>12</v>
      </c>
      <c r="K1" s="102" t="s">
        <v>26</v>
      </c>
      <c r="L1" s="15" t="s">
        <v>27</v>
      </c>
      <c r="M1" s="16" t="s">
        <v>87</v>
      </c>
      <c r="N1" s="16" t="s">
        <v>88</v>
      </c>
      <c r="O1" s="17" t="s">
        <v>29</v>
      </c>
      <c r="P1" s="18" t="s">
        <v>30</v>
      </c>
      <c r="Q1" s="19" t="s">
        <v>32</v>
      </c>
      <c r="R1" s="18" t="s">
        <v>33</v>
      </c>
      <c r="S1" s="19" t="s">
        <v>89</v>
      </c>
      <c r="T1" s="18" t="s">
        <v>90</v>
      </c>
      <c r="U1" s="19" t="s">
        <v>91</v>
      </c>
      <c r="V1" s="18" t="s">
        <v>92</v>
      </c>
      <c r="W1" s="19" t="s">
        <v>34</v>
      </c>
      <c r="X1" s="18" t="s">
        <v>35</v>
      </c>
      <c r="Y1" s="19" t="s">
        <v>36</v>
      </c>
      <c r="Z1" s="18" t="s">
        <v>37</v>
      </c>
      <c r="AA1" s="19" t="s">
        <v>38</v>
      </c>
      <c r="AB1" s="18" t="s">
        <v>39</v>
      </c>
      <c r="AC1" s="20" t="s">
        <v>40</v>
      </c>
      <c r="AD1" s="19" t="s">
        <v>41</v>
      </c>
      <c r="AE1" s="18" t="s">
        <v>42</v>
      </c>
      <c r="AF1" s="18" t="s">
        <v>43</v>
      </c>
      <c r="AG1" s="18" t="s">
        <v>44</v>
      </c>
      <c r="AH1" s="21" t="s">
        <v>45</v>
      </c>
      <c r="AI1" s="21" t="s">
        <v>46</v>
      </c>
      <c r="AJ1" s="20" t="s">
        <v>47</v>
      </c>
      <c r="AK1" s="22" t="s">
        <v>48</v>
      </c>
    </row>
    <row r="2" spans="1:37" s="195" customFormat="1" ht="12.75" customHeight="1" x14ac:dyDescent="0.2">
      <c r="A2" s="140" t="s">
        <v>0</v>
      </c>
      <c r="B2" s="188" t="s">
        <v>7</v>
      </c>
      <c r="C2" s="188" t="s">
        <v>1</v>
      </c>
      <c r="D2" s="272">
        <v>50</v>
      </c>
      <c r="E2" s="272">
        <v>35</v>
      </c>
      <c r="F2" s="272">
        <v>5</v>
      </c>
      <c r="G2" s="190">
        <f>SUM(P2,R2,T2,V2,X2,Z2,AB2,AC2,AE2,AF2,AJ2,AK2)</f>
        <v>44.355263157894733</v>
      </c>
      <c r="H2" s="190">
        <f t="shared" ref="H2:H28" si="0">D2-G2</f>
        <v>5.6447368421052673</v>
      </c>
      <c r="I2" s="191">
        <f t="shared" ref="I2:I28" si="1">H2/D2</f>
        <v>0.11289473684210534</v>
      </c>
      <c r="J2" s="192">
        <v>10</v>
      </c>
      <c r="K2" s="143">
        <v>3.8</v>
      </c>
      <c r="L2" s="144">
        <v>1.2</v>
      </c>
      <c r="M2" s="132">
        <v>460</v>
      </c>
      <c r="N2" s="132">
        <v>0</v>
      </c>
      <c r="O2" s="165">
        <f>(M2+N2)/K2</f>
        <v>121.05263157894737</v>
      </c>
      <c r="P2" s="157">
        <f>O2/J2</f>
        <v>12.105263157894736</v>
      </c>
      <c r="Q2" s="136">
        <v>13</v>
      </c>
      <c r="R2" s="157">
        <f>Q2/K2</f>
        <v>3.4210526315789473</v>
      </c>
      <c r="S2" s="136">
        <f>(400*1.18)/J2</f>
        <v>47.2</v>
      </c>
      <c r="T2" s="157">
        <f t="shared" ref="T2:T28" si="2">S2/K2</f>
        <v>12.421052631578949</v>
      </c>
      <c r="U2" s="136">
        <v>33</v>
      </c>
      <c r="V2" s="157">
        <f>U2/K2</f>
        <v>8.6842105263157894</v>
      </c>
      <c r="W2" s="136">
        <f>(5+5)</f>
        <v>10</v>
      </c>
      <c r="X2" s="157">
        <f>(W2/K2)/J2</f>
        <v>0.26315789473684215</v>
      </c>
      <c r="Y2" s="136">
        <v>0</v>
      </c>
      <c r="Z2" s="157">
        <f t="shared" ref="Z2:Z28" si="3">(Y2/K2)/J2</f>
        <v>0</v>
      </c>
      <c r="AA2" s="136">
        <v>50</v>
      </c>
      <c r="AB2" s="157">
        <f t="shared" ref="AB2:AB28" si="4">(AA2/K2)/J2</f>
        <v>1.3157894736842106</v>
      </c>
      <c r="AC2" s="157">
        <f>(3870/30/K2/J2)</f>
        <v>3.3947368421052628</v>
      </c>
      <c r="AD2" s="136">
        <v>0</v>
      </c>
      <c r="AE2" s="157">
        <f t="shared" ref="AE2:AE28" si="5">AD2/K2</f>
        <v>0</v>
      </c>
      <c r="AF2" s="157">
        <v>0</v>
      </c>
      <c r="AG2" s="157">
        <v>0</v>
      </c>
      <c r="AH2" s="221">
        <v>0.04</v>
      </c>
      <c r="AI2" s="221">
        <v>1.4999999999999999E-2</v>
      </c>
      <c r="AJ2" s="157">
        <f>(D2*AH2)+AG2</f>
        <v>2</v>
      </c>
      <c r="AK2" s="194">
        <f t="shared" ref="AK2:AK28" si="6">D2*AI2</f>
        <v>0.75</v>
      </c>
    </row>
    <row r="3" spans="1:37" s="195" customFormat="1" ht="12.75" customHeight="1" x14ac:dyDescent="0.2">
      <c r="A3" s="141" t="s">
        <v>0</v>
      </c>
      <c r="B3" s="176" t="s">
        <v>7</v>
      </c>
      <c r="C3" s="176" t="s">
        <v>2</v>
      </c>
      <c r="D3" s="273">
        <v>50</v>
      </c>
      <c r="E3" s="273">
        <v>35</v>
      </c>
      <c r="F3" s="273">
        <v>5</v>
      </c>
      <c r="G3" s="171">
        <f t="shared" ref="G3:G28" si="7">SUM(P3,R3,T3,V3,X3,Z3,AB3,AC3,AE3,AF3,AJ3,AK3)</f>
        <v>34.017464114832535</v>
      </c>
      <c r="H3" s="171">
        <f t="shared" si="0"/>
        <v>15.982535885167465</v>
      </c>
      <c r="I3" s="172">
        <f t="shared" si="1"/>
        <v>0.3196507177033493</v>
      </c>
      <c r="J3" s="173">
        <v>22</v>
      </c>
      <c r="K3" s="145">
        <v>3.8</v>
      </c>
      <c r="L3" s="146">
        <v>1.2</v>
      </c>
      <c r="M3" s="133">
        <v>701</v>
      </c>
      <c r="N3" s="133">
        <v>186</v>
      </c>
      <c r="O3" s="166">
        <f t="shared" ref="O3:O106" si="8">(M3+N3)/K3</f>
        <v>233.42105263157896</v>
      </c>
      <c r="P3" s="158">
        <f t="shared" ref="P3:P13" si="9">O3/J3</f>
        <v>10.610047846889954</v>
      </c>
      <c r="Q3" s="137">
        <v>13</v>
      </c>
      <c r="R3" s="158">
        <f t="shared" ref="R3:R13" si="10">Q3/K3</f>
        <v>3.4210526315789473</v>
      </c>
      <c r="S3" s="137">
        <f>20+1.18</f>
        <v>21.18</v>
      </c>
      <c r="T3" s="158">
        <f t="shared" si="2"/>
        <v>5.5736842105263156</v>
      </c>
      <c r="U3" s="137">
        <v>33</v>
      </c>
      <c r="V3" s="158">
        <f t="shared" ref="V3:V28" si="11">U3/K3</f>
        <v>8.6842105263157894</v>
      </c>
      <c r="W3" s="137">
        <f>(10+10)</f>
        <v>20</v>
      </c>
      <c r="X3" s="158">
        <f t="shared" ref="X3:X28" si="12">(W3/K3)/J3</f>
        <v>0.23923444976076558</v>
      </c>
      <c r="Y3" s="137">
        <v>0</v>
      </c>
      <c r="Z3" s="158">
        <f t="shared" si="3"/>
        <v>0</v>
      </c>
      <c r="AA3" s="137">
        <v>100</v>
      </c>
      <c r="AB3" s="158">
        <f t="shared" si="4"/>
        <v>1.1961722488038278</v>
      </c>
      <c r="AC3" s="158">
        <f>(3870/30/K3/J3)</f>
        <v>1.5430622009569377</v>
      </c>
      <c r="AD3" s="137">
        <v>0</v>
      </c>
      <c r="AE3" s="158">
        <f t="shared" si="5"/>
        <v>0</v>
      </c>
      <c r="AF3" s="158">
        <v>0</v>
      </c>
      <c r="AG3" s="158">
        <v>0</v>
      </c>
      <c r="AH3" s="174">
        <v>0.04</v>
      </c>
      <c r="AI3" s="174">
        <v>1.4999999999999999E-2</v>
      </c>
      <c r="AJ3" s="158">
        <f t="shared" ref="AJ3:AJ28" si="13">(D3*AH3)+AG3</f>
        <v>2</v>
      </c>
      <c r="AK3" s="175">
        <f t="shared" si="6"/>
        <v>0.75</v>
      </c>
    </row>
    <row r="4" spans="1:37" s="195" customFormat="1" ht="12.75" customHeight="1" x14ac:dyDescent="0.2">
      <c r="A4" s="141" t="s">
        <v>0</v>
      </c>
      <c r="B4" s="176" t="s">
        <v>7</v>
      </c>
      <c r="C4" s="176" t="s">
        <v>3</v>
      </c>
      <c r="D4" s="273">
        <v>50</v>
      </c>
      <c r="E4" s="273">
        <v>35</v>
      </c>
      <c r="F4" s="273">
        <v>5</v>
      </c>
      <c r="G4" s="171">
        <f t="shared" si="7"/>
        <v>34.753508771929823</v>
      </c>
      <c r="H4" s="171">
        <f t="shared" si="0"/>
        <v>15.246491228070177</v>
      </c>
      <c r="I4" s="172">
        <f t="shared" si="1"/>
        <v>0.30492982456140355</v>
      </c>
      <c r="J4" s="173">
        <v>30</v>
      </c>
      <c r="K4" s="145">
        <v>3.8</v>
      </c>
      <c r="L4" s="146">
        <v>1.2</v>
      </c>
      <c r="M4" s="133">
        <v>1198</v>
      </c>
      <c r="N4" s="133">
        <v>186</v>
      </c>
      <c r="O4" s="166">
        <f t="shared" si="8"/>
        <v>364.21052631578948</v>
      </c>
      <c r="P4" s="158">
        <f t="shared" si="9"/>
        <v>12.140350877192983</v>
      </c>
      <c r="Q4" s="137">
        <v>13</v>
      </c>
      <c r="R4" s="158">
        <f t="shared" si="10"/>
        <v>3.4210526315789473</v>
      </c>
      <c r="S4" s="137">
        <f>20+1.18</f>
        <v>21.18</v>
      </c>
      <c r="T4" s="158">
        <f t="shared" si="2"/>
        <v>5.5736842105263156</v>
      </c>
      <c r="U4" s="137">
        <v>33</v>
      </c>
      <c r="V4" s="158">
        <f t="shared" si="11"/>
        <v>8.6842105263157894</v>
      </c>
      <c r="W4" s="137">
        <f>(10+10)</f>
        <v>20</v>
      </c>
      <c r="X4" s="158">
        <f t="shared" si="12"/>
        <v>0.17543859649122809</v>
      </c>
      <c r="Y4" s="137">
        <v>0</v>
      </c>
      <c r="Z4" s="158">
        <f t="shared" si="3"/>
        <v>0</v>
      </c>
      <c r="AA4" s="137">
        <v>100</v>
      </c>
      <c r="AB4" s="158">
        <f t="shared" si="4"/>
        <v>0.87719298245614041</v>
      </c>
      <c r="AC4" s="158">
        <f t="shared" ref="AC4:AC31" si="14">(3870/30/K4/J4)</f>
        <v>1.131578947368421</v>
      </c>
      <c r="AD4" s="137">
        <v>0</v>
      </c>
      <c r="AE4" s="158">
        <f t="shared" si="5"/>
        <v>0</v>
      </c>
      <c r="AF4" s="158">
        <v>0</v>
      </c>
      <c r="AG4" s="158">
        <v>0</v>
      </c>
      <c r="AH4" s="174">
        <v>0.04</v>
      </c>
      <c r="AI4" s="174">
        <v>1.4999999999999999E-2</v>
      </c>
      <c r="AJ4" s="158">
        <f t="shared" si="13"/>
        <v>2</v>
      </c>
      <c r="AK4" s="175">
        <f t="shared" si="6"/>
        <v>0.75</v>
      </c>
    </row>
    <row r="5" spans="1:37" s="195" customFormat="1" ht="12.75" customHeight="1" x14ac:dyDescent="0.2">
      <c r="A5" s="141" t="s">
        <v>0</v>
      </c>
      <c r="B5" s="176" t="s">
        <v>8</v>
      </c>
      <c r="C5" s="176" t="s">
        <v>1</v>
      </c>
      <c r="D5" s="273">
        <v>55</v>
      </c>
      <c r="E5" s="273">
        <v>35</v>
      </c>
      <c r="F5" s="273">
        <v>5</v>
      </c>
      <c r="G5" s="171">
        <f t="shared" si="7"/>
        <v>50.867105263157903</v>
      </c>
      <c r="H5" s="171">
        <f t="shared" si="0"/>
        <v>4.132894736842097</v>
      </c>
      <c r="I5" s="172">
        <f t="shared" si="1"/>
        <v>7.5143540669856304E-2</v>
      </c>
      <c r="J5" s="173">
        <v>10</v>
      </c>
      <c r="K5" s="145">
        <v>3.8</v>
      </c>
      <c r="L5" s="146">
        <v>1.2</v>
      </c>
      <c r="M5" s="133">
        <v>517</v>
      </c>
      <c r="N5" s="133">
        <v>0</v>
      </c>
      <c r="O5" s="166">
        <f t="shared" si="8"/>
        <v>136.05263157894737</v>
      </c>
      <c r="P5" s="158">
        <f t="shared" si="9"/>
        <v>13.605263157894736</v>
      </c>
      <c r="Q5" s="137">
        <v>13</v>
      </c>
      <c r="R5" s="158">
        <f t="shared" si="10"/>
        <v>3.4210526315789473</v>
      </c>
      <c r="S5" s="137">
        <f t="shared" ref="S5" si="15">(400*1.18)/J5</f>
        <v>47.2</v>
      </c>
      <c r="T5" s="158">
        <f t="shared" si="2"/>
        <v>12.421052631578949</v>
      </c>
      <c r="U5" s="137">
        <v>33</v>
      </c>
      <c r="V5" s="158">
        <f t="shared" si="11"/>
        <v>8.6842105263157894</v>
      </c>
      <c r="W5" s="137">
        <f>(5+5)</f>
        <v>10</v>
      </c>
      <c r="X5" s="158">
        <f t="shared" si="12"/>
        <v>0.26315789473684215</v>
      </c>
      <c r="Y5" s="137">
        <v>180</v>
      </c>
      <c r="Z5" s="158">
        <f t="shared" si="3"/>
        <v>4.7368421052631584</v>
      </c>
      <c r="AA5" s="137">
        <v>50</v>
      </c>
      <c r="AB5" s="158">
        <f t="shared" si="4"/>
        <v>1.3157894736842106</v>
      </c>
      <c r="AC5" s="158">
        <f t="shared" si="14"/>
        <v>3.3947368421052628</v>
      </c>
      <c r="AD5" s="137">
        <v>0</v>
      </c>
      <c r="AE5" s="158">
        <f t="shared" si="5"/>
        <v>0</v>
      </c>
      <c r="AF5" s="158">
        <v>0</v>
      </c>
      <c r="AG5" s="158">
        <v>0</v>
      </c>
      <c r="AH5" s="174">
        <v>0.04</v>
      </c>
      <c r="AI5" s="174">
        <v>1.4999999999999999E-2</v>
      </c>
      <c r="AJ5" s="158">
        <f t="shared" si="13"/>
        <v>2.2000000000000002</v>
      </c>
      <c r="AK5" s="175">
        <f t="shared" si="6"/>
        <v>0.82499999999999996</v>
      </c>
    </row>
    <row r="6" spans="1:37" s="195" customFormat="1" ht="12.75" customHeight="1" x14ac:dyDescent="0.2">
      <c r="A6" s="141" t="s">
        <v>0</v>
      </c>
      <c r="B6" s="176" t="s">
        <v>8</v>
      </c>
      <c r="C6" s="176" t="s">
        <v>2</v>
      </c>
      <c r="D6" s="273">
        <v>55</v>
      </c>
      <c r="E6" s="273">
        <v>35</v>
      </c>
      <c r="F6" s="273">
        <v>5</v>
      </c>
      <c r="G6" s="171">
        <f t="shared" si="7"/>
        <v>37.6537081339713</v>
      </c>
      <c r="H6" s="171">
        <f t="shared" si="0"/>
        <v>17.3462918660287</v>
      </c>
      <c r="I6" s="172">
        <f t="shared" si="1"/>
        <v>0.31538712483688547</v>
      </c>
      <c r="J6" s="173">
        <v>22</v>
      </c>
      <c r="K6" s="145">
        <v>3.8</v>
      </c>
      <c r="L6" s="146">
        <v>1.2</v>
      </c>
      <c r="M6" s="133">
        <v>802</v>
      </c>
      <c r="N6" s="133">
        <v>186</v>
      </c>
      <c r="O6" s="166">
        <f t="shared" si="8"/>
        <v>260</v>
      </c>
      <c r="P6" s="158">
        <f t="shared" si="9"/>
        <v>11.818181818181818</v>
      </c>
      <c r="Q6" s="137">
        <v>13</v>
      </c>
      <c r="R6" s="158">
        <f t="shared" si="10"/>
        <v>3.4210526315789473</v>
      </c>
      <c r="S6" s="137">
        <f t="shared" ref="S6:S7" si="16">20+1.18</f>
        <v>21.18</v>
      </c>
      <c r="T6" s="158">
        <f t="shared" si="2"/>
        <v>5.5736842105263156</v>
      </c>
      <c r="U6" s="137">
        <v>33</v>
      </c>
      <c r="V6" s="158">
        <f t="shared" si="11"/>
        <v>8.6842105263157894</v>
      </c>
      <c r="W6" s="137">
        <f t="shared" ref="W6:W16" si="17">(10+10)</f>
        <v>20</v>
      </c>
      <c r="X6" s="158">
        <f t="shared" si="12"/>
        <v>0.23923444976076558</v>
      </c>
      <c r="Y6" s="137">
        <v>180</v>
      </c>
      <c r="Z6" s="158">
        <f t="shared" si="3"/>
        <v>2.1531100478468903</v>
      </c>
      <c r="AA6" s="137">
        <v>100</v>
      </c>
      <c r="AB6" s="158">
        <f t="shared" si="4"/>
        <v>1.1961722488038278</v>
      </c>
      <c r="AC6" s="158">
        <f t="shared" si="14"/>
        <v>1.5430622009569377</v>
      </c>
      <c r="AD6" s="137">
        <v>0</v>
      </c>
      <c r="AE6" s="158">
        <f t="shared" si="5"/>
        <v>0</v>
      </c>
      <c r="AF6" s="158">
        <v>0</v>
      </c>
      <c r="AG6" s="158">
        <v>0</v>
      </c>
      <c r="AH6" s="174">
        <v>0.04</v>
      </c>
      <c r="AI6" s="174">
        <v>1.4999999999999999E-2</v>
      </c>
      <c r="AJ6" s="158">
        <f t="shared" si="13"/>
        <v>2.2000000000000002</v>
      </c>
      <c r="AK6" s="175">
        <f t="shared" si="6"/>
        <v>0.82499999999999996</v>
      </c>
    </row>
    <row r="7" spans="1:37" s="195" customFormat="1" ht="12.75" customHeight="1" x14ac:dyDescent="0.2">
      <c r="A7" s="141" t="s">
        <v>0</v>
      </c>
      <c r="B7" s="176" t="s">
        <v>8</v>
      </c>
      <c r="C7" s="176" t="s">
        <v>3</v>
      </c>
      <c r="D7" s="273">
        <v>55</v>
      </c>
      <c r="E7" s="273">
        <v>35</v>
      </c>
      <c r="F7" s="273">
        <v>5</v>
      </c>
      <c r="G7" s="171">
        <f t="shared" si="7"/>
        <v>38.002192982456144</v>
      </c>
      <c r="H7" s="171">
        <f t="shared" si="0"/>
        <v>16.997807017543856</v>
      </c>
      <c r="I7" s="172">
        <f t="shared" si="1"/>
        <v>0.30905103668261558</v>
      </c>
      <c r="J7" s="173">
        <v>30</v>
      </c>
      <c r="K7" s="145">
        <v>3.8</v>
      </c>
      <c r="L7" s="146">
        <v>1.2</v>
      </c>
      <c r="M7" s="133">
        <v>1357</v>
      </c>
      <c r="N7" s="133">
        <v>186</v>
      </c>
      <c r="O7" s="166">
        <f t="shared" si="8"/>
        <v>406.0526315789474</v>
      </c>
      <c r="P7" s="158">
        <f t="shared" si="9"/>
        <v>13.535087719298247</v>
      </c>
      <c r="Q7" s="137">
        <v>13</v>
      </c>
      <c r="R7" s="158">
        <f t="shared" si="10"/>
        <v>3.4210526315789473</v>
      </c>
      <c r="S7" s="137">
        <f t="shared" si="16"/>
        <v>21.18</v>
      </c>
      <c r="T7" s="158">
        <f t="shared" si="2"/>
        <v>5.5736842105263156</v>
      </c>
      <c r="U7" s="137">
        <v>33</v>
      </c>
      <c r="V7" s="158">
        <f t="shared" si="11"/>
        <v>8.6842105263157894</v>
      </c>
      <c r="W7" s="137">
        <f t="shared" si="17"/>
        <v>20</v>
      </c>
      <c r="X7" s="158">
        <f t="shared" si="12"/>
        <v>0.17543859649122809</v>
      </c>
      <c r="Y7" s="137">
        <v>180</v>
      </c>
      <c r="Z7" s="158">
        <f t="shared" si="3"/>
        <v>1.5789473684210527</v>
      </c>
      <c r="AA7" s="137">
        <v>100</v>
      </c>
      <c r="AB7" s="158">
        <f t="shared" si="4"/>
        <v>0.87719298245614041</v>
      </c>
      <c r="AC7" s="158">
        <f t="shared" si="14"/>
        <v>1.131578947368421</v>
      </c>
      <c r="AD7" s="137">
        <v>0</v>
      </c>
      <c r="AE7" s="158">
        <f t="shared" si="5"/>
        <v>0</v>
      </c>
      <c r="AF7" s="158">
        <v>0</v>
      </c>
      <c r="AG7" s="158">
        <v>0</v>
      </c>
      <c r="AH7" s="174">
        <v>0.04</v>
      </c>
      <c r="AI7" s="174">
        <v>1.4999999999999999E-2</v>
      </c>
      <c r="AJ7" s="158">
        <f t="shared" si="13"/>
        <v>2.2000000000000002</v>
      </c>
      <c r="AK7" s="175">
        <f t="shared" si="6"/>
        <v>0.82499999999999996</v>
      </c>
    </row>
    <row r="8" spans="1:37" s="195" customFormat="1" ht="12.75" customHeight="1" x14ac:dyDescent="0.2">
      <c r="A8" s="141" t="s">
        <v>0</v>
      </c>
      <c r="B8" s="176" t="s">
        <v>9</v>
      </c>
      <c r="C8" s="176" t="s">
        <v>1</v>
      </c>
      <c r="D8" s="273">
        <v>55</v>
      </c>
      <c r="E8" s="273">
        <v>35</v>
      </c>
      <c r="F8" s="273">
        <v>5</v>
      </c>
      <c r="G8" s="171">
        <f t="shared" si="7"/>
        <v>52.393421052631588</v>
      </c>
      <c r="H8" s="171">
        <f t="shared" si="0"/>
        <v>2.606578947368412</v>
      </c>
      <c r="I8" s="172">
        <f t="shared" si="1"/>
        <v>4.7392344497607493E-2</v>
      </c>
      <c r="J8" s="173">
        <v>10</v>
      </c>
      <c r="K8" s="145">
        <v>3.8</v>
      </c>
      <c r="L8" s="146">
        <v>1.2</v>
      </c>
      <c r="M8" s="133">
        <v>575</v>
      </c>
      <c r="N8" s="133">
        <v>0</v>
      </c>
      <c r="O8" s="166">
        <f t="shared" si="8"/>
        <v>151.31578947368422</v>
      </c>
      <c r="P8" s="158">
        <f t="shared" si="9"/>
        <v>15.131578947368421</v>
      </c>
      <c r="Q8" s="137">
        <v>13</v>
      </c>
      <c r="R8" s="158">
        <f t="shared" si="10"/>
        <v>3.4210526315789473</v>
      </c>
      <c r="S8" s="137">
        <f t="shared" ref="S8" si="18">(400*1.18)/J8</f>
        <v>47.2</v>
      </c>
      <c r="T8" s="158">
        <f t="shared" si="2"/>
        <v>12.421052631578949</v>
      </c>
      <c r="U8" s="137">
        <v>33</v>
      </c>
      <c r="V8" s="158">
        <f t="shared" si="11"/>
        <v>8.6842105263157894</v>
      </c>
      <c r="W8" s="137">
        <f>(5+5)</f>
        <v>10</v>
      </c>
      <c r="X8" s="158">
        <f t="shared" si="12"/>
        <v>0.26315789473684215</v>
      </c>
      <c r="Y8" s="137">
        <v>180</v>
      </c>
      <c r="Z8" s="158">
        <f t="shared" si="3"/>
        <v>4.7368421052631584</v>
      </c>
      <c r="AA8" s="137">
        <v>50</v>
      </c>
      <c r="AB8" s="158">
        <f t="shared" si="4"/>
        <v>1.3157894736842106</v>
      </c>
      <c r="AC8" s="158">
        <f t="shared" si="14"/>
        <v>3.3947368421052628</v>
      </c>
      <c r="AD8" s="137">
        <v>0</v>
      </c>
      <c r="AE8" s="158">
        <f t="shared" si="5"/>
        <v>0</v>
      </c>
      <c r="AF8" s="158">
        <v>0</v>
      </c>
      <c r="AG8" s="158">
        <v>0</v>
      </c>
      <c r="AH8" s="174">
        <v>0.04</v>
      </c>
      <c r="AI8" s="174">
        <v>1.4999999999999999E-2</v>
      </c>
      <c r="AJ8" s="158">
        <f t="shared" si="13"/>
        <v>2.2000000000000002</v>
      </c>
      <c r="AK8" s="175">
        <f t="shared" si="6"/>
        <v>0.82499999999999996</v>
      </c>
    </row>
    <row r="9" spans="1:37" s="195" customFormat="1" ht="12.75" customHeight="1" x14ac:dyDescent="0.2">
      <c r="A9" s="141" t="s">
        <v>0</v>
      </c>
      <c r="B9" s="176" t="s">
        <v>9</v>
      </c>
      <c r="C9" s="176" t="s">
        <v>2</v>
      </c>
      <c r="D9" s="273">
        <v>55</v>
      </c>
      <c r="E9" s="273">
        <v>35</v>
      </c>
      <c r="F9" s="273">
        <v>5</v>
      </c>
      <c r="G9" s="171">
        <f t="shared" si="7"/>
        <v>38.873803827751203</v>
      </c>
      <c r="H9" s="171">
        <f t="shared" si="0"/>
        <v>16.126196172248797</v>
      </c>
      <c r="I9" s="172">
        <f t="shared" si="1"/>
        <v>0.29320356676815995</v>
      </c>
      <c r="J9" s="173">
        <v>22</v>
      </c>
      <c r="K9" s="145">
        <v>3.8</v>
      </c>
      <c r="L9" s="146">
        <v>1.2</v>
      </c>
      <c r="M9" s="133">
        <v>904</v>
      </c>
      <c r="N9" s="133">
        <v>186</v>
      </c>
      <c r="O9" s="166">
        <f t="shared" si="8"/>
        <v>286.84210526315792</v>
      </c>
      <c r="P9" s="158">
        <f t="shared" si="9"/>
        <v>13.038277511961724</v>
      </c>
      <c r="Q9" s="137">
        <v>13</v>
      </c>
      <c r="R9" s="158">
        <f t="shared" si="10"/>
        <v>3.4210526315789473</v>
      </c>
      <c r="S9" s="137">
        <f t="shared" ref="S9:S10" si="19">20+1.18</f>
        <v>21.18</v>
      </c>
      <c r="T9" s="158">
        <f t="shared" si="2"/>
        <v>5.5736842105263156</v>
      </c>
      <c r="U9" s="137">
        <v>33</v>
      </c>
      <c r="V9" s="158">
        <f t="shared" si="11"/>
        <v>8.6842105263157894</v>
      </c>
      <c r="W9" s="137">
        <f t="shared" si="17"/>
        <v>20</v>
      </c>
      <c r="X9" s="158">
        <f t="shared" si="12"/>
        <v>0.23923444976076558</v>
      </c>
      <c r="Y9" s="137">
        <v>180</v>
      </c>
      <c r="Z9" s="158">
        <f t="shared" si="3"/>
        <v>2.1531100478468903</v>
      </c>
      <c r="AA9" s="137">
        <v>100</v>
      </c>
      <c r="AB9" s="158">
        <f t="shared" si="4"/>
        <v>1.1961722488038278</v>
      </c>
      <c r="AC9" s="158">
        <f t="shared" si="14"/>
        <v>1.5430622009569377</v>
      </c>
      <c r="AD9" s="137">
        <v>0</v>
      </c>
      <c r="AE9" s="158">
        <f t="shared" si="5"/>
        <v>0</v>
      </c>
      <c r="AF9" s="158">
        <v>0</v>
      </c>
      <c r="AG9" s="158">
        <v>0</v>
      </c>
      <c r="AH9" s="174">
        <v>0.04</v>
      </c>
      <c r="AI9" s="174">
        <v>1.4999999999999999E-2</v>
      </c>
      <c r="AJ9" s="158">
        <f t="shared" si="13"/>
        <v>2.2000000000000002</v>
      </c>
      <c r="AK9" s="175">
        <f t="shared" si="6"/>
        <v>0.82499999999999996</v>
      </c>
    </row>
    <row r="10" spans="1:37" s="195" customFormat="1" ht="12.75" customHeight="1" x14ac:dyDescent="0.2">
      <c r="A10" s="141" t="s">
        <v>0</v>
      </c>
      <c r="B10" s="176" t="s">
        <v>9</v>
      </c>
      <c r="C10" s="176" t="s">
        <v>3</v>
      </c>
      <c r="D10" s="273">
        <v>55</v>
      </c>
      <c r="E10" s="273">
        <v>35</v>
      </c>
      <c r="F10" s="273">
        <v>5</v>
      </c>
      <c r="G10" s="171">
        <f t="shared" si="7"/>
        <v>39.396929824561404</v>
      </c>
      <c r="H10" s="171">
        <f t="shared" si="0"/>
        <v>15.603070175438596</v>
      </c>
      <c r="I10" s="172">
        <f t="shared" si="1"/>
        <v>0.2836921850079745</v>
      </c>
      <c r="J10" s="173">
        <v>30</v>
      </c>
      <c r="K10" s="145">
        <v>3.8</v>
      </c>
      <c r="L10" s="146">
        <v>1.2</v>
      </c>
      <c r="M10" s="133">
        <v>1516</v>
      </c>
      <c r="N10" s="133">
        <v>186</v>
      </c>
      <c r="O10" s="166">
        <f t="shared" si="8"/>
        <v>447.89473684210526</v>
      </c>
      <c r="P10" s="158">
        <f t="shared" si="9"/>
        <v>14.929824561403509</v>
      </c>
      <c r="Q10" s="137">
        <v>13</v>
      </c>
      <c r="R10" s="158">
        <f t="shared" si="10"/>
        <v>3.4210526315789473</v>
      </c>
      <c r="S10" s="137">
        <f t="shared" si="19"/>
        <v>21.18</v>
      </c>
      <c r="T10" s="158">
        <f t="shared" si="2"/>
        <v>5.5736842105263156</v>
      </c>
      <c r="U10" s="137">
        <v>33</v>
      </c>
      <c r="V10" s="158">
        <f t="shared" si="11"/>
        <v>8.6842105263157894</v>
      </c>
      <c r="W10" s="137">
        <f t="shared" si="17"/>
        <v>20</v>
      </c>
      <c r="X10" s="158">
        <f t="shared" si="12"/>
        <v>0.17543859649122809</v>
      </c>
      <c r="Y10" s="137">
        <v>180</v>
      </c>
      <c r="Z10" s="158">
        <f t="shared" si="3"/>
        <v>1.5789473684210527</v>
      </c>
      <c r="AA10" s="137">
        <v>100</v>
      </c>
      <c r="AB10" s="158">
        <f t="shared" si="4"/>
        <v>0.87719298245614041</v>
      </c>
      <c r="AC10" s="158">
        <f t="shared" si="14"/>
        <v>1.131578947368421</v>
      </c>
      <c r="AD10" s="137">
        <v>0</v>
      </c>
      <c r="AE10" s="158">
        <f t="shared" si="5"/>
        <v>0</v>
      </c>
      <c r="AF10" s="158">
        <v>0</v>
      </c>
      <c r="AG10" s="158">
        <v>0</v>
      </c>
      <c r="AH10" s="174">
        <v>0.04</v>
      </c>
      <c r="AI10" s="174">
        <v>1.4999999999999999E-2</v>
      </c>
      <c r="AJ10" s="158">
        <f t="shared" si="13"/>
        <v>2.2000000000000002</v>
      </c>
      <c r="AK10" s="175">
        <f t="shared" si="6"/>
        <v>0.82499999999999996</v>
      </c>
    </row>
    <row r="11" spans="1:37" s="195" customFormat="1" ht="12.75" customHeight="1" x14ac:dyDescent="0.2">
      <c r="A11" s="141" t="s">
        <v>0</v>
      </c>
      <c r="B11" s="176" t="s">
        <v>10</v>
      </c>
      <c r="C11" s="176" t="s">
        <v>1</v>
      </c>
      <c r="D11" s="273">
        <v>60</v>
      </c>
      <c r="E11" s="273">
        <v>35</v>
      </c>
      <c r="F11" s="273">
        <v>5</v>
      </c>
      <c r="G11" s="171">
        <f t="shared" si="7"/>
        <v>54.168421052631572</v>
      </c>
      <c r="H11" s="171">
        <f t="shared" si="0"/>
        <v>5.8315789473684276</v>
      </c>
      <c r="I11" s="172">
        <f t="shared" si="1"/>
        <v>9.7192982456140456E-2</v>
      </c>
      <c r="J11" s="173">
        <v>10</v>
      </c>
      <c r="K11" s="145">
        <v>3.8</v>
      </c>
      <c r="L11" s="146">
        <v>1.2</v>
      </c>
      <c r="M11" s="133">
        <v>632</v>
      </c>
      <c r="N11" s="133">
        <v>0</v>
      </c>
      <c r="O11" s="166">
        <f t="shared" si="8"/>
        <v>166.31578947368422</v>
      </c>
      <c r="P11" s="158">
        <f t="shared" si="9"/>
        <v>16.631578947368421</v>
      </c>
      <c r="Q11" s="137">
        <v>13</v>
      </c>
      <c r="R11" s="158">
        <f t="shared" si="10"/>
        <v>3.4210526315789473</v>
      </c>
      <c r="S11" s="137">
        <f t="shared" ref="S11" si="20">(400*1.18)/J11</f>
        <v>47.2</v>
      </c>
      <c r="T11" s="158">
        <f t="shared" si="2"/>
        <v>12.421052631578949</v>
      </c>
      <c r="U11" s="137">
        <v>33</v>
      </c>
      <c r="V11" s="158">
        <f t="shared" si="11"/>
        <v>8.6842105263157894</v>
      </c>
      <c r="W11" s="137">
        <f>(5+5)</f>
        <v>10</v>
      </c>
      <c r="X11" s="158">
        <f t="shared" si="12"/>
        <v>0.26315789473684215</v>
      </c>
      <c r="Y11" s="137">
        <v>180</v>
      </c>
      <c r="Z11" s="158">
        <f t="shared" si="3"/>
        <v>4.7368421052631584</v>
      </c>
      <c r="AA11" s="137">
        <v>50</v>
      </c>
      <c r="AB11" s="158">
        <f t="shared" si="4"/>
        <v>1.3157894736842106</v>
      </c>
      <c r="AC11" s="158">
        <f t="shared" si="14"/>
        <v>3.3947368421052628</v>
      </c>
      <c r="AD11" s="137">
        <v>0</v>
      </c>
      <c r="AE11" s="158">
        <f t="shared" si="5"/>
        <v>0</v>
      </c>
      <c r="AF11" s="158">
        <v>0</v>
      </c>
      <c r="AG11" s="158">
        <v>0</v>
      </c>
      <c r="AH11" s="174">
        <v>0.04</v>
      </c>
      <c r="AI11" s="174">
        <v>1.4999999999999999E-2</v>
      </c>
      <c r="AJ11" s="158">
        <f t="shared" si="13"/>
        <v>2.4</v>
      </c>
      <c r="AK11" s="175">
        <f t="shared" si="6"/>
        <v>0.89999999999999991</v>
      </c>
    </row>
    <row r="12" spans="1:37" s="195" customFormat="1" ht="12.75" customHeight="1" x14ac:dyDescent="0.2">
      <c r="A12" s="141" t="s">
        <v>0</v>
      </c>
      <c r="B12" s="176" t="s">
        <v>10</v>
      </c>
      <c r="C12" s="176" t="s">
        <v>2</v>
      </c>
      <c r="D12" s="273">
        <v>60</v>
      </c>
      <c r="E12" s="273">
        <v>35</v>
      </c>
      <c r="F12" s="273">
        <v>5</v>
      </c>
      <c r="G12" s="171">
        <f t="shared" si="7"/>
        <v>40.368899521531098</v>
      </c>
      <c r="H12" s="171">
        <f t="shared" si="0"/>
        <v>19.631100478468902</v>
      </c>
      <c r="I12" s="172">
        <f t="shared" si="1"/>
        <v>0.32718500797448169</v>
      </c>
      <c r="J12" s="173">
        <v>22</v>
      </c>
      <c r="K12" s="145">
        <v>3.8</v>
      </c>
      <c r="L12" s="146">
        <v>1.2</v>
      </c>
      <c r="M12" s="133">
        <v>1006</v>
      </c>
      <c r="N12" s="133">
        <v>186</v>
      </c>
      <c r="O12" s="166">
        <f t="shared" si="8"/>
        <v>313.68421052631578</v>
      </c>
      <c r="P12" s="158">
        <f t="shared" si="9"/>
        <v>14.258373205741627</v>
      </c>
      <c r="Q12" s="137">
        <v>13</v>
      </c>
      <c r="R12" s="158">
        <f t="shared" si="10"/>
        <v>3.4210526315789473</v>
      </c>
      <c r="S12" s="137">
        <f t="shared" ref="S12:S13" si="21">20+1.18</f>
        <v>21.18</v>
      </c>
      <c r="T12" s="158">
        <f t="shared" si="2"/>
        <v>5.5736842105263156</v>
      </c>
      <c r="U12" s="137">
        <v>33</v>
      </c>
      <c r="V12" s="158">
        <f t="shared" si="11"/>
        <v>8.6842105263157894</v>
      </c>
      <c r="W12" s="137">
        <f t="shared" si="17"/>
        <v>20</v>
      </c>
      <c r="X12" s="158">
        <f t="shared" si="12"/>
        <v>0.23923444976076558</v>
      </c>
      <c r="Y12" s="137">
        <v>180</v>
      </c>
      <c r="Z12" s="158">
        <f t="shared" si="3"/>
        <v>2.1531100478468903</v>
      </c>
      <c r="AA12" s="137">
        <v>100</v>
      </c>
      <c r="AB12" s="158">
        <f t="shared" si="4"/>
        <v>1.1961722488038278</v>
      </c>
      <c r="AC12" s="158">
        <f t="shared" si="14"/>
        <v>1.5430622009569377</v>
      </c>
      <c r="AD12" s="137">
        <v>0</v>
      </c>
      <c r="AE12" s="158">
        <f t="shared" si="5"/>
        <v>0</v>
      </c>
      <c r="AF12" s="158">
        <v>0</v>
      </c>
      <c r="AG12" s="158">
        <v>0</v>
      </c>
      <c r="AH12" s="174">
        <v>0.04</v>
      </c>
      <c r="AI12" s="174">
        <v>1.4999999999999999E-2</v>
      </c>
      <c r="AJ12" s="158">
        <f t="shared" si="13"/>
        <v>2.4</v>
      </c>
      <c r="AK12" s="175">
        <f t="shared" si="6"/>
        <v>0.89999999999999991</v>
      </c>
    </row>
    <row r="13" spans="1:37" s="195" customFormat="1" ht="12.75" customHeight="1" x14ac:dyDescent="0.2">
      <c r="A13" s="141" t="s">
        <v>0</v>
      </c>
      <c r="B13" s="176" t="s">
        <v>10</v>
      </c>
      <c r="C13" s="176" t="s">
        <v>3</v>
      </c>
      <c r="D13" s="273">
        <v>60</v>
      </c>
      <c r="E13" s="273">
        <v>35</v>
      </c>
      <c r="F13" s="273">
        <v>5</v>
      </c>
      <c r="G13" s="171">
        <f t="shared" si="7"/>
        <v>41.075438596491217</v>
      </c>
      <c r="H13" s="171">
        <f t="shared" si="0"/>
        <v>18.924561403508783</v>
      </c>
      <c r="I13" s="172">
        <f t="shared" si="1"/>
        <v>0.31540935672514636</v>
      </c>
      <c r="J13" s="173">
        <v>30</v>
      </c>
      <c r="K13" s="145">
        <v>3.8</v>
      </c>
      <c r="L13" s="146">
        <v>1.2</v>
      </c>
      <c r="M13" s="133">
        <v>1676</v>
      </c>
      <c r="N13" s="133">
        <v>186</v>
      </c>
      <c r="O13" s="166">
        <f t="shared" si="8"/>
        <v>490</v>
      </c>
      <c r="P13" s="158">
        <f t="shared" si="9"/>
        <v>16.333333333333332</v>
      </c>
      <c r="Q13" s="137">
        <v>13</v>
      </c>
      <c r="R13" s="158">
        <f t="shared" si="10"/>
        <v>3.4210526315789473</v>
      </c>
      <c r="S13" s="137">
        <f t="shared" si="21"/>
        <v>21.18</v>
      </c>
      <c r="T13" s="158">
        <f t="shared" si="2"/>
        <v>5.5736842105263156</v>
      </c>
      <c r="U13" s="137">
        <v>33</v>
      </c>
      <c r="V13" s="158">
        <f t="shared" si="11"/>
        <v>8.6842105263157894</v>
      </c>
      <c r="W13" s="137">
        <f t="shared" si="17"/>
        <v>20</v>
      </c>
      <c r="X13" s="158">
        <f t="shared" si="12"/>
        <v>0.17543859649122809</v>
      </c>
      <c r="Y13" s="137">
        <v>180</v>
      </c>
      <c r="Z13" s="158">
        <f t="shared" si="3"/>
        <v>1.5789473684210527</v>
      </c>
      <c r="AA13" s="137">
        <v>100</v>
      </c>
      <c r="AB13" s="158">
        <f t="shared" si="4"/>
        <v>0.87719298245614041</v>
      </c>
      <c r="AC13" s="158">
        <f t="shared" si="14"/>
        <v>1.131578947368421</v>
      </c>
      <c r="AD13" s="137">
        <v>0</v>
      </c>
      <c r="AE13" s="158">
        <f t="shared" si="5"/>
        <v>0</v>
      </c>
      <c r="AF13" s="158">
        <v>0</v>
      </c>
      <c r="AG13" s="158">
        <v>0</v>
      </c>
      <c r="AH13" s="174">
        <v>0.04</v>
      </c>
      <c r="AI13" s="174">
        <v>1.4999999999999999E-2</v>
      </c>
      <c r="AJ13" s="158">
        <f t="shared" si="13"/>
        <v>2.4</v>
      </c>
      <c r="AK13" s="175">
        <f t="shared" si="6"/>
        <v>0.89999999999999991</v>
      </c>
    </row>
    <row r="14" spans="1:37" s="195" customFormat="1" ht="12.75" customHeight="1" x14ac:dyDescent="0.2">
      <c r="A14" s="141" t="s">
        <v>0</v>
      </c>
      <c r="B14" s="176" t="s">
        <v>11</v>
      </c>
      <c r="C14" s="176" t="s">
        <v>1</v>
      </c>
      <c r="D14" s="273">
        <v>60</v>
      </c>
      <c r="E14" s="273">
        <v>35</v>
      </c>
      <c r="F14" s="273">
        <v>5</v>
      </c>
      <c r="G14" s="171">
        <f>SUM(P14,R14,T14,V14,X14,Z14,AB14,AC14,AE14,AF14,AJ14,AK14)</f>
        <v>57.010526315789477</v>
      </c>
      <c r="H14" s="171">
        <f>D14-G14</f>
        <v>2.9894736842105232</v>
      </c>
      <c r="I14" s="172">
        <f>H14/D14</f>
        <v>4.9824561403508723E-2</v>
      </c>
      <c r="J14" s="173">
        <v>10</v>
      </c>
      <c r="K14" s="145">
        <v>3.8</v>
      </c>
      <c r="L14" s="146">
        <v>1.2</v>
      </c>
      <c r="M14" s="133">
        <v>740</v>
      </c>
      <c r="N14" s="133">
        <v>0</v>
      </c>
      <c r="O14" s="166">
        <f t="shared" si="8"/>
        <v>194.73684210526318</v>
      </c>
      <c r="P14" s="158">
        <f>O14/J14</f>
        <v>19.473684210526319</v>
      </c>
      <c r="Q14" s="137">
        <v>13</v>
      </c>
      <c r="R14" s="158">
        <f>Q14/K14</f>
        <v>3.4210526315789473</v>
      </c>
      <c r="S14" s="137">
        <f t="shared" ref="S14" si="22">(400*1.18)/J14</f>
        <v>47.2</v>
      </c>
      <c r="T14" s="158">
        <f>S14/K14</f>
        <v>12.421052631578949</v>
      </c>
      <c r="U14" s="137">
        <v>33</v>
      </c>
      <c r="V14" s="158">
        <f>U14/K14</f>
        <v>8.6842105263157894</v>
      </c>
      <c r="W14" s="137">
        <f>(5+5)</f>
        <v>10</v>
      </c>
      <c r="X14" s="158">
        <f>(W14/K14)/J14</f>
        <v>0.26315789473684215</v>
      </c>
      <c r="Y14" s="137">
        <v>180</v>
      </c>
      <c r="Z14" s="158">
        <f>(Y14/K14)/J14</f>
        <v>4.7368421052631584</v>
      </c>
      <c r="AA14" s="137">
        <v>50</v>
      </c>
      <c r="AB14" s="158">
        <f>(AA14/K14)/J14</f>
        <v>1.3157894736842106</v>
      </c>
      <c r="AC14" s="158">
        <f t="shared" si="14"/>
        <v>3.3947368421052628</v>
      </c>
      <c r="AD14" s="137">
        <v>0</v>
      </c>
      <c r="AE14" s="158">
        <f>AD14/K14</f>
        <v>0</v>
      </c>
      <c r="AF14" s="158">
        <v>0</v>
      </c>
      <c r="AG14" s="158">
        <v>0</v>
      </c>
      <c r="AH14" s="174">
        <v>0.04</v>
      </c>
      <c r="AI14" s="174">
        <v>1.4999999999999999E-2</v>
      </c>
      <c r="AJ14" s="158">
        <f>(D14*AH14)+AG14</f>
        <v>2.4</v>
      </c>
      <c r="AK14" s="175">
        <f>D14*AI14</f>
        <v>0.89999999999999991</v>
      </c>
    </row>
    <row r="15" spans="1:37" s="195" customFormat="1" ht="12.75" customHeight="1" x14ac:dyDescent="0.2">
      <c r="A15" s="141" t="s">
        <v>0</v>
      </c>
      <c r="B15" s="176" t="s">
        <v>11</v>
      </c>
      <c r="C15" s="176" t="s">
        <v>2</v>
      </c>
      <c r="D15" s="273">
        <v>60</v>
      </c>
      <c r="E15" s="273">
        <v>35</v>
      </c>
      <c r="F15" s="273">
        <v>5</v>
      </c>
      <c r="G15" s="171">
        <f>SUM(P15,R15,T15,V15,X15,Z15,AB15,AC15,AE15,AF15,AJ15,AK15)</f>
        <v>42.65358851674641</v>
      </c>
      <c r="H15" s="171">
        <f>D15-G15</f>
        <v>17.34641148325359</v>
      </c>
      <c r="I15" s="172">
        <f>H15/D15</f>
        <v>0.28910685805422648</v>
      </c>
      <c r="J15" s="173">
        <v>22</v>
      </c>
      <c r="K15" s="145">
        <v>3.8</v>
      </c>
      <c r="L15" s="146">
        <v>1.2</v>
      </c>
      <c r="M15" s="133">
        <v>1197</v>
      </c>
      <c r="N15" s="133">
        <v>186</v>
      </c>
      <c r="O15" s="166">
        <f t="shared" si="8"/>
        <v>363.94736842105266</v>
      </c>
      <c r="P15" s="158">
        <f>O15/J15</f>
        <v>16.543062200956939</v>
      </c>
      <c r="Q15" s="137">
        <v>13</v>
      </c>
      <c r="R15" s="158">
        <f>Q15/K15</f>
        <v>3.4210526315789473</v>
      </c>
      <c r="S15" s="137">
        <f t="shared" ref="S15:S16" si="23">20+1.18</f>
        <v>21.18</v>
      </c>
      <c r="T15" s="158">
        <f>S15/K15</f>
        <v>5.5736842105263156</v>
      </c>
      <c r="U15" s="137">
        <v>33</v>
      </c>
      <c r="V15" s="158">
        <f>U15/K15</f>
        <v>8.6842105263157894</v>
      </c>
      <c r="W15" s="137">
        <f t="shared" si="17"/>
        <v>20</v>
      </c>
      <c r="X15" s="158">
        <f>(W15/K15)/J15</f>
        <v>0.23923444976076558</v>
      </c>
      <c r="Y15" s="137">
        <v>180</v>
      </c>
      <c r="Z15" s="158">
        <f>(Y15/K15)/J15</f>
        <v>2.1531100478468903</v>
      </c>
      <c r="AA15" s="137">
        <v>100</v>
      </c>
      <c r="AB15" s="158">
        <f>(AA15/K15)/J15</f>
        <v>1.1961722488038278</v>
      </c>
      <c r="AC15" s="158">
        <f t="shared" si="14"/>
        <v>1.5430622009569377</v>
      </c>
      <c r="AD15" s="137">
        <v>0</v>
      </c>
      <c r="AE15" s="158">
        <f>AD15/K15</f>
        <v>0</v>
      </c>
      <c r="AF15" s="158">
        <v>0</v>
      </c>
      <c r="AG15" s="158">
        <v>0</v>
      </c>
      <c r="AH15" s="174">
        <v>0.04</v>
      </c>
      <c r="AI15" s="174">
        <v>1.4999999999999999E-2</v>
      </c>
      <c r="AJ15" s="158">
        <f>(D15*AH15)+AG15</f>
        <v>2.4</v>
      </c>
      <c r="AK15" s="175">
        <f>D15*AI15</f>
        <v>0.89999999999999991</v>
      </c>
    </row>
    <row r="16" spans="1:37" s="195" customFormat="1" ht="13.5" customHeight="1" thickBot="1" x14ac:dyDescent="0.25">
      <c r="A16" s="160" t="s">
        <v>0</v>
      </c>
      <c r="B16" s="222" t="s">
        <v>11</v>
      </c>
      <c r="C16" s="222" t="s">
        <v>3</v>
      </c>
      <c r="D16" s="274">
        <v>60</v>
      </c>
      <c r="E16" s="274">
        <v>35</v>
      </c>
      <c r="F16" s="274">
        <v>5</v>
      </c>
      <c r="G16" s="240">
        <f>SUM(P16,R16,T16,V16,X16,Z16,AB16,AC16,AE16,AF16,AJ16,AK16)</f>
        <v>43.698245614035081</v>
      </c>
      <c r="H16" s="240">
        <f>D16-G16</f>
        <v>16.301754385964919</v>
      </c>
      <c r="I16" s="241">
        <f>H16/D16</f>
        <v>0.27169590643274866</v>
      </c>
      <c r="J16" s="242">
        <v>30</v>
      </c>
      <c r="K16" s="155">
        <v>3.8</v>
      </c>
      <c r="L16" s="156">
        <v>1.2</v>
      </c>
      <c r="M16" s="161">
        <v>1975</v>
      </c>
      <c r="N16" s="161">
        <v>186</v>
      </c>
      <c r="O16" s="167">
        <f t="shared" si="8"/>
        <v>568.68421052631584</v>
      </c>
      <c r="P16" s="163">
        <f>O16/J16</f>
        <v>18.956140350877195</v>
      </c>
      <c r="Q16" s="162">
        <v>13</v>
      </c>
      <c r="R16" s="163">
        <f>Q16/K16</f>
        <v>3.4210526315789473</v>
      </c>
      <c r="S16" s="162">
        <f t="shared" si="23"/>
        <v>21.18</v>
      </c>
      <c r="T16" s="163">
        <f>S16/K16</f>
        <v>5.5736842105263156</v>
      </c>
      <c r="U16" s="162">
        <v>33</v>
      </c>
      <c r="V16" s="163">
        <f>U16/K16</f>
        <v>8.6842105263157894</v>
      </c>
      <c r="W16" s="162">
        <f t="shared" si="17"/>
        <v>20</v>
      </c>
      <c r="X16" s="163">
        <f>(W16/K16)/J16</f>
        <v>0.17543859649122809</v>
      </c>
      <c r="Y16" s="162">
        <v>180</v>
      </c>
      <c r="Z16" s="163">
        <f>(Y16/K16)/J16</f>
        <v>1.5789473684210527</v>
      </c>
      <c r="AA16" s="162">
        <v>100</v>
      </c>
      <c r="AB16" s="163">
        <f>(AA16/K16)/J16</f>
        <v>0.87719298245614041</v>
      </c>
      <c r="AC16" s="163">
        <f t="shared" si="14"/>
        <v>1.131578947368421</v>
      </c>
      <c r="AD16" s="162">
        <v>0</v>
      </c>
      <c r="AE16" s="163">
        <f>AD16/K16</f>
        <v>0</v>
      </c>
      <c r="AF16" s="163">
        <v>0</v>
      </c>
      <c r="AG16" s="163">
        <v>0</v>
      </c>
      <c r="AH16" s="243">
        <v>0.04</v>
      </c>
      <c r="AI16" s="243">
        <v>1.4999999999999999E-2</v>
      </c>
      <c r="AJ16" s="163">
        <f>(D16*AH16)+AG16</f>
        <v>2.4</v>
      </c>
      <c r="AK16" s="244">
        <f>D16*AI16</f>
        <v>0.89999999999999991</v>
      </c>
    </row>
    <row r="17" spans="1:37" s="195" customFormat="1" ht="12.75" customHeight="1" x14ac:dyDescent="0.2">
      <c r="A17" s="140" t="s">
        <v>19</v>
      </c>
      <c r="B17" s="188" t="s">
        <v>7</v>
      </c>
      <c r="C17" s="188" t="s">
        <v>1</v>
      </c>
      <c r="D17" s="272">
        <v>60</v>
      </c>
      <c r="E17" s="272">
        <v>35</v>
      </c>
      <c r="F17" s="272">
        <v>5</v>
      </c>
      <c r="G17" s="190">
        <f t="shared" si="7"/>
        <v>46.089473684210517</v>
      </c>
      <c r="H17" s="190">
        <f t="shared" si="0"/>
        <v>13.910526315789483</v>
      </c>
      <c r="I17" s="191">
        <f t="shared" si="1"/>
        <v>0.23184210526315804</v>
      </c>
      <c r="J17" s="192">
        <v>10</v>
      </c>
      <c r="K17" s="149">
        <v>3.8</v>
      </c>
      <c r="L17" s="144">
        <v>1.2</v>
      </c>
      <c r="M17" s="132">
        <v>747</v>
      </c>
      <c r="N17" s="132">
        <v>0</v>
      </c>
      <c r="O17" s="165">
        <f t="shared" si="8"/>
        <v>196.57894736842107</v>
      </c>
      <c r="P17" s="157">
        <f>O17/J17</f>
        <v>19.657894736842106</v>
      </c>
      <c r="Q17" s="263">
        <v>26.5</v>
      </c>
      <c r="R17" s="157">
        <f>Q17/K17</f>
        <v>6.9736842105263159</v>
      </c>
      <c r="S17" s="136"/>
      <c r="T17" s="157">
        <f t="shared" si="2"/>
        <v>0</v>
      </c>
      <c r="U17" s="136">
        <v>28</v>
      </c>
      <c r="V17" s="157">
        <f t="shared" si="11"/>
        <v>7.3684210526315796</v>
      </c>
      <c r="W17" s="136">
        <v>10</v>
      </c>
      <c r="X17" s="157">
        <f t="shared" si="12"/>
        <v>0.26315789473684215</v>
      </c>
      <c r="Y17" s="136">
        <v>180</v>
      </c>
      <c r="Z17" s="157">
        <f t="shared" si="3"/>
        <v>4.7368421052631584</v>
      </c>
      <c r="AA17" s="136">
        <v>15</v>
      </c>
      <c r="AB17" s="157">
        <f t="shared" si="4"/>
        <v>0.39473684210526316</v>
      </c>
      <c r="AC17" s="157">
        <f t="shared" si="14"/>
        <v>3.3947368421052628</v>
      </c>
      <c r="AD17" s="136">
        <v>0</v>
      </c>
      <c r="AE17" s="157">
        <f t="shared" si="5"/>
        <v>0</v>
      </c>
      <c r="AF17" s="157">
        <v>0</v>
      </c>
      <c r="AG17" s="157">
        <v>0</v>
      </c>
      <c r="AH17" s="221">
        <v>0.04</v>
      </c>
      <c r="AI17" s="221">
        <v>1.4999999999999999E-2</v>
      </c>
      <c r="AJ17" s="157">
        <f t="shared" si="13"/>
        <v>2.4</v>
      </c>
      <c r="AK17" s="194">
        <f t="shared" si="6"/>
        <v>0.89999999999999991</v>
      </c>
    </row>
    <row r="18" spans="1:37" s="195" customFormat="1" ht="12.75" customHeight="1" x14ac:dyDescent="0.2">
      <c r="A18" s="141" t="s">
        <v>19</v>
      </c>
      <c r="B18" s="176" t="s">
        <v>7</v>
      </c>
      <c r="C18" s="176" t="s">
        <v>2</v>
      </c>
      <c r="D18" s="273">
        <v>60</v>
      </c>
      <c r="E18" s="273">
        <v>35</v>
      </c>
      <c r="F18" s="273">
        <v>5</v>
      </c>
      <c r="G18" s="171">
        <f t="shared" si="7"/>
        <v>38.575119617224878</v>
      </c>
      <c r="H18" s="171">
        <f t="shared" si="0"/>
        <v>21.424880382775122</v>
      </c>
      <c r="I18" s="172">
        <f t="shared" si="1"/>
        <v>0.35708133971291872</v>
      </c>
      <c r="J18" s="173">
        <v>22</v>
      </c>
      <c r="K18" s="145">
        <v>3.8</v>
      </c>
      <c r="L18" s="146">
        <v>1.2</v>
      </c>
      <c r="M18" s="133">
        <v>1210</v>
      </c>
      <c r="N18" s="133">
        <v>186</v>
      </c>
      <c r="O18" s="166">
        <f t="shared" si="8"/>
        <v>367.36842105263162</v>
      </c>
      <c r="P18" s="158">
        <f t="shared" ref="P18:P28" si="24">O18/J18</f>
        <v>16.698564593301437</v>
      </c>
      <c r="Q18" s="264">
        <v>26.5</v>
      </c>
      <c r="R18" s="158">
        <f t="shared" ref="R18:R28" si="25">Q18/K18</f>
        <v>6.9736842105263159</v>
      </c>
      <c r="S18" s="137"/>
      <c r="T18" s="158">
        <f t="shared" si="2"/>
        <v>0</v>
      </c>
      <c r="U18" s="137">
        <v>28</v>
      </c>
      <c r="V18" s="158">
        <f t="shared" si="11"/>
        <v>7.3684210526315796</v>
      </c>
      <c r="W18" s="137">
        <v>20</v>
      </c>
      <c r="X18" s="158">
        <f t="shared" si="12"/>
        <v>0.23923444976076558</v>
      </c>
      <c r="Y18" s="137">
        <v>180</v>
      </c>
      <c r="Z18" s="158">
        <f t="shared" si="3"/>
        <v>2.1531100478468903</v>
      </c>
      <c r="AA18" s="137">
        <v>25</v>
      </c>
      <c r="AB18" s="158">
        <f t="shared" si="4"/>
        <v>0.29904306220095694</v>
      </c>
      <c r="AC18" s="158">
        <f t="shared" si="14"/>
        <v>1.5430622009569377</v>
      </c>
      <c r="AD18" s="137">
        <v>0</v>
      </c>
      <c r="AE18" s="158">
        <f t="shared" si="5"/>
        <v>0</v>
      </c>
      <c r="AF18" s="158">
        <v>0</v>
      </c>
      <c r="AG18" s="158">
        <v>0</v>
      </c>
      <c r="AH18" s="174">
        <v>0.04</v>
      </c>
      <c r="AI18" s="174">
        <v>1.4999999999999999E-2</v>
      </c>
      <c r="AJ18" s="158">
        <f t="shared" si="13"/>
        <v>2.4</v>
      </c>
      <c r="AK18" s="175">
        <f t="shared" si="6"/>
        <v>0.89999999999999991</v>
      </c>
    </row>
    <row r="19" spans="1:37" s="195" customFormat="1" ht="12.75" customHeight="1" x14ac:dyDescent="0.2">
      <c r="A19" s="141" t="s">
        <v>19</v>
      </c>
      <c r="B19" s="176" t="s">
        <v>7</v>
      </c>
      <c r="C19" s="176" t="s">
        <v>3</v>
      </c>
      <c r="D19" s="273">
        <v>60</v>
      </c>
      <c r="E19" s="273">
        <v>35</v>
      </c>
      <c r="F19" s="273">
        <v>5</v>
      </c>
      <c r="G19" s="171">
        <f t="shared" si="7"/>
        <v>36.694736842105257</v>
      </c>
      <c r="H19" s="171">
        <f t="shared" si="0"/>
        <v>23.305263157894743</v>
      </c>
      <c r="I19" s="172">
        <f t="shared" si="1"/>
        <v>0.38842105263157906</v>
      </c>
      <c r="J19" s="173">
        <v>35</v>
      </c>
      <c r="K19" s="145">
        <v>3.8</v>
      </c>
      <c r="L19" s="146">
        <v>1.2</v>
      </c>
      <c r="M19" s="133">
        <v>1994</v>
      </c>
      <c r="N19" s="133">
        <v>186</v>
      </c>
      <c r="O19" s="166">
        <f t="shared" si="8"/>
        <v>573.68421052631584</v>
      </c>
      <c r="P19" s="158">
        <f t="shared" si="24"/>
        <v>16.390977443609025</v>
      </c>
      <c r="Q19" s="264">
        <v>26.5</v>
      </c>
      <c r="R19" s="158">
        <f t="shared" si="25"/>
        <v>6.9736842105263159</v>
      </c>
      <c r="S19" s="137"/>
      <c r="T19" s="158">
        <f t="shared" si="2"/>
        <v>0</v>
      </c>
      <c r="U19" s="137">
        <v>28</v>
      </c>
      <c r="V19" s="158">
        <f t="shared" si="11"/>
        <v>7.3684210526315796</v>
      </c>
      <c r="W19" s="137">
        <v>20</v>
      </c>
      <c r="X19" s="158">
        <f t="shared" si="12"/>
        <v>0.15037593984962408</v>
      </c>
      <c r="Y19" s="137">
        <v>180</v>
      </c>
      <c r="Z19" s="158">
        <f t="shared" si="3"/>
        <v>1.3533834586466167</v>
      </c>
      <c r="AA19" s="137">
        <v>25</v>
      </c>
      <c r="AB19" s="158">
        <f t="shared" si="4"/>
        <v>0.18796992481203009</v>
      </c>
      <c r="AC19" s="158">
        <f t="shared" si="14"/>
        <v>0.96992481203007519</v>
      </c>
      <c r="AD19" s="137">
        <v>0</v>
      </c>
      <c r="AE19" s="158">
        <f t="shared" si="5"/>
        <v>0</v>
      </c>
      <c r="AF19" s="158">
        <v>0</v>
      </c>
      <c r="AG19" s="158">
        <v>0</v>
      </c>
      <c r="AH19" s="174">
        <v>0.04</v>
      </c>
      <c r="AI19" s="174">
        <v>1.4999999999999999E-2</v>
      </c>
      <c r="AJ19" s="158">
        <f t="shared" si="13"/>
        <v>2.4</v>
      </c>
      <c r="AK19" s="175">
        <f t="shared" si="6"/>
        <v>0.89999999999999991</v>
      </c>
    </row>
    <row r="20" spans="1:37" s="195" customFormat="1" ht="12.75" customHeight="1" x14ac:dyDescent="0.2">
      <c r="A20" s="141" t="s">
        <v>19</v>
      </c>
      <c r="B20" s="176" t="s">
        <v>8</v>
      </c>
      <c r="C20" s="176" t="s">
        <v>1</v>
      </c>
      <c r="D20" s="273">
        <v>60</v>
      </c>
      <c r="E20" s="273">
        <v>35</v>
      </c>
      <c r="F20" s="273">
        <v>5</v>
      </c>
      <c r="G20" s="171">
        <f t="shared" si="7"/>
        <v>44.194736842105257</v>
      </c>
      <c r="H20" s="171">
        <f t="shared" si="0"/>
        <v>15.805263157894743</v>
      </c>
      <c r="I20" s="172">
        <f t="shared" si="1"/>
        <v>0.26342105263157906</v>
      </c>
      <c r="J20" s="173">
        <v>10</v>
      </c>
      <c r="K20" s="145">
        <v>3.8</v>
      </c>
      <c r="L20" s="146">
        <v>1.2</v>
      </c>
      <c r="M20" s="133">
        <v>675</v>
      </c>
      <c r="N20" s="133">
        <v>0</v>
      </c>
      <c r="O20" s="166">
        <f t="shared" si="8"/>
        <v>177.63157894736844</v>
      </c>
      <c r="P20" s="158">
        <f t="shared" si="24"/>
        <v>17.763157894736842</v>
      </c>
      <c r="Q20" s="264">
        <v>26.5</v>
      </c>
      <c r="R20" s="158">
        <f t="shared" si="25"/>
        <v>6.9736842105263159</v>
      </c>
      <c r="S20" s="137"/>
      <c r="T20" s="158">
        <f t="shared" si="2"/>
        <v>0</v>
      </c>
      <c r="U20" s="137">
        <v>28</v>
      </c>
      <c r="V20" s="158">
        <f t="shared" si="11"/>
        <v>7.3684210526315796</v>
      </c>
      <c r="W20" s="137">
        <v>10</v>
      </c>
      <c r="X20" s="158">
        <f t="shared" si="12"/>
        <v>0.26315789473684215</v>
      </c>
      <c r="Y20" s="137">
        <v>180</v>
      </c>
      <c r="Z20" s="158">
        <f t="shared" si="3"/>
        <v>4.7368421052631584</v>
      </c>
      <c r="AA20" s="137">
        <v>15</v>
      </c>
      <c r="AB20" s="158">
        <f t="shared" si="4"/>
        <v>0.39473684210526316</v>
      </c>
      <c r="AC20" s="158">
        <f t="shared" si="14"/>
        <v>3.3947368421052628</v>
      </c>
      <c r="AD20" s="137">
        <v>0</v>
      </c>
      <c r="AE20" s="158">
        <f t="shared" si="5"/>
        <v>0</v>
      </c>
      <c r="AF20" s="158">
        <v>0</v>
      </c>
      <c r="AG20" s="158">
        <v>0</v>
      </c>
      <c r="AH20" s="174">
        <v>0.04</v>
      </c>
      <c r="AI20" s="174">
        <v>1.4999999999999999E-2</v>
      </c>
      <c r="AJ20" s="158">
        <f t="shared" si="13"/>
        <v>2.4</v>
      </c>
      <c r="AK20" s="175">
        <f t="shared" si="6"/>
        <v>0.89999999999999991</v>
      </c>
    </row>
    <row r="21" spans="1:37" s="195" customFormat="1" ht="12.75" customHeight="1" x14ac:dyDescent="0.2">
      <c r="A21" s="141" t="s">
        <v>19</v>
      </c>
      <c r="B21" s="176" t="s">
        <v>8</v>
      </c>
      <c r="C21" s="176" t="s">
        <v>2</v>
      </c>
      <c r="D21" s="273">
        <v>60</v>
      </c>
      <c r="E21" s="273">
        <v>35</v>
      </c>
      <c r="F21" s="273">
        <v>5</v>
      </c>
      <c r="G21" s="171">
        <f t="shared" si="7"/>
        <v>37.044019138755978</v>
      </c>
      <c r="H21" s="171">
        <f t="shared" si="0"/>
        <v>22.955980861244022</v>
      </c>
      <c r="I21" s="172">
        <f t="shared" si="1"/>
        <v>0.38259968102073372</v>
      </c>
      <c r="J21" s="173">
        <v>22</v>
      </c>
      <c r="K21" s="145">
        <v>3.8</v>
      </c>
      <c r="L21" s="146">
        <v>1.2</v>
      </c>
      <c r="M21" s="133">
        <v>1082</v>
      </c>
      <c r="N21" s="133">
        <v>186</v>
      </c>
      <c r="O21" s="166">
        <f t="shared" si="8"/>
        <v>333.68421052631578</v>
      </c>
      <c r="P21" s="158">
        <f t="shared" si="24"/>
        <v>15.167464114832535</v>
      </c>
      <c r="Q21" s="264">
        <v>26.5</v>
      </c>
      <c r="R21" s="158">
        <f t="shared" si="25"/>
        <v>6.9736842105263159</v>
      </c>
      <c r="S21" s="137"/>
      <c r="T21" s="158">
        <f t="shared" si="2"/>
        <v>0</v>
      </c>
      <c r="U21" s="137">
        <v>28</v>
      </c>
      <c r="V21" s="158">
        <f t="shared" si="11"/>
        <v>7.3684210526315796</v>
      </c>
      <c r="W21" s="137">
        <v>20</v>
      </c>
      <c r="X21" s="158">
        <f t="shared" si="12"/>
        <v>0.23923444976076558</v>
      </c>
      <c r="Y21" s="137">
        <v>180</v>
      </c>
      <c r="Z21" s="158">
        <f t="shared" si="3"/>
        <v>2.1531100478468903</v>
      </c>
      <c r="AA21" s="137">
        <v>25</v>
      </c>
      <c r="AB21" s="158">
        <f t="shared" si="4"/>
        <v>0.29904306220095694</v>
      </c>
      <c r="AC21" s="158">
        <f t="shared" si="14"/>
        <v>1.5430622009569377</v>
      </c>
      <c r="AD21" s="137">
        <v>0</v>
      </c>
      <c r="AE21" s="158">
        <f t="shared" si="5"/>
        <v>0</v>
      </c>
      <c r="AF21" s="158">
        <v>0</v>
      </c>
      <c r="AG21" s="158">
        <v>0</v>
      </c>
      <c r="AH21" s="174">
        <v>0.04</v>
      </c>
      <c r="AI21" s="174">
        <v>1.4999999999999999E-2</v>
      </c>
      <c r="AJ21" s="158">
        <f t="shared" si="13"/>
        <v>2.4</v>
      </c>
      <c r="AK21" s="175">
        <f t="shared" si="6"/>
        <v>0.89999999999999991</v>
      </c>
    </row>
    <row r="22" spans="1:37" s="195" customFormat="1" ht="12.75" customHeight="1" x14ac:dyDescent="0.2">
      <c r="A22" s="141" t="s">
        <v>19</v>
      </c>
      <c r="B22" s="176" t="s">
        <v>8</v>
      </c>
      <c r="C22" s="176" t="s">
        <v>3</v>
      </c>
      <c r="D22" s="273">
        <v>60</v>
      </c>
      <c r="E22" s="273">
        <v>35</v>
      </c>
      <c r="F22" s="273">
        <v>5</v>
      </c>
      <c r="G22" s="171">
        <f t="shared" si="7"/>
        <v>35.198496240601507</v>
      </c>
      <c r="H22" s="171">
        <f t="shared" si="0"/>
        <v>24.801503759398493</v>
      </c>
      <c r="I22" s="172">
        <f t="shared" si="1"/>
        <v>0.41335839598997487</v>
      </c>
      <c r="J22" s="173">
        <v>35</v>
      </c>
      <c r="K22" s="145">
        <v>3.8</v>
      </c>
      <c r="L22" s="146">
        <v>1.2</v>
      </c>
      <c r="M22" s="133">
        <v>1795</v>
      </c>
      <c r="N22" s="133">
        <v>186</v>
      </c>
      <c r="O22" s="166">
        <f t="shared" si="8"/>
        <v>521.31578947368428</v>
      </c>
      <c r="P22" s="158">
        <f t="shared" si="24"/>
        <v>14.894736842105265</v>
      </c>
      <c r="Q22" s="264">
        <v>26.5</v>
      </c>
      <c r="R22" s="158">
        <f t="shared" si="25"/>
        <v>6.9736842105263159</v>
      </c>
      <c r="S22" s="137"/>
      <c r="T22" s="158">
        <f t="shared" si="2"/>
        <v>0</v>
      </c>
      <c r="U22" s="137">
        <v>28</v>
      </c>
      <c r="V22" s="158">
        <f t="shared" si="11"/>
        <v>7.3684210526315796</v>
      </c>
      <c r="W22" s="137">
        <v>20</v>
      </c>
      <c r="X22" s="158">
        <f t="shared" si="12"/>
        <v>0.15037593984962408</v>
      </c>
      <c r="Y22" s="137">
        <v>180</v>
      </c>
      <c r="Z22" s="158">
        <f t="shared" si="3"/>
        <v>1.3533834586466167</v>
      </c>
      <c r="AA22" s="137">
        <v>25</v>
      </c>
      <c r="AB22" s="158">
        <f t="shared" si="4"/>
        <v>0.18796992481203009</v>
      </c>
      <c r="AC22" s="158">
        <f t="shared" si="14"/>
        <v>0.96992481203007519</v>
      </c>
      <c r="AD22" s="137">
        <v>0</v>
      </c>
      <c r="AE22" s="158">
        <f t="shared" si="5"/>
        <v>0</v>
      </c>
      <c r="AF22" s="158">
        <v>0</v>
      </c>
      <c r="AG22" s="158">
        <v>0</v>
      </c>
      <c r="AH22" s="174">
        <v>0.04</v>
      </c>
      <c r="AI22" s="174">
        <v>1.4999999999999999E-2</v>
      </c>
      <c r="AJ22" s="158">
        <f t="shared" si="13"/>
        <v>2.4</v>
      </c>
      <c r="AK22" s="175">
        <f t="shared" si="6"/>
        <v>0.89999999999999991</v>
      </c>
    </row>
    <row r="23" spans="1:37" s="195" customFormat="1" ht="12.75" customHeight="1" x14ac:dyDescent="0.2">
      <c r="A23" s="141" t="s">
        <v>19</v>
      </c>
      <c r="B23" s="176" t="s">
        <v>9</v>
      </c>
      <c r="C23" s="176" t="s">
        <v>1</v>
      </c>
      <c r="D23" s="273">
        <v>60</v>
      </c>
      <c r="E23" s="273">
        <v>35</v>
      </c>
      <c r="F23" s="273">
        <v>5</v>
      </c>
      <c r="G23" s="171">
        <f t="shared" si="7"/>
        <v>46.089473684210517</v>
      </c>
      <c r="H23" s="171">
        <f t="shared" si="0"/>
        <v>13.910526315789483</v>
      </c>
      <c r="I23" s="172">
        <f t="shared" si="1"/>
        <v>0.23184210526315804</v>
      </c>
      <c r="J23" s="173">
        <v>10</v>
      </c>
      <c r="K23" s="145">
        <v>3.8</v>
      </c>
      <c r="L23" s="146">
        <v>1.2</v>
      </c>
      <c r="M23" s="133">
        <v>747</v>
      </c>
      <c r="N23" s="133">
        <v>0</v>
      </c>
      <c r="O23" s="166">
        <f t="shared" si="8"/>
        <v>196.57894736842107</v>
      </c>
      <c r="P23" s="158">
        <f t="shared" si="24"/>
        <v>19.657894736842106</v>
      </c>
      <c r="Q23" s="264">
        <v>26.5</v>
      </c>
      <c r="R23" s="158">
        <f t="shared" si="25"/>
        <v>6.9736842105263159</v>
      </c>
      <c r="S23" s="137"/>
      <c r="T23" s="158">
        <f t="shared" si="2"/>
        <v>0</v>
      </c>
      <c r="U23" s="137">
        <v>28</v>
      </c>
      <c r="V23" s="158">
        <f t="shared" si="11"/>
        <v>7.3684210526315796</v>
      </c>
      <c r="W23" s="137">
        <v>10</v>
      </c>
      <c r="X23" s="158">
        <f t="shared" si="12"/>
        <v>0.26315789473684215</v>
      </c>
      <c r="Y23" s="137">
        <v>180</v>
      </c>
      <c r="Z23" s="158">
        <f t="shared" si="3"/>
        <v>4.7368421052631584</v>
      </c>
      <c r="AA23" s="137">
        <v>15</v>
      </c>
      <c r="AB23" s="158">
        <f t="shared" si="4"/>
        <v>0.39473684210526316</v>
      </c>
      <c r="AC23" s="158">
        <f t="shared" si="14"/>
        <v>3.3947368421052628</v>
      </c>
      <c r="AD23" s="137">
        <v>0</v>
      </c>
      <c r="AE23" s="158">
        <f t="shared" si="5"/>
        <v>0</v>
      </c>
      <c r="AF23" s="158">
        <v>0</v>
      </c>
      <c r="AG23" s="158">
        <v>0</v>
      </c>
      <c r="AH23" s="174">
        <v>0.04</v>
      </c>
      <c r="AI23" s="174">
        <v>1.4999999999999999E-2</v>
      </c>
      <c r="AJ23" s="158">
        <f t="shared" si="13"/>
        <v>2.4</v>
      </c>
      <c r="AK23" s="175">
        <f t="shared" si="6"/>
        <v>0.89999999999999991</v>
      </c>
    </row>
    <row r="24" spans="1:37" s="195" customFormat="1" ht="12.75" customHeight="1" x14ac:dyDescent="0.2">
      <c r="A24" s="141" t="s">
        <v>19</v>
      </c>
      <c r="B24" s="176" t="s">
        <v>9</v>
      </c>
      <c r="C24" s="176" t="s">
        <v>2</v>
      </c>
      <c r="D24" s="273">
        <v>60</v>
      </c>
      <c r="E24" s="273">
        <v>35</v>
      </c>
      <c r="F24" s="273">
        <v>5</v>
      </c>
      <c r="G24" s="171">
        <f t="shared" si="7"/>
        <v>38.575119617224878</v>
      </c>
      <c r="H24" s="171">
        <f t="shared" si="0"/>
        <v>21.424880382775122</v>
      </c>
      <c r="I24" s="172">
        <f t="shared" si="1"/>
        <v>0.35708133971291872</v>
      </c>
      <c r="J24" s="173">
        <v>22</v>
      </c>
      <c r="K24" s="145">
        <v>3.8</v>
      </c>
      <c r="L24" s="146">
        <v>1.2</v>
      </c>
      <c r="M24" s="133">
        <v>1210</v>
      </c>
      <c r="N24" s="133">
        <v>186</v>
      </c>
      <c r="O24" s="166">
        <f t="shared" si="8"/>
        <v>367.36842105263162</v>
      </c>
      <c r="P24" s="158">
        <f t="shared" si="24"/>
        <v>16.698564593301437</v>
      </c>
      <c r="Q24" s="264">
        <v>26.5</v>
      </c>
      <c r="R24" s="158">
        <f t="shared" si="25"/>
        <v>6.9736842105263159</v>
      </c>
      <c r="S24" s="137"/>
      <c r="T24" s="158">
        <f t="shared" si="2"/>
        <v>0</v>
      </c>
      <c r="U24" s="137">
        <v>28</v>
      </c>
      <c r="V24" s="158">
        <f t="shared" si="11"/>
        <v>7.3684210526315796</v>
      </c>
      <c r="W24" s="137">
        <v>20</v>
      </c>
      <c r="X24" s="158">
        <f t="shared" si="12"/>
        <v>0.23923444976076558</v>
      </c>
      <c r="Y24" s="137">
        <v>180</v>
      </c>
      <c r="Z24" s="158">
        <f t="shared" si="3"/>
        <v>2.1531100478468903</v>
      </c>
      <c r="AA24" s="137">
        <v>25</v>
      </c>
      <c r="AB24" s="158">
        <f t="shared" si="4"/>
        <v>0.29904306220095694</v>
      </c>
      <c r="AC24" s="158">
        <f t="shared" si="14"/>
        <v>1.5430622009569377</v>
      </c>
      <c r="AD24" s="137">
        <v>0</v>
      </c>
      <c r="AE24" s="158">
        <f t="shared" si="5"/>
        <v>0</v>
      </c>
      <c r="AF24" s="158">
        <v>0</v>
      </c>
      <c r="AG24" s="158">
        <v>0</v>
      </c>
      <c r="AH24" s="174">
        <v>0.04</v>
      </c>
      <c r="AI24" s="174">
        <v>1.4999999999999999E-2</v>
      </c>
      <c r="AJ24" s="158">
        <f t="shared" si="13"/>
        <v>2.4</v>
      </c>
      <c r="AK24" s="175">
        <f t="shared" si="6"/>
        <v>0.89999999999999991</v>
      </c>
    </row>
    <row r="25" spans="1:37" s="195" customFormat="1" ht="12.75" customHeight="1" x14ac:dyDescent="0.2">
      <c r="A25" s="141" t="s">
        <v>19</v>
      </c>
      <c r="B25" s="176" t="s">
        <v>9</v>
      </c>
      <c r="C25" s="176" t="s">
        <v>3</v>
      </c>
      <c r="D25" s="273">
        <v>60</v>
      </c>
      <c r="E25" s="273">
        <v>35</v>
      </c>
      <c r="F25" s="273">
        <v>5</v>
      </c>
      <c r="G25" s="171">
        <f t="shared" si="7"/>
        <v>36.694736842105257</v>
      </c>
      <c r="H25" s="171">
        <f t="shared" si="0"/>
        <v>23.305263157894743</v>
      </c>
      <c r="I25" s="172">
        <f t="shared" si="1"/>
        <v>0.38842105263157906</v>
      </c>
      <c r="J25" s="173">
        <v>35</v>
      </c>
      <c r="K25" s="145">
        <v>3.8</v>
      </c>
      <c r="L25" s="146">
        <v>1.2</v>
      </c>
      <c r="M25" s="133">
        <v>1994</v>
      </c>
      <c r="N25" s="133">
        <v>186</v>
      </c>
      <c r="O25" s="166">
        <f t="shared" si="8"/>
        <v>573.68421052631584</v>
      </c>
      <c r="P25" s="158">
        <f t="shared" si="24"/>
        <v>16.390977443609025</v>
      </c>
      <c r="Q25" s="264">
        <v>26.5</v>
      </c>
      <c r="R25" s="158">
        <f t="shared" si="25"/>
        <v>6.9736842105263159</v>
      </c>
      <c r="S25" s="137"/>
      <c r="T25" s="158">
        <f t="shared" si="2"/>
        <v>0</v>
      </c>
      <c r="U25" s="137">
        <v>28</v>
      </c>
      <c r="V25" s="158">
        <f t="shared" si="11"/>
        <v>7.3684210526315796</v>
      </c>
      <c r="W25" s="137">
        <v>20</v>
      </c>
      <c r="X25" s="158">
        <f t="shared" si="12"/>
        <v>0.15037593984962408</v>
      </c>
      <c r="Y25" s="137">
        <v>180</v>
      </c>
      <c r="Z25" s="158">
        <f t="shared" si="3"/>
        <v>1.3533834586466167</v>
      </c>
      <c r="AA25" s="137">
        <v>25</v>
      </c>
      <c r="AB25" s="158">
        <f t="shared" si="4"/>
        <v>0.18796992481203009</v>
      </c>
      <c r="AC25" s="158">
        <f t="shared" si="14"/>
        <v>0.96992481203007519</v>
      </c>
      <c r="AD25" s="137">
        <v>0</v>
      </c>
      <c r="AE25" s="158">
        <f t="shared" si="5"/>
        <v>0</v>
      </c>
      <c r="AF25" s="158">
        <v>0</v>
      </c>
      <c r="AG25" s="158">
        <v>0</v>
      </c>
      <c r="AH25" s="174">
        <v>0.04</v>
      </c>
      <c r="AI25" s="174">
        <v>1.4999999999999999E-2</v>
      </c>
      <c r="AJ25" s="158">
        <f t="shared" si="13"/>
        <v>2.4</v>
      </c>
      <c r="AK25" s="175">
        <f t="shared" si="6"/>
        <v>0.89999999999999991</v>
      </c>
    </row>
    <row r="26" spans="1:37" s="195" customFormat="1" ht="12.75" customHeight="1" x14ac:dyDescent="0.2">
      <c r="A26" s="141" t="s">
        <v>19</v>
      </c>
      <c r="B26" s="176" t="s">
        <v>10</v>
      </c>
      <c r="C26" s="176" t="s">
        <v>1</v>
      </c>
      <c r="D26" s="273">
        <v>60</v>
      </c>
      <c r="E26" s="273">
        <v>35</v>
      </c>
      <c r="F26" s="273">
        <v>5</v>
      </c>
      <c r="G26" s="171">
        <f t="shared" si="7"/>
        <v>46.484210526315785</v>
      </c>
      <c r="H26" s="171">
        <f t="shared" si="0"/>
        <v>13.515789473684215</v>
      </c>
      <c r="I26" s="172">
        <f t="shared" si="1"/>
        <v>0.22526315789473692</v>
      </c>
      <c r="J26" s="173">
        <v>10</v>
      </c>
      <c r="K26" s="145">
        <v>3.8</v>
      </c>
      <c r="L26" s="146">
        <v>1.2</v>
      </c>
      <c r="M26" s="133">
        <v>762</v>
      </c>
      <c r="N26" s="133">
        <v>0</v>
      </c>
      <c r="O26" s="166">
        <f t="shared" si="8"/>
        <v>200.5263157894737</v>
      </c>
      <c r="P26" s="158">
        <f t="shared" si="24"/>
        <v>20.05263157894737</v>
      </c>
      <c r="Q26" s="264">
        <v>26.5</v>
      </c>
      <c r="R26" s="158">
        <f t="shared" si="25"/>
        <v>6.9736842105263159</v>
      </c>
      <c r="S26" s="137"/>
      <c r="T26" s="158">
        <f t="shared" si="2"/>
        <v>0</v>
      </c>
      <c r="U26" s="137">
        <v>28</v>
      </c>
      <c r="V26" s="158">
        <f t="shared" si="11"/>
        <v>7.3684210526315796</v>
      </c>
      <c r="W26" s="137">
        <v>10</v>
      </c>
      <c r="X26" s="158">
        <f t="shared" si="12"/>
        <v>0.26315789473684215</v>
      </c>
      <c r="Y26" s="137">
        <v>180</v>
      </c>
      <c r="Z26" s="158">
        <f t="shared" si="3"/>
        <v>4.7368421052631584</v>
      </c>
      <c r="AA26" s="137">
        <v>15</v>
      </c>
      <c r="AB26" s="158">
        <f t="shared" si="4"/>
        <v>0.39473684210526316</v>
      </c>
      <c r="AC26" s="158">
        <f t="shared" si="14"/>
        <v>3.3947368421052628</v>
      </c>
      <c r="AD26" s="137">
        <v>0</v>
      </c>
      <c r="AE26" s="158">
        <f t="shared" si="5"/>
        <v>0</v>
      </c>
      <c r="AF26" s="158">
        <v>0</v>
      </c>
      <c r="AG26" s="158">
        <v>0</v>
      </c>
      <c r="AH26" s="174">
        <v>0.04</v>
      </c>
      <c r="AI26" s="174">
        <v>1.4999999999999999E-2</v>
      </c>
      <c r="AJ26" s="158">
        <f t="shared" si="13"/>
        <v>2.4</v>
      </c>
      <c r="AK26" s="175">
        <f t="shared" si="6"/>
        <v>0.89999999999999991</v>
      </c>
    </row>
    <row r="27" spans="1:37" s="195" customFormat="1" ht="12.75" customHeight="1" x14ac:dyDescent="0.2">
      <c r="A27" s="141" t="s">
        <v>19</v>
      </c>
      <c r="B27" s="176" t="s">
        <v>10</v>
      </c>
      <c r="C27" s="176" t="s">
        <v>2</v>
      </c>
      <c r="D27" s="273">
        <v>60</v>
      </c>
      <c r="E27" s="273">
        <v>35</v>
      </c>
      <c r="F27" s="273">
        <v>5</v>
      </c>
      <c r="G27" s="171">
        <f t="shared" si="7"/>
        <v>38.874162679425837</v>
      </c>
      <c r="H27" s="171">
        <f t="shared" si="0"/>
        <v>21.125837320574163</v>
      </c>
      <c r="I27" s="172">
        <f t="shared" si="1"/>
        <v>0.35209728867623608</v>
      </c>
      <c r="J27" s="173">
        <v>22</v>
      </c>
      <c r="K27" s="145">
        <v>3.8</v>
      </c>
      <c r="L27" s="146">
        <v>1.2</v>
      </c>
      <c r="M27" s="133">
        <v>1235</v>
      </c>
      <c r="N27" s="133">
        <v>186</v>
      </c>
      <c r="O27" s="166">
        <f t="shared" si="8"/>
        <v>373.94736842105266</v>
      </c>
      <c r="P27" s="158">
        <f t="shared" si="24"/>
        <v>16.997607655502392</v>
      </c>
      <c r="Q27" s="264">
        <v>26.5</v>
      </c>
      <c r="R27" s="158">
        <f t="shared" si="25"/>
        <v>6.9736842105263159</v>
      </c>
      <c r="S27" s="137"/>
      <c r="T27" s="158">
        <f t="shared" si="2"/>
        <v>0</v>
      </c>
      <c r="U27" s="137">
        <v>28</v>
      </c>
      <c r="V27" s="158">
        <f t="shared" si="11"/>
        <v>7.3684210526315796</v>
      </c>
      <c r="W27" s="137">
        <v>20</v>
      </c>
      <c r="X27" s="158">
        <f t="shared" si="12"/>
        <v>0.23923444976076558</v>
      </c>
      <c r="Y27" s="137">
        <v>180</v>
      </c>
      <c r="Z27" s="158">
        <f t="shared" si="3"/>
        <v>2.1531100478468903</v>
      </c>
      <c r="AA27" s="137">
        <v>25</v>
      </c>
      <c r="AB27" s="158">
        <f t="shared" si="4"/>
        <v>0.29904306220095694</v>
      </c>
      <c r="AC27" s="158">
        <f t="shared" si="14"/>
        <v>1.5430622009569377</v>
      </c>
      <c r="AD27" s="137">
        <v>0</v>
      </c>
      <c r="AE27" s="158">
        <f t="shared" si="5"/>
        <v>0</v>
      </c>
      <c r="AF27" s="158">
        <v>0</v>
      </c>
      <c r="AG27" s="158">
        <v>0</v>
      </c>
      <c r="AH27" s="174">
        <v>0.04</v>
      </c>
      <c r="AI27" s="174">
        <v>1.4999999999999999E-2</v>
      </c>
      <c r="AJ27" s="158">
        <f t="shared" si="13"/>
        <v>2.4</v>
      </c>
      <c r="AK27" s="175">
        <f t="shared" si="6"/>
        <v>0.89999999999999991</v>
      </c>
    </row>
    <row r="28" spans="1:37" s="195" customFormat="1" ht="12.75" customHeight="1" x14ac:dyDescent="0.2">
      <c r="A28" s="141" t="s">
        <v>19</v>
      </c>
      <c r="B28" s="176" t="s">
        <v>10</v>
      </c>
      <c r="C28" s="176" t="s">
        <v>3</v>
      </c>
      <c r="D28" s="273">
        <v>60</v>
      </c>
      <c r="E28" s="273">
        <v>35</v>
      </c>
      <c r="F28" s="273">
        <v>5</v>
      </c>
      <c r="G28" s="171">
        <f t="shared" si="7"/>
        <v>36.995488721804506</v>
      </c>
      <c r="H28" s="171">
        <f t="shared" si="0"/>
        <v>23.004511278195494</v>
      </c>
      <c r="I28" s="172">
        <f t="shared" si="1"/>
        <v>0.38340852130325825</v>
      </c>
      <c r="J28" s="173">
        <v>35</v>
      </c>
      <c r="K28" s="145">
        <v>3.8</v>
      </c>
      <c r="L28" s="146">
        <v>1.2</v>
      </c>
      <c r="M28" s="133">
        <v>2034</v>
      </c>
      <c r="N28" s="133">
        <v>186</v>
      </c>
      <c r="O28" s="166">
        <f t="shared" si="8"/>
        <v>584.21052631578948</v>
      </c>
      <c r="P28" s="158">
        <f t="shared" si="24"/>
        <v>16.69172932330827</v>
      </c>
      <c r="Q28" s="264">
        <v>26.5</v>
      </c>
      <c r="R28" s="158">
        <f t="shared" si="25"/>
        <v>6.9736842105263159</v>
      </c>
      <c r="S28" s="137"/>
      <c r="T28" s="158">
        <f t="shared" si="2"/>
        <v>0</v>
      </c>
      <c r="U28" s="137">
        <v>28</v>
      </c>
      <c r="V28" s="158">
        <f t="shared" si="11"/>
        <v>7.3684210526315796</v>
      </c>
      <c r="W28" s="137">
        <v>20</v>
      </c>
      <c r="X28" s="158">
        <f t="shared" si="12"/>
        <v>0.15037593984962408</v>
      </c>
      <c r="Y28" s="137">
        <v>180</v>
      </c>
      <c r="Z28" s="158">
        <f t="shared" si="3"/>
        <v>1.3533834586466167</v>
      </c>
      <c r="AA28" s="137">
        <v>25</v>
      </c>
      <c r="AB28" s="158">
        <f t="shared" si="4"/>
        <v>0.18796992481203009</v>
      </c>
      <c r="AC28" s="158">
        <f t="shared" si="14"/>
        <v>0.96992481203007519</v>
      </c>
      <c r="AD28" s="137">
        <v>0</v>
      </c>
      <c r="AE28" s="158">
        <f t="shared" si="5"/>
        <v>0</v>
      </c>
      <c r="AF28" s="158">
        <v>0</v>
      </c>
      <c r="AG28" s="158">
        <v>0</v>
      </c>
      <c r="AH28" s="174">
        <v>0.04</v>
      </c>
      <c r="AI28" s="174">
        <v>1.4999999999999999E-2</v>
      </c>
      <c r="AJ28" s="158">
        <f t="shared" si="13"/>
        <v>2.4</v>
      </c>
      <c r="AK28" s="175">
        <f t="shared" si="6"/>
        <v>0.89999999999999991</v>
      </c>
    </row>
    <row r="29" spans="1:37" s="195" customFormat="1" ht="12.75" customHeight="1" x14ac:dyDescent="0.2">
      <c r="A29" s="141" t="s">
        <v>19</v>
      </c>
      <c r="B29" s="176" t="s">
        <v>11</v>
      </c>
      <c r="C29" s="176" t="s">
        <v>1</v>
      </c>
      <c r="D29" s="273">
        <v>60</v>
      </c>
      <c r="E29" s="273">
        <v>35</v>
      </c>
      <c r="F29" s="273">
        <v>5</v>
      </c>
      <c r="G29" s="171">
        <f t="shared" ref="G29:G47" si="26">SUM(P29,R29,T29,V29,X29,Z29,AB29,AC29,AE29,AF29,AJ29,AK29)</f>
        <v>46.484210526315785</v>
      </c>
      <c r="H29" s="171">
        <f t="shared" ref="H29:H46" si="27">D29-G29</f>
        <v>13.515789473684215</v>
      </c>
      <c r="I29" s="172">
        <f t="shared" ref="I29:I46" si="28">H29/D29</f>
        <v>0.22526315789473692</v>
      </c>
      <c r="J29" s="173">
        <v>10</v>
      </c>
      <c r="K29" s="145">
        <v>3.8</v>
      </c>
      <c r="L29" s="146">
        <v>1.2</v>
      </c>
      <c r="M29" s="133">
        <v>762</v>
      </c>
      <c r="N29" s="133">
        <v>0</v>
      </c>
      <c r="O29" s="166">
        <f t="shared" si="8"/>
        <v>200.5263157894737</v>
      </c>
      <c r="P29" s="158">
        <f>O29/J29</f>
        <v>20.05263157894737</v>
      </c>
      <c r="Q29" s="264">
        <v>26.5</v>
      </c>
      <c r="R29" s="158">
        <f>Q29/K29</f>
        <v>6.9736842105263159</v>
      </c>
      <c r="S29" s="137"/>
      <c r="T29" s="158">
        <f t="shared" ref="T29:T46" si="29">S29/K29</f>
        <v>0</v>
      </c>
      <c r="U29" s="137">
        <v>28</v>
      </c>
      <c r="V29" s="158">
        <f t="shared" ref="V29:V47" si="30">U29/K29</f>
        <v>7.3684210526315796</v>
      </c>
      <c r="W29" s="137">
        <v>10</v>
      </c>
      <c r="X29" s="158">
        <f t="shared" ref="X29:X47" si="31">(W29/K29)/J29</f>
        <v>0.26315789473684215</v>
      </c>
      <c r="Y29" s="137">
        <v>180</v>
      </c>
      <c r="Z29" s="158">
        <f t="shared" ref="Z29:Z46" si="32">(Y29/K29)/J29</f>
        <v>4.7368421052631584</v>
      </c>
      <c r="AA29" s="137">
        <v>15</v>
      </c>
      <c r="AB29" s="158">
        <f t="shared" ref="AB29:AB46" si="33">(AA29/K29)/J29</f>
        <v>0.39473684210526316</v>
      </c>
      <c r="AC29" s="158">
        <f t="shared" si="14"/>
        <v>3.3947368421052628</v>
      </c>
      <c r="AD29" s="137">
        <v>0</v>
      </c>
      <c r="AE29" s="158">
        <f t="shared" ref="AE29:AE46" si="34">AD29/K29</f>
        <v>0</v>
      </c>
      <c r="AF29" s="158">
        <v>0</v>
      </c>
      <c r="AG29" s="158">
        <v>0</v>
      </c>
      <c r="AH29" s="174">
        <v>0.04</v>
      </c>
      <c r="AI29" s="174">
        <v>1.4999999999999999E-2</v>
      </c>
      <c r="AJ29" s="158">
        <f t="shared" ref="AJ29:AJ47" si="35">(D29*AH29)+AG29</f>
        <v>2.4</v>
      </c>
      <c r="AK29" s="175">
        <f t="shared" ref="AK29:AK46" si="36">D29*AI29</f>
        <v>0.89999999999999991</v>
      </c>
    </row>
    <row r="30" spans="1:37" s="195" customFormat="1" ht="12.75" customHeight="1" x14ac:dyDescent="0.2">
      <c r="A30" s="141" t="s">
        <v>19</v>
      </c>
      <c r="B30" s="176" t="s">
        <v>11</v>
      </c>
      <c r="C30" s="176" t="s">
        <v>2</v>
      </c>
      <c r="D30" s="273">
        <v>60</v>
      </c>
      <c r="E30" s="273">
        <v>35</v>
      </c>
      <c r="F30" s="273">
        <v>5</v>
      </c>
      <c r="G30" s="171">
        <f t="shared" si="26"/>
        <v>38.874162679425837</v>
      </c>
      <c r="H30" s="171">
        <f t="shared" si="27"/>
        <v>21.125837320574163</v>
      </c>
      <c r="I30" s="172">
        <f t="shared" si="28"/>
        <v>0.35209728867623608</v>
      </c>
      <c r="J30" s="173">
        <v>22</v>
      </c>
      <c r="K30" s="145">
        <v>3.8</v>
      </c>
      <c r="L30" s="146">
        <v>1.2</v>
      </c>
      <c r="M30" s="133">
        <v>1235</v>
      </c>
      <c r="N30" s="133">
        <v>186</v>
      </c>
      <c r="O30" s="166">
        <f t="shared" si="8"/>
        <v>373.94736842105266</v>
      </c>
      <c r="P30" s="158">
        <f>O30/J30</f>
        <v>16.997607655502392</v>
      </c>
      <c r="Q30" s="264">
        <v>26.5</v>
      </c>
      <c r="R30" s="158">
        <f>Q30/K30</f>
        <v>6.9736842105263159</v>
      </c>
      <c r="S30" s="137"/>
      <c r="T30" s="158">
        <f t="shared" si="29"/>
        <v>0</v>
      </c>
      <c r="U30" s="137">
        <v>28</v>
      </c>
      <c r="V30" s="158">
        <f t="shared" si="30"/>
        <v>7.3684210526315796</v>
      </c>
      <c r="W30" s="137">
        <v>20</v>
      </c>
      <c r="X30" s="158">
        <f t="shared" si="31"/>
        <v>0.23923444976076558</v>
      </c>
      <c r="Y30" s="137">
        <v>180</v>
      </c>
      <c r="Z30" s="158">
        <f t="shared" si="32"/>
        <v>2.1531100478468903</v>
      </c>
      <c r="AA30" s="137">
        <v>25</v>
      </c>
      <c r="AB30" s="158">
        <f t="shared" si="33"/>
        <v>0.29904306220095694</v>
      </c>
      <c r="AC30" s="158">
        <f t="shared" si="14"/>
        <v>1.5430622009569377</v>
      </c>
      <c r="AD30" s="137">
        <v>0</v>
      </c>
      <c r="AE30" s="158">
        <f t="shared" si="34"/>
        <v>0</v>
      </c>
      <c r="AF30" s="158">
        <v>0</v>
      </c>
      <c r="AG30" s="158">
        <v>0</v>
      </c>
      <c r="AH30" s="174">
        <v>0.04</v>
      </c>
      <c r="AI30" s="174">
        <v>1.4999999999999999E-2</v>
      </c>
      <c r="AJ30" s="158">
        <f t="shared" si="35"/>
        <v>2.4</v>
      </c>
      <c r="AK30" s="175">
        <f t="shared" si="36"/>
        <v>0.89999999999999991</v>
      </c>
    </row>
    <row r="31" spans="1:37" s="195" customFormat="1" ht="13.5" customHeight="1" thickBot="1" x14ac:dyDescent="0.25">
      <c r="A31" s="142" t="s">
        <v>19</v>
      </c>
      <c r="B31" s="177" t="s">
        <v>11</v>
      </c>
      <c r="C31" s="177" t="s">
        <v>3</v>
      </c>
      <c r="D31" s="279">
        <v>60</v>
      </c>
      <c r="E31" s="279">
        <v>35</v>
      </c>
      <c r="F31" s="279">
        <v>5</v>
      </c>
      <c r="G31" s="178">
        <f t="shared" si="26"/>
        <v>36.995488721804506</v>
      </c>
      <c r="H31" s="178">
        <f t="shared" si="27"/>
        <v>23.004511278195494</v>
      </c>
      <c r="I31" s="179">
        <f t="shared" si="28"/>
        <v>0.38340852130325825</v>
      </c>
      <c r="J31" s="180">
        <v>35</v>
      </c>
      <c r="K31" s="147">
        <v>3.8</v>
      </c>
      <c r="L31" s="148">
        <v>1.2</v>
      </c>
      <c r="M31" s="134">
        <v>2034</v>
      </c>
      <c r="N31" s="134">
        <v>186</v>
      </c>
      <c r="O31" s="168">
        <f t="shared" si="8"/>
        <v>584.21052631578948</v>
      </c>
      <c r="P31" s="159">
        <f>O31/J31</f>
        <v>16.69172932330827</v>
      </c>
      <c r="Q31" s="265">
        <v>26.5</v>
      </c>
      <c r="R31" s="159">
        <f>Q31/K31</f>
        <v>6.9736842105263159</v>
      </c>
      <c r="S31" s="138"/>
      <c r="T31" s="159">
        <f t="shared" si="29"/>
        <v>0</v>
      </c>
      <c r="U31" s="138">
        <v>28</v>
      </c>
      <c r="V31" s="159">
        <f t="shared" si="30"/>
        <v>7.3684210526315796</v>
      </c>
      <c r="W31" s="138">
        <v>20</v>
      </c>
      <c r="X31" s="159">
        <f t="shared" si="31"/>
        <v>0.15037593984962408</v>
      </c>
      <c r="Y31" s="138">
        <v>180</v>
      </c>
      <c r="Z31" s="159">
        <f t="shared" si="32"/>
        <v>1.3533834586466167</v>
      </c>
      <c r="AA31" s="138">
        <v>25</v>
      </c>
      <c r="AB31" s="159">
        <f t="shared" si="33"/>
        <v>0.18796992481203009</v>
      </c>
      <c r="AC31" s="159">
        <f t="shared" si="14"/>
        <v>0.96992481203007519</v>
      </c>
      <c r="AD31" s="138">
        <v>0</v>
      </c>
      <c r="AE31" s="159">
        <f t="shared" si="34"/>
        <v>0</v>
      </c>
      <c r="AF31" s="159">
        <v>0</v>
      </c>
      <c r="AG31" s="159">
        <v>0</v>
      </c>
      <c r="AH31" s="181">
        <v>0.04</v>
      </c>
      <c r="AI31" s="181">
        <v>1.4999999999999999E-2</v>
      </c>
      <c r="AJ31" s="159">
        <f t="shared" si="35"/>
        <v>2.4</v>
      </c>
      <c r="AK31" s="182">
        <f t="shared" si="36"/>
        <v>0.89999999999999991</v>
      </c>
    </row>
    <row r="32" spans="1:37" ht="12.75" customHeight="1" x14ac:dyDescent="0.2">
      <c r="A32" s="104" t="s">
        <v>53</v>
      </c>
      <c r="B32" s="24" t="s">
        <v>7</v>
      </c>
      <c r="C32" s="24" t="s">
        <v>1</v>
      </c>
      <c r="D32" s="284">
        <v>125</v>
      </c>
      <c r="E32" s="284">
        <v>65</v>
      </c>
      <c r="F32" s="284">
        <v>10</v>
      </c>
      <c r="G32" s="190">
        <f t="shared" si="26"/>
        <v>106.58552631578945</v>
      </c>
      <c r="H32" s="190">
        <f t="shared" si="27"/>
        <v>18.414473684210549</v>
      </c>
      <c r="I32" s="191">
        <f t="shared" si="28"/>
        <v>0.1473157894736844</v>
      </c>
      <c r="J32" s="192">
        <v>10</v>
      </c>
      <c r="K32" s="149">
        <v>3.8</v>
      </c>
      <c r="L32" s="144">
        <v>1.2</v>
      </c>
      <c r="M32" s="132">
        <v>1063</v>
      </c>
      <c r="N32" s="132">
        <v>186</v>
      </c>
      <c r="O32" s="165">
        <f t="shared" si="8"/>
        <v>328.68421052631578</v>
      </c>
      <c r="P32" s="157">
        <f>O32/J32</f>
        <v>32.868421052631575</v>
      </c>
      <c r="Q32" s="263">
        <v>20.5</v>
      </c>
      <c r="R32" s="157">
        <f>Q32/K32</f>
        <v>5.3947368421052637</v>
      </c>
      <c r="S32" s="136">
        <f>(400*1.18)/J32</f>
        <v>47.2</v>
      </c>
      <c r="T32" s="157">
        <f t="shared" si="29"/>
        <v>12.421052631578949</v>
      </c>
      <c r="U32" s="136">
        <v>44.5</v>
      </c>
      <c r="V32" s="157">
        <f t="shared" si="30"/>
        <v>11.710526315789474</v>
      </c>
      <c r="W32" s="136">
        <v>20</v>
      </c>
      <c r="X32" s="157">
        <f t="shared" si="31"/>
        <v>0.52631578947368429</v>
      </c>
      <c r="Y32" s="136">
        <v>0</v>
      </c>
      <c r="Z32" s="157">
        <f t="shared" si="32"/>
        <v>0</v>
      </c>
      <c r="AA32" s="136">
        <v>65</v>
      </c>
      <c r="AB32" s="157">
        <f t="shared" si="33"/>
        <v>1.7105263157894737</v>
      </c>
      <c r="AC32" s="157">
        <f>(467/K32)/J32</f>
        <v>12.289473684210527</v>
      </c>
      <c r="AD32" s="136">
        <v>3</v>
      </c>
      <c r="AE32" s="157">
        <f t="shared" si="34"/>
        <v>0.78947368421052633</v>
      </c>
      <c r="AF32" s="157">
        <v>22</v>
      </c>
      <c r="AG32" s="157">
        <v>0</v>
      </c>
      <c r="AH32" s="221">
        <v>0.04</v>
      </c>
      <c r="AI32" s="221">
        <v>1.4999999999999999E-2</v>
      </c>
      <c r="AJ32" s="157">
        <f t="shared" si="35"/>
        <v>5</v>
      </c>
      <c r="AK32" s="194">
        <f t="shared" si="36"/>
        <v>1.875</v>
      </c>
    </row>
    <row r="33" spans="1:37" ht="12.75" customHeight="1" x14ac:dyDescent="0.2">
      <c r="A33" s="105" t="s">
        <v>53</v>
      </c>
      <c r="B33" s="36" t="s">
        <v>7</v>
      </c>
      <c r="C33" s="36" t="s">
        <v>2</v>
      </c>
      <c r="D33" s="277">
        <v>125</v>
      </c>
      <c r="E33" s="277">
        <v>65</v>
      </c>
      <c r="F33" s="277">
        <v>10</v>
      </c>
      <c r="G33" s="171">
        <f t="shared" si="26"/>
        <v>86.123325358851673</v>
      </c>
      <c r="H33" s="171">
        <f t="shared" si="27"/>
        <v>38.876674641148327</v>
      </c>
      <c r="I33" s="172">
        <f t="shared" si="28"/>
        <v>0.31101339712918663</v>
      </c>
      <c r="J33" s="173">
        <v>22</v>
      </c>
      <c r="K33" s="145">
        <v>3.8</v>
      </c>
      <c r="L33" s="146">
        <v>1.2</v>
      </c>
      <c r="M33" s="133">
        <v>1656</v>
      </c>
      <c r="N33" s="133">
        <v>186</v>
      </c>
      <c r="O33" s="166">
        <f t="shared" si="8"/>
        <v>484.73684210526318</v>
      </c>
      <c r="P33" s="158">
        <f t="shared" ref="P33:P43" si="37">O33/J33</f>
        <v>22.033492822966508</v>
      </c>
      <c r="Q33" s="264">
        <v>20.5</v>
      </c>
      <c r="R33" s="158">
        <f t="shared" ref="R33:R43" si="38">Q33/K33</f>
        <v>5.3947368421052637</v>
      </c>
      <c r="S33" s="137">
        <f>20+1.18</f>
        <v>21.18</v>
      </c>
      <c r="T33" s="158">
        <f t="shared" si="29"/>
        <v>5.5736842105263156</v>
      </c>
      <c r="U33" s="137">
        <v>44.5</v>
      </c>
      <c r="V33" s="158">
        <f t="shared" si="30"/>
        <v>11.710526315789474</v>
      </c>
      <c r="W33" s="137">
        <v>30</v>
      </c>
      <c r="X33" s="158">
        <f t="shared" si="31"/>
        <v>0.35885167464114837</v>
      </c>
      <c r="Y33" s="137">
        <v>360</v>
      </c>
      <c r="Z33" s="158">
        <f t="shared" si="32"/>
        <v>4.3062200956937806</v>
      </c>
      <c r="AA33" s="137">
        <v>125</v>
      </c>
      <c r="AB33" s="158">
        <f t="shared" si="33"/>
        <v>1.4952153110047848</v>
      </c>
      <c r="AC33" s="158">
        <f>(467/K33)/J33</f>
        <v>5.5861244019138763</v>
      </c>
      <c r="AD33" s="137">
        <v>3</v>
      </c>
      <c r="AE33" s="158">
        <f t="shared" si="34"/>
        <v>0.78947368421052633</v>
      </c>
      <c r="AF33" s="158">
        <v>22</v>
      </c>
      <c r="AG33" s="158">
        <v>0</v>
      </c>
      <c r="AH33" s="174">
        <v>0.04</v>
      </c>
      <c r="AI33" s="174">
        <v>1.4999999999999999E-2</v>
      </c>
      <c r="AJ33" s="158">
        <f t="shared" si="35"/>
        <v>5</v>
      </c>
      <c r="AK33" s="175">
        <f t="shared" si="36"/>
        <v>1.875</v>
      </c>
    </row>
    <row r="34" spans="1:37" ht="12.75" customHeight="1" x14ac:dyDescent="0.2">
      <c r="A34" s="105" t="s">
        <v>53</v>
      </c>
      <c r="B34" s="36" t="s">
        <v>7</v>
      </c>
      <c r="C34" s="36" t="s">
        <v>3</v>
      </c>
      <c r="D34" s="277">
        <v>125</v>
      </c>
      <c r="E34" s="277">
        <v>65</v>
      </c>
      <c r="F34" s="277">
        <v>10</v>
      </c>
      <c r="G34" s="171">
        <f t="shared" si="26"/>
        <v>87.097807017543857</v>
      </c>
      <c r="H34" s="171">
        <f t="shared" si="27"/>
        <v>37.902192982456143</v>
      </c>
      <c r="I34" s="172">
        <f t="shared" si="28"/>
        <v>0.30321754385964916</v>
      </c>
      <c r="J34" s="173">
        <v>30</v>
      </c>
      <c r="K34" s="145">
        <v>3.8</v>
      </c>
      <c r="L34" s="146">
        <v>1.2</v>
      </c>
      <c r="M34" s="133">
        <v>2794</v>
      </c>
      <c r="N34" s="133">
        <v>186</v>
      </c>
      <c r="O34" s="166">
        <f t="shared" si="8"/>
        <v>784.21052631578948</v>
      </c>
      <c r="P34" s="158">
        <f t="shared" si="37"/>
        <v>26.140350877192983</v>
      </c>
      <c r="Q34" s="264">
        <v>20.5</v>
      </c>
      <c r="R34" s="158">
        <f t="shared" si="38"/>
        <v>5.3947368421052637</v>
      </c>
      <c r="S34" s="137">
        <f>20+1.18</f>
        <v>21.18</v>
      </c>
      <c r="T34" s="158">
        <f t="shared" si="29"/>
        <v>5.5736842105263156</v>
      </c>
      <c r="U34" s="137">
        <v>44.5</v>
      </c>
      <c r="V34" s="158">
        <f t="shared" si="30"/>
        <v>11.710526315789474</v>
      </c>
      <c r="W34" s="137">
        <v>30</v>
      </c>
      <c r="X34" s="158">
        <f t="shared" si="31"/>
        <v>0.26315789473684215</v>
      </c>
      <c r="Y34" s="137">
        <v>360</v>
      </c>
      <c r="Z34" s="158">
        <f t="shared" si="32"/>
        <v>3.1578947368421053</v>
      </c>
      <c r="AA34" s="137">
        <v>125</v>
      </c>
      <c r="AB34" s="158">
        <f t="shared" si="33"/>
        <v>1.0964912280701755</v>
      </c>
      <c r="AC34" s="158">
        <f t="shared" ref="AC34:AC45" si="39">(467/K34)/J34</f>
        <v>4.0964912280701755</v>
      </c>
      <c r="AD34" s="137">
        <v>3</v>
      </c>
      <c r="AE34" s="158">
        <f t="shared" si="34"/>
        <v>0.78947368421052633</v>
      </c>
      <c r="AF34" s="158">
        <v>22</v>
      </c>
      <c r="AG34" s="158">
        <v>0</v>
      </c>
      <c r="AH34" s="174">
        <v>0.04</v>
      </c>
      <c r="AI34" s="174">
        <v>1.4999999999999999E-2</v>
      </c>
      <c r="AJ34" s="158">
        <f t="shared" si="35"/>
        <v>5</v>
      </c>
      <c r="AK34" s="175">
        <f t="shared" si="36"/>
        <v>1.875</v>
      </c>
    </row>
    <row r="35" spans="1:37" ht="12.75" customHeight="1" x14ac:dyDescent="0.2">
      <c r="A35" s="105" t="s">
        <v>53</v>
      </c>
      <c r="B35" s="36" t="s">
        <v>8</v>
      </c>
      <c r="C35" s="36" t="s">
        <v>1</v>
      </c>
      <c r="D35" s="277">
        <v>125</v>
      </c>
      <c r="E35" s="277">
        <v>65</v>
      </c>
      <c r="F35" s="277">
        <v>10</v>
      </c>
      <c r="G35" s="171">
        <f t="shared" si="26"/>
        <v>106.58552631578945</v>
      </c>
      <c r="H35" s="171">
        <f t="shared" si="27"/>
        <v>18.414473684210549</v>
      </c>
      <c r="I35" s="172">
        <f t="shared" si="28"/>
        <v>0.1473157894736844</v>
      </c>
      <c r="J35" s="173">
        <v>10</v>
      </c>
      <c r="K35" s="145">
        <v>3.8</v>
      </c>
      <c r="L35" s="146">
        <v>1.2</v>
      </c>
      <c r="M35" s="133">
        <v>1063</v>
      </c>
      <c r="N35" s="133">
        <v>186</v>
      </c>
      <c r="O35" s="166">
        <f t="shared" si="8"/>
        <v>328.68421052631578</v>
      </c>
      <c r="P35" s="158">
        <f t="shared" si="37"/>
        <v>32.868421052631575</v>
      </c>
      <c r="Q35" s="264">
        <v>20.5</v>
      </c>
      <c r="R35" s="158">
        <f t="shared" si="38"/>
        <v>5.3947368421052637</v>
      </c>
      <c r="S35" s="137">
        <f t="shared" ref="S35" si="40">(400*1.18)/J35</f>
        <v>47.2</v>
      </c>
      <c r="T35" s="158">
        <f t="shared" si="29"/>
        <v>12.421052631578949</v>
      </c>
      <c r="U35" s="137">
        <v>44.5</v>
      </c>
      <c r="V35" s="158">
        <f t="shared" si="30"/>
        <v>11.710526315789474</v>
      </c>
      <c r="W35" s="137">
        <v>20</v>
      </c>
      <c r="X35" s="158">
        <f t="shared" si="31"/>
        <v>0.52631578947368429</v>
      </c>
      <c r="Y35" s="137">
        <v>0</v>
      </c>
      <c r="Z35" s="158">
        <f t="shared" si="32"/>
        <v>0</v>
      </c>
      <c r="AA35" s="137">
        <v>65</v>
      </c>
      <c r="AB35" s="158">
        <f t="shared" si="33"/>
        <v>1.7105263157894737</v>
      </c>
      <c r="AC35" s="158">
        <f t="shared" si="39"/>
        <v>12.289473684210527</v>
      </c>
      <c r="AD35" s="137">
        <v>3</v>
      </c>
      <c r="AE35" s="158">
        <f t="shared" si="34"/>
        <v>0.78947368421052633</v>
      </c>
      <c r="AF35" s="158">
        <v>22</v>
      </c>
      <c r="AG35" s="158">
        <v>0</v>
      </c>
      <c r="AH35" s="174">
        <v>0.04</v>
      </c>
      <c r="AI35" s="174">
        <v>1.4999999999999999E-2</v>
      </c>
      <c r="AJ35" s="158">
        <f t="shared" si="35"/>
        <v>5</v>
      </c>
      <c r="AK35" s="175">
        <f t="shared" si="36"/>
        <v>1.875</v>
      </c>
    </row>
    <row r="36" spans="1:37" ht="12.75" customHeight="1" x14ac:dyDescent="0.2">
      <c r="A36" s="105" t="s">
        <v>53</v>
      </c>
      <c r="B36" s="36" t="s">
        <v>8</v>
      </c>
      <c r="C36" s="36" t="s">
        <v>2</v>
      </c>
      <c r="D36" s="277">
        <v>125</v>
      </c>
      <c r="E36" s="277">
        <v>65</v>
      </c>
      <c r="F36" s="277">
        <v>10</v>
      </c>
      <c r="G36" s="171">
        <f t="shared" si="26"/>
        <v>86.123325358851673</v>
      </c>
      <c r="H36" s="171">
        <f t="shared" si="27"/>
        <v>38.876674641148327</v>
      </c>
      <c r="I36" s="172">
        <f t="shared" si="28"/>
        <v>0.31101339712918663</v>
      </c>
      <c r="J36" s="173">
        <v>22</v>
      </c>
      <c r="K36" s="145">
        <v>3.8</v>
      </c>
      <c r="L36" s="146">
        <v>1.2</v>
      </c>
      <c r="M36" s="133">
        <v>1656</v>
      </c>
      <c r="N36" s="133">
        <v>186</v>
      </c>
      <c r="O36" s="166">
        <f t="shared" si="8"/>
        <v>484.73684210526318</v>
      </c>
      <c r="P36" s="158">
        <f t="shared" si="37"/>
        <v>22.033492822966508</v>
      </c>
      <c r="Q36" s="264">
        <v>20.5</v>
      </c>
      <c r="R36" s="158">
        <f t="shared" si="38"/>
        <v>5.3947368421052637</v>
      </c>
      <c r="S36" s="137">
        <f t="shared" ref="S36:S37" si="41">20+1.18</f>
        <v>21.18</v>
      </c>
      <c r="T36" s="158">
        <f t="shared" si="29"/>
        <v>5.5736842105263156</v>
      </c>
      <c r="U36" s="137">
        <v>44.5</v>
      </c>
      <c r="V36" s="158">
        <f t="shared" si="30"/>
        <v>11.710526315789474</v>
      </c>
      <c r="W36" s="137">
        <v>30</v>
      </c>
      <c r="X36" s="158">
        <f t="shared" si="31"/>
        <v>0.35885167464114837</v>
      </c>
      <c r="Y36" s="137">
        <v>360</v>
      </c>
      <c r="Z36" s="158">
        <f t="shared" si="32"/>
        <v>4.3062200956937806</v>
      </c>
      <c r="AA36" s="137">
        <v>125</v>
      </c>
      <c r="AB36" s="158">
        <f t="shared" si="33"/>
        <v>1.4952153110047848</v>
      </c>
      <c r="AC36" s="158">
        <f t="shared" si="39"/>
        <v>5.5861244019138763</v>
      </c>
      <c r="AD36" s="137">
        <v>3</v>
      </c>
      <c r="AE36" s="158">
        <f t="shared" si="34"/>
        <v>0.78947368421052633</v>
      </c>
      <c r="AF36" s="158">
        <v>22</v>
      </c>
      <c r="AG36" s="158">
        <v>0</v>
      </c>
      <c r="AH36" s="174">
        <v>0.04</v>
      </c>
      <c r="AI36" s="174">
        <v>1.4999999999999999E-2</v>
      </c>
      <c r="AJ36" s="158">
        <f t="shared" si="35"/>
        <v>5</v>
      </c>
      <c r="AK36" s="175">
        <f t="shared" si="36"/>
        <v>1.875</v>
      </c>
    </row>
    <row r="37" spans="1:37" ht="12.75" customHeight="1" x14ac:dyDescent="0.2">
      <c r="A37" s="105" t="s">
        <v>53</v>
      </c>
      <c r="B37" s="36" t="s">
        <v>8</v>
      </c>
      <c r="C37" s="36" t="s">
        <v>3</v>
      </c>
      <c r="D37" s="277">
        <v>125</v>
      </c>
      <c r="E37" s="277">
        <v>65</v>
      </c>
      <c r="F37" s="277">
        <v>10</v>
      </c>
      <c r="G37" s="171">
        <f t="shared" si="26"/>
        <v>87.097807017543857</v>
      </c>
      <c r="H37" s="171">
        <f t="shared" si="27"/>
        <v>37.902192982456143</v>
      </c>
      <c r="I37" s="172">
        <f t="shared" si="28"/>
        <v>0.30321754385964916</v>
      </c>
      <c r="J37" s="173">
        <v>30</v>
      </c>
      <c r="K37" s="145">
        <v>3.8</v>
      </c>
      <c r="L37" s="146">
        <v>1.2</v>
      </c>
      <c r="M37" s="133">
        <v>2794</v>
      </c>
      <c r="N37" s="133">
        <v>186</v>
      </c>
      <c r="O37" s="166">
        <f t="shared" si="8"/>
        <v>784.21052631578948</v>
      </c>
      <c r="P37" s="158">
        <f t="shared" si="37"/>
        <v>26.140350877192983</v>
      </c>
      <c r="Q37" s="264">
        <v>20.5</v>
      </c>
      <c r="R37" s="158">
        <f t="shared" si="38"/>
        <v>5.3947368421052637</v>
      </c>
      <c r="S37" s="137">
        <f t="shared" si="41"/>
        <v>21.18</v>
      </c>
      <c r="T37" s="158">
        <f t="shared" si="29"/>
        <v>5.5736842105263156</v>
      </c>
      <c r="U37" s="137">
        <v>44.5</v>
      </c>
      <c r="V37" s="158">
        <f t="shared" si="30"/>
        <v>11.710526315789474</v>
      </c>
      <c r="W37" s="137">
        <v>30</v>
      </c>
      <c r="X37" s="158">
        <f t="shared" si="31"/>
        <v>0.26315789473684215</v>
      </c>
      <c r="Y37" s="137">
        <v>360</v>
      </c>
      <c r="Z37" s="158">
        <f t="shared" si="32"/>
        <v>3.1578947368421053</v>
      </c>
      <c r="AA37" s="137">
        <v>125</v>
      </c>
      <c r="AB37" s="158">
        <f t="shared" si="33"/>
        <v>1.0964912280701755</v>
      </c>
      <c r="AC37" s="158">
        <f t="shared" si="39"/>
        <v>4.0964912280701755</v>
      </c>
      <c r="AD37" s="137">
        <v>3</v>
      </c>
      <c r="AE37" s="158">
        <f t="shared" si="34"/>
        <v>0.78947368421052633</v>
      </c>
      <c r="AF37" s="158">
        <v>22</v>
      </c>
      <c r="AG37" s="158">
        <v>0</v>
      </c>
      <c r="AH37" s="174">
        <v>0.04</v>
      </c>
      <c r="AI37" s="174">
        <v>1.4999999999999999E-2</v>
      </c>
      <c r="AJ37" s="158">
        <f t="shared" si="35"/>
        <v>5</v>
      </c>
      <c r="AK37" s="175">
        <f t="shared" si="36"/>
        <v>1.875</v>
      </c>
    </row>
    <row r="38" spans="1:37" ht="12.75" customHeight="1" x14ac:dyDescent="0.2">
      <c r="A38" s="105" t="s">
        <v>53</v>
      </c>
      <c r="B38" s="36" t="s">
        <v>9</v>
      </c>
      <c r="C38" s="36" t="s">
        <v>1</v>
      </c>
      <c r="D38" s="277">
        <v>125</v>
      </c>
      <c r="E38" s="277">
        <v>65</v>
      </c>
      <c r="F38" s="277">
        <v>10</v>
      </c>
      <c r="G38" s="171">
        <f t="shared" si="26"/>
        <v>107.71710526315789</v>
      </c>
      <c r="H38" s="171">
        <f t="shared" si="27"/>
        <v>17.28289473684211</v>
      </c>
      <c r="I38" s="172">
        <f t="shared" si="28"/>
        <v>0.13826315789473687</v>
      </c>
      <c r="J38" s="173">
        <v>10</v>
      </c>
      <c r="K38" s="145">
        <v>3.8</v>
      </c>
      <c r="L38" s="146">
        <v>1.2</v>
      </c>
      <c r="M38" s="133">
        <v>1106</v>
      </c>
      <c r="N38" s="133">
        <v>186</v>
      </c>
      <c r="O38" s="166">
        <f t="shared" si="8"/>
        <v>340</v>
      </c>
      <c r="P38" s="158">
        <f t="shared" si="37"/>
        <v>34</v>
      </c>
      <c r="Q38" s="264">
        <v>20.5</v>
      </c>
      <c r="R38" s="158">
        <f t="shared" si="38"/>
        <v>5.3947368421052637</v>
      </c>
      <c r="S38" s="137">
        <f t="shared" ref="S38" si="42">(400*1.18)/J38</f>
        <v>47.2</v>
      </c>
      <c r="T38" s="158">
        <f t="shared" si="29"/>
        <v>12.421052631578949</v>
      </c>
      <c r="U38" s="137">
        <v>44.5</v>
      </c>
      <c r="V38" s="158">
        <f t="shared" si="30"/>
        <v>11.710526315789474</v>
      </c>
      <c r="W38" s="137">
        <v>20</v>
      </c>
      <c r="X38" s="158">
        <f t="shared" si="31"/>
        <v>0.52631578947368429</v>
      </c>
      <c r="Y38" s="137">
        <v>0</v>
      </c>
      <c r="Z38" s="158">
        <f t="shared" si="32"/>
        <v>0</v>
      </c>
      <c r="AA38" s="137">
        <v>65</v>
      </c>
      <c r="AB38" s="158">
        <f t="shared" si="33"/>
        <v>1.7105263157894737</v>
      </c>
      <c r="AC38" s="158">
        <f t="shared" si="39"/>
        <v>12.289473684210527</v>
      </c>
      <c r="AD38" s="137">
        <v>3</v>
      </c>
      <c r="AE38" s="158">
        <f t="shared" si="34"/>
        <v>0.78947368421052633</v>
      </c>
      <c r="AF38" s="158">
        <v>22</v>
      </c>
      <c r="AG38" s="158">
        <v>0</v>
      </c>
      <c r="AH38" s="174">
        <v>0.04</v>
      </c>
      <c r="AI38" s="174">
        <v>1.4999999999999999E-2</v>
      </c>
      <c r="AJ38" s="158">
        <f t="shared" si="35"/>
        <v>5</v>
      </c>
      <c r="AK38" s="175">
        <f t="shared" si="36"/>
        <v>1.875</v>
      </c>
    </row>
    <row r="39" spans="1:37" ht="12.75" customHeight="1" x14ac:dyDescent="0.2">
      <c r="A39" s="105" t="s">
        <v>53</v>
      </c>
      <c r="B39" s="36" t="s">
        <v>9</v>
      </c>
      <c r="C39" s="36" t="s">
        <v>2</v>
      </c>
      <c r="D39" s="277">
        <v>125</v>
      </c>
      <c r="E39" s="277">
        <v>65</v>
      </c>
      <c r="F39" s="277">
        <v>10</v>
      </c>
      <c r="G39" s="171">
        <f t="shared" si="26"/>
        <v>87.032416267942594</v>
      </c>
      <c r="H39" s="171">
        <f t="shared" si="27"/>
        <v>37.967583732057406</v>
      </c>
      <c r="I39" s="172">
        <f t="shared" si="28"/>
        <v>0.30374066985645926</v>
      </c>
      <c r="J39" s="173">
        <v>22</v>
      </c>
      <c r="K39" s="145">
        <v>3.8</v>
      </c>
      <c r="L39" s="146">
        <v>1.2</v>
      </c>
      <c r="M39" s="133">
        <v>1732</v>
      </c>
      <c r="N39" s="133">
        <v>186</v>
      </c>
      <c r="O39" s="166">
        <f t="shared" si="8"/>
        <v>504.73684210526318</v>
      </c>
      <c r="P39" s="158">
        <f t="shared" si="37"/>
        <v>22.942583732057418</v>
      </c>
      <c r="Q39" s="264">
        <v>20.5</v>
      </c>
      <c r="R39" s="158">
        <f t="shared" si="38"/>
        <v>5.3947368421052637</v>
      </c>
      <c r="S39" s="137">
        <f t="shared" ref="S39:S40" si="43">20+1.18</f>
        <v>21.18</v>
      </c>
      <c r="T39" s="158">
        <f t="shared" si="29"/>
        <v>5.5736842105263156</v>
      </c>
      <c r="U39" s="137">
        <v>44.5</v>
      </c>
      <c r="V39" s="158">
        <f t="shared" si="30"/>
        <v>11.710526315789474</v>
      </c>
      <c r="W39" s="137">
        <v>30</v>
      </c>
      <c r="X39" s="158">
        <f t="shared" si="31"/>
        <v>0.35885167464114837</v>
      </c>
      <c r="Y39" s="137">
        <v>360</v>
      </c>
      <c r="Z39" s="158">
        <f t="shared" si="32"/>
        <v>4.3062200956937806</v>
      </c>
      <c r="AA39" s="137">
        <v>125</v>
      </c>
      <c r="AB39" s="158">
        <f t="shared" si="33"/>
        <v>1.4952153110047848</v>
      </c>
      <c r="AC39" s="158">
        <f t="shared" si="39"/>
        <v>5.5861244019138763</v>
      </c>
      <c r="AD39" s="137">
        <v>3</v>
      </c>
      <c r="AE39" s="158">
        <f t="shared" si="34"/>
        <v>0.78947368421052633</v>
      </c>
      <c r="AF39" s="158">
        <v>22</v>
      </c>
      <c r="AG39" s="158">
        <v>0</v>
      </c>
      <c r="AH39" s="174">
        <v>0.04</v>
      </c>
      <c r="AI39" s="174">
        <v>1.4999999999999999E-2</v>
      </c>
      <c r="AJ39" s="158">
        <f t="shared" si="35"/>
        <v>5</v>
      </c>
      <c r="AK39" s="175">
        <f t="shared" si="36"/>
        <v>1.875</v>
      </c>
    </row>
    <row r="40" spans="1:37" ht="12.75" customHeight="1" x14ac:dyDescent="0.2">
      <c r="A40" s="105" t="s">
        <v>53</v>
      </c>
      <c r="B40" s="36" t="s">
        <v>9</v>
      </c>
      <c r="C40" s="36" t="s">
        <v>3</v>
      </c>
      <c r="D40" s="277">
        <v>125</v>
      </c>
      <c r="E40" s="277">
        <v>65</v>
      </c>
      <c r="F40" s="277">
        <v>10</v>
      </c>
      <c r="G40" s="171">
        <f t="shared" si="26"/>
        <v>88.14166666666668</v>
      </c>
      <c r="H40" s="171">
        <f t="shared" si="27"/>
        <v>36.85833333333332</v>
      </c>
      <c r="I40" s="172">
        <f t="shared" si="28"/>
        <v>0.29486666666666655</v>
      </c>
      <c r="J40" s="173">
        <v>30</v>
      </c>
      <c r="K40" s="145">
        <v>3.8</v>
      </c>
      <c r="L40" s="146">
        <v>1.2</v>
      </c>
      <c r="M40" s="133">
        <v>2913</v>
      </c>
      <c r="N40" s="133">
        <v>186</v>
      </c>
      <c r="O40" s="166">
        <f t="shared" si="8"/>
        <v>815.52631578947376</v>
      </c>
      <c r="P40" s="158">
        <f t="shared" si="37"/>
        <v>27.184210526315791</v>
      </c>
      <c r="Q40" s="264">
        <v>20.5</v>
      </c>
      <c r="R40" s="158">
        <f t="shared" si="38"/>
        <v>5.3947368421052637</v>
      </c>
      <c r="S40" s="137">
        <f t="shared" si="43"/>
        <v>21.18</v>
      </c>
      <c r="T40" s="158">
        <f t="shared" si="29"/>
        <v>5.5736842105263156</v>
      </c>
      <c r="U40" s="137">
        <v>44.5</v>
      </c>
      <c r="V40" s="158">
        <f t="shared" si="30"/>
        <v>11.710526315789474</v>
      </c>
      <c r="W40" s="137">
        <v>30</v>
      </c>
      <c r="X40" s="158">
        <f t="shared" si="31"/>
        <v>0.26315789473684215</v>
      </c>
      <c r="Y40" s="137">
        <v>360</v>
      </c>
      <c r="Z40" s="158">
        <f t="shared" si="32"/>
        <v>3.1578947368421053</v>
      </c>
      <c r="AA40" s="137">
        <v>125</v>
      </c>
      <c r="AB40" s="158">
        <f t="shared" si="33"/>
        <v>1.0964912280701755</v>
      </c>
      <c r="AC40" s="158">
        <f t="shared" si="39"/>
        <v>4.0964912280701755</v>
      </c>
      <c r="AD40" s="137">
        <v>3</v>
      </c>
      <c r="AE40" s="158">
        <f t="shared" si="34"/>
        <v>0.78947368421052633</v>
      </c>
      <c r="AF40" s="158">
        <v>22</v>
      </c>
      <c r="AG40" s="158">
        <v>0</v>
      </c>
      <c r="AH40" s="174">
        <v>0.04</v>
      </c>
      <c r="AI40" s="174">
        <v>1.4999999999999999E-2</v>
      </c>
      <c r="AJ40" s="158">
        <f t="shared" si="35"/>
        <v>5</v>
      </c>
      <c r="AK40" s="175">
        <f t="shared" si="36"/>
        <v>1.875</v>
      </c>
    </row>
    <row r="41" spans="1:37" ht="12.75" customHeight="1" x14ac:dyDescent="0.2">
      <c r="A41" s="105" t="s">
        <v>53</v>
      </c>
      <c r="B41" s="36" t="s">
        <v>10</v>
      </c>
      <c r="C41" s="36" t="s">
        <v>1</v>
      </c>
      <c r="D41" s="277">
        <v>125</v>
      </c>
      <c r="E41" s="277">
        <v>65</v>
      </c>
      <c r="F41" s="277">
        <v>10</v>
      </c>
      <c r="G41" s="171">
        <f t="shared" si="26"/>
        <v>109.98026315789474</v>
      </c>
      <c r="H41" s="171">
        <f t="shared" si="27"/>
        <v>15.01973684210526</v>
      </c>
      <c r="I41" s="172">
        <f t="shared" si="28"/>
        <v>0.12015789473684207</v>
      </c>
      <c r="J41" s="173">
        <v>10</v>
      </c>
      <c r="K41" s="145">
        <v>3.8</v>
      </c>
      <c r="L41" s="146">
        <v>1.2</v>
      </c>
      <c r="M41" s="133">
        <v>1192</v>
      </c>
      <c r="N41" s="133">
        <v>186</v>
      </c>
      <c r="O41" s="166">
        <f t="shared" si="8"/>
        <v>362.63157894736844</v>
      </c>
      <c r="P41" s="158">
        <f t="shared" si="37"/>
        <v>36.263157894736842</v>
      </c>
      <c r="Q41" s="264">
        <v>20.5</v>
      </c>
      <c r="R41" s="158">
        <f t="shared" si="38"/>
        <v>5.3947368421052637</v>
      </c>
      <c r="S41" s="137">
        <f t="shared" ref="S41" si="44">(400*1.18)/J41</f>
        <v>47.2</v>
      </c>
      <c r="T41" s="158">
        <f t="shared" si="29"/>
        <v>12.421052631578949</v>
      </c>
      <c r="U41" s="137">
        <v>44.5</v>
      </c>
      <c r="V41" s="158">
        <f t="shared" si="30"/>
        <v>11.710526315789474</v>
      </c>
      <c r="W41" s="137">
        <v>20</v>
      </c>
      <c r="X41" s="158">
        <f t="shared" si="31"/>
        <v>0.52631578947368429</v>
      </c>
      <c r="Y41" s="137">
        <v>0</v>
      </c>
      <c r="Z41" s="158">
        <f t="shared" si="32"/>
        <v>0</v>
      </c>
      <c r="AA41" s="137">
        <v>65</v>
      </c>
      <c r="AB41" s="158">
        <f t="shared" si="33"/>
        <v>1.7105263157894737</v>
      </c>
      <c r="AC41" s="158">
        <f t="shared" si="39"/>
        <v>12.289473684210527</v>
      </c>
      <c r="AD41" s="137">
        <v>3</v>
      </c>
      <c r="AE41" s="158">
        <f t="shared" si="34"/>
        <v>0.78947368421052633</v>
      </c>
      <c r="AF41" s="158">
        <v>22</v>
      </c>
      <c r="AG41" s="158">
        <v>0</v>
      </c>
      <c r="AH41" s="174">
        <v>0.04</v>
      </c>
      <c r="AI41" s="174">
        <v>1.4999999999999999E-2</v>
      </c>
      <c r="AJ41" s="158">
        <f t="shared" si="35"/>
        <v>5</v>
      </c>
      <c r="AK41" s="175">
        <f t="shared" si="36"/>
        <v>1.875</v>
      </c>
    </row>
    <row r="42" spans="1:37" ht="12.75" customHeight="1" x14ac:dyDescent="0.2">
      <c r="A42" s="105" t="s">
        <v>53</v>
      </c>
      <c r="B42" s="36" t="s">
        <v>10</v>
      </c>
      <c r="C42" s="36" t="s">
        <v>2</v>
      </c>
      <c r="D42" s="277">
        <v>125</v>
      </c>
      <c r="E42" s="277">
        <v>65</v>
      </c>
      <c r="F42" s="277">
        <v>10</v>
      </c>
      <c r="G42" s="171">
        <f t="shared" si="26"/>
        <v>88.862559808612446</v>
      </c>
      <c r="H42" s="171">
        <f t="shared" si="27"/>
        <v>36.137440191387554</v>
      </c>
      <c r="I42" s="172">
        <f t="shared" si="28"/>
        <v>0.28909952153110041</v>
      </c>
      <c r="J42" s="173">
        <v>22</v>
      </c>
      <c r="K42" s="145">
        <v>3.8</v>
      </c>
      <c r="L42" s="146">
        <v>1.2</v>
      </c>
      <c r="M42" s="133">
        <v>1885</v>
      </c>
      <c r="N42" s="133">
        <v>186</v>
      </c>
      <c r="O42" s="166">
        <f t="shared" si="8"/>
        <v>545</v>
      </c>
      <c r="P42" s="158">
        <f t="shared" si="37"/>
        <v>24.772727272727273</v>
      </c>
      <c r="Q42" s="264">
        <v>20.5</v>
      </c>
      <c r="R42" s="158">
        <f t="shared" si="38"/>
        <v>5.3947368421052637</v>
      </c>
      <c r="S42" s="137">
        <f t="shared" ref="S42:S43" si="45">20+1.18</f>
        <v>21.18</v>
      </c>
      <c r="T42" s="158">
        <f t="shared" si="29"/>
        <v>5.5736842105263156</v>
      </c>
      <c r="U42" s="137">
        <v>44.5</v>
      </c>
      <c r="V42" s="158">
        <f t="shared" si="30"/>
        <v>11.710526315789474</v>
      </c>
      <c r="W42" s="137">
        <v>30</v>
      </c>
      <c r="X42" s="158">
        <f t="shared" si="31"/>
        <v>0.35885167464114837</v>
      </c>
      <c r="Y42" s="137">
        <v>360</v>
      </c>
      <c r="Z42" s="158">
        <f t="shared" si="32"/>
        <v>4.3062200956937806</v>
      </c>
      <c r="AA42" s="137">
        <v>125</v>
      </c>
      <c r="AB42" s="158">
        <f t="shared" si="33"/>
        <v>1.4952153110047848</v>
      </c>
      <c r="AC42" s="158">
        <f t="shared" si="39"/>
        <v>5.5861244019138763</v>
      </c>
      <c r="AD42" s="137">
        <v>3</v>
      </c>
      <c r="AE42" s="158">
        <f t="shared" si="34"/>
        <v>0.78947368421052633</v>
      </c>
      <c r="AF42" s="158">
        <v>22</v>
      </c>
      <c r="AG42" s="158">
        <v>0</v>
      </c>
      <c r="AH42" s="174">
        <v>0.04</v>
      </c>
      <c r="AI42" s="174">
        <v>1.4999999999999999E-2</v>
      </c>
      <c r="AJ42" s="158">
        <f t="shared" si="35"/>
        <v>5</v>
      </c>
      <c r="AK42" s="175">
        <f t="shared" si="36"/>
        <v>1.875</v>
      </c>
    </row>
    <row r="43" spans="1:37" ht="12.75" customHeight="1" x14ac:dyDescent="0.2">
      <c r="A43" s="105" t="s">
        <v>53</v>
      </c>
      <c r="B43" s="36" t="s">
        <v>10</v>
      </c>
      <c r="C43" s="36" t="s">
        <v>3</v>
      </c>
      <c r="D43" s="277">
        <v>135</v>
      </c>
      <c r="E43" s="277">
        <v>65</v>
      </c>
      <c r="F43" s="277">
        <v>10</v>
      </c>
      <c r="G43" s="171">
        <f t="shared" si="26"/>
        <v>90.788157894736855</v>
      </c>
      <c r="H43" s="171">
        <f t="shared" si="27"/>
        <v>44.211842105263145</v>
      </c>
      <c r="I43" s="172">
        <f t="shared" si="28"/>
        <v>0.32749512670565295</v>
      </c>
      <c r="J43" s="173">
        <v>30</v>
      </c>
      <c r="K43" s="145">
        <v>3.8</v>
      </c>
      <c r="L43" s="278">
        <v>1.2</v>
      </c>
      <c r="M43" s="133">
        <v>3152</v>
      </c>
      <c r="N43" s="133">
        <v>186</v>
      </c>
      <c r="O43" s="166">
        <f t="shared" si="8"/>
        <v>878.42105263157896</v>
      </c>
      <c r="P43" s="158">
        <f t="shared" si="37"/>
        <v>29.280701754385966</v>
      </c>
      <c r="Q43" s="264">
        <v>20.5</v>
      </c>
      <c r="R43" s="158">
        <f t="shared" si="38"/>
        <v>5.3947368421052637</v>
      </c>
      <c r="S43" s="137">
        <f t="shared" si="45"/>
        <v>21.18</v>
      </c>
      <c r="T43" s="158">
        <f t="shared" si="29"/>
        <v>5.5736842105263156</v>
      </c>
      <c r="U43" s="137">
        <v>44.5</v>
      </c>
      <c r="V43" s="158">
        <f t="shared" si="30"/>
        <v>11.710526315789474</v>
      </c>
      <c r="W43" s="137">
        <v>30</v>
      </c>
      <c r="X43" s="158">
        <f t="shared" si="31"/>
        <v>0.26315789473684215</v>
      </c>
      <c r="Y43" s="137">
        <v>360</v>
      </c>
      <c r="Z43" s="158">
        <f t="shared" si="32"/>
        <v>3.1578947368421053</v>
      </c>
      <c r="AA43" s="137">
        <v>125</v>
      </c>
      <c r="AB43" s="158">
        <f t="shared" si="33"/>
        <v>1.0964912280701755</v>
      </c>
      <c r="AC43" s="158">
        <f t="shared" si="39"/>
        <v>4.0964912280701755</v>
      </c>
      <c r="AD43" s="137">
        <v>3</v>
      </c>
      <c r="AE43" s="158">
        <f t="shared" si="34"/>
        <v>0.78947368421052633</v>
      </c>
      <c r="AF43" s="158">
        <v>22</v>
      </c>
      <c r="AG43" s="158">
        <v>0</v>
      </c>
      <c r="AH43" s="174">
        <v>0.04</v>
      </c>
      <c r="AI43" s="174">
        <v>1.4999999999999999E-2</v>
      </c>
      <c r="AJ43" s="158">
        <f t="shared" si="35"/>
        <v>5.4</v>
      </c>
      <c r="AK43" s="175">
        <f t="shared" si="36"/>
        <v>2.0249999999999999</v>
      </c>
    </row>
    <row r="44" spans="1:37" ht="12.75" customHeight="1" x14ac:dyDescent="0.2">
      <c r="A44" s="105" t="s">
        <v>53</v>
      </c>
      <c r="B44" s="36" t="s">
        <v>11</v>
      </c>
      <c r="C44" s="36" t="s">
        <v>1</v>
      </c>
      <c r="D44" s="277">
        <v>135</v>
      </c>
      <c r="E44" s="277">
        <v>65</v>
      </c>
      <c r="F44" s="277">
        <v>10</v>
      </c>
      <c r="G44" s="171">
        <f t="shared" si="26"/>
        <v>112.42500000000001</v>
      </c>
      <c r="H44" s="171">
        <f t="shared" si="27"/>
        <v>22.574999999999989</v>
      </c>
      <c r="I44" s="172">
        <f t="shared" si="28"/>
        <v>0.16722222222222213</v>
      </c>
      <c r="J44" s="173">
        <v>10</v>
      </c>
      <c r="K44" s="145">
        <v>3.8</v>
      </c>
      <c r="L44" s="152">
        <v>1.2</v>
      </c>
      <c r="M44" s="133">
        <v>1264</v>
      </c>
      <c r="N44" s="133">
        <v>186</v>
      </c>
      <c r="O44" s="166">
        <f t="shared" si="8"/>
        <v>381.5789473684211</v>
      </c>
      <c r="P44" s="158">
        <f>O44/J44</f>
        <v>38.15789473684211</v>
      </c>
      <c r="Q44" s="264">
        <v>20.5</v>
      </c>
      <c r="R44" s="158">
        <f>Q44/K44</f>
        <v>5.3947368421052637</v>
      </c>
      <c r="S44" s="137">
        <f t="shared" ref="S44" si="46">(400*1.18)/J44</f>
        <v>47.2</v>
      </c>
      <c r="T44" s="158">
        <f t="shared" si="29"/>
        <v>12.421052631578949</v>
      </c>
      <c r="U44" s="137">
        <v>44.5</v>
      </c>
      <c r="V44" s="158">
        <f t="shared" si="30"/>
        <v>11.710526315789474</v>
      </c>
      <c r="W44" s="137">
        <v>20</v>
      </c>
      <c r="X44" s="158">
        <f t="shared" si="31"/>
        <v>0.52631578947368429</v>
      </c>
      <c r="Y44" s="137">
        <v>0</v>
      </c>
      <c r="Z44" s="158">
        <f t="shared" si="32"/>
        <v>0</v>
      </c>
      <c r="AA44" s="137">
        <v>65</v>
      </c>
      <c r="AB44" s="158">
        <f t="shared" si="33"/>
        <v>1.7105263157894737</v>
      </c>
      <c r="AC44" s="158">
        <f t="shared" si="39"/>
        <v>12.289473684210527</v>
      </c>
      <c r="AD44" s="137">
        <v>3</v>
      </c>
      <c r="AE44" s="158">
        <f t="shared" si="34"/>
        <v>0.78947368421052633</v>
      </c>
      <c r="AF44" s="158">
        <v>22</v>
      </c>
      <c r="AG44" s="158">
        <v>0</v>
      </c>
      <c r="AH44" s="174">
        <v>0.04</v>
      </c>
      <c r="AI44" s="174">
        <v>1.4999999999999999E-2</v>
      </c>
      <c r="AJ44" s="158">
        <f t="shared" si="35"/>
        <v>5.4</v>
      </c>
      <c r="AK44" s="175">
        <f t="shared" si="36"/>
        <v>2.0249999999999999</v>
      </c>
    </row>
    <row r="45" spans="1:37" ht="12.75" customHeight="1" x14ac:dyDescent="0.2">
      <c r="A45" s="105" t="s">
        <v>53</v>
      </c>
      <c r="B45" s="36" t="s">
        <v>11</v>
      </c>
      <c r="C45" s="36" t="s">
        <v>2</v>
      </c>
      <c r="D45" s="277">
        <v>135</v>
      </c>
      <c r="E45" s="277">
        <v>65</v>
      </c>
      <c r="F45" s="277">
        <v>10</v>
      </c>
      <c r="G45" s="171">
        <f t="shared" si="26"/>
        <v>90.931698564593319</v>
      </c>
      <c r="H45" s="171">
        <f t="shared" si="27"/>
        <v>44.068301435406681</v>
      </c>
      <c r="I45" s="172">
        <f t="shared" si="28"/>
        <v>0.32643186248449396</v>
      </c>
      <c r="J45" s="173">
        <v>22</v>
      </c>
      <c r="K45" s="145">
        <v>3.8</v>
      </c>
      <c r="L45" s="146">
        <v>1.2</v>
      </c>
      <c r="M45" s="133">
        <v>2012</v>
      </c>
      <c r="N45" s="133">
        <v>186</v>
      </c>
      <c r="O45" s="166">
        <f t="shared" si="8"/>
        <v>578.42105263157896</v>
      </c>
      <c r="P45" s="158">
        <f>O45/J45</f>
        <v>26.291866028708135</v>
      </c>
      <c r="Q45" s="264">
        <v>20.5</v>
      </c>
      <c r="R45" s="158">
        <f>Q45/K45</f>
        <v>5.3947368421052637</v>
      </c>
      <c r="S45" s="137">
        <f t="shared" ref="S45:S46" si="47">20+1.18</f>
        <v>21.18</v>
      </c>
      <c r="T45" s="158">
        <f t="shared" si="29"/>
        <v>5.5736842105263156</v>
      </c>
      <c r="U45" s="137">
        <v>44.5</v>
      </c>
      <c r="V45" s="158">
        <f t="shared" si="30"/>
        <v>11.710526315789474</v>
      </c>
      <c r="W45" s="137">
        <v>30</v>
      </c>
      <c r="X45" s="158">
        <f t="shared" si="31"/>
        <v>0.35885167464114837</v>
      </c>
      <c r="Y45" s="137">
        <v>360</v>
      </c>
      <c r="Z45" s="158">
        <f t="shared" si="32"/>
        <v>4.3062200956937806</v>
      </c>
      <c r="AA45" s="137">
        <v>125</v>
      </c>
      <c r="AB45" s="158">
        <f t="shared" si="33"/>
        <v>1.4952153110047848</v>
      </c>
      <c r="AC45" s="158">
        <f t="shared" si="39"/>
        <v>5.5861244019138763</v>
      </c>
      <c r="AD45" s="137">
        <v>3</v>
      </c>
      <c r="AE45" s="158">
        <f t="shared" si="34"/>
        <v>0.78947368421052633</v>
      </c>
      <c r="AF45" s="158">
        <v>22</v>
      </c>
      <c r="AG45" s="158">
        <v>0</v>
      </c>
      <c r="AH45" s="174">
        <v>0.04</v>
      </c>
      <c r="AI45" s="174">
        <v>1.4999999999999999E-2</v>
      </c>
      <c r="AJ45" s="158">
        <f t="shared" si="35"/>
        <v>5.4</v>
      </c>
      <c r="AK45" s="175">
        <f t="shared" si="36"/>
        <v>2.0249999999999999</v>
      </c>
    </row>
    <row r="46" spans="1:37" ht="13.5" customHeight="1" thickBot="1" x14ac:dyDescent="0.25">
      <c r="A46" s="106" t="s">
        <v>53</v>
      </c>
      <c r="B46" s="48" t="s">
        <v>11</v>
      </c>
      <c r="C46" s="48" t="s">
        <v>3</v>
      </c>
      <c r="D46" s="285">
        <v>135</v>
      </c>
      <c r="E46" s="285">
        <v>65</v>
      </c>
      <c r="F46" s="285">
        <v>10</v>
      </c>
      <c r="G46" s="178">
        <f t="shared" si="26"/>
        <v>92.533771929824582</v>
      </c>
      <c r="H46" s="178">
        <f t="shared" si="27"/>
        <v>42.466228070175418</v>
      </c>
      <c r="I46" s="179">
        <f t="shared" si="28"/>
        <v>0.31456465237166975</v>
      </c>
      <c r="J46" s="180">
        <v>30</v>
      </c>
      <c r="K46" s="147">
        <v>3.8</v>
      </c>
      <c r="L46" s="148">
        <v>1.2</v>
      </c>
      <c r="M46" s="134">
        <v>3351</v>
      </c>
      <c r="N46" s="134">
        <v>186</v>
      </c>
      <c r="O46" s="168">
        <f t="shared" si="8"/>
        <v>930.78947368421052</v>
      </c>
      <c r="P46" s="159">
        <f>O46/J46</f>
        <v>31.026315789473685</v>
      </c>
      <c r="Q46" s="265">
        <v>20.5</v>
      </c>
      <c r="R46" s="159">
        <f>Q46/K46</f>
        <v>5.3947368421052637</v>
      </c>
      <c r="S46" s="162">
        <f t="shared" si="47"/>
        <v>21.18</v>
      </c>
      <c r="T46" s="159">
        <f t="shared" si="29"/>
        <v>5.5736842105263156</v>
      </c>
      <c r="U46" s="138">
        <v>44.5</v>
      </c>
      <c r="V46" s="159">
        <f t="shared" si="30"/>
        <v>11.710526315789474</v>
      </c>
      <c r="W46" s="138">
        <v>30</v>
      </c>
      <c r="X46" s="159">
        <f t="shared" si="31"/>
        <v>0.26315789473684215</v>
      </c>
      <c r="Y46" s="138">
        <v>360</v>
      </c>
      <c r="Z46" s="159">
        <f t="shared" si="32"/>
        <v>3.1578947368421053</v>
      </c>
      <c r="AA46" s="138">
        <v>125</v>
      </c>
      <c r="AB46" s="159">
        <f t="shared" si="33"/>
        <v>1.0964912280701755</v>
      </c>
      <c r="AC46" s="159">
        <f>(467/K46)/J46</f>
        <v>4.0964912280701755</v>
      </c>
      <c r="AD46" s="138">
        <v>3</v>
      </c>
      <c r="AE46" s="159">
        <f t="shared" si="34"/>
        <v>0.78947368421052633</v>
      </c>
      <c r="AF46" s="159">
        <v>22</v>
      </c>
      <c r="AG46" s="159">
        <v>0</v>
      </c>
      <c r="AH46" s="181">
        <v>0.04</v>
      </c>
      <c r="AI46" s="181">
        <v>1.4999999999999999E-2</v>
      </c>
      <c r="AJ46" s="159">
        <f t="shared" si="35"/>
        <v>5.4</v>
      </c>
      <c r="AK46" s="182">
        <f t="shared" si="36"/>
        <v>2.0249999999999999</v>
      </c>
    </row>
    <row r="47" spans="1:37" ht="12.75" customHeight="1" x14ac:dyDescent="0.2">
      <c r="A47" s="140" t="s">
        <v>127</v>
      </c>
      <c r="B47" s="188" t="s">
        <v>7</v>
      </c>
      <c r="C47" s="188" t="s">
        <v>1</v>
      </c>
      <c r="D47" s="272">
        <v>75</v>
      </c>
      <c r="E47" s="272">
        <v>45</v>
      </c>
      <c r="F47" s="272">
        <v>10</v>
      </c>
      <c r="G47" s="190">
        <f t="shared" si="26"/>
        <v>60.46710526315789</v>
      </c>
      <c r="H47" s="190">
        <f t="shared" ref="H47:H58" si="48">D47-G47</f>
        <v>14.53289473684211</v>
      </c>
      <c r="I47" s="191">
        <f t="shared" ref="I47:I58" si="49">H47/D47</f>
        <v>0.19377192982456146</v>
      </c>
      <c r="J47" s="192">
        <v>10</v>
      </c>
      <c r="K47" s="149">
        <v>3.8</v>
      </c>
      <c r="L47" s="144">
        <v>1.2</v>
      </c>
      <c r="M47" s="132">
        <v>747</v>
      </c>
      <c r="N47" s="132">
        <v>0</v>
      </c>
      <c r="O47" s="165">
        <f t="shared" ref="O47:O61" si="50">(M47+N47)/K47</f>
        <v>196.57894736842107</v>
      </c>
      <c r="P47" s="157">
        <f>O47/J47</f>
        <v>19.657894736842106</v>
      </c>
      <c r="Q47" s="136">
        <v>75</v>
      </c>
      <c r="R47" s="157">
        <f>Q47/K47</f>
        <v>19.736842105263158</v>
      </c>
      <c r="S47" s="252">
        <v>250</v>
      </c>
      <c r="T47" s="32">
        <f>(S47/K47)/J47</f>
        <v>6.5789473684210531</v>
      </c>
      <c r="U47" s="136">
        <v>6</v>
      </c>
      <c r="V47" s="32">
        <f t="shared" si="30"/>
        <v>1.5789473684210527</v>
      </c>
      <c r="W47" s="136">
        <f>(5+5)</f>
        <v>10</v>
      </c>
      <c r="X47" s="157">
        <f t="shared" si="31"/>
        <v>0.26315789473684215</v>
      </c>
      <c r="Y47" s="136">
        <v>180</v>
      </c>
      <c r="Z47" s="157">
        <f t="shared" ref="Z47:Z58" si="51">(Y47/K47)/J47</f>
        <v>4.7368421052631584</v>
      </c>
      <c r="AA47" s="136">
        <v>15</v>
      </c>
      <c r="AB47" s="157">
        <f t="shared" ref="AB47:AB58" si="52">(AA47/K47)/J47</f>
        <v>0.39473684210526316</v>
      </c>
      <c r="AC47" s="157">
        <f t="shared" ref="AC47:AC61" si="53">(3870/30/K47/J47)</f>
        <v>3.3947368421052628</v>
      </c>
      <c r="AD47" s="136">
        <v>0</v>
      </c>
      <c r="AE47" s="157">
        <f t="shared" ref="AE47:AE58" si="54">AD47/K47</f>
        <v>0</v>
      </c>
      <c r="AF47" s="157">
        <v>0</v>
      </c>
      <c r="AG47" s="157">
        <v>0</v>
      </c>
      <c r="AH47" s="221">
        <v>0.04</v>
      </c>
      <c r="AI47" s="221">
        <v>1.4999999999999999E-2</v>
      </c>
      <c r="AJ47" s="157">
        <f t="shared" si="35"/>
        <v>3</v>
      </c>
      <c r="AK47" s="194">
        <f t="shared" ref="AK47:AK58" si="55">D47*AI47</f>
        <v>1.125</v>
      </c>
    </row>
    <row r="48" spans="1:37" ht="12.75" customHeight="1" x14ac:dyDescent="0.2">
      <c r="A48" s="141" t="s">
        <v>127</v>
      </c>
      <c r="B48" s="176" t="s">
        <v>7</v>
      </c>
      <c r="C48" s="176" t="s">
        <v>2</v>
      </c>
      <c r="D48" s="273">
        <v>75</v>
      </c>
      <c r="E48" s="273">
        <v>45</v>
      </c>
      <c r="F48" s="273">
        <v>10</v>
      </c>
      <c r="G48" s="171">
        <f t="shared" ref="G48:G58" si="56">SUM(P48,R48,T48,V48,X48,Z48,AB48,AC48,AE48,AF48,AJ48,AK48)</f>
        <v>48.324084668192228</v>
      </c>
      <c r="H48" s="171">
        <f t="shared" si="48"/>
        <v>26.675915331807772</v>
      </c>
      <c r="I48" s="172">
        <f t="shared" si="49"/>
        <v>0.35567887109077029</v>
      </c>
      <c r="J48" s="173">
        <v>23</v>
      </c>
      <c r="K48" s="145">
        <v>3.8</v>
      </c>
      <c r="L48" s="146">
        <v>1.2</v>
      </c>
      <c r="M48" s="133">
        <v>1210</v>
      </c>
      <c r="N48" s="133">
        <v>186</v>
      </c>
      <c r="O48" s="166">
        <f t="shared" si="50"/>
        <v>367.36842105263162</v>
      </c>
      <c r="P48" s="158">
        <f t="shared" ref="P48:P58" si="57">O48/J48</f>
        <v>15.972540045766593</v>
      </c>
      <c r="Q48" s="137">
        <v>75</v>
      </c>
      <c r="R48" s="292">
        <f t="shared" ref="R48:R58" si="58">Q48/K48</f>
        <v>19.736842105263158</v>
      </c>
      <c r="S48" s="293">
        <v>250</v>
      </c>
      <c r="T48" s="287">
        <f t="shared" ref="T48:T61" si="59">(S48/K48)/J48</f>
        <v>2.8604118993135015</v>
      </c>
      <c r="U48" s="137">
        <v>6</v>
      </c>
      <c r="V48" s="44">
        <f t="shared" ref="V48:V58" si="60">U48/K48</f>
        <v>1.5789473684210527</v>
      </c>
      <c r="W48" s="137">
        <f>(10+10)</f>
        <v>20</v>
      </c>
      <c r="X48" s="158">
        <f t="shared" ref="X48:X58" si="61">(W48/K48)/J48</f>
        <v>0.2288329519450801</v>
      </c>
      <c r="Y48" s="137">
        <v>180</v>
      </c>
      <c r="Z48" s="158">
        <f t="shared" si="51"/>
        <v>2.0594965675057209</v>
      </c>
      <c r="AA48" s="137">
        <v>25</v>
      </c>
      <c r="AB48" s="158">
        <f t="shared" si="52"/>
        <v>0.28604118993135014</v>
      </c>
      <c r="AC48" s="158">
        <f t="shared" si="53"/>
        <v>1.4759725400457666</v>
      </c>
      <c r="AD48" s="137">
        <v>0</v>
      </c>
      <c r="AE48" s="158">
        <f t="shared" si="54"/>
        <v>0</v>
      </c>
      <c r="AF48" s="158">
        <v>0</v>
      </c>
      <c r="AG48" s="158">
        <v>0</v>
      </c>
      <c r="AH48" s="174">
        <v>0.04</v>
      </c>
      <c r="AI48" s="174">
        <v>1.4999999999999999E-2</v>
      </c>
      <c r="AJ48" s="158">
        <f t="shared" ref="AJ48:AJ58" si="62">(D48*AH48)+AG48</f>
        <v>3</v>
      </c>
      <c r="AK48" s="175">
        <f t="shared" si="55"/>
        <v>1.125</v>
      </c>
    </row>
    <row r="49" spans="1:37" ht="12.75" customHeight="1" x14ac:dyDescent="0.2">
      <c r="A49" s="141" t="s">
        <v>127</v>
      </c>
      <c r="B49" s="176" t="s">
        <v>7</v>
      </c>
      <c r="C49" s="176" t="s">
        <v>3</v>
      </c>
      <c r="D49" s="273">
        <v>75</v>
      </c>
      <c r="E49" s="273">
        <v>45</v>
      </c>
      <c r="F49" s="273">
        <v>10</v>
      </c>
      <c r="G49" s="171">
        <f t="shared" si="56"/>
        <v>48.3656015037594</v>
      </c>
      <c r="H49" s="171">
        <f t="shared" si="48"/>
        <v>26.6343984962406</v>
      </c>
      <c r="I49" s="172">
        <f t="shared" si="49"/>
        <v>0.35512531328320801</v>
      </c>
      <c r="J49" s="173">
        <v>35</v>
      </c>
      <c r="K49" s="145">
        <v>3.8</v>
      </c>
      <c r="L49" s="146">
        <v>1.2</v>
      </c>
      <c r="M49" s="133">
        <v>1994</v>
      </c>
      <c r="N49" s="133">
        <v>186</v>
      </c>
      <c r="O49" s="166">
        <f t="shared" si="50"/>
        <v>573.68421052631584</v>
      </c>
      <c r="P49" s="158">
        <f t="shared" si="57"/>
        <v>16.390977443609025</v>
      </c>
      <c r="Q49" s="137">
        <v>75</v>
      </c>
      <c r="R49" s="292">
        <f t="shared" si="58"/>
        <v>19.736842105263158</v>
      </c>
      <c r="S49" s="293">
        <v>500</v>
      </c>
      <c r="T49" s="287">
        <f t="shared" si="59"/>
        <v>3.759398496240602</v>
      </c>
      <c r="U49" s="137">
        <v>6</v>
      </c>
      <c r="V49" s="44">
        <f t="shared" si="60"/>
        <v>1.5789473684210527</v>
      </c>
      <c r="W49" s="137">
        <f>(10+10)</f>
        <v>20</v>
      </c>
      <c r="X49" s="158">
        <f t="shared" si="61"/>
        <v>0.15037593984962408</v>
      </c>
      <c r="Y49" s="137">
        <v>180</v>
      </c>
      <c r="Z49" s="158">
        <f t="shared" si="51"/>
        <v>1.3533834586466167</v>
      </c>
      <c r="AA49" s="137">
        <v>40</v>
      </c>
      <c r="AB49" s="158">
        <f t="shared" si="52"/>
        <v>0.30075187969924816</v>
      </c>
      <c r="AC49" s="158">
        <f t="shared" si="53"/>
        <v>0.96992481203007519</v>
      </c>
      <c r="AD49" s="137">
        <v>0</v>
      </c>
      <c r="AE49" s="158">
        <f t="shared" si="54"/>
        <v>0</v>
      </c>
      <c r="AF49" s="158">
        <v>0</v>
      </c>
      <c r="AG49" s="158">
        <v>0</v>
      </c>
      <c r="AH49" s="174">
        <v>0.04</v>
      </c>
      <c r="AI49" s="174">
        <v>1.4999999999999999E-2</v>
      </c>
      <c r="AJ49" s="158">
        <f t="shared" si="62"/>
        <v>3</v>
      </c>
      <c r="AK49" s="175">
        <f t="shared" si="55"/>
        <v>1.125</v>
      </c>
    </row>
    <row r="50" spans="1:37" ht="12.75" customHeight="1" x14ac:dyDescent="0.2">
      <c r="A50" s="141" t="s">
        <v>127</v>
      </c>
      <c r="B50" s="176" t="s">
        <v>8</v>
      </c>
      <c r="C50" s="176" t="s">
        <v>1</v>
      </c>
      <c r="D50" s="273">
        <v>70</v>
      </c>
      <c r="E50" s="273">
        <v>40</v>
      </c>
      <c r="F50" s="273">
        <v>10</v>
      </c>
      <c r="G50" s="171">
        <f t="shared" si="56"/>
        <v>58.297368421052624</v>
      </c>
      <c r="H50" s="171">
        <f t="shared" si="48"/>
        <v>11.702631578947376</v>
      </c>
      <c r="I50" s="172">
        <f t="shared" si="49"/>
        <v>0.16718045112781965</v>
      </c>
      <c r="J50" s="173">
        <v>10</v>
      </c>
      <c r="K50" s="145">
        <v>3.8</v>
      </c>
      <c r="L50" s="146">
        <v>1.2</v>
      </c>
      <c r="M50" s="133">
        <v>675</v>
      </c>
      <c r="N50" s="133">
        <v>0</v>
      </c>
      <c r="O50" s="166">
        <f t="shared" si="50"/>
        <v>177.63157894736844</v>
      </c>
      <c r="P50" s="158">
        <f t="shared" si="57"/>
        <v>17.763157894736842</v>
      </c>
      <c r="Q50" s="137">
        <v>75</v>
      </c>
      <c r="R50" s="292">
        <f t="shared" si="58"/>
        <v>19.736842105263158</v>
      </c>
      <c r="S50" s="293">
        <v>250</v>
      </c>
      <c r="T50" s="287">
        <f t="shared" si="59"/>
        <v>6.5789473684210531</v>
      </c>
      <c r="U50" s="137">
        <v>6</v>
      </c>
      <c r="V50" s="44">
        <f t="shared" si="60"/>
        <v>1.5789473684210527</v>
      </c>
      <c r="W50" s="137">
        <v>10</v>
      </c>
      <c r="X50" s="158">
        <f t="shared" si="61"/>
        <v>0.26315789473684215</v>
      </c>
      <c r="Y50" s="137">
        <v>180</v>
      </c>
      <c r="Z50" s="158">
        <f t="shared" si="51"/>
        <v>4.7368421052631584</v>
      </c>
      <c r="AA50" s="137">
        <v>15</v>
      </c>
      <c r="AB50" s="158">
        <f t="shared" si="52"/>
        <v>0.39473684210526316</v>
      </c>
      <c r="AC50" s="158">
        <f t="shared" si="53"/>
        <v>3.3947368421052628</v>
      </c>
      <c r="AD50" s="137">
        <v>0</v>
      </c>
      <c r="AE50" s="158">
        <f t="shared" si="54"/>
        <v>0</v>
      </c>
      <c r="AF50" s="158">
        <v>0</v>
      </c>
      <c r="AG50" s="158">
        <v>0</v>
      </c>
      <c r="AH50" s="174">
        <v>0.04</v>
      </c>
      <c r="AI50" s="174">
        <v>1.4999999999999999E-2</v>
      </c>
      <c r="AJ50" s="158">
        <f t="shared" si="62"/>
        <v>2.8000000000000003</v>
      </c>
      <c r="AK50" s="175">
        <f t="shared" si="55"/>
        <v>1.05</v>
      </c>
    </row>
    <row r="51" spans="1:37" ht="12.75" customHeight="1" x14ac:dyDescent="0.2">
      <c r="A51" s="141" t="s">
        <v>127</v>
      </c>
      <c r="B51" s="176" t="s">
        <v>8</v>
      </c>
      <c r="C51" s="176" t="s">
        <v>2</v>
      </c>
      <c r="D51" s="273">
        <v>70</v>
      </c>
      <c r="E51" s="273">
        <v>40</v>
      </c>
      <c r="F51" s="273">
        <v>10</v>
      </c>
      <c r="G51" s="171">
        <f t="shared" si="56"/>
        <v>47.558133971291859</v>
      </c>
      <c r="H51" s="171">
        <f t="shared" si="48"/>
        <v>22.441866028708141</v>
      </c>
      <c r="I51" s="172">
        <f t="shared" si="49"/>
        <v>0.32059808612440199</v>
      </c>
      <c r="J51" s="173">
        <v>22</v>
      </c>
      <c r="K51" s="145">
        <v>3.8</v>
      </c>
      <c r="L51" s="146">
        <v>1.2</v>
      </c>
      <c r="M51" s="133">
        <v>1082</v>
      </c>
      <c r="N51" s="133">
        <v>186</v>
      </c>
      <c r="O51" s="166">
        <f t="shared" si="50"/>
        <v>333.68421052631578</v>
      </c>
      <c r="P51" s="158">
        <f t="shared" si="57"/>
        <v>15.167464114832535</v>
      </c>
      <c r="Q51" s="137">
        <v>75</v>
      </c>
      <c r="R51" s="292">
        <f t="shared" si="58"/>
        <v>19.736842105263158</v>
      </c>
      <c r="S51" s="293">
        <v>250</v>
      </c>
      <c r="T51" s="287">
        <f t="shared" si="59"/>
        <v>2.9904306220095696</v>
      </c>
      <c r="U51" s="137">
        <v>6</v>
      </c>
      <c r="V51" s="44">
        <f t="shared" si="60"/>
        <v>1.5789473684210527</v>
      </c>
      <c r="W51" s="137">
        <f t="shared" ref="W51:W61" si="63">(10+10)</f>
        <v>20</v>
      </c>
      <c r="X51" s="158">
        <f t="shared" si="61"/>
        <v>0.23923444976076558</v>
      </c>
      <c r="Y51" s="137">
        <v>180</v>
      </c>
      <c r="Z51" s="158">
        <f t="shared" si="51"/>
        <v>2.1531100478468903</v>
      </c>
      <c r="AA51" s="137">
        <v>25</v>
      </c>
      <c r="AB51" s="158">
        <f t="shared" si="52"/>
        <v>0.29904306220095694</v>
      </c>
      <c r="AC51" s="158">
        <f t="shared" si="53"/>
        <v>1.5430622009569377</v>
      </c>
      <c r="AD51" s="137">
        <v>0</v>
      </c>
      <c r="AE51" s="158">
        <f t="shared" si="54"/>
        <v>0</v>
      </c>
      <c r="AF51" s="158">
        <v>0</v>
      </c>
      <c r="AG51" s="158">
        <v>0</v>
      </c>
      <c r="AH51" s="174">
        <v>0.04</v>
      </c>
      <c r="AI51" s="174">
        <v>1.4999999999999999E-2</v>
      </c>
      <c r="AJ51" s="158">
        <f t="shared" si="62"/>
        <v>2.8000000000000003</v>
      </c>
      <c r="AK51" s="175">
        <f t="shared" si="55"/>
        <v>1.05</v>
      </c>
    </row>
    <row r="52" spans="1:37" ht="12.75" customHeight="1" x14ac:dyDescent="0.2">
      <c r="A52" s="141" t="s">
        <v>127</v>
      </c>
      <c r="B52" s="176" t="s">
        <v>8</v>
      </c>
      <c r="C52" s="176" t="s">
        <v>3</v>
      </c>
      <c r="D52" s="273">
        <v>70</v>
      </c>
      <c r="E52" s="273">
        <v>40</v>
      </c>
      <c r="F52" s="273">
        <v>10</v>
      </c>
      <c r="G52" s="171">
        <f t="shared" si="56"/>
        <v>46.594360902255637</v>
      </c>
      <c r="H52" s="171">
        <f t="shared" si="48"/>
        <v>23.405639097744363</v>
      </c>
      <c r="I52" s="172">
        <f t="shared" si="49"/>
        <v>0.33436627282491949</v>
      </c>
      <c r="J52" s="173">
        <v>35</v>
      </c>
      <c r="K52" s="145">
        <v>3.8</v>
      </c>
      <c r="L52" s="146">
        <v>1.2</v>
      </c>
      <c r="M52" s="133">
        <v>1795</v>
      </c>
      <c r="N52" s="133">
        <v>186</v>
      </c>
      <c r="O52" s="166">
        <f t="shared" si="50"/>
        <v>521.31578947368428</v>
      </c>
      <c r="P52" s="158">
        <f t="shared" si="57"/>
        <v>14.894736842105265</v>
      </c>
      <c r="Q52" s="137">
        <v>75</v>
      </c>
      <c r="R52" s="292">
        <f t="shared" si="58"/>
        <v>19.736842105263158</v>
      </c>
      <c r="S52" s="293">
        <v>500</v>
      </c>
      <c r="T52" s="287">
        <f t="shared" si="59"/>
        <v>3.759398496240602</v>
      </c>
      <c r="U52" s="137">
        <v>6</v>
      </c>
      <c r="V52" s="44">
        <f t="shared" si="60"/>
        <v>1.5789473684210527</v>
      </c>
      <c r="W52" s="137">
        <f t="shared" si="63"/>
        <v>20</v>
      </c>
      <c r="X52" s="158">
        <f t="shared" si="61"/>
        <v>0.15037593984962408</v>
      </c>
      <c r="Y52" s="137">
        <v>180</v>
      </c>
      <c r="Z52" s="158">
        <f t="shared" si="51"/>
        <v>1.3533834586466167</v>
      </c>
      <c r="AA52" s="137">
        <v>40</v>
      </c>
      <c r="AB52" s="158">
        <f t="shared" si="52"/>
        <v>0.30075187969924816</v>
      </c>
      <c r="AC52" s="158">
        <f t="shared" si="53"/>
        <v>0.96992481203007519</v>
      </c>
      <c r="AD52" s="137">
        <v>0</v>
      </c>
      <c r="AE52" s="158">
        <f t="shared" si="54"/>
        <v>0</v>
      </c>
      <c r="AF52" s="158">
        <v>0</v>
      </c>
      <c r="AG52" s="158">
        <v>0</v>
      </c>
      <c r="AH52" s="174">
        <v>0.04</v>
      </c>
      <c r="AI52" s="174">
        <v>1.4999999999999999E-2</v>
      </c>
      <c r="AJ52" s="158">
        <f t="shared" si="62"/>
        <v>2.8000000000000003</v>
      </c>
      <c r="AK52" s="175">
        <f t="shared" si="55"/>
        <v>1.05</v>
      </c>
    </row>
    <row r="53" spans="1:37" ht="12.75" customHeight="1" x14ac:dyDescent="0.2">
      <c r="A53" s="141" t="s">
        <v>127</v>
      </c>
      <c r="B53" s="176" t="s">
        <v>9</v>
      </c>
      <c r="C53" s="176" t="s">
        <v>1</v>
      </c>
      <c r="D53" s="273">
        <v>70</v>
      </c>
      <c r="E53" s="273">
        <v>40</v>
      </c>
      <c r="F53" s="273">
        <v>10</v>
      </c>
      <c r="G53" s="171">
        <f t="shared" si="56"/>
        <v>60.192105263157885</v>
      </c>
      <c r="H53" s="171">
        <f t="shared" si="48"/>
        <v>9.8078947368421154</v>
      </c>
      <c r="I53" s="172">
        <f t="shared" si="49"/>
        <v>0.14011278195488736</v>
      </c>
      <c r="J53" s="173">
        <v>10</v>
      </c>
      <c r="K53" s="145">
        <v>3.8</v>
      </c>
      <c r="L53" s="146">
        <v>1.2</v>
      </c>
      <c r="M53" s="133">
        <v>747</v>
      </c>
      <c r="N53" s="133">
        <v>0</v>
      </c>
      <c r="O53" s="166">
        <f t="shared" si="50"/>
        <v>196.57894736842107</v>
      </c>
      <c r="P53" s="158">
        <f t="shared" si="57"/>
        <v>19.657894736842106</v>
      </c>
      <c r="Q53" s="137">
        <v>75</v>
      </c>
      <c r="R53" s="292">
        <f t="shared" si="58"/>
        <v>19.736842105263158</v>
      </c>
      <c r="S53" s="293">
        <v>250</v>
      </c>
      <c r="T53" s="287">
        <f t="shared" si="59"/>
        <v>6.5789473684210531</v>
      </c>
      <c r="U53" s="137">
        <v>6</v>
      </c>
      <c r="V53" s="44">
        <f t="shared" si="60"/>
        <v>1.5789473684210527</v>
      </c>
      <c r="W53" s="137">
        <v>10</v>
      </c>
      <c r="X53" s="158">
        <f t="shared" si="61"/>
        <v>0.26315789473684215</v>
      </c>
      <c r="Y53" s="137">
        <v>180</v>
      </c>
      <c r="Z53" s="158">
        <f t="shared" si="51"/>
        <v>4.7368421052631584</v>
      </c>
      <c r="AA53" s="137">
        <v>15</v>
      </c>
      <c r="AB53" s="158">
        <f t="shared" si="52"/>
        <v>0.39473684210526316</v>
      </c>
      <c r="AC53" s="158">
        <f t="shared" si="53"/>
        <v>3.3947368421052628</v>
      </c>
      <c r="AD53" s="137">
        <v>0</v>
      </c>
      <c r="AE53" s="158">
        <f t="shared" si="54"/>
        <v>0</v>
      </c>
      <c r="AF53" s="158">
        <v>0</v>
      </c>
      <c r="AG53" s="158">
        <v>0</v>
      </c>
      <c r="AH53" s="174">
        <v>0.04</v>
      </c>
      <c r="AI53" s="174">
        <v>1.4999999999999999E-2</v>
      </c>
      <c r="AJ53" s="158">
        <f t="shared" si="62"/>
        <v>2.8000000000000003</v>
      </c>
      <c r="AK53" s="175">
        <f t="shared" si="55"/>
        <v>1.05</v>
      </c>
    </row>
    <row r="54" spans="1:37" ht="12.75" customHeight="1" x14ac:dyDescent="0.2">
      <c r="A54" s="141" t="s">
        <v>127</v>
      </c>
      <c r="B54" s="176" t="s">
        <v>9</v>
      </c>
      <c r="C54" s="176" t="s">
        <v>2</v>
      </c>
      <c r="D54" s="273">
        <v>70</v>
      </c>
      <c r="E54" s="273">
        <v>40</v>
      </c>
      <c r="F54" s="273">
        <v>10</v>
      </c>
      <c r="G54" s="171">
        <f t="shared" si="56"/>
        <v>49.08923444976076</v>
      </c>
      <c r="H54" s="171">
        <f t="shared" si="48"/>
        <v>20.91076555023924</v>
      </c>
      <c r="I54" s="172">
        <f t="shared" si="49"/>
        <v>0.29872522214627484</v>
      </c>
      <c r="J54" s="173">
        <v>22</v>
      </c>
      <c r="K54" s="145">
        <v>3.8</v>
      </c>
      <c r="L54" s="146">
        <v>1.2</v>
      </c>
      <c r="M54" s="133">
        <v>1210</v>
      </c>
      <c r="N54" s="133">
        <v>186</v>
      </c>
      <c r="O54" s="166">
        <f t="shared" si="50"/>
        <v>367.36842105263162</v>
      </c>
      <c r="P54" s="158">
        <f t="shared" si="57"/>
        <v>16.698564593301437</v>
      </c>
      <c r="Q54" s="137">
        <v>75</v>
      </c>
      <c r="R54" s="292">
        <f t="shared" si="58"/>
        <v>19.736842105263158</v>
      </c>
      <c r="S54" s="293">
        <v>250</v>
      </c>
      <c r="T54" s="287">
        <f t="shared" si="59"/>
        <v>2.9904306220095696</v>
      </c>
      <c r="U54" s="137">
        <v>6</v>
      </c>
      <c r="V54" s="44">
        <f t="shared" si="60"/>
        <v>1.5789473684210527</v>
      </c>
      <c r="W54" s="137">
        <f t="shared" si="63"/>
        <v>20</v>
      </c>
      <c r="X54" s="158">
        <f t="shared" si="61"/>
        <v>0.23923444976076558</v>
      </c>
      <c r="Y54" s="137">
        <v>180</v>
      </c>
      <c r="Z54" s="158">
        <f t="shared" si="51"/>
        <v>2.1531100478468903</v>
      </c>
      <c r="AA54" s="137">
        <v>25</v>
      </c>
      <c r="AB54" s="158">
        <f t="shared" si="52"/>
        <v>0.29904306220095694</v>
      </c>
      <c r="AC54" s="158">
        <f t="shared" si="53"/>
        <v>1.5430622009569377</v>
      </c>
      <c r="AD54" s="137">
        <v>0</v>
      </c>
      <c r="AE54" s="158">
        <f t="shared" si="54"/>
        <v>0</v>
      </c>
      <c r="AF54" s="158">
        <v>0</v>
      </c>
      <c r="AG54" s="158">
        <v>0</v>
      </c>
      <c r="AH54" s="174">
        <v>0.04</v>
      </c>
      <c r="AI54" s="174">
        <v>1.4999999999999999E-2</v>
      </c>
      <c r="AJ54" s="158">
        <f t="shared" si="62"/>
        <v>2.8000000000000003</v>
      </c>
      <c r="AK54" s="175">
        <f t="shared" si="55"/>
        <v>1.05</v>
      </c>
    </row>
    <row r="55" spans="1:37" ht="12.75" customHeight="1" x14ac:dyDescent="0.2">
      <c r="A55" s="141" t="s">
        <v>127</v>
      </c>
      <c r="B55" s="176" t="s">
        <v>9</v>
      </c>
      <c r="C55" s="176" t="s">
        <v>3</v>
      </c>
      <c r="D55" s="273">
        <v>70</v>
      </c>
      <c r="E55" s="273">
        <v>40</v>
      </c>
      <c r="F55" s="273">
        <v>10</v>
      </c>
      <c r="G55" s="171">
        <f t="shared" si="56"/>
        <v>51.911403508771919</v>
      </c>
      <c r="H55" s="171">
        <f t="shared" si="48"/>
        <v>18.088596491228081</v>
      </c>
      <c r="I55" s="172">
        <f t="shared" si="49"/>
        <v>0.25840852130325831</v>
      </c>
      <c r="J55" s="173">
        <v>30</v>
      </c>
      <c r="K55" s="145">
        <v>3.8</v>
      </c>
      <c r="L55" s="146">
        <v>1.2</v>
      </c>
      <c r="M55" s="133">
        <v>1994</v>
      </c>
      <c r="N55" s="133">
        <v>186</v>
      </c>
      <c r="O55" s="166">
        <f t="shared" si="50"/>
        <v>573.68421052631584</v>
      </c>
      <c r="P55" s="158">
        <f t="shared" si="57"/>
        <v>19.12280701754386</v>
      </c>
      <c r="Q55" s="137">
        <v>75</v>
      </c>
      <c r="R55" s="292">
        <f t="shared" si="58"/>
        <v>19.736842105263158</v>
      </c>
      <c r="S55" s="293">
        <v>500</v>
      </c>
      <c r="T55" s="287">
        <f t="shared" si="59"/>
        <v>4.3859649122807021</v>
      </c>
      <c r="U55" s="137">
        <v>6</v>
      </c>
      <c r="V55" s="44">
        <f t="shared" si="60"/>
        <v>1.5789473684210527</v>
      </c>
      <c r="W55" s="137">
        <f t="shared" si="63"/>
        <v>20</v>
      </c>
      <c r="X55" s="158">
        <f t="shared" si="61"/>
        <v>0.17543859649122809</v>
      </c>
      <c r="Y55" s="137">
        <v>180</v>
      </c>
      <c r="Z55" s="158">
        <f t="shared" si="51"/>
        <v>1.5789473684210527</v>
      </c>
      <c r="AA55" s="137">
        <v>40</v>
      </c>
      <c r="AB55" s="158">
        <f t="shared" si="52"/>
        <v>0.35087719298245618</v>
      </c>
      <c r="AC55" s="158">
        <f t="shared" si="53"/>
        <v>1.131578947368421</v>
      </c>
      <c r="AD55" s="137">
        <v>0</v>
      </c>
      <c r="AE55" s="158">
        <f t="shared" si="54"/>
        <v>0</v>
      </c>
      <c r="AF55" s="158">
        <v>0</v>
      </c>
      <c r="AG55" s="158">
        <v>0</v>
      </c>
      <c r="AH55" s="174">
        <v>0.04</v>
      </c>
      <c r="AI55" s="174">
        <v>1.4999999999999999E-2</v>
      </c>
      <c r="AJ55" s="158">
        <f t="shared" si="62"/>
        <v>2.8000000000000003</v>
      </c>
      <c r="AK55" s="175">
        <f t="shared" si="55"/>
        <v>1.05</v>
      </c>
    </row>
    <row r="56" spans="1:37" ht="12.75" customHeight="1" x14ac:dyDescent="0.2">
      <c r="A56" s="141" t="s">
        <v>127</v>
      </c>
      <c r="B56" s="176" t="s">
        <v>10</v>
      </c>
      <c r="C56" s="176" t="s">
        <v>1</v>
      </c>
      <c r="D56" s="273">
        <v>75</v>
      </c>
      <c r="E56" s="273">
        <v>45</v>
      </c>
      <c r="F56" s="273">
        <v>10</v>
      </c>
      <c r="G56" s="171">
        <f t="shared" si="56"/>
        <v>60.861842105263158</v>
      </c>
      <c r="H56" s="171">
        <f t="shared" si="48"/>
        <v>14.138157894736842</v>
      </c>
      <c r="I56" s="172">
        <f t="shared" si="49"/>
        <v>0.18850877192982457</v>
      </c>
      <c r="J56" s="173">
        <v>10</v>
      </c>
      <c r="K56" s="145">
        <v>3.8</v>
      </c>
      <c r="L56" s="146">
        <v>1.2</v>
      </c>
      <c r="M56" s="133">
        <v>762</v>
      </c>
      <c r="N56" s="133">
        <v>0</v>
      </c>
      <c r="O56" s="166">
        <f t="shared" si="50"/>
        <v>200.5263157894737</v>
      </c>
      <c r="P56" s="158">
        <f t="shared" si="57"/>
        <v>20.05263157894737</v>
      </c>
      <c r="Q56" s="137">
        <v>75</v>
      </c>
      <c r="R56" s="292">
        <f t="shared" si="58"/>
        <v>19.736842105263158</v>
      </c>
      <c r="S56" s="293">
        <v>250</v>
      </c>
      <c r="T56" s="287">
        <f t="shared" si="59"/>
        <v>6.5789473684210531</v>
      </c>
      <c r="U56" s="137">
        <v>6</v>
      </c>
      <c r="V56" s="44">
        <f t="shared" si="60"/>
        <v>1.5789473684210527</v>
      </c>
      <c r="W56" s="137">
        <f>(5+5)</f>
        <v>10</v>
      </c>
      <c r="X56" s="158">
        <f t="shared" si="61"/>
        <v>0.26315789473684215</v>
      </c>
      <c r="Y56" s="137">
        <v>180</v>
      </c>
      <c r="Z56" s="158">
        <f t="shared" si="51"/>
        <v>4.7368421052631584</v>
      </c>
      <c r="AA56" s="137">
        <v>15</v>
      </c>
      <c r="AB56" s="158">
        <f t="shared" si="52"/>
        <v>0.39473684210526316</v>
      </c>
      <c r="AC56" s="158">
        <f t="shared" si="53"/>
        <v>3.3947368421052628</v>
      </c>
      <c r="AD56" s="137">
        <v>0</v>
      </c>
      <c r="AE56" s="158">
        <f t="shared" si="54"/>
        <v>0</v>
      </c>
      <c r="AF56" s="158">
        <v>0</v>
      </c>
      <c r="AG56" s="158">
        <v>0</v>
      </c>
      <c r="AH56" s="174">
        <v>0.04</v>
      </c>
      <c r="AI56" s="174">
        <v>1.4999999999999999E-2</v>
      </c>
      <c r="AJ56" s="158">
        <f t="shared" si="62"/>
        <v>3</v>
      </c>
      <c r="AK56" s="175">
        <f t="shared" si="55"/>
        <v>1.125</v>
      </c>
    </row>
    <row r="57" spans="1:37" ht="12.75" customHeight="1" x14ac:dyDescent="0.2">
      <c r="A57" s="141" t="s">
        <v>127</v>
      </c>
      <c r="B57" s="176" t="s">
        <v>10</v>
      </c>
      <c r="C57" s="176" t="s">
        <v>2</v>
      </c>
      <c r="D57" s="273">
        <v>75</v>
      </c>
      <c r="E57" s="273">
        <v>45</v>
      </c>
      <c r="F57" s="273">
        <v>10</v>
      </c>
      <c r="G57" s="171">
        <f t="shared" si="56"/>
        <v>49.663277511961724</v>
      </c>
      <c r="H57" s="171">
        <f t="shared" si="48"/>
        <v>25.336722488038276</v>
      </c>
      <c r="I57" s="172">
        <f t="shared" si="49"/>
        <v>0.33782296650717702</v>
      </c>
      <c r="J57" s="173">
        <v>22</v>
      </c>
      <c r="K57" s="145">
        <v>3.8</v>
      </c>
      <c r="L57" s="146">
        <v>1.2</v>
      </c>
      <c r="M57" s="133">
        <v>1235</v>
      </c>
      <c r="N57" s="133">
        <v>186</v>
      </c>
      <c r="O57" s="166">
        <f t="shared" si="50"/>
        <v>373.94736842105266</v>
      </c>
      <c r="P57" s="158">
        <f t="shared" si="57"/>
        <v>16.997607655502392</v>
      </c>
      <c r="Q57" s="137">
        <v>75</v>
      </c>
      <c r="R57" s="292">
        <f t="shared" si="58"/>
        <v>19.736842105263158</v>
      </c>
      <c r="S57" s="293">
        <v>250</v>
      </c>
      <c r="T57" s="287">
        <f t="shared" si="59"/>
        <v>2.9904306220095696</v>
      </c>
      <c r="U57" s="137">
        <v>6</v>
      </c>
      <c r="V57" s="44">
        <f t="shared" si="60"/>
        <v>1.5789473684210527</v>
      </c>
      <c r="W57" s="137">
        <f t="shared" si="63"/>
        <v>20</v>
      </c>
      <c r="X57" s="158">
        <f t="shared" si="61"/>
        <v>0.23923444976076558</v>
      </c>
      <c r="Y57" s="137">
        <v>180</v>
      </c>
      <c r="Z57" s="158">
        <f t="shared" si="51"/>
        <v>2.1531100478468903</v>
      </c>
      <c r="AA57" s="137">
        <v>25</v>
      </c>
      <c r="AB57" s="158">
        <f t="shared" si="52"/>
        <v>0.29904306220095694</v>
      </c>
      <c r="AC57" s="158">
        <f t="shared" si="53"/>
        <v>1.5430622009569377</v>
      </c>
      <c r="AD57" s="137">
        <v>0</v>
      </c>
      <c r="AE57" s="158">
        <f t="shared" si="54"/>
        <v>0</v>
      </c>
      <c r="AF57" s="158">
        <v>0</v>
      </c>
      <c r="AG57" s="158">
        <v>0</v>
      </c>
      <c r="AH57" s="174">
        <v>0.04</v>
      </c>
      <c r="AI57" s="174">
        <v>1.4999999999999999E-2</v>
      </c>
      <c r="AJ57" s="158">
        <f t="shared" si="62"/>
        <v>3</v>
      </c>
      <c r="AK57" s="175">
        <f t="shared" si="55"/>
        <v>1.125</v>
      </c>
    </row>
    <row r="58" spans="1:37" ht="12.75" customHeight="1" x14ac:dyDescent="0.2">
      <c r="A58" s="141" t="s">
        <v>127</v>
      </c>
      <c r="B58" s="176" t="s">
        <v>10</v>
      </c>
      <c r="C58" s="176" t="s">
        <v>3</v>
      </c>
      <c r="D58" s="273">
        <v>75</v>
      </c>
      <c r="E58" s="273">
        <v>45</v>
      </c>
      <c r="F58" s="273">
        <v>10</v>
      </c>
      <c r="G58" s="171">
        <f t="shared" si="56"/>
        <v>52.537280701754391</v>
      </c>
      <c r="H58" s="171">
        <f t="shared" si="48"/>
        <v>22.462719298245609</v>
      </c>
      <c r="I58" s="172">
        <f t="shared" si="49"/>
        <v>0.2995029239766081</v>
      </c>
      <c r="J58" s="173">
        <v>30</v>
      </c>
      <c r="K58" s="145">
        <v>3.8</v>
      </c>
      <c r="L58" s="146">
        <v>1.2</v>
      </c>
      <c r="M58" s="133">
        <v>2034</v>
      </c>
      <c r="N58" s="133">
        <v>186</v>
      </c>
      <c r="O58" s="166">
        <f t="shared" si="50"/>
        <v>584.21052631578948</v>
      </c>
      <c r="P58" s="158">
        <f t="shared" si="57"/>
        <v>19.473684210526315</v>
      </c>
      <c r="Q58" s="137">
        <v>75</v>
      </c>
      <c r="R58" s="292">
        <f t="shared" si="58"/>
        <v>19.736842105263158</v>
      </c>
      <c r="S58" s="293">
        <v>500</v>
      </c>
      <c r="T58" s="287">
        <f t="shared" si="59"/>
        <v>4.3859649122807021</v>
      </c>
      <c r="U58" s="137">
        <v>6</v>
      </c>
      <c r="V58" s="44">
        <f t="shared" si="60"/>
        <v>1.5789473684210527</v>
      </c>
      <c r="W58" s="137">
        <f t="shared" si="63"/>
        <v>20</v>
      </c>
      <c r="X58" s="158">
        <f t="shared" si="61"/>
        <v>0.17543859649122809</v>
      </c>
      <c r="Y58" s="137">
        <v>180</v>
      </c>
      <c r="Z58" s="158">
        <f t="shared" si="51"/>
        <v>1.5789473684210527</v>
      </c>
      <c r="AA58" s="137">
        <v>40</v>
      </c>
      <c r="AB58" s="158">
        <f t="shared" si="52"/>
        <v>0.35087719298245618</v>
      </c>
      <c r="AC58" s="158">
        <f t="shared" si="53"/>
        <v>1.131578947368421</v>
      </c>
      <c r="AD58" s="137">
        <v>0</v>
      </c>
      <c r="AE58" s="158">
        <f t="shared" si="54"/>
        <v>0</v>
      </c>
      <c r="AF58" s="158">
        <v>0</v>
      </c>
      <c r="AG58" s="158">
        <v>0</v>
      </c>
      <c r="AH58" s="174">
        <v>0.04</v>
      </c>
      <c r="AI58" s="174">
        <v>1.4999999999999999E-2</v>
      </c>
      <c r="AJ58" s="158">
        <f t="shared" si="62"/>
        <v>3</v>
      </c>
      <c r="AK58" s="175">
        <f t="shared" si="55"/>
        <v>1.125</v>
      </c>
    </row>
    <row r="59" spans="1:37" ht="12.75" customHeight="1" x14ac:dyDescent="0.2">
      <c r="A59" s="141" t="s">
        <v>127</v>
      </c>
      <c r="B59" s="176" t="s">
        <v>11</v>
      </c>
      <c r="C59" s="176" t="s">
        <v>1</v>
      </c>
      <c r="D59" s="273">
        <v>75</v>
      </c>
      <c r="E59" s="273">
        <v>45</v>
      </c>
      <c r="F59" s="273">
        <v>10</v>
      </c>
      <c r="G59" s="171">
        <f>SUM(P59,R59,T59,V59,X59,Z59,AB59,AC59,AE59,AF59,AJ59,AK59)</f>
        <v>60.861842105263158</v>
      </c>
      <c r="H59" s="171">
        <f>D59-G59</f>
        <v>14.138157894736842</v>
      </c>
      <c r="I59" s="172">
        <f>H59/D59</f>
        <v>0.18850877192982457</v>
      </c>
      <c r="J59" s="173">
        <v>10</v>
      </c>
      <c r="K59" s="145">
        <v>3.8</v>
      </c>
      <c r="L59" s="146">
        <v>1.2</v>
      </c>
      <c r="M59" s="133">
        <v>762</v>
      </c>
      <c r="N59" s="133">
        <v>0</v>
      </c>
      <c r="O59" s="166">
        <f t="shared" si="50"/>
        <v>200.5263157894737</v>
      </c>
      <c r="P59" s="158">
        <f>O59/J59</f>
        <v>20.05263157894737</v>
      </c>
      <c r="Q59" s="137">
        <v>75</v>
      </c>
      <c r="R59" s="292">
        <f>Q59/K59</f>
        <v>19.736842105263158</v>
      </c>
      <c r="S59" s="293">
        <v>250</v>
      </c>
      <c r="T59" s="287">
        <f t="shared" si="59"/>
        <v>6.5789473684210531</v>
      </c>
      <c r="U59" s="137">
        <v>6</v>
      </c>
      <c r="V59" s="44">
        <f t="shared" ref="V59:V70" si="64">U59/K59</f>
        <v>1.5789473684210527</v>
      </c>
      <c r="W59" s="137">
        <f>(5+5)</f>
        <v>10</v>
      </c>
      <c r="X59" s="158">
        <f>(W59/K59)/J59</f>
        <v>0.26315789473684215</v>
      </c>
      <c r="Y59" s="137">
        <v>180</v>
      </c>
      <c r="Z59" s="158">
        <f>(Y59/K59)/J59</f>
        <v>4.7368421052631584</v>
      </c>
      <c r="AA59" s="137">
        <v>15</v>
      </c>
      <c r="AB59" s="158">
        <f>(AA59/K59)/J59</f>
        <v>0.39473684210526316</v>
      </c>
      <c r="AC59" s="158">
        <f t="shared" si="53"/>
        <v>3.3947368421052628</v>
      </c>
      <c r="AD59" s="137">
        <v>0</v>
      </c>
      <c r="AE59" s="158">
        <f>AD59/K59</f>
        <v>0</v>
      </c>
      <c r="AF59" s="158">
        <v>0</v>
      </c>
      <c r="AG59" s="158">
        <v>0</v>
      </c>
      <c r="AH59" s="174">
        <v>0.04</v>
      </c>
      <c r="AI59" s="174">
        <v>1.4999999999999999E-2</v>
      </c>
      <c r="AJ59" s="158">
        <f t="shared" ref="AJ59:AJ70" si="65">(D59*AH59)+AG59</f>
        <v>3</v>
      </c>
      <c r="AK59" s="175">
        <f>D59*AI59</f>
        <v>1.125</v>
      </c>
    </row>
    <row r="60" spans="1:37" ht="12.75" customHeight="1" x14ac:dyDescent="0.2">
      <c r="A60" s="141" t="s">
        <v>127</v>
      </c>
      <c r="B60" s="176" t="s">
        <v>11</v>
      </c>
      <c r="C60" s="176" t="s">
        <v>2</v>
      </c>
      <c r="D60" s="273">
        <v>75</v>
      </c>
      <c r="E60" s="273">
        <v>45</v>
      </c>
      <c r="F60" s="273">
        <v>10</v>
      </c>
      <c r="G60" s="171">
        <f>SUM(P60,R60,T60,V60,X60,Z60,AB60,AC60,AE60,AF60,AJ60,AK60)</f>
        <v>49.663277511961724</v>
      </c>
      <c r="H60" s="171">
        <f>D60-G60</f>
        <v>25.336722488038276</v>
      </c>
      <c r="I60" s="172">
        <f>H60/D60</f>
        <v>0.33782296650717702</v>
      </c>
      <c r="J60" s="173">
        <v>22</v>
      </c>
      <c r="K60" s="145">
        <v>3.8</v>
      </c>
      <c r="L60" s="146">
        <v>1.2</v>
      </c>
      <c r="M60" s="133">
        <v>1235</v>
      </c>
      <c r="N60" s="133">
        <v>186</v>
      </c>
      <c r="O60" s="166">
        <f t="shared" si="50"/>
        <v>373.94736842105266</v>
      </c>
      <c r="P60" s="158">
        <f>O60/J60</f>
        <v>16.997607655502392</v>
      </c>
      <c r="Q60" s="137">
        <v>75</v>
      </c>
      <c r="R60" s="158">
        <f>Q60/K60</f>
        <v>19.736842105263158</v>
      </c>
      <c r="S60" s="139">
        <v>250</v>
      </c>
      <c r="T60" s="44">
        <f t="shared" si="59"/>
        <v>2.9904306220095696</v>
      </c>
      <c r="U60" s="137">
        <v>6</v>
      </c>
      <c r="V60" s="44">
        <f t="shared" si="64"/>
        <v>1.5789473684210527</v>
      </c>
      <c r="W60" s="137">
        <f t="shared" si="63"/>
        <v>20</v>
      </c>
      <c r="X60" s="158">
        <f>(W60/K60)/J60</f>
        <v>0.23923444976076558</v>
      </c>
      <c r="Y60" s="137">
        <v>180</v>
      </c>
      <c r="Z60" s="158">
        <f>(Y60/K60)/J60</f>
        <v>2.1531100478468903</v>
      </c>
      <c r="AA60" s="137">
        <v>25</v>
      </c>
      <c r="AB60" s="158">
        <f>(AA60/K60)/J60</f>
        <v>0.29904306220095694</v>
      </c>
      <c r="AC60" s="158">
        <f t="shared" si="53"/>
        <v>1.5430622009569377</v>
      </c>
      <c r="AD60" s="137">
        <v>0</v>
      </c>
      <c r="AE60" s="158">
        <f>AD60/K60</f>
        <v>0</v>
      </c>
      <c r="AF60" s="158">
        <v>0</v>
      </c>
      <c r="AG60" s="158">
        <v>0</v>
      </c>
      <c r="AH60" s="174">
        <v>0.04</v>
      </c>
      <c r="AI60" s="174">
        <v>1.4999999999999999E-2</v>
      </c>
      <c r="AJ60" s="158">
        <f t="shared" si="65"/>
        <v>3</v>
      </c>
      <c r="AK60" s="175">
        <f>D60*AI60</f>
        <v>1.125</v>
      </c>
    </row>
    <row r="61" spans="1:37" ht="12.75" customHeight="1" thickBot="1" x14ac:dyDescent="0.25">
      <c r="A61" s="142" t="s">
        <v>127</v>
      </c>
      <c r="B61" s="177" t="s">
        <v>11</v>
      </c>
      <c r="C61" s="177" t="s">
        <v>3</v>
      </c>
      <c r="D61" s="279">
        <v>75</v>
      </c>
      <c r="E61" s="279">
        <v>45</v>
      </c>
      <c r="F61" s="279">
        <v>10</v>
      </c>
      <c r="G61" s="178">
        <f>SUM(P61,R61,T61,V61,X61,Z61,AB61,AC61,AE61,AF61,AJ61,AK61)</f>
        <v>52.537280701754391</v>
      </c>
      <c r="H61" s="178">
        <f>D61-G61</f>
        <v>22.462719298245609</v>
      </c>
      <c r="I61" s="179">
        <f>H61/D61</f>
        <v>0.2995029239766081</v>
      </c>
      <c r="J61" s="180">
        <v>30</v>
      </c>
      <c r="K61" s="147">
        <v>3.8</v>
      </c>
      <c r="L61" s="148">
        <v>1.2</v>
      </c>
      <c r="M61" s="134">
        <v>2034</v>
      </c>
      <c r="N61" s="134">
        <v>186</v>
      </c>
      <c r="O61" s="168">
        <f t="shared" si="50"/>
        <v>584.21052631578948</v>
      </c>
      <c r="P61" s="159">
        <f>O61/J61</f>
        <v>19.473684210526315</v>
      </c>
      <c r="Q61" s="138">
        <v>75</v>
      </c>
      <c r="R61" s="159">
        <f>Q61/K61</f>
        <v>19.736842105263158</v>
      </c>
      <c r="S61" s="138">
        <v>500</v>
      </c>
      <c r="T61" s="56">
        <f t="shared" si="59"/>
        <v>4.3859649122807021</v>
      </c>
      <c r="U61" s="138">
        <v>6</v>
      </c>
      <c r="V61" s="56">
        <f t="shared" si="64"/>
        <v>1.5789473684210527</v>
      </c>
      <c r="W61" s="138">
        <f t="shared" si="63"/>
        <v>20</v>
      </c>
      <c r="X61" s="159">
        <f>(W61/K61)/J61</f>
        <v>0.17543859649122809</v>
      </c>
      <c r="Y61" s="138">
        <v>180</v>
      </c>
      <c r="Z61" s="159">
        <f>(Y61/K61)/J61</f>
        <v>1.5789473684210527</v>
      </c>
      <c r="AA61" s="138">
        <v>40</v>
      </c>
      <c r="AB61" s="159">
        <f>(AA61/K61)/J61</f>
        <v>0.35087719298245618</v>
      </c>
      <c r="AC61" s="159">
        <f t="shared" si="53"/>
        <v>1.131578947368421</v>
      </c>
      <c r="AD61" s="138">
        <v>0</v>
      </c>
      <c r="AE61" s="159">
        <f>AD61/K61</f>
        <v>0</v>
      </c>
      <c r="AF61" s="159">
        <v>0</v>
      </c>
      <c r="AG61" s="159">
        <v>0</v>
      </c>
      <c r="AH61" s="181">
        <v>0.04</v>
      </c>
      <c r="AI61" s="181">
        <v>1.4999999999999999E-2</v>
      </c>
      <c r="AJ61" s="159">
        <f t="shared" si="65"/>
        <v>3</v>
      </c>
      <c r="AK61" s="182">
        <f>D61*AI61</f>
        <v>1.125</v>
      </c>
    </row>
    <row r="62" spans="1:37" s="195" customFormat="1" ht="12.75" customHeight="1" x14ac:dyDescent="0.2">
      <c r="A62" s="235" t="s">
        <v>130</v>
      </c>
      <c r="B62" s="225" t="s">
        <v>7</v>
      </c>
      <c r="C62" s="225" t="s">
        <v>1</v>
      </c>
      <c r="D62" s="280">
        <v>25</v>
      </c>
      <c r="E62" s="280">
        <v>20</v>
      </c>
      <c r="F62" s="280">
        <v>5</v>
      </c>
      <c r="G62" s="226">
        <f t="shared" ref="G62:G70" si="66">SUM(P62,R62,T62,V62,X62,Z62,AB62,AC62,AE62,AF62,AJ62,AK62)</f>
        <v>18.848684210526319</v>
      </c>
      <c r="H62" s="226">
        <f t="shared" ref="H62:H70" si="67">D62-G62</f>
        <v>6.1513157894736814</v>
      </c>
      <c r="I62" s="227">
        <f t="shared" ref="I62:I70" si="68">H62/D62</f>
        <v>0.24605263157894725</v>
      </c>
      <c r="J62" s="228">
        <v>10</v>
      </c>
      <c r="K62" s="143">
        <v>3.8</v>
      </c>
      <c r="L62" s="152">
        <v>1.2</v>
      </c>
      <c r="M62" s="135">
        <v>370</v>
      </c>
      <c r="N62" s="135">
        <v>0</v>
      </c>
      <c r="O62" s="169">
        <f t="shared" ref="O62:O70" si="69">(M62+N62)/K62</f>
        <v>97.368421052631589</v>
      </c>
      <c r="P62" s="164">
        <f t="shared" ref="P62:P70" si="70">O62/J62</f>
        <v>9.7368421052631593</v>
      </c>
      <c r="Q62" s="139">
        <v>15</v>
      </c>
      <c r="R62" s="164">
        <f t="shared" ref="R62:R70" si="71">Q62/K62</f>
        <v>3.9473684210526319</v>
      </c>
      <c r="S62" s="139"/>
      <c r="T62" s="164">
        <f t="shared" ref="T62:T70" si="72">S62/K62</f>
        <v>0</v>
      </c>
      <c r="U62" s="139"/>
      <c r="V62" s="164">
        <f t="shared" si="64"/>
        <v>0</v>
      </c>
      <c r="W62" s="139">
        <v>0</v>
      </c>
      <c r="X62" s="164">
        <f t="shared" ref="X62:X70" si="73">(W62/K62)/J62</f>
        <v>0</v>
      </c>
      <c r="Y62" s="139">
        <v>0</v>
      </c>
      <c r="Z62" s="164">
        <f t="shared" ref="Z62:Z70" si="74">(Y62/K62)/J62</f>
        <v>0</v>
      </c>
      <c r="AA62" s="139">
        <v>15</v>
      </c>
      <c r="AB62" s="164">
        <f t="shared" ref="AB62:AB70" si="75">(AA62/K62)/J62</f>
        <v>0.39473684210526316</v>
      </c>
      <c r="AC62" s="164">
        <f>(3870/30/K62/J62)</f>
        <v>3.3947368421052628</v>
      </c>
      <c r="AD62" s="139">
        <v>0</v>
      </c>
      <c r="AE62" s="164">
        <f t="shared" ref="AE62:AE70" si="76">AD62/K62</f>
        <v>0</v>
      </c>
      <c r="AF62" s="164">
        <v>0</v>
      </c>
      <c r="AG62" s="164">
        <v>0</v>
      </c>
      <c r="AH62" s="229">
        <v>0.04</v>
      </c>
      <c r="AI62" s="229">
        <v>1.4999999999999999E-2</v>
      </c>
      <c r="AJ62" s="164">
        <f t="shared" si="65"/>
        <v>1</v>
      </c>
      <c r="AK62" s="230">
        <f t="shared" ref="AK62:AK70" si="77">D62*AI62</f>
        <v>0.375</v>
      </c>
    </row>
    <row r="63" spans="1:37" s="195" customFormat="1" ht="12.75" customHeight="1" x14ac:dyDescent="0.2">
      <c r="A63" s="141" t="s">
        <v>130</v>
      </c>
      <c r="B63" s="176" t="s">
        <v>7</v>
      </c>
      <c r="C63" s="176" t="s">
        <v>2</v>
      </c>
      <c r="D63" s="273">
        <v>25</v>
      </c>
      <c r="E63" s="273">
        <v>20</v>
      </c>
      <c r="F63" s="273">
        <v>5</v>
      </c>
      <c r="G63" s="171">
        <f t="shared" si="66"/>
        <v>16.98026315789474</v>
      </c>
      <c r="H63" s="171">
        <f t="shared" si="67"/>
        <v>8.0197368421052602</v>
      </c>
      <c r="I63" s="172">
        <f t="shared" si="68"/>
        <v>0.3207894736842104</v>
      </c>
      <c r="J63" s="173">
        <v>20</v>
      </c>
      <c r="K63" s="145">
        <v>3.8</v>
      </c>
      <c r="L63" s="146">
        <v>1.2</v>
      </c>
      <c r="M63" s="133">
        <v>541</v>
      </c>
      <c r="N63" s="133">
        <v>186</v>
      </c>
      <c r="O63" s="166">
        <f t="shared" si="69"/>
        <v>191.31578947368422</v>
      </c>
      <c r="P63" s="158">
        <f t="shared" si="70"/>
        <v>9.5657894736842106</v>
      </c>
      <c r="Q63" s="137">
        <v>15</v>
      </c>
      <c r="R63" s="158">
        <f t="shared" si="71"/>
        <v>3.9473684210526319</v>
      </c>
      <c r="S63" s="137"/>
      <c r="T63" s="158">
        <f t="shared" si="72"/>
        <v>0</v>
      </c>
      <c r="U63" s="137"/>
      <c r="V63" s="158">
        <f t="shared" si="64"/>
        <v>0</v>
      </c>
      <c r="W63" s="137">
        <v>0</v>
      </c>
      <c r="X63" s="158">
        <f t="shared" si="73"/>
        <v>0</v>
      </c>
      <c r="Y63" s="137">
        <v>0</v>
      </c>
      <c r="Z63" s="158">
        <f t="shared" si="74"/>
        <v>0</v>
      </c>
      <c r="AA63" s="137">
        <v>30</v>
      </c>
      <c r="AB63" s="158">
        <f t="shared" si="75"/>
        <v>0.39473684210526316</v>
      </c>
      <c r="AC63" s="158">
        <f>(3870/30/K63/J63)</f>
        <v>1.6973684210526314</v>
      </c>
      <c r="AD63" s="137">
        <v>0</v>
      </c>
      <c r="AE63" s="158">
        <f t="shared" si="76"/>
        <v>0</v>
      </c>
      <c r="AF63" s="158">
        <v>0</v>
      </c>
      <c r="AG63" s="158">
        <v>0</v>
      </c>
      <c r="AH63" s="197">
        <v>0.04</v>
      </c>
      <c r="AI63" s="197">
        <v>1.4999999999999999E-2</v>
      </c>
      <c r="AJ63" s="158">
        <f t="shared" si="65"/>
        <v>1</v>
      </c>
      <c r="AK63" s="175">
        <f t="shared" si="77"/>
        <v>0.375</v>
      </c>
    </row>
    <row r="64" spans="1:37" s="195" customFormat="1" ht="12.75" customHeight="1" x14ac:dyDescent="0.2">
      <c r="A64" s="141" t="s">
        <v>130</v>
      </c>
      <c r="B64" s="176" t="s">
        <v>7</v>
      </c>
      <c r="C64" s="176" t="s">
        <v>3</v>
      </c>
      <c r="D64" s="273">
        <v>25</v>
      </c>
      <c r="E64" s="273">
        <v>20</v>
      </c>
      <c r="F64" s="273">
        <v>5</v>
      </c>
      <c r="G64" s="171">
        <f t="shared" si="66"/>
        <v>16.673245614035089</v>
      </c>
      <c r="H64" s="171">
        <f t="shared" si="67"/>
        <v>8.3267543859649109</v>
      </c>
      <c r="I64" s="172">
        <f t="shared" si="68"/>
        <v>0.33307017543859646</v>
      </c>
      <c r="J64" s="173">
        <v>30</v>
      </c>
      <c r="K64" s="145">
        <v>3.8</v>
      </c>
      <c r="L64" s="146">
        <v>1.2</v>
      </c>
      <c r="M64" s="133">
        <v>949</v>
      </c>
      <c r="N64" s="133">
        <v>186</v>
      </c>
      <c r="O64" s="166">
        <f t="shared" si="69"/>
        <v>298.68421052631578</v>
      </c>
      <c r="P64" s="158">
        <f t="shared" si="70"/>
        <v>9.9561403508771935</v>
      </c>
      <c r="Q64" s="137">
        <v>15</v>
      </c>
      <c r="R64" s="158">
        <f t="shared" si="71"/>
        <v>3.9473684210526319</v>
      </c>
      <c r="S64" s="137"/>
      <c r="T64" s="158">
        <f t="shared" si="72"/>
        <v>0</v>
      </c>
      <c r="U64" s="137"/>
      <c r="V64" s="158">
        <f t="shared" si="64"/>
        <v>0</v>
      </c>
      <c r="W64" s="137">
        <v>0</v>
      </c>
      <c r="X64" s="158">
        <f t="shared" si="73"/>
        <v>0</v>
      </c>
      <c r="Y64" s="137">
        <v>0</v>
      </c>
      <c r="Z64" s="158">
        <f t="shared" si="74"/>
        <v>0</v>
      </c>
      <c r="AA64" s="137">
        <v>30</v>
      </c>
      <c r="AB64" s="158">
        <f t="shared" si="75"/>
        <v>0.26315789473684215</v>
      </c>
      <c r="AC64" s="158">
        <f t="shared" ref="AC64:AC70" si="78">(3870/30/K64/J64)</f>
        <v>1.131578947368421</v>
      </c>
      <c r="AD64" s="137">
        <v>0</v>
      </c>
      <c r="AE64" s="158">
        <f t="shared" si="76"/>
        <v>0</v>
      </c>
      <c r="AF64" s="158">
        <v>0</v>
      </c>
      <c r="AG64" s="158">
        <v>0</v>
      </c>
      <c r="AH64" s="197">
        <v>0.04</v>
      </c>
      <c r="AI64" s="197">
        <v>1.4999999999999999E-2</v>
      </c>
      <c r="AJ64" s="158">
        <f t="shared" si="65"/>
        <v>1</v>
      </c>
      <c r="AK64" s="175">
        <f t="shared" si="77"/>
        <v>0.375</v>
      </c>
    </row>
    <row r="65" spans="1:37" s="195" customFormat="1" ht="12.75" customHeight="1" x14ac:dyDescent="0.2">
      <c r="A65" s="141" t="s">
        <v>130</v>
      </c>
      <c r="B65" s="176" t="s">
        <v>8</v>
      </c>
      <c r="C65" s="176" t="s">
        <v>1</v>
      </c>
      <c r="D65" s="273">
        <v>30</v>
      </c>
      <c r="E65" s="273">
        <v>20</v>
      </c>
      <c r="F65" s="273">
        <v>5</v>
      </c>
      <c r="G65" s="171">
        <f t="shared" si="66"/>
        <v>18.071052631578947</v>
      </c>
      <c r="H65" s="171">
        <f t="shared" si="67"/>
        <v>11.928947368421053</v>
      </c>
      <c r="I65" s="172">
        <f t="shared" si="68"/>
        <v>0.39763157894736845</v>
      </c>
      <c r="J65" s="173">
        <v>10</v>
      </c>
      <c r="K65" s="145">
        <v>3.8</v>
      </c>
      <c r="L65" s="146">
        <v>1.2</v>
      </c>
      <c r="M65" s="133">
        <v>330</v>
      </c>
      <c r="N65" s="133">
        <v>0</v>
      </c>
      <c r="O65" s="166">
        <f t="shared" si="69"/>
        <v>86.842105263157904</v>
      </c>
      <c r="P65" s="158">
        <f t="shared" si="70"/>
        <v>8.6842105263157912</v>
      </c>
      <c r="Q65" s="137">
        <v>15</v>
      </c>
      <c r="R65" s="158">
        <f t="shared" si="71"/>
        <v>3.9473684210526319</v>
      </c>
      <c r="S65" s="137"/>
      <c r="T65" s="158">
        <f t="shared" si="72"/>
        <v>0</v>
      </c>
      <c r="U65" s="137"/>
      <c r="V65" s="158">
        <f t="shared" si="64"/>
        <v>0</v>
      </c>
      <c r="W65" s="137">
        <v>0</v>
      </c>
      <c r="X65" s="158">
        <f t="shared" si="73"/>
        <v>0</v>
      </c>
      <c r="Y65" s="137">
        <v>0</v>
      </c>
      <c r="Z65" s="158">
        <f t="shared" si="74"/>
        <v>0</v>
      </c>
      <c r="AA65" s="137">
        <v>15</v>
      </c>
      <c r="AB65" s="158">
        <f t="shared" si="75"/>
        <v>0.39473684210526316</v>
      </c>
      <c r="AC65" s="158">
        <f t="shared" si="78"/>
        <v>3.3947368421052628</v>
      </c>
      <c r="AD65" s="137">
        <v>0</v>
      </c>
      <c r="AE65" s="158">
        <f t="shared" si="76"/>
        <v>0</v>
      </c>
      <c r="AF65" s="158">
        <v>0</v>
      </c>
      <c r="AG65" s="158">
        <v>0</v>
      </c>
      <c r="AH65" s="197">
        <v>0.04</v>
      </c>
      <c r="AI65" s="197">
        <v>1.4999999999999999E-2</v>
      </c>
      <c r="AJ65" s="158">
        <f t="shared" si="65"/>
        <v>1.2</v>
      </c>
      <c r="AK65" s="175">
        <f t="shared" si="77"/>
        <v>0.44999999999999996</v>
      </c>
    </row>
    <row r="66" spans="1:37" s="195" customFormat="1" ht="12.75" customHeight="1" x14ac:dyDescent="0.2">
      <c r="A66" s="141" t="s">
        <v>130</v>
      </c>
      <c r="B66" s="176" t="s">
        <v>8</v>
      </c>
      <c r="C66" s="176" t="s">
        <v>2</v>
      </c>
      <c r="D66" s="273">
        <v>30</v>
      </c>
      <c r="E66" s="273">
        <v>20</v>
      </c>
      <c r="F66" s="273">
        <v>5</v>
      </c>
      <c r="G66" s="171">
        <f t="shared" si="66"/>
        <v>15.358133971291863</v>
      </c>
      <c r="H66" s="171">
        <f t="shared" si="67"/>
        <v>14.641866028708137</v>
      </c>
      <c r="I66" s="172">
        <f t="shared" si="68"/>
        <v>0.48806220095693786</v>
      </c>
      <c r="J66" s="173">
        <v>22</v>
      </c>
      <c r="K66" s="145">
        <v>3.8</v>
      </c>
      <c r="L66" s="146">
        <v>1.2</v>
      </c>
      <c r="M66" s="133">
        <v>471</v>
      </c>
      <c r="N66" s="133">
        <v>186</v>
      </c>
      <c r="O66" s="166">
        <f t="shared" si="69"/>
        <v>172.89473684210526</v>
      </c>
      <c r="P66" s="158">
        <f t="shared" si="70"/>
        <v>7.8588516746411479</v>
      </c>
      <c r="Q66" s="137">
        <v>15</v>
      </c>
      <c r="R66" s="158">
        <f t="shared" si="71"/>
        <v>3.9473684210526319</v>
      </c>
      <c r="S66" s="137"/>
      <c r="T66" s="158">
        <f t="shared" si="72"/>
        <v>0</v>
      </c>
      <c r="U66" s="137"/>
      <c r="V66" s="158">
        <f t="shared" si="64"/>
        <v>0</v>
      </c>
      <c r="W66" s="137">
        <v>0</v>
      </c>
      <c r="X66" s="158">
        <f t="shared" si="73"/>
        <v>0</v>
      </c>
      <c r="Y66" s="137">
        <v>0</v>
      </c>
      <c r="Z66" s="158">
        <f t="shared" si="74"/>
        <v>0</v>
      </c>
      <c r="AA66" s="137">
        <v>30</v>
      </c>
      <c r="AB66" s="158">
        <f t="shared" si="75"/>
        <v>0.35885167464114837</v>
      </c>
      <c r="AC66" s="158">
        <f t="shared" si="78"/>
        <v>1.5430622009569377</v>
      </c>
      <c r="AD66" s="137">
        <v>0</v>
      </c>
      <c r="AE66" s="158">
        <f t="shared" si="76"/>
        <v>0</v>
      </c>
      <c r="AF66" s="158">
        <v>0</v>
      </c>
      <c r="AG66" s="158">
        <v>0</v>
      </c>
      <c r="AH66" s="197">
        <v>0.04</v>
      </c>
      <c r="AI66" s="197">
        <v>1.4999999999999999E-2</v>
      </c>
      <c r="AJ66" s="158">
        <f t="shared" si="65"/>
        <v>1.2</v>
      </c>
      <c r="AK66" s="175">
        <f t="shared" si="77"/>
        <v>0.44999999999999996</v>
      </c>
    </row>
    <row r="67" spans="1:37" s="195" customFormat="1" ht="12.75" customHeight="1" x14ac:dyDescent="0.2">
      <c r="A67" s="141" t="s">
        <v>130</v>
      </c>
      <c r="B67" s="176" t="s">
        <v>8</v>
      </c>
      <c r="C67" s="176" t="s">
        <v>3</v>
      </c>
      <c r="D67" s="273">
        <v>30</v>
      </c>
      <c r="E67" s="273">
        <v>20</v>
      </c>
      <c r="F67" s="273">
        <v>5</v>
      </c>
      <c r="G67" s="171">
        <f t="shared" si="66"/>
        <v>15.983333333333334</v>
      </c>
      <c r="H67" s="171">
        <f t="shared" si="67"/>
        <v>14.016666666666666</v>
      </c>
      <c r="I67" s="172">
        <f t="shared" si="68"/>
        <v>0.46722222222222221</v>
      </c>
      <c r="J67" s="173">
        <v>30</v>
      </c>
      <c r="K67" s="145">
        <v>3.8</v>
      </c>
      <c r="L67" s="146">
        <v>1.2</v>
      </c>
      <c r="M67" s="133">
        <v>839</v>
      </c>
      <c r="N67" s="133">
        <v>186</v>
      </c>
      <c r="O67" s="166">
        <f t="shared" si="69"/>
        <v>269.73684210526318</v>
      </c>
      <c r="P67" s="158">
        <f t="shared" si="70"/>
        <v>8.9912280701754401</v>
      </c>
      <c r="Q67" s="137">
        <v>15</v>
      </c>
      <c r="R67" s="158">
        <f t="shared" si="71"/>
        <v>3.9473684210526319</v>
      </c>
      <c r="S67" s="137"/>
      <c r="T67" s="158">
        <f t="shared" si="72"/>
        <v>0</v>
      </c>
      <c r="U67" s="137"/>
      <c r="V67" s="158">
        <f t="shared" si="64"/>
        <v>0</v>
      </c>
      <c r="W67" s="137">
        <v>0</v>
      </c>
      <c r="X67" s="158">
        <f t="shared" si="73"/>
        <v>0</v>
      </c>
      <c r="Y67" s="137">
        <v>0</v>
      </c>
      <c r="Z67" s="158">
        <f t="shared" si="74"/>
        <v>0</v>
      </c>
      <c r="AA67" s="137">
        <v>30</v>
      </c>
      <c r="AB67" s="158">
        <f t="shared" si="75"/>
        <v>0.26315789473684215</v>
      </c>
      <c r="AC67" s="158">
        <f t="shared" si="78"/>
        <v>1.131578947368421</v>
      </c>
      <c r="AD67" s="137">
        <v>0</v>
      </c>
      <c r="AE67" s="158">
        <f t="shared" si="76"/>
        <v>0</v>
      </c>
      <c r="AF67" s="158">
        <v>0</v>
      </c>
      <c r="AG67" s="158">
        <v>0</v>
      </c>
      <c r="AH67" s="197">
        <v>0.04</v>
      </c>
      <c r="AI67" s="197">
        <v>1.4999999999999999E-2</v>
      </c>
      <c r="AJ67" s="158">
        <f t="shared" si="65"/>
        <v>1.2</v>
      </c>
      <c r="AK67" s="175">
        <f t="shared" si="77"/>
        <v>0.44999999999999996</v>
      </c>
    </row>
    <row r="68" spans="1:37" s="195" customFormat="1" ht="12.75" customHeight="1" x14ac:dyDescent="0.2">
      <c r="A68" s="141" t="s">
        <v>130</v>
      </c>
      <c r="B68" s="176" t="s">
        <v>9</v>
      </c>
      <c r="C68" s="176" t="s">
        <v>1</v>
      </c>
      <c r="D68" s="273">
        <v>30</v>
      </c>
      <c r="E68" s="273">
        <v>20</v>
      </c>
      <c r="F68" s="273">
        <v>5</v>
      </c>
      <c r="G68" s="171">
        <f t="shared" si="66"/>
        <v>18.72894736842105</v>
      </c>
      <c r="H68" s="171">
        <f t="shared" si="67"/>
        <v>11.27105263157895</v>
      </c>
      <c r="I68" s="172">
        <f t="shared" si="68"/>
        <v>0.37570175438596498</v>
      </c>
      <c r="J68" s="173">
        <v>10</v>
      </c>
      <c r="K68" s="145">
        <v>3.8</v>
      </c>
      <c r="L68" s="146">
        <v>1.2</v>
      </c>
      <c r="M68" s="133">
        <v>355</v>
      </c>
      <c r="N68" s="133">
        <v>0</v>
      </c>
      <c r="O68" s="166">
        <f t="shared" si="69"/>
        <v>93.421052631578945</v>
      </c>
      <c r="P68" s="158">
        <f t="shared" si="70"/>
        <v>9.3421052631578938</v>
      </c>
      <c r="Q68" s="137">
        <v>15</v>
      </c>
      <c r="R68" s="158">
        <f t="shared" si="71"/>
        <v>3.9473684210526319</v>
      </c>
      <c r="S68" s="137"/>
      <c r="T68" s="158">
        <f t="shared" si="72"/>
        <v>0</v>
      </c>
      <c r="U68" s="137"/>
      <c r="V68" s="158">
        <f t="shared" si="64"/>
        <v>0</v>
      </c>
      <c r="W68" s="137">
        <v>0</v>
      </c>
      <c r="X68" s="158">
        <f t="shared" si="73"/>
        <v>0</v>
      </c>
      <c r="Y68" s="137">
        <v>0</v>
      </c>
      <c r="Z68" s="158">
        <f t="shared" si="74"/>
        <v>0</v>
      </c>
      <c r="AA68" s="137">
        <v>15</v>
      </c>
      <c r="AB68" s="158">
        <f t="shared" si="75"/>
        <v>0.39473684210526316</v>
      </c>
      <c r="AC68" s="158">
        <f t="shared" si="78"/>
        <v>3.3947368421052628</v>
      </c>
      <c r="AD68" s="137">
        <v>0</v>
      </c>
      <c r="AE68" s="158">
        <f t="shared" si="76"/>
        <v>0</v>
      </c>
      <c r="AF68" s="158">
        <v>0</v>
      </c>
      <c r="AG68" s="158">
        <v>0</v>
      </c>
      <c r="AH68" s="197">
        <v>0.04</v>
      </c>
      <c r="AI68" s="197">
        <v>1.4999999999999999E-2</v>
      </c>
      <c r="AJ68" s="158">
        <f t="shared" si="65"/>
        <v>1.2</v>
      </c>
      <c r="AK68" s="175">
        <f t="shared" si="77"/>
        <v>0.44999999999999996</v>
      </c>
    </row>
    <row r="69" spans="1:37" s="195" customFormat="1" ht="12.75" customHeight="1" x14ac:dyDescent="0.2">
      <c r="A69" s="141" t="s">
        <v>130</v>
      </c>
      <c r="B69" s="176" t="s">
        <v>9</v>
      </c>
      <c r="C69" s="176" t="s">
        <v>2</v>
      </c>
      <c r="D69" s="273">
        <v>30</v>
      </c>
      <c r="E69" s="273">
        <v>20</v>
      </c>
      <c r="F69" s="273">
        <v>5</v>
      </c>
      <c r="G69" s="171">
        <f t="shared" si="66"/>
        <v>15.896411483253587</v>
      </c>
      <c r="H69" s="171">
        <f t="shared" si="67"/>
        <v>14.103588516746413</v>
      </c>
      <c r="I69" s="172">
        <f t="shared" si="68"/>
        <v>0.47011961722488044</v>
      </c>
      <c r="J69" s="173">
        <v>22</v>
      </c>
      <c r="K69" s="145">
        <v>3.8</v>
      </c>
      <c r="L69" s="146">
        <v>1.2</v>
      </c>
      <c r="M69" s="133">
        <v>516</v>
      </c>
      <c r="N69" s="133">
        <v>186</v>
      </c>
      <c r="O69" s="166">
        <f t="shared" si="69"/>
        <v>184.73684210526318</v>
      </c>
      <c r="P69" s="158">
        <f t="shared" si="70"/>
        <v>8.3971291866028714</v>
      </c>
      <c r="Q69" s="137">
        <v>15</v>
      </c>
      <c r="R69" s="158">
        <f t="shared" si="71"/>
        <v>3.9473684210526319</v>
      </c>
      <c r="S69" s="137"/>
      <c r="T69" s="158">
        <f t="shared" si="72"/>
        <v>0</v>
      </c>
      <c r="U69" s="137"/>
      <c r="V69" s="158">
        <f t="shared" si="64"/>
        <v>0</v>
      </c>
      <c r="W69" s="137">
        <v>0</v>
      </c>
      <c r="X69" s="158">
        <f t="shared" si="73"/>
        <v>0</v>
      </c>
      <c r="Y69" s="137">
        <v>0</v>
      </c>
      <c r="Z69" s="158">
        <f t="shared" si="74"/>
        <v>0</v>
      </c>
      <c r="AA69" s="137">
        <v>30</v>
      </c>
      <c r="AB69" s="158">
        <f t="shared" si="75"/>
        <v>0.35885167464114837</v>
      </c>
      <c r="AC69" s="158">
        <f t="shared" si="78"/>
        <v>1.5430622009569377</v>
      </c>
      <c r="AD69" s="137">
        <v>0</v>
      </c>
      <c r="AE69" s="158">
        <f t="shared" si="76"/>
        <v>0</v>
      </c>
      <c r="AF69" s="158">
        <v>0</v>
      </c>
      <c r="AG69" s="158">
        <v>0</v>
      </c>
      <c r="AH69" s="197">
        <v>0.04</v>
      </c>
      <c r="AI69" s="197">
        <v>1.4999999999999999E-2</v>
      </c>
      <c r="AJ69" s="158">
        <f t="shared" si="65"/>
        <v>1.2</v>
      </c>
      <c r="AK69" s="175">
        <f t="shared" si="77"/>
        <v>0.44999999999999996</v>
      </c>
    </row>
    <row r="70" spans="1:37" s="195" customFormat="1" ht="13.5" customHeight="1" thickBot="1" x14ac:dyDescent="0.25">
      <c r="A70" s="142" t="s">
        <v>130</v>
      </c>
      <c r="B70" s="177" t="s">
        <v>9</v>
      </c>
      <c r="C70" s="177" t="s">
        <v>3</v>
      </c>
      <c r="D70" s="279">
        <v>30</v>
      </c>
      <c r="E70" s="279">
        <v>20</v>
      </c>
      <c r="F70" s="279">
        <v>5</v>
      </c>
      <c r="G70" s="178">
        <f t="shared" si="66"/>
        <v>16.597368421052632</v>
      </c>
      <c r="H70" s="178">
        <f t="shared" si="67"/>
        <v>13.402631578947368</v>
      </c>
      <c r="I70" s="179">
        <f t="shared" si="68"/>
        <v>0.44675438596491224</v>
      </c>
      <c r="J70" s="180">
        <v>30</v>
      </c>
      <c r="K70" s="147">
        <v>3.8</v>
      </c>
      <c r="L70" s="148">
        <v>1.2</v>
      </c>
      <c r="M70" s="134">
        <v>909</v>
      </c>
      <c r="N70" s="134">
        <v>186</v>
      </c>
      <c r="O70" s="168">
        <f t="shared" si="69"/>
        <v>288.15789473684214</v>
      </c>
      <c r="P70" s="159">
        <f t="shared" si="70"/>
        <v>9.6052631578947381</v>
      </c>
      <c r="Q70" s="138">
        <v>15</v>
      </c>
      <c r="R70" s="159">
        <f t="shared" si="71"/>
        <v>3.9473684210526319</v>
      </c>
      <c r="S70" s="138"/>
      <c r="T70" s="159">
        <f t="shared" si="72"/>
        <v>0</v>
      </c>
      <c r="U70" s="138"/>
      <c r="V70" s="159">
        <f t="shared" si="64"/>
        <v>0</v>
      </c>
      <c r="W70" s="138">
        <v>0</v>
      </c>
      <c r="X70" s="159">
        <f t="shared" si="73"/>
        <v>0</v>
      </c>
      <c r="Y70" s="138">
        <v>0</v>
      </c>
      <c r="Z70" s="159">
        <f t="shared" si="74"/>
        <v>0</v>
      </c>
      <c r="AA70" s="138">
        <v>30</v>
      </c>
      <c r="AB70" s="159">
        <f t="shared" si="75"/>
        <v>0.26315789473684215</v>
      </c>
      <c r="AC70" s="158">
        <f t="shared" si="78"/>
        <v>1.131578947368421</v>
      </c>
      <c r="AD70" s="138">
        <v>0</v>
      </c>
      <c r="AE70" s="159">
        <f t="shared" si="76"/>
        <v>0</v>
      </c>
      <c r="AF70" s="159">
        <v>0</v>
      </c>
      <c r="AG70" s="159">
        <v>0</v>
      </c>
      <c r="AH70" s="199">
        <v>0.04</v>
      </c>
      <c r="AI70" s="199">
        <v>1.4999999999999999E-2</v>
      </c>
      <c r="AJ70" s="159">
        <f t="shared" si="65"/>
        <v>1.2</v>
      </c>
      <c r="AK70" s="182">
        <f t="shared" si="77"/>
        <v>0.44999999999999996</v>
      </c>
    </row>
    <row r="71" spans="1:37" ht="12.75" customHeight="1" x14ac:dyDescent="0.2">
      <c r="A71" s="235" t="s">
        <v>128</v>
      </c>
      <c r="B71" s="225" t="s">
        <v>11</v>
      </c>
      <c r="C71" s="225" t="s">
        <v>1</v>
      </c>
      <c r="D71" s="280">
        <v>40</v>
      </c>
      <c r="E71" s="280">
        <v>25</v>
      </c>
      <c r="F71" s="280">
        <v>5</v>
      </c>
      <c r="G71" s="226">
        <f t="shared" ref="G71:G85" si="79">SUM(P71,R71,T71,V71,X71,Z71,AB71,AC71,AE71,AF71,AJ71,AK71)</f>
        <v>34.778947368421058</v>
      </c>
      <c r="H71" s="226">
        <f t="shared" ref="H71:H85" si="80">D71-G71</f>
        <v>5.2210526315789423</v>
      </c>
      <c r="I71" s="227">
        <f t="shared" ref="I71:I85" si="81">H71/D71</f>
        <v>0.13052631578947355</v>
      </c>
      <c r="J71" s="228">
        <v>10</v>
      </c>
      <c r="K71" s="143">
        <v>3.8</v>
      </c>
      <c r="L71" s="152">
        <v>1.2</v>
      </c>
      <c r="M71" s="135">
        <v>323</v>
      </c>
      <c r="N71" s="135">
        <v>0</v>
      </c>
      <c r="O71" s="169">
        <f t="shared" ref="O71:O85" si="82">(M71+N71)/K71</f>
        <v>85</v>
      </c>
      <c r="P71" s="164">
        <f t="shared" ref="P71:P85" si="83">O71/J71</f>
        <v>8.5</v>
      </c>
      <c r="Q71" s="139">
        <v>19</v>
      </c>
      <c r="R71" s="164">
        <f t="shared" ref="R71:R85" si="84">Q71/K71</f>
        <v>5</v>
      </c>
      <c r="S71" s="139">
        <v>15.2</v>
      </c>
      <c r="T71" s="164">
        <f t="shared" ref="T71:T85" si="85">S71/K71</f>
        <v>4</v>
      </c>
      <c r="U71" s="135">
        <v>10</v>
      </c>
      <c r="V71" s="164">
        <f t="shared" ref="V71:V85" si="86">U71/K71</f>
        <v>2.6315789473684212</v>
      </c>
      <c r="W71" s="139">
        <v>0</v>
      </c>
      <c r="X71" s="164">
        <f t="shared" ref="X71:X85" si="87">(W71/K71)/J71</f>
        <v>0</v>
      </c>
      <c r="Y71" s="139">
        <v>0</v>
      </c>
      <c r="Z71" s="164">
        <f t="shared" ref="Z71:Z85" si="88">(Y71/K71)/J71</f>
        <v>0</v>
      </c>
      <c r="AA71" s="139">
        <v>10</v>
      </c>
      <c r="AB71" s="164">
        <f t="shared" ref="AB71:AB85" si="89">(AA71/K71)/J71</f>
        <v>0.26315789473684215</v>
      </c>
      <c r="AC71" s="157">
        <f>(387/K71)/J71</f>
        <v>10.184210526315791</v>
      </c>
      <c r="AD71" s="139">
        <v>0</v>
      </c>
      <c r="AE71" s="164">
        <f t="shared" ref="AE71:AE85" si="90">AD71/K71</f>
        <v>0</v>
      </c>
      <c r="AF71" s="275">
        <v>2</v>
      </c>
      <c r="AG71" s="164">
        <v>0</v>
      </c>
      <c r="AH71" s="236">
        <v>0.04</v>
      </c>
      <c r="AI71" s="236">
        <v>1.4999999999999999E-2</v>
      </c>
      <c r="AJ71" s="164">
        <f t="shared" ref="AJ71:AJ76" si="91">(D71*AH71)+AG71</f>
        <v>1.6</v>
      </c>
      <c r="AK71" s="230">
        <f t="shared" ref="AK71:AK85" si="92">D71*AI71</f>
        <v>0.6</v>
      </c>
    </row>
    <row r="72" spans="1:37" ht="12.75" customHeight="1" x14ac:dyDescent="0.2">
      <c r="A72" s="141" t="s">
        <v>128</v>
      </c>
      <c r="B72" s="176" t="s">
        <v>11</v>
      </c>
      <c r="C72" s="176" t="s">
        <v>2</v>
      </c>
      <c r="D72" s="273">
        <v>40</v>
      </c>
      <c r="E72" s="273">
        <v>25</v>
      </c>
      <c r="F72" s="273">
        <v>5</v>
      </c>
      <c r="G72" s="171">
        <f t="shared" si="79"/>
        <v>28.295693779904308</v>
      </c>
      <c r="H72" s="171">
        <f t="shared" si="80"/>
        <v>11.704306220095692</v>
      </c>
      <c r="I72" s="172">
        <f t="shared" si="81"/>
        <v>0.29260765550239232</v>
      </c>
      <c r="J72" s="173">
        <v>22</v>
      </c>
      <c r="K72" s="145">
        <v>3.8</v>
      </c>
      <c r="L72" s="146">
        <v>1.2</v>
      </c>
      <c r="M72" s="133">
        <v>459</v>
      </c>
      <c r="N72" s="133">
        <v>186</v>
      </c>
      <c r="O72" s="166">
        <f t="shared" si="82"/>
        <v>169.73684210526318</v>
      </c>
      <c r="P72" s="158">
        <f t="shared" si="83"/>
        <v>7.7153110047846898</v>
      </c>
      <c r="Q72" s="139">
        <v>19</v>
      </c>
      <c r="R72" s="158">
        <f t="shared" si="84"/>
        <v>5</v>
      </c>
      <c r="S72" s="137">
        <v>15.2</v>
      </c>
      <c r="T72" s="158">
        <f t="shared" si="85"/>
        <v>4</v>
      </c>
      <c r="U72" s="133">
        <v>10</v>
      </c>
      <c r="V72" s="158">
        <f t="shared" si="86"/>
        <v>2.6315789473684212</v>
      </c>
      <c r="W72" s="137">
        <v>0</v>
      </c>
      <c r="X72" s="158">
        <f t="shared" si="87"/>
        <v>0</v>
      </c>
      <c r="Y72" s="137">
        <v>0</v>
      </c>
      <c r="Z72" s="158">
        <f t="shared" si="88"/>
        <v>0</v>
      </c>
      <c r="AA72" s="137">
        <v>10</v>
      </c>
      <c r="AB72" s="158">
        <f t="shared" si="89"/>
        <v>0.11961722488038279</v>
      </c>
      <c r="AC72" s="158">
        <f>(387/K72)/J72</f>
        <v>4.6291866028708135</v>
      </c>
      <c r="AD72" s="137">
        <v>0</v>
      </c>
      <c r="AE72" s="158">
        <f t="shared" si="90"/>
        <v>0</v>
      </c>
      <c r="AF72" s="270">
        <v>2</v>
      </c>
      <c r="AG72" s="158">
        <v>0</v>
      </c>
      <c r="AH72" s="174">
        <v>0.04</v>
      </c>
      <c r="AI72" s="174">
        <v>1.4999999999999999E-2</v>
      </c>
      <c r="AJ72" s="158">
        <f t="shared" si="91"/>
        <v>1.6</v>
      </c>
      <c r="AK72" s="175">
        <f t="shared" si="92"/>
        <v>0.6</v>
      </c>
    </row>
    <row r="73" spans="1:37" ht="12.75" customHeight="1" x14ac:dyDescent="0.2">
      <c r="A73" s="141" t="s">
        <v>128</v>
      </c>
      <c r="B73" s="176" t="s">
        <v>11</v>
      </c>
      <c r="C73" s="176" t="s">
        <v>3</v>
      </c>
      <c r="D73" s="273">
        <v>40</v>
      </c>
      <c r="E73" s="273">
        <v>25</v>
      </c>
      <c r="F73" s="273">
        <v>5</v>
      </c>
      <c r="G73" s="171">
        <f t="shared" si="79"/>
        <v>28.129824561403513</v>
      </c>
      <c r="H73" s="171">
        <f t="shared" si="80"/>
        <v>11.870175438596487</v>
      </c>
      <c r="I73" s="172">
        <f t="shared" si="81"/>
        <v>0.29675438596491216</v>
      </c>
      <c r="J73" s="173">
        <v>30</v>
      </c>
      <c r="K73" s="145">
        <v>3.8</v>
      </c>
      <c r="L73" s="146">
        <v>1.2</v>
      </c>
      <c r="M73" s="133">
        <v>819</v>
      </c>
      <c r="N73" s="133">
        <v>186</v>
      </c>
      <c r="O73" s="166">
        <f t="shared" si="82"/>
        <v>264.4736842105263</v>
      </c>
      <c r="P73" s="158">
        <f t="shared" si="83"/>
        <v>8.8157894736842106</v>
      </c>
      <c r="Q73" s="139">
        <v>19</v>
      </c>
      <c r="R73" s="158">
        <f t="shared" si="84"/>
        <v>5</v>
      </c>
      <c r="S73" s="137">
        <v>15.2</v>
      </c>
      <c r="T73" s="158">
        <f t="shared" si="85"/>
        <v>4</v>
      </c>
      <c r="U73" s="133">
        <v>10</v>
      </c>
      <c r="V73" s="158">
        <f t="shared" si="86"/>
        <v>2.6315789473684212</v>
      </c>
      <c r="W73" s="137">
        <v>0</v>
      </c>
      <c r="X73" s="158">
        <f t="shared" si="87"/>
        <v>0</v>
      </c>
      <c r="Y73" s="137">
        <v>0</v>
      </c>
      <c r="Z73" s="158">
        <f t="shared" si="88"/>
        <v>0</v>
      </c>
      <c r="AA73" s="137">
        <v>10</v>
      </c>
      <c r="AB73" s="158">
        <f t="shared" si="89"/>
        <v>8.7719298245614044E-2</v>
      </c>
      <c r="AC73" s="158">
        <f t="shared" ref="AC73:AC85" si="93">(387/K73)/J73</f>
        <v>3.3947368421052633</v>
      </c>
      <c r="AD73" s="137">
        <v>0</v>
      </c>
      <c r="AE73" s="158">
        <f t="shared" si="90"/>
        <v>0</v>
      </c>
      <c r="AF73" s="270">
        <v>2</v>
      </c>
      <c r="AG73" s="158">
        <v>0</v>
      </c>
      <c r="AH73" s="174">
        <v>0.04</v>
      </c>
      <c r="AI73" s="174">
        <v>1.4999999999999999E-2</v>
      </c>
      <c r="AJ73" s="158">
        <f t="shared" si="91"/>
        <v>1.6</v>
      </c>
      <c r="AK73" s="175">
        <f t="shared" si="92"/>
        <v>0.6</v>
      </c>
    </row>
    <row r="74" spans="1:37" ht="12.75" customHeight="1" x14ac:dyDescent="0.2">
      <c r="A74" s="235" t="s">
        <v>128</v>
      </c>
      <c r="B74" s="225" t="s">
        <v>10</v>
      </c>
      <c r="C74" s="225" t="s">
        <v>1</v>
      </c>
      <c r="D74" s="280">
        <v>45</v>
      </c>
      <c r="E74" s="280">
        <v>30</v>
      </c>
      <c r="F74" s="280">
        <v>5</v>
      </c>
      <c r="G74" s="226">
        <f t="shared" si="79"/>
        <v>36.369736842105262</v>
      </c>
      <c r="H74" s="226">
        <f t="shared" si="80"/>
        <v>8.6302631578947384</v>
      </c>
      <c r="I74" s="227">
        <f t="shared" si="81"/>
        <v>0.19178362573099419</v>
      </c>
      <c r="J74" s="228">
        <v>10</v>
      </c>
      <c r="K74" s="145">
        <v>3.8</v>
      </c>
      <c r="L74" s="146">
        <v>1.2</v>
      </c>
      <c r="M74" s="135">
        <v>373</v>
      </c>
      <c r="N74" s="135">
        <v>0</v>
      </c>
      <c r="O74" s="169">
        <f t="shared" si="82"/>
        <v>98.15789473684211</v>
      </c>
      <c r="P74" s="164">
        <f t="shared" si="83"/>
        <v>9.8157894736842106</v>
      </c>
      <c r="Q74" s="139">
        <v>19</v>
      </c>
      <c r="R74" s="164">
        <f t="shared" si="84"/>
        <v>5</v>
      </c>
      <c r="S74" s="139">
        <v>15.2</v>
      </c>
      <c r="T74" s="164">
        <f t="shared" si="85"/>
        <v>4</v>
      </c>
      <c r="U74" s="135">
        <v>10</v>
      </c>
      <c r="V74" s="158">
        <f t="shared" si="86"/>
        <v>2.6315789473684212</v>
      </c>
      <c r="W74" s="139">
        <v>0</v>
      </c>
      <c r="X74" s="164">
        <f t="shared" si="87"/>
        <v>0</v>
      </c>
      <c r="Y74" s="139">
        <v>0</v>
      </c>
      <c r="Z74" s="164">
        <f t="shared" si="88"/>
        <v>0</v>
      </c>
      <c r="AA74" s="139">
        <v>10</v>
      </c>
      <c r="AB74" s="164">
        <f t="shared" si="89"/>
        <v>0.26315789473684215</v>
      </c>
      <c r="AC74" s="158">
        <f t="shared" si="93"/>
        <v>10.184210526315791</v>
      </c>
      <c r="AD74" s="139">
        <v>0</v>
      </c>
      <c r="AE74" s="164">
        <f t="shared" si="90"/>
        <v>0</v>
      </c>
      <c r="AF74" s="275">
        <v>2</v>
      </c>
      <c r="AG74" s="164">
        <v>0</v>
      </c>
      <c r="AH74" s="236">
        <v>0.04</v>
      </c>
      <c r="AI74" s="236">
        <v>1.4999999999999999E-2</v>
      </c>
      <c r="AJ74" s="164">
        <f t="shared" si="91"/>
        <v>1.8</v>
      </c>
      <c r="AK74" s="230">
        <f t="shared" si="92"/>
        <v>0.67499999999999993</v>
      </c>
    </row>
    <row r="75" spans="1:37" ht="12.75" customHeight="1" x14ac:dyDescent="0.2">
      <c r="A75" s="141" t="s">
        <v>128</v>
      </c>
      <c r="B75" s="176" t="s">
        <v>10</v>
      </c>
      <c r="C75" s="176" t="s">
        <v>2</v>
      </c>
      <c r="D75" s="273">
        <v>45</v>
      </c>
      <c r="E75" s="273">
        <v>30</v>
      </c>
      <c r="F75" s="273">
        <v>5</v>
      </c>
      <c r="G75" s="171">
        <f t="shared" si="79"/>
        <v>29.635287081339715</v>
      </c>
      <c r="H75" s="171">
        <f t="shared" si="80"/>
        <v>15.364712918660285</v>
      </c>
      <c r="I75" s="172">
        <f t="shared" si="81"/>
        <v>0.34143806485911743</v>
      </c>
      <c r="J75" s="173">
        <v>22</v>
      </c>
      <c r="K75" s="145">
        <v>3.8</v>
      </c>
      <c r="L75" s="146">
        <v>1.2</v>
      </c>
      <c r="M75" s="133">
        <v>548</v>
      </c>
      <c r="N75" s="133">
        <v>186</v>
      </c>
      <c r="O75" s="166">
        <f t="shared" si="82"/>
        <v>193.15789473684211</v>
      </c>
      <c r="P75" s="158">
        <f t="shared" si="83"/>
        <v>8.7799043062200965</v>
      </c>
      <c r="Q75" s="139">
        <v>19</v>
      </c>
      <c r="R75" s="158">
        <f t="shared" si="84"/>
        <v>5</v>
      </c>
      <c r="S75" s="137">
        <v>15.2</v>
      </c>
      <c r="T75" s="158">
        <f t="shared" si="85"/>
        <v>4</v>
      </c>
      <c r="U75" s="133">
        <v>10</v>
      </c>
      <c r="V75" s="158">
        <f t="shared" si="86"/>
        <v>2.6315789473684212</v>
      </c>
      <c r="W75" s="137">
        <v>0</v>
      </c>
      <c r="X75" s="158">
        <f t="shared" si="87"/>
        <v>0</v>
      </c>
      <c r="Y75" s="137">
        <v>0</v>
      </c>
      <c r="Z75" s="158">
        <f t="shared" si="88"/>
        <v>0</v>
      </c>
      <c r="AA75" s="137">
        <v>10</v>
      </c>
      <c r="AB75" s="158">
        <f t="shared" si="89"/>
        <v>0.11961722488038279</v>
      </c>
      <c r="AC75" s="158">
        <f t="shared" si="93"/>
        <v>4.6291866028708135</v>
      </c>
      <c r="AD75" s="137">
        <v>0</v>
      </c>
      <c r="AE75" s="158">
        <f t="shared" si="90"/>
        <v>0</v>
      </c>
      <c r="AF75" s="270">
        <v>2</v>
      </c>
      <c r="AG75" s="158">
        <v>0</v>
      </c>
      <c r="AH75" s="174">
        <v>0.04</v>
      </c>
      <c r="AI75" s="174">
        <v>1.4999999999999999E-2</v>
      </c>
      <c r="AJ75" s="158">
        <f t="shared" si="91"/>
        <v>1.8</v>
      </c>
      <c r="AK75" s="175">
        <f t="shared" si="92"/>
        <v>0.67499999999999993</v>
      </c>
    </row>
    <row r="76" spans="1:37" ht="13.5" customHeight="1" thickBot="1" x14ac:dyDescent="0.25">
      <c r="A76" s="160" t="s">
        <v>128</v>
      </c>
      <c r="B76" s="222" t="s">
        <v>10</v>
      </c>
      <c r="C76" s="222" t="s">
        <v>3</v>
      </c>
      <c r="D76" s="274">
        <v>45</v>
      </c>
      <c r="E76" s="274">
        <v>30</v>
      </c>
      <c r="F76" s="274">
        <v>5</v>
      </c>
      <c r="G76" s="240">
        <f t="shared" si="79"/>
        <v>29.632894736842108</v>
      </c>
      <c r="H76" s="240">
        <f t="shared" si="80"/>
        <v>15.367105263157892</v>
      </c>
      <c r="I76" s="241">
        <f t="shared" si="81"/>
        <v>0.3414912280701754</v>
      </c>
      <c r="J76" s="242">
        <v>30</v>
      </c>
      <c r="K76" s="155">
        <v>3.8</v>
      </c>
      <c r="L76" s="156">
        <v>1.2</v>
      </c>
      <c r="M76" s="161">
        <v>959</v>
      </c>
      <c r="N76" s="161">
        <v>186</v>
      </c>
      <c r="O76" s="167">
        <f t="shared" si="82"/>
        <v>301.31578947368422</v>
      </c>
      <c r="P76" s="163">
        <f t="shared" si="83"/>
        <v>10.043859649122806</v>
      </c>
      <c r="Q76" s="162">
        <v>19</v>
      </c>
      <c r="R76" s="163">
        <f t="shared" si="84"/>
        <v>5</v>
      </c>
      <c r="S76" s="162">
        <v>15.2</v>
      </c>
      <c r="T76" s="163">
        <f t="shared" si="85"/>
        <v>4</v>
      </c>
      <c r="U76" s="161">
        <v>10</v>
      </c>
      <c r="V76" s="163">
        <f t="shared" si="86"/>
        <v>2.6315789473684212</v>
      </c>
      <c r="W76" s="162">
        <v>0</v>
      </c>
      <c r="X76" s="163">
        <f t="shared" si="87"/>
        <v>0</v>
      </c>
      <c r="Y76" s="162">
        <v>0</v>
      </c>
      <c r="Z76" s="163">
        <f t="shared" si="88"/>
        <v>0</v>
      </c>
      <c r="AA76" s="162">
        <v>10</v>
      </c>
      <c r="AB76" s="163">
        <f t="shared" si="89"/>
        <v>8.7719298245614044E-2</v>
      </c>
      <c r="AC76" s="163">
        <f t="shared" si="93"/>
        <v>3.3947368421052633</v>
      </c>
      <c r="AD76" s="162">
        <v>0</v>
      </c>
      <c r="AE76" s="163">
        <f t="shared" si="90"/>
        <v>0</v>
      </c>
      <c r="AF76" s="276">
        <v>2</v>
      </c>
      <c r="AG76" s="163">
        <v>0</v>
      </c>
      <c r="AH76" s="243">
        <v>0.04</v>
      </c>
      <c r="AI76" s="243">
        <v>1.4999999999999999E-2</v>
      </c>
      <c r="AJ76" s="163">
        <f t="shared" si="91"/>
        <v>1.8</v>
      </c>
      <c r="AK76" s="244">
        <f t="shared" si="92"/>
        <v>0.67499999999999993</v>
      </c>
    </row>
    <row r="77" spans="1:37" ht="12.75" customHeight="1" x14ac:dyDescent="0.2">
      <c r="A77" s="140" t="s">
        <v>215</v>
      </c>
      <c r="B77" s="188" t="s">
        <v>10</v>
      </c>
      <c r="C77" s="188" t="s">
        <v>1</v>
      </c>
      <c r="D77" s="272">
        <v>55</v>
      </c>
      <c r="E77" s="272">
        <v>30</v>
      </c>
      <c r="F77" s="272">
        <v>5</v>
      </c>
      <c r="G77" s="190">
        <f t="shared" ref="G77:G82" si="94">SUM(P77,R77,T77,V77,X77,Z77,AB77,AC77,AE77,AF77,AJ77,AK77)</f>
        <v>38.435526315789481</v>
      </c>
      <c r="H77" s="190">
        <f t="shared" ref="H77:H82" si="95">D77-G77</f>
        <v>16.564473684210519</v>
      </c>
      <c r="I77" s="191">
        <f t="shared" ref="I77:I82" si="96">H77/D77</f>
        <v>0.30117224880382759</v>
      </c>
      <c r="J77" s="192">
        <v>10</v>
      </c>
      <c r="K77" s="149">
        <v>3.8</v>
      </c>
      <c r="L77" s="144">
        <v>1.2</v>
      </c>
      <c r="M77" s="132">
        <v>323</v>
      </c>
      <c r="N77" s="132">
        <v>0</v>
      </c>
      <c r="O77" s="165">
        <f t="shared" ref="O77:O82" si="97">(M77+N77)/K77</f>
        <v>85</v>
      </c>
      <c r="P77" s="157">
        <f t="shared" ref="P77:P82" si="98">O77/J77</f>
        <v>8.5</v>
      </c>
      <c r="Q77" s="136">
        <v>19</v>
      </c>
      <c r="R77" s="157">
        <f t="shared" ref="R77:R82" si="99">Q77/K77</f>
        <v>5</v>
      </c>
      <c r="S77" s="136">
        <v>15.2</v>
      </c>
      <c r="T77" s="157">
        <f t="shared" ref="T77:T82" si="100">S77/K77</f>
        <v>4</v>
      </c>
      <c r="U77" s="136">
        <v>20.76</v>
      </c>
      <c r="V77" s="157">
        <f t="shared" ref="V77:V82" si="101">U77/K77</f>
        <v>5.4631578947368427</v>
      </c>
      <c r="W77" s="136">
        <v>0</v>
      </c>
      <c r="X77" s="157">
        <f t="shared" ref="X77:X82" si="102">(W77/K77)/J77</f>
        <v>0</v>
      </c>
      <c r="Y77" s="136">
        <v>0</v>
      </c>
      <c r="Z77" s="157">
        <f t="shared" ref="Z77:Z82" si="103">(Y77/K77)/J77</f>
        <v>0</v>
      </c>
      <c r="AA77" s="136">
        <v>10</v>
      </c>
      <c r="AB77" s="157">
        <f t="shared" ref="AB77:AB82" si="104">(AA77/K77)/J77</f>
        <v>0.26315789473684215</v>
      </c>
      <c r="AC77" s="157">
        <f t="shared" ref="AC77:AC82" si="105">(387/K77)/J77</f>
        <v>10.184210526315791</v>
      </c>
      <c r="AD77" s="136">
        <v>0</v>
      </c>
      <c r="AE77" s="157">
        <f t="shared" ref="AE77:AE82" si="106">AD77/K77</f>
        <v>0</v>
      </c>
      <c r="AF77" s="269">
        <v>2</v>
      </c>
      <c r="AG77" s="157">
        <v>0</v>
      </c>
      <c r="AH77" s="221">
        <v>0.04</v>
      </c>
      <c r="AI77" s="221">
        <v>1.4999999999999999E-2</v>
      </c>
      <c r="AJ77" s="157">
        <f t="shared" ref="AJ77:AJ82" si="107">(D77*AH77)+AG77</f>
        <v>2.2000000000000002</v>
      </c>
      <c r="AK77" s="194">
        <f t="shared" ref="AK77:AK82" si="108">D77*AI77</f>
        <v>0.82499999999999996</v>
      </c>
    </row>
    <row r="78" spans="1:37" ht="12.75" customHeight="1" x14ac:dyDescent="0.2">
      <c r="A78" s="141" t="s">
        <v>215</v>
      </c>
      <c r="B78" s="176" t="s">
        <v>10</v>
      </c>
      <c r="C78" s="176" t="s">
        <v>2</v>
      </c>
      <c r="D78" s="273">
        <v>55</v>
      </c>
      <c r="E78" s="273">
        <v>30</v>
      </c>
      <c r="F78" s="273">
        <v>5</v>
      </c>
      <c r="G78" s="171">
        <f t="shared" si="94"/>
        <v>31.952272727272724</v>
      </c>
      <c r="H78" s="171">
        <f t="shared" si="95"/>
        <v>23.047727272727276</v>
      </c>
      <c r="I78" s="172">
        <f t="shared" si="96"/>
        <v>0.41904958677685955</v>
      </c>
      <c r="J78" s="173">
        <v>22</v>
      </c>
      <c r="K78" s="145">
        <v>3.8</v>
      </c>
      <c r="L78" s="146">
        <v>1.2</v>
      </c>
      <c r="M78" s="133">
        <v>459</v>
      </c>
      <c r="N78" s="133">
        <v>186</v>
      </c>
      <c r="O78" s="166">
        <f t="shared" si="97"/>
        <v>169.73684210526318</v>
      </c>
      <c r="P78" s="158">
        <f t="shared" si="98"/>
        <v>7.7153110047846898</v>
      </c>
      <c r="Q78" s="137">
        <v>19</v>
      </c>
      <c r="R78" s="158">
        <f t="shared" si="99"/>
        <v>5</v>
      </c>
      <c r="S78" s="137">
        <v>15.2</v>
      </c>
      <c r="T78" s="158">
        <f t="shared" si="100"/>
        <v>4</v>
      </c>
      <c r="U78" s="137">
        <v>20.76</v>
      </c>
      <c r="V78" s="158">
        <f t="shared" si="101"/>
        <v>5.4631578947368427</v>
      </c>
      <c r="W78" s="137">
        <v>0</v>
      </c>
      <c r="X78" s="158">
        <f t="shared" si="102"/>
        <v>0</v>
      </c>
      <c r="Y78" s="137">
        <v>0</v>
      </c>
      <c r="Z78" s="158">
        <f t="shared" si="103"/>
        <v>0</v>
      </c>
      <c r="AA78" s="137">
        <v>10</v>
      </c>
      <c r="AB78" s="158">
        <f t="shared" si="104"/>
        <v>0.11961722488038279</v>
      </c>
      <c r="AC78" s="158">
        <f t="shared" si="105"/>
        <v>4.6291866028708135</v>
      </c>
      <c r="AD78" s="137">
        <v>0</v>
      </c>
      <c r="AE78" s="158">
        <f t="shared" si="106"/>
        <v>0</v>
      </c>
      <c r="AF78" s="270">
        <v>2</v>
      </c>
      <c r="AG78" s="158">
        <v>0</v>
      </c>
      <c r="AH78" s="174">
        <v>0.04</v>
      </c>
      <c r="AI78" s="174">
        <v>1.4999999999999999E-2</v>
      </c>
      <c r="AJ78" s="158">
        <f t="shared" si="107"/>
        <v>2.2000000000000002</v>
      </c>
      <c r="AK78" s="175">
        <f t="shared" si="108"/>
        <v>0.82499999999999996</v>
      </c>
    </row>
    <row r="79" spans="1:37" ht="12.75" customHeight="1" x14ac:dyDescent="0.2">
      <c r="A79" s="141" t="s">
        <v>215</v>
      </c>
      <c r="B79" s="176" t="s">
        <v>10</v>
      </c>
      <c r="C79" s="176" t="s">
        <v>3</v>
      </c>
      <c r="D79" s="273">
        <v>55</v>
      </c>
      <c r="E79" s="273">
        <v>30</v>
      </c>
      <c r="F79" s="273">
        <v>5</v>
      </c>
      <c r="G79" s="171">
        <f t="shared" si="94"/>
        <v>31.786403508771929</v>
      </c>
      <c r="H79" s="171">
        <f t="shared" si="95"/>
        <v>23.213596491228071</v>
      </c>
      <c r="I79" s="172">
        <f t="shared" si="96"/>
        <v>0.42206539074960131</v>
      </c>
      <c r="J79" s="173">
        <v>30</v>
      </c>
      <c r="K79" s="145">
        <v>3.8</v>
      </c>
      <c r="L79" s="146">
        <v>1.2</v>
      </c>
      <c r="M79" s="133">
        <v>819</v>
      </c>
      <c r="N79" s="133">
        <v>186</v>
      </c>
      <c r="O79" s="166">
        <f t="shared" si="97"/>
        <v>264.4736842105263</v>
      </c>
      <c r="P79" s="158">
        <f t="shared" si="98"/>
        <v>8.8157894736842106</v>
      </c>
      <c r="Q79" s="137">
        <v>19</v>
      </c>
      <c r="R79" s="158">
        <f t="shared" si="99"/>
        <v>5</v>
      </c>
      <c r="S79" s="137">
        <v>15.2</v>
      </c>
      <c r="T79" s="158">
        <f t="shared" si="100"/>
        <v>4</v>
      </c>
      <c r="U79" s="137">
        <v>20.76</v>
      </c>
      <c r="V79" s="158">
        <f t="shared" si="101"/>
        <v>5.4631578947368427</v>
      </c>
      <c r="W79" s="137">
        <v>0</v>
      </c>
      <c r="X79" s="158">
        <f t="shared" si="102"/>
        <v>0</v>
      </c>
      <c r="Y79" s="137">
        <v>0</v>
      </c>
      <c r="Z79" s="158">
        <f t="shared" si="103"/>
        <v>0</v>
      </c>
      <c r="AA79" s="137">
        <v>10</v>
      </c>
      <c r="AB79" s="158">
        <f t="shared" si="104"/>
        <v>8.7719298245614044E-2</v>
      </c>
      <c r="AC79" s="158">
        <f t="shared" si="105"/>
        <v>3.3947368421052633</v>
      </c>
      <c r="AD79" s="137">
        <v>0</v>
      </c>
      <c r="AE79" s="158">
        <f t="shared" si="106"/>
        <v>0</v>
      </c>
      <c r="AF79" s="270">
        <v>2</v>
      </c>
      <c r="AG79" s="158">
        <v>0</v>
      </c>
      <c r="AH79" s="174">
        <v>0.04</v>
      </c>
      <c r="AI79" s="174">
        <v>1.4999999999999999E-2</v>
      </c>
      <c r="AJ79" s="158">
        <f t="shared" si="107"/>
        <v>2.2000000000000002</v>
      </c>
      <c r="AK79" s="175">
        <f t="shared" si="108"/>
        <v>0.82499999999999996</v>
      </c>
    </row>
    <row r="80" spans="1:37" ht="12.75" customHeight="1" x14ac:dyDescent="0.2">
      <c r="A80" s="141" t="s">
        <v>215</v>
      </c>
      <c r="B80" s="176" t="s">
        <v>11</v>
      </c>
      <c r="C80" s="176" t="s">
        <v>1</v>
      </c>
      <c r="D80" s="273">
        <v>55</v>
      </c>
      <c r="E80" s="273">
        <v>30</v>
      </c>
      <c r="F80" s="273">
        <v>5</v>
      </c>
      <c r="G80" s="171">
        <f t="shared" si="94"/>
        <v>39.751315789473693</v>
      </c>
      <c r="H80" s="171">
        <f t="shared" si="95"/>
        <v>15.248684210526307</v>
      </c>
      <c r="I80" s="172">
        <f t="shared" si="96"/>
        <v>0.27724880382775102</v>
      </c>
      <c r="J80" s="173">
        <v>10</v>
      </c>
      <c r="K80" s="145">
        <v>3.8</v>
      </c>
      <c r="L80" s="146">
        <v>1.2</v>
      </c>
      <c r="M80" s="135">
        <v>373</v>
      </c>
      <c r="N80" s="133">
        <v>0</v>
      </c>
      <c r="O80" s="166">
        <f t="shared" si="97"/>
        <v>98.15789473684211</v>
      </c>
      <c r="P80" s="158">
        <f t="shared" si="98"/>
        <v>9.8157894736842106</v>
      </c>
      <c r="Q80" s="137">
        <v>19</v>
      </c>
      <c r="R80" s="158">
        <f t="shared" si="99"/>
        <v>5</v>
      </c>
      <c r="S80" s="137">
        <v>15.2</v>
      </c>
      <c r="T80" s="158">
        <f t="shared" si="100"/>
        <v>4</v>
      </c>
      <c r="U80" s="137">
        <v>20.76</v>
      </c>
      <c r="V80" s="158">
        <f t="shared" si="101"/>
        <v>5.4631578947368427</v>
      </c>
      <c r="W80" s="137">
        <v>0</v>
      </c>
      <c r="X80" s="158">
        <f t="shared" si="102"/>
        <v>0</v>
      </c>
      <c r="Y80" s="137">
        <v>0</v>
      </c>
      <c r="Z80" s="158">
        <f t="shared" si="103"/>
        <v>0</v>
      </c>
      <c r="AA80" s="137">
        <v>10</v>
      </c>
      <c r="AB80" s="158">
        <f t="shared" si="104"/>
        <v>0.26315789473684215</v>
      </c>
      <c r="AC80" s="158">
        <f t="shared" si="105"/>
        <v>10.184210526315791</v>
      </c>
      <c r="AD80" s="137">
        <v>0</v>
      </c>
      <c r="AE80" s="158">
        <f t="shared" si="106"/>
        <v>0</v>
      </c>
      <c r="AF80" s="270">
        <v>2</v>
      </c>
      <c r="AG80" s="158">
        <v>0</v>
      </c>
      <c r="AH80" s="174">
        <v>0.04</v>
      </c>
      <c r="AI80" s="174">
        <v>1.4999999999999999E-2</v>
      </c>
      <c r="AJ80" s="158">
        <f t="shared" si="107"/>
        <v>2.2000000000000002</v>
      </c>
      <c r="AK80" s="175">
        <f t="shared" si="108"/>
        <v>0.82499999999999996</v>
      </c>
    </row>
    <row r="81" spans="1:37" ht="12.75" customHeight="1" x14ac:dyDescent="0.2">
      <c r="A81" s="141" t="s">
        <v>215</v>
      </c>
      <c r="B81" s="176" t="s">
        <v>11</v>
      </c>
      <c r="C81" s="176" t="s">
        <v>2</v>
      </c>
      <c r="D81" s="273">
        <v>55</v>
      </c>
      <c r="E81" s="273">
        <v>30</v>
      </c>
      <c r="F81" s="273">
        <v>5</v>
      </c>
      <c r="G81" s="171">
        <f t="shared" si="94"/>
        <v>33.016866028708137</v>
      </c>
      <c r="H81" s="171">
        <f t="shared" si="95"/>
        <v>21.983133971291863</v>
      </c>
      <c r="I81" s="172">
        <f t="shared" si="96"/>
        <v>0.39969334493257935</v>
      </c>
      <c r="J81" s="173">
        <v>22</v>
      </c>
      <c r="K81" s="145">
        <v>3.8</v>
      </c>
      <c r="L81" s="146">
        <v>1.2</v>
      </c>
      <c r="M81" s="133">
        <v>548</v>
      </c>
      <c r="N81" s="133">
        <v>186</v>
      </c>
      <c r="O81" s="166">
        <f t="shared" si="97"/>
        <v>193.15789473684211</v>
      </c>
      <c r="P81" s="158">
        <f t="shared" si="98"/>
        <v>8.7799043062200965</v>
      </c>
      <c r="Q81" s="137">
        <v>19</v>
      </c>
      <c r="R81" s="158">
        <f t="shared" si="99"/>
        <v>5</v>
      </c>
      <c r="S81" s="137">
        <v>15.2</v>
      </c>
      <c r="T81" s="158">
        <f t="shared" si="100"/>
        <v>4</v>
      </c>
      <c r="U81" s="137">
        <v>20.76</v>
      </c>
      <c r="V81" s="158">
        <f t="shared" si="101"/>
        <v>5.4631578947368427</v>
      </c>
      <c r="W81" s="137">
        <v>0</v>
      </c>
      <c r="X81" s="158">
        <f t="shared" si="102"/>
        <v>0</v>
      </c>
      <c r="Y81" s="137">
        <v>0</v>
      </c>
      <c r="Z81" s="158">
        <f t="shared" si="103"/>
        <v>0</v>
      </c>
      <c r="AA81" s="137">
        <v>10</v>
      </c>
      <c r="AB81" s="158">
        <f t="shared" si="104"/>
        <v>0.11961722488038279</v>
      </c>
      <c r="AC81" s="158">
        <f t="shared" si="105"/>
        <v>4.6291866028708135</v>
      </c>
      <c r="AD81" s="137">
        <v>0</v>
      </c>
      <c r="AE81" s="158">
        <f t="shared" si="106"/>
        <v>0</v>
      </c>
      <c r="AF81" s="270">
        <v>2</v>
      </c>
      <c r="AG81" s="158">
        <v>0</v>
      </c>
      <c r="AH81" s="174">
        <v>0.04</v>
      </c>
      <c r="AI81" s="174">
        <v>1.4999999999999999E-2</v>
      </c>
      <c r="AJ81" s="158">
        <f t="shared" si="107"/>
        <v>2.2000000000000002</v>
      </c>
      <c r="AK81" s="175">
        <f t="shared" si="108"/>
        <v>0.82499999999999996</v>
      </c>
    </row>
    <row r="82" spans="1:37" ht="13.5" customHeight="1" thickBot="1" x14ac:dyDescent="0.25">
      <c r="A82" s="142" t="s">
        <v>215</v>
      </c>
      <c r="B82" s="177" t="s">
        <v>11</v>
      </c>
      <c r="C82" s="177" t="s">
        <v>3</v>
      </c>
      <c r="D82" s="279">
        <v>55</v>
      </c>
      <c r="E82" s="279">
        <v>30</v>
      </c>
      <c r="F82" s="279">
        <v>5</v>
      </c>
      <c r="G82" s="178">
        <f t="shared" si="94"/>
        <v>33.014473684210529</v>
      </c>
      <c r="H82" s="178">
        <f t="shared" si="95"/>
        <v>21.985526315789471</v>
      </c>
      <c r="I82" s="179">
        <f t="shared" si="96"/>
        <v>0.39973684210526311</v>
      </c>
      <c r="J82" s="180">
        <v>30</v>
      </c>
      <c r="K82" s="147">
        <v>3.8</v>
      </c>
      <c r="L82" s="148">
        <v>1.2</v>
      </c>
      <c r="M82" s="134">
        <v>959</v>
      </c>
      <c r="N82" s="134">
        <v>186</v>
      </c>
      <c r="O82" s="168">
        <f t="shared" si="97"/>
        <v>301.31578947368422</v>
      </c>
      <c r="P82" s="159">
        <f t="shared" si="98"/>
        <v>10.043859649122806</v>
      </c>
      <c r="Q82" s="138">
        <v>19</v>
      </c>
      <c r="R82" s="159">
        <f t="shared" si="99"/>
        <v>5</v>
      </c>
      <c r="S82" s="138">
        <v>15.2</v>
      </c>
      <c r="T82" s="159">
        <f t="shared" si="100"/>
        <v>4</v>
      </c>
      <c r="U82" s="138">
        <v>20.76</v>
      </c>
      <c r="V82" s="159">
        <f t="shared" si="101"/>
        <v>5.4631578947368427</v>
      </c>
      <c r="W82" s="138">
        <v>0</v>
      </c>
      <c r="X82" s="159">
        <f t="shared" si="102"/>
        <v>0</v>
      </c>
      <c r="Y82" s="138">
        <v>0</v>
      </c>
      <c r="Z82" s="159">
        <f t="shared" si="103"/>
        <v>0</v>
      </c>
      <c r="AA82" s="138">
        <v>10</v>
      </c>
      <c r="AB82" s="159">
        <f t="shared" si="104"/>
        <v>8.7719298245614044E-2</v>
      </c>
      <c r="AC82" s="159">
        <f t="shared" si="105"/>
        <v>3.3947368421052633</v>
      </c>
      <c r="AD82" s="138">
        <v>0</v>
      </c>
      <c r="AE82" s="159">
        <f t="shared" si="106"/>
        <v>0</v>
      </c>
      <c r="AF82" s="271">
        <v>2</v>
      </c>
      <c r="AG82" s="159">
        <v>0</v>
      </c>
      <c r="AH82" s="181">
        <v>0.04</v>
      </c>
      <c r="AI82" s="181">
        <v>1.4999999999999999E-2</v>
      </c>
      <c r="AJ82" s="159">
        <f t="shared" si="107"/>
        <v>2.2000000000000002</v>
      </c>
      <c r="AK82" s="182">
        <f t="shared" si="108"/>
        <v>0.82499999999999996</v>
      </c>
    </row>
    <row r="83" spans="1:37" ht="12.75" customHeight="1" x14ac:dyDescent="0.2">
      <c r="A83" s="187" t="s">
        <v>129</v>
      </c>
      <c r="B83" s="188" t="s">
        <v>10</v>
      </c>
      <c r="C83" s="188" t="s">
        <v>1</v>
      </c>
      <c r="D83" s="272">
        <v>40</v>
      </c>
      <c r="E83" s="272">
        <v>20</v>
      </c>
      <c r="F83" s="272">
        <v>5</v>
      </c>
      <c r="G83" s="190">
        <f t="shared" si="79"/>
        <v>31.252631578947376</v>
      </c>
      <c r="H83" s="190">
        <f t="shared" si="80"/>
        <v>8.7473684210526237</v>
      </c>
      <c r="I83" s="191">
        <f t="shared" si="81"/>
        <v>0.21868421052631559</v>
      </c>
      <c r="J83" s="192">
        <v>10</v>
      </c>
      <c r="K83" s="149">
        <v>3.8</v>
      </c>
      <c r="L83" s="144">
        <v>1.2</v>
      </c>
      <c r="M83" s="132">
        <v>294</v>
      </c>
      <c r="N83" s="132">
        <v>0</v>
      </c>
      <c r="O83" s="165">
        <f t="shared" si="82"/>
        <v>77.368421052631589</v>
      </c>
      <c r="P83" s="157">
        <f t="shared" si="83"/>
        <v>7.7368421052631593</v>
      </c>
      <c r="Q83" s="136">
        <v>13.5</v>
      </c>
      <c r="R83" s="157">
        <f t="shared" si="84"/>
        <v>3.5526315789473686</v>
      </c>
      <c r="S83" s="136">
        <v>15.2</v>
      </c>
      <c r="T83" s="157">
        <f t="shared" si="85"/>
        <v>4</v>
      </c>
      <c r="U83" s="132">
        <v>5</v>
      </c>
      <c r="V83" s="157">
        <f t="shared" si="86"/>
        <v>1.3157894736842106</v>
      </c>
      <c r="W83" s="136">
        <v>0</v>
      </c>
      <c r="X83" s="157">
        <f t="shared" si="87"/>
        <v>0</v>
      </c>
      <c r="Y83" s="136">
        <v>0</v>
      </c>
      <c r="Z83" s="157">
        <f t="shared" si="88"/>
        <v>0</v>
      </c>
      <c r="AA83" s="136">
        <v>10</v>
      </c>
      <c r="AB83" s="157">
        <f t="shared" si="89"/>
        <v>0.26315789473684215</v>
      </c>
      <c r="AC83" s="157">
        <f t="shared" si="93"/>
        <v>10.184210526315791</v>
      </c>
      <c r="AD83" s="136">
        <v>0</v>
      </c>
      <c r="AE83" s="157">
        <f t="shared" si="90"/>
        <v>0</v>
      </c>
      <c r="AF83" s="157">
        <v>2</v>
      </c>
      <c r="AG83" s="157">
        <v>0</v>
      </c>
      <c r="AH83" s="221">
        <v>0.04</v>
      </c>
      <c r="AI83" s="221">
        <v>1.4999999999999999E-2</v>
      </c>
      <c r="AJ83" s="157">
        <f>D83*AH83</f>
        <v>1.6</v>
      </c>
      <c r="AK83" s="194">
        <f t="shared" si="92"/>
        <v>0.6</v>
      </c>
    </row>
    <row r="84" spans="1:37" ht="12.75" customHeight="1" x14ac:dyDescent="0.2">
      <c r="A84" s="196" t="s">
        <v>129</v>
      </c>
      <c r="B84" s="176" t="s">
        <v>10</v>
      </c>
      <c r="C84" s="176" t="s">
        <v>2</v>
      </c>
      <c r="D84" s="273">
        <v>40</v>
      </c>
      <c r="E84" s="273">
        <v>20</v>
      </c>
      <c r="F84" s="273">
        <v>5</v>
      </c>
      <c r="G84" s="171">
        <f t="shared" si="79"/>
        <v>24.922488038277518</v>
      </c>
      <c r="H84" s="171">
        <f t="shared" si="80"/>
        <v>15.077511961722482</v>
      </c>
      <c r="I84" s="172">
        <f t="shared" si="81"/>
        <v>0.37693779904306207</v>
      </c>
      <c r="J84" s="173">
        <v>22</v>
      </c>
      <c r="K84" s="145">
        <v>3.8</v>
      </c>
      <c r="L84" s="146">
        <v>1.2</v>
      </c>
      <c r="M84" s="133">
        <v>408</v>
      </c>
      <c r="N84" s="133">
        <v>186</v>
      </c>
      <c r="O84" s="166">
        <f t="shared" si="82"/>
        <v>156.31578947368422</v>
      </c>
      <c r="P84" s="158">
        <f t="shared" si="83"/>
        <v>7.1052631578947372</v>
      </c>
      <c r="Q84" s="137">
        <v>13.5</v>
      </c>
      <c r="R84" s="158">
        <f t="shared" si="84"/>
        <v>3.5526315789473686</v>
      </c>
      <c r="S84" s="137">
        <v>15.2</v>
      </c>
      <c r="T84" s="158">
        <f t="shared" si="85"/>
        <v>4</v>
      </c>
      <c r="U84" s="133">
        <v>5</v>
      </c>
      <c r="V84" s="158">
        <f t="shared" si="86"/>
        <v>1.3157894736842106</v>
      </c>
      <c r="W84" s="137">
        <v>0</v>
      </c>
      <c r="X84" s="158">
        <f t="shared" si="87"/>
        <v>0</v>
      </c>
      <c r="Y84" s="137">
        <v>0</v>
      </c>
      <c r="Z84" s="158">
        <f t="shared" si="88"/>
        <v>0</v>
      </c>
      <c r="AA84" s="137">
        <v>10</v>
      </c>
      <c r="AB84" s="158">
        <f t="shared" si="89"/>
        <v>0.11961722488038279</v>
      </c>
      <c r="AC84" s="158">
        <f t="shared" si="93"/>
        <v>4.6291866028708135</v>
      </c>
      <c r="AD84" s="137">
        <v>0</v>
      </c>
      <c r="AE84" s="158">
        <f t="shared" si="90"/>
        <v>0</v>
      </c>
      <c r="AF84" s="158">
        <v>2</v>
      </c>
      <c r="AG84" s="158">
        <v>0</v>
      </c>
      <c r="AH84" s="174">
        <v>0.04</v>
      </c>
      <c r="AI84" s="174">
        <v>1.4999999999999999E-2</v>
      </c>
      <c r="AJ84" s="158">
        <f>AH84*D84</f>
        <v>1.6</v>
      </c>
      <c r="AK84" s="175">
        <f t="shared" si="92"/>
        <v>0.6</v>
      </c>
    </row>
    <row r="85" spans="1:37" ht="13.5" customHeight="1" thickBot="1" x14ac:dyDescent="0.25">
      <c r="A85" s="198" t="s">
        <v>129</v>
      </c>
      <c r="B85" s="177" t="s">
        <v>10</v>
      </c>
      <c r="C85" s="177" t="s">
        <v>3</v>
      </c>
      <c r="D85" s="279">
        <v>40</v>
      </c>
      <c r="E85" s="279">
        <v>20</v>
      </c>
      <c r="F85" s="279">
        <v>5</v>
      </c>
      <c r="G85" s="178">
        <f t="shared" si="79"/>
        <v>24.664912280701756</v>
      </c>
      <c r="H85" s="178">
        <f t="shared" si="80"/>
        <v>15.335087719298244</v>
      </c>
      <c r="I85" s="179">
        <f t="shared" si="81"/>
        <v>0.38337719298245609</v>
      </c>
      <c r="J85" s="180">
        <v>30</v>
      </c>
      <c r="K85" s="147">
        <v>3.8</v>
      </c>
      <c r="L85" s="148">
        <v>1.2</v>
      </c>
      <c r="M85" s="134">
        <v>739</v>
      </c>
      <c r="N85" s="134">
        <v>186</v>
      </c>
      <c r="O85" s="168">
        <f t="shared" si="82"/>
        <v>243.42105263157896</v>
      </c>
      <c r="P85" s="159">
        <f t="shared" si="83"/>
        <v>8.1140350877192979</v>
      </c>
      <c r="Q85" s="138">
        <v>13.5</v>
      </c>
      <c r="R85" s="159">
        <f t="shared" si="84"/>
        <v>3.5526315789473686</v>
      </c>
      <c r="S85" s="138">
        <v>15.2</v>
      </c>
      <c r="T85" s="159">
        <f t="shared" si="85"/>
        <v>4</v>
      </c>
      <c r="U85" s="134">
        <v>5</v>
      </c>
      <c r="V85" s="159">
        <f t="shared" si="86"/>
        <v>1.3157894736842106</v>
      </c>
      <c r="W85" s="138">
        <v>0</v>
      </c>
      <c r="X85" s="159">
        <f t="shared" si="87"/>
        <v>0</v>
      </c>
      <c r="Y85" s="138">
        <v>0</v>
      </c>
      <c r="Z85" s="159">
        <f t="shared" si="88"/>
        <v>0</v>
      </c>
      <c r="AA85" s="138">
        <v>10</v>
      </c>
      <c r="AB85" s="159">
        <f t="shared" si="89"/>
        <v>8.7719298245614044E-2</v>
      </c>
      <c r="AC85" s="159">
        <f t="shared" si="93"/>
        <v>3.3947368421052633</v>
      </c>
      <c r="AD85" s="138">
        <v>0</v>
      </c>
      <c r="AE85" s="159">
        <f t="shared" si="90"/>
        <v>0</v>
      </c>
      <c r="AF85" s="159">
        <v>2</v>
      </c>
      <c r="AG85" s="159">
        <v>0</v>
      </c>
      <c r="AH85" s="181">
        <v>0.04</v>
      </c>
      <c r="AI85" s="181">
        <v>1.4999999999999999E-2</v>
      </c>
      <c r="AJ85" s="159">
        <f>AH85*D85</f>
        <v>1.6</v>
      </c>
      <c r="AK85" s="182">
        <f t="shared" si="92"/>
        <v>0.6</v>
      </c>
    </row>
    <row r="86" spans="1:37" s="195" customFormat="1" ht="12.75" customHeight="1" x14ac:dyDescent="0.2">
      <c r="A86" s="187" t="s">
        <v>133</v>
      </c>
      <c r="B86" s="188" t="s">
        <v>7</v>
      </c>
      <c r="C86" s="188" t="s">
        <v>1</v>
      </c>
      <c r="D86" s="272">
        <v>259</v>
      </c>
      <c r="E86" s="272">
        <v>259</v>
      </c>
      <c r="F86" s="272">
        <v>50</v>
      </c>
      <c r="G86" s="190">
        <f>SUM(P86,R86,T86,V86,X86,Z86,AB86,AC86,AE86,AF86,AJ86,AK86)</f>
        <v>220.29763157894735</v>
      </c>
      <c r="H86" s="190">
        <f>D86-G86</f>
        <v>38.702368421052654</v>
      </c>
      <c r="I86" s="191">
        <f>H86/D86</f>
        <v>0.1494299939036782</v>
      </c>
      <c r="J86" s="192">
        <v>8</v>
      </c>
      <c r="K86" s="145">
        <v>3.8</v>
      </c>
      <c r="L86" s="146">
        <v>1.2</v>
      </c>
      <c r="M86" s="132">
        <v>336</v>
      </c>
      <c r="N86" s="132"/>
      <c r="O86" s="165">
        <f t="shared" si="8"/>
        <v>88.421052631578945</v>
      </c>
      <c r="P86" s="157">
        <f t="shared" ref="P86:P115" si="109">O86/J86</f>
        <v>11.052631578947368</v>
      </c>
      <c r="Q86" s="136"/>
      <c r="R86" s="157">
        <f t="shared" ref="R86:R115" si="110">Q86/K86</f>
        <v>0</v>
      </c>
      <c r="S86" s="136"/>
      <c r="T86" s="157">
        <f>S86/K86</f>
        <v>0</v>
      </c>
      <c r="U86" s="136"/>
      <c r="V86" s="157">
        <f>U86/K86</f>
        <v>0</v>
      </c>
      <c r="W86" s="136">
        <v>0</v>
      </c>
      <c r="X86" s="157">
        <f>(W86/K86)/J86</f>
        <v>0</v>
      </c>
      <c r="Y86" s="136">
        <v>0</v>
      </c>
      <c r="Z86" s="157">
        <f>(Y86/K86)/J86</f>
        <v>0</v>
      </c>
      <c r="AA86" s="136"/>
      <c r="AB86" s="157">
        <f>(AA86/K86)/J86</f>
        <v>0</v>
      </c>
      <c r="AC86" s="165">
        <v>0</v>
      </c>
      <c r="AD86" s="136">
        <v>0</v>
      </c>
      <c r="AE86" s="157">
        <f>AD86/K86</f>
        <v>0</v>
      </c>
      <c r="AF86" s="157">
        <v>195</v>
      </c>
      <c r="AG86" s="157">
        <v>0</v>
      </c>
      <c r="AH86" s="193">
        <v>0.04</v>
      </c>
      <c r="AI86" s="193">
        <v>1.4999999999999999E-2</v>
      </c>
      <c r="AJ86" s="157">
        <f>(D86*AH86)+AG86</f>
        <v>10.36</v>
      </c>
      <c r="AK86" s="194">
        <f>D86*AI86</f>
        <v>3.8849999999999998</v>
      </c>
    </row>
    <row r="87" spans="1:37" s="195" customFormat="1" ht="12.75" customHeight="1" x14ac:dyDescent="0.2">
      <c r="A87" s="196" t="s">
        <v>133</v>
      </c>
      <c r="B87" s="176" t="s">
        <v>8</v>
      </c>
      <c r="C87" s="176" t="s">
        <v>1</v>
      </c>
      <c r="D87" s="273">
        <v>259</v>
      </c>
      <c r="E87" s="273">
        <v>259</v>
      </c>
      <c r="F87" s="273">
        <v>50</v>
      </c>
      <c r="G87" s="171">
        <f>SUM(P87,R87,T87,V87,X87,Z87,AB87,AC87,AE87,AF87,AJ87,AK87)</f>
        <v>222.92921052631579</v>
      </c>
      <c r="H87" s="171">
        <f>D87-G87</f>
        <v>36.070789473684215</v>
      </c>
      <c r="I87" s="172">
        <f>H87/D87</f>
        <v>0.13926945742735219</v>
      </c>
      <c r="J87" s="173">
        <v>4</v>
      </c>
      <c r="K87" s="145">
        <v>3.8</v>
      </c>
      <c r="L87" s="146">
        <v>1.2</v>
      </c>
      <c r="M87" s="133">
        <v>208</v>
      </c>
      <c r="N87" s="133"/>
      <c r="O87" s="166">
        <f t="shared" si="8"/>
        <v>54.736842105263158</v>
      </c>
      <c r="P87" s="158">
        <f t="shared" si="109"/>
        <v>13.684210526315789</v>
      </c>
      <c r="Q87" s="137"/>
      <c r="R87" s="158">
        <f t="shared" si="110"/>
        <v>0</v>
      </c>
      <c r="S87" s="137"/>
      <c r="T87" s="158">
        <f>S87/K87</f>
        <v>0</v>
      </c>
      <c r="U87" s="137"/>
      <c r="V87" s="158">
        <f>U87/K87</f>
        <v>0</v>
      </c>
      <c r="W87" s="137">
        <v>0</v>
      </c>
      <c r="X87" s="158">
        <f>(W87/K87)/J87</f>
        <v>0</v>
      </c>
      <c r="Y87" s="137">
        <v>0</v>
      </c>
      <c r="Z87" s="158">
        <f>(Y87/K87)/J87</f>
        <v>0</v>
      </c>
      <c r="AA87" s="137"/>
      <c r="AB87" s="158">
        <f>(AA87/K87)/J87</f>
        <v>0</v>
      </c>
      <c r="AC87" s="166">
        <v>0</v>
      </c>
      <c r="AD87" s="137">
        <v>0</v>
      </c>
      <c r="AE87" s="158">
        <f>AD87/K87</f>
        <v>0</v>
      </c>
      <c r="AF87" s="158">
        <v>195</v>
      </c>
      <c r="AG87" s="158">
        <v>0</v>
      </c>
      <c r="AH87" s="197">
        <v>0.04</v>
      </c>
      <c r="AI87" s="197">
        <v>1.4999999999999999E-2</v>
      </c>
      <c r="AJ87" s="158">
        <f>(D87*AH87)+AG87</f>
        <v>10.36</v>
      </c>
      <c r="AK87" s="175">
        <f>D87*AI87</f>
        <v>3.8849999999999998</v>
      </c>
    </row>
    <row r="88" spans="1:37" s="195" customFormat="1" ht="12.75" customHeight="1" x14ac:dyDescent="0.2">
      <c r="A88" s="196" t="s">
        <v>133</v>
      </c>
      <c r="B88" s="176" t="s">
        <v>9</v>
      </c>
      <c r="C88" s="176" t="s">
        <v>1</v>
      </c>
      <c r="D88" s="273">
        <v>259</v>
      </c>
      <c r="E88" s="273">
        <v>259</v>
      </c>
      <c r="F88" s="273">
        <v>50</v>
      </c>
      <c r="G88" s="171">
        <f>SUM(P88,R88,T88,V88,X88,Z88,AB88,AC88,AE88,AF88,AJ88,AK88)</f>
        <v>218.98184210526313</v>
      </c>
      <c r="H88" s="171">
        <f>D88-G88</f>
        <v>40.018157894736873</v>
      </c>
      <c r="I88" s="172">
        <f>H88/D88</f>
        <v>0.15451026214184121</v>
      </c>
      <c r="J88" s="173">
        <v>8</v>
      </c>
      <c r="K88" s="145">
        <v>3.8</v>
      </c>
      <c r="L88" s="146">
        <v>1.2</v>
      </c>
      <c r="M88" s="133">
        <v>296</v>
      </c>
      <c r="N88" s="133"/>
      <c r="O88" s="166">
        <f t="shared" si="8"/>
        <v>77.89473684210526</v>
      </c>
      <c r="P88" s="158">
        <f t="shared" si="109"/>
        <v>9.7368421052631575</v>
      </c>
      <c r="Q88" s="137"/>
      <c r="R88" s="158">
        <f t="shared" si="110"/>
        <v>0</v>
      </c>
      <c r="S88" s="137"/>
      <c r="T88" s="158">
        <f>S88/K88</f>
        <v>0</v>
      </c>
      <c r="U88" s="137"/>
      <c r="V88" s="158">
        <f>U88/K88</f>
        <v>0</v>
      </c>
      <c r="W88" s="137">
        <v>0</v>
      </c>
      <c r="X88" s="158">
        <f>(W88/K88)/J88</f>
        <v>0</v>
      </c>
      <c r="Y88" s="137">
        <v>0</v>
      </c>
      <c r="Z88" s="158">
        <f>(Y88/K88)/J88</f>
        <v>0</v>
      </c>
      <c r="AA88" s="137"/>
      <c r="AB88" s="158">
        <f>(AA88/K88)/J88</f>
        <v>0</v>
      </c>
      <c r="AC88" s="166">
        <v>0</v>
      </c>
      <c r="AD88" s="137">
        <v>0</v>
      </c>
      <c r="AE88" s="158">
        <f>AD88/K88</f>
        <v>0</v>
      </c>
      <c r="AF88" s="158">
        <v>195</v>
      </c>
      <c r="AG88" s="158">
        <v>0</v>
      </c>
      <c r="AH88" s="197">
        <v>0.04</v>
      </c>
      <c r="AI88" s="197">
        <v>1.4999999999999999E-2</v>
      </c>
      <c r="AJ88" s="158">
        <f>(D88*AH88)+AG88</f>
        <v>10.36</v>
      </c>
      <c r="AK88" s="175">
        <f>D88*AI88</f>
        <v>3.8849999999999998</v>
      </c>
    </row>
    <row r="89" spans="1:37" s="195" customFormat="1" ht="12.75" customHeight="1" x14ac:dyDescent="0.2">
      <c r="A89" s="196" t="s">
        <v>133</v>
      </c>
      <c r="B89" s="176" t="s">
        <v>10</v>
      </c>
      <c r="C89" s="176" t="s">
        <v>1</v>
      </c>
      <c r="D89" s="273">
        <v>259</v>
      </c>
      <c r="E89" s="273">
        <v>259</v>
      </c>
      <c r="F89" s="273">
        <v>50</v>
      </c>
      <c r="G89" s="171">
        <f>SUM(P89,R89,T89,V89,X89,Z89,AB89,AC89,AE89,AF89,AJ89,AK89)</f>
        <v>220.62657894736839</v>
      </c>
      <c r="H89" s="171">
        <f>D89-G89</f>
        <v>38.373421052631613</v>
      </c>
      <c r="I89" s="172">
        <f>H89/D89</f>
        <v>0.14815992684413751</v>
      </c>
      <c r="J89" s="173">
        <v>8</v>
      </c>
      <c r="K89" s="145">
        <v>3.8</v>
      </c>
      <c r="L89" s="146">
        <v>1.2</v>
      </c>
      <c r="M89" s="133">
        <v>346</v>
      </c>
      <c r="N89" s="133"/>
      <c r="O89" s="166">
        <f t="shared" si="8"/>
        <v>91.05263157894737</v>
      </c>
      <c r="P89" s="158">
        <f t="shared" si="109"/>
        <v>11.381578947368421</v>
      </c>
      <c r="Q89" s="137"/>
      <c r="R89" s="158">
        <f t="shared" si="110"/>
        <v>0</v>
      </c>
      <c r="S89" s="137"/>
      <c r="T89" s="158">
        <f>S89/K89</f>
        <v>0</v>
      </c>
      <c r="U89" s="137"/>
      <c r="V89" s="158">
        <f>U89/K89</f>
        <v>0</v>
      </c>
      <c r="W89" s="137">
        <v>0</v>
      </c>
      <c r="X89" s="158">
        <f>(W89/K89)/J89</f>
        <v>0</v>
      </c>
      <c r="Y89" s="137">
        <v>0</v>
      </c>
      <c r="Z89" s="158">
        <f>(Y89/K89)/J89</f>
        <v>0</v>
      </c>
      <c r="AA89" s="137"/>
      <c r="AB89" s="158">
        <f>(AA89/K89)/J89</f>
        <v>0</v>
      </c>
      <c r="AC89" s="166">
        <v>0</v>
      </c>
      <c r="AD89" s="137">
        <v>0</v>
      </c>
      <c r="AE89" s="158">
        <f>AD89/K89</f>
        <v>0</v>
      </c>
      <c r="AF89" s="158">
        <v>195</v>
      </c>
      <c r="AG89" s="158">
        <v>0</v>
      </c>
      <c r="AH89" s="197">
        <v>0.04</v>
      </c>
      <c r="AI89" s="197">
        <v>1.4999999999999999E-2</v>
      </c>
      <c r="AJ89" s="158">
        <f>(D89*AH89)+AG89</f>
        <v>10.36</v>
      </c>
      <c r="AK89" s="175">
        <f>D89*AI89</f>
        <v>3.8849999999999998</v>
      </c>
    </row>
    <row r="90" spans="1:37" s="195" customFormat="1" ht="13.5" customHeight="1" thickBot="1" x14ac:dyDescent="0.25">
      <c r="A90" s="198" t="s">
        <v>133</v>
      </c>
      <c r="B90" s="177" t="s">
        <v>11</v>
      </c>
      <c r="C90" s="177" t="s">
        <v>1</v>
      </c>
      <c r="D90" s="279">
        <v>259</v>
      </c>
      <c r="E90" s="279">
        <v>259</v>
      </c>
      <c r="F90" s="279">
        <v>50</v>
      </c>
      <c r="G90" s="178">
        <f>SUM(P90,R90,T90,V90,X90,Z90,AB90,AC90,AE90,AF90,AJ90,AK90)</f>
        <v>226.67921052631579</v>
      </c>
      <c r="H90" s="178">
        <f>D90-G90</f>
        <v>32.320789473684215</v>
      </c>
      <c r="I90" s="179">
        <f>H90/D90</f>
        <v>0.1247906929485877</v>
      </c>
      <c r="J90" s="180">
        <v>8</v>
      </c>
      <c r="K90" s="147">
        <v>3.8</v>
      </c>
      <c r="L90" s="148">
        <v>1.2</v>
      </c>
      <c r="M90" s="134">
        <v>530</v>
      </c>
      <c r="N90" s="134"/>
      <c r="O90" s="168">
        <f t="shared" si="8"/>
        <v>139.47368421052633</v>
      </c>
      <c r="P90" s="159">
        <f t="shared" si="109"/>
        <v>17.434210526315791</v>
      </c>
      <c r="Q90" s="138"/>
      <c r="R90" s="159">
        <f t="shared" si="110"/>
        <v>0</v>
      </c>
      <c r="S90" s="138"/>
      <c r="T90" s="159">
        <f>S90/K90</f>
        <v>0</v>
      </c>
      <c r="U90" s="138"/>
      <c r="V90" s="159">
        <f>U90/K90</f>
        <v>0</v>
      </c>
      <c r="W90" s="138">
        <v>0</v>
      </c>
      <c r="X90" s="159">
        <f>(W90/K90)/J90</f>
        <v>0</v>
      </c>
      <c r="Y90" s="138">
        <v>0</v>
      </c>
      <c r="Z90" s="159">
        <f>(Y90/K90)/J90</f>
        <v>0</v>
      </c>
      <c r="AA90" s="138"/>
      <c r="AB90" s="159">
        <f>(AA90/K90)/J90</f>
        <v>0</v>
      </c>
      <c r="AC90" s="168">
        <v>0</v>
      </c>
      <c r="AD90" s="138">
        <v>0</v>
      </c>
      <c r="AE90" s="159">
        <f>AD90/K90</f>
        <v>0</v>
      </c>
      <c r="AF90" s="159">
        <v>195</v>
      </c>
      <c r="AG90" s="159">
        <v>0</v>
      </c>
      <c r="AH90" s="199">
        <v>0.04</v>
      </c>
      <c r="AI90" s="199">
        <v>1.4999999999999999E-2</v>
      </c>
      <c r="AJ90" s="159">
        <f>(D90*AH90)+AG90</f>
        <v>10.36</v>
      </c>
      <c r="AK90" s="182">
        <f>D90*AI90</f>
        <v>3.8849999999999998</v>
      </c>
    </row>
    <row r="91" spans="1:37" s="195" customFormat="1" ht="12.75" customHeight="1" x14ac:dyDescent="0.2">
      <c r="A91" s="187" t="s">
        <v>134</v>
      </c>
      <c r="B91" s="188" t="s">
        <v>7</v>
      </c>
      <c r="C91" s="188" t="s">
        <v>1</v>
      </c>
      <c r="D91" s="272">
        <v>289</v>
      </c>
      <c r="E91" s="272">
        <v>289</v>
      </c>
      <c r="F91" s="272">
        <v>60</v>
      </c>
      <c r="G91" s="190">
        <f t="shared" ref="G91:G99" si="111">SUM(P91,R91,T91,V91,X91,Z91,AB91,AC91,AE91,AF91,AJ91,AK91)</f>
        <v>229.7371052631579</v>
      </c>
      <c r="H91" s="190">
        <f t="shared" ref="H91:H99" si="112">D91-G91</f>
        <v>59.2628947368421</v>
      </c>
      <c r="I91" s="191">
        <f t="shared" ref="I91:I99" si="113">H91/D91</f>
        <v>0.20506191950464395</v>
      </c>
      <c r="J91" s="192">
        <v>10</v>
      </c>
      <c r="K91" s="145">
        <v>3.8</v>
      </c>
      <c r="L91" s="146">
        <v>1.2</v>
      </c>
      <c r="M91" s="132">
        <v>336</v>
      </c>
      <c r="N91" s="132"/>
      <c r="O91" s="165">
        <f t="shared" ref="O91:O100" si="114">(M91+N91)/K91</f>
        <v>88.421052631578945</v>
      </c>
      <c r="P91" s="157">
        <f t="shared" si="109"/>
        <v>8.8421052631578938</v>
      </c>
      <c r="Q91" s="136"/>
      <c r="R91" s="157">
        <f t="shared" si="110"/>
        <v>0</v>
      </c>
      <c r="S91" s="136"/>
      <c r="T91" s="157">
        <f t="shared" ref="T91:T99" si="115">S91/K91</f>
        <v>0</v>
      </c>
      <c r="U91" s="136"/>
      <c r="V91" s="157">
        <f t="shared" ref="V91:V101" si="116">U91/K91</f>
        <v>0</v>
      </c>
      <c r="W91" s="136">
        <v>0</v>
      </c>
      <c r="X91" s="157">
        <f t="shared" ref="X91:X99" si="117">(W91/K91)/J91</f>
        <v>0</v>
      </c>
      <c r="Y91" s="136">
        <v>0</v>
      </c>
      <c r="Z91" s="157">
        <f t="shared" ref="Z91:Z99" si="118">(Y91/K91)/J91</f>
        <v>0</v>
      </c>
      <c r="AA91" s="136"/>
      <c r="AB91" s="157">
        <f t="shared" ref="AB91:AB99" si="119">(AA91/K91)/J91</f>
        <v>0</v>
      </c>
      <c r="AC91" s="165">
        <v>0</v>
      </c>
      <c r="AD91" s="136">
        <v>0</v>
      </c>
      <c r="AE91" s="157">
        <f t="shared" ref="AE91:AE99" si="120">AD91/K91</f>
        <v>0</v>
      </c>
      <c r="AF91" s="157">
        <v>205</v>
      </c>
      <c r="AG91" s="157">
        <v>0</v>
      </c>
      <c r="AH91" s="193">
        <v>0.04</v>
      </c>
      <c r="AI91" s="193">
        <v>1.4999999999999999E-2</v>
      </c>
      <c r="AJ91" s="157">
        <f t="shared" ref="AJ91:AJ99" si="121">(D91*AH91)+AG91</f>
        <v>11.56</v>
      </c>
      <c r="AK91" s="194">
        <f t="shared" ref="AK91:AK99" si="122">D91*AI91</f>
        <v>4.335</v>
      </c>
    </row>
    <row r="92" spans="1:37" s="195" customFormat="1" ht="12.75" customHeight="1" x14ac:dyDescent="0.2">
      <c r="A92" s="196" t="s">
        <v>134</v>
      </c>
      <c r="B92" s="176" t="s">
        <v>8</v>
      </c>
      <c r="C92" s="176" t="s">
        <v>1</v>
      </c>
      <c r="D92" s="273">
        <v>289</v>
      </c>
      <c r="E92" s="273">
        <v>289</v>
      </c>
      <c r="F92" s="273">
        <v>60</v>
      </c>
      <c r="G92" s="171">
        <f t="shared" si="111"/>
        <v>234.57921052631579</v>
      </c>
      <c r="H92" s="171">
        <f t="shared" si="112"/>
        <v>54.420789473684209</v>
      </c>
      <c r="I92" s="172">
        <f t="shared" si="113"/>
        <v>0.18830723001274813</v>
      </c>
      <c r="J92" s="173">
        <v>4</v>
      </c>
      <c r="K92" s="145">
        <v>3.8</v>
      </c>
      <c r="L92" s="146">
        <v>1.2</v>
      </c>
      <c r="M92" s="133">
        <v>208</v>
      </c>
      <c r="N92" s="133"/>
      <c r="O92" s="166">
        <f t="shared" si="114"/>
        <v>54.736842105263158</v>
      </c>
      <c r="P92" s="158">
        <f t="shared" si="109"/>
        <v>13.684210526315789</v>
      </c>
      <c r="Q92" s="137"/>
      <c r="R92" s="158">
        <f t="shared" si="110"/>
        <v>0</v>
      </c>
      <c r="S92" s="137"/>
      <c r="T92" s="158">
        <f t="shared" si="115"/>
        <v>0</v>
      </c>
      <c r="U92" s="137"/>
      <c r="V92" s="158">
        <f t="shared" si="116"/>
        <v>0</v>
      </c>
      <c r="W92" s="137">
        <v>0</v>
      </c>
      <c r="X92" s="158">
        <f t="shared" si="117"/>
        <v>0</v>
      </c>
      <c r="Y92" s="137">
        <v>0</v>
      </c>
      <c r="Z92" s="158">
        <f t="shared" si="118"/>
        <v>0</v>
      </c>
      <c r="AA92" s="137"/>
      <c r="AB92" s="158">
        <f t="shared" si="119"/>
        <v>0</v>
      </c>
      <c r="AC92" s="166">
        <v>0</v>
      </c>
      <c r="AD92" s="137">
        <v>0</v>
      </c>
      <c r="AE92" s="158">
        <f t="shared" si="120"/>
        <v>0</v>
      </c>
      <c r="AF92" s="158">
        <v>205</v>
      </c>
      <c r="AG92" s="158">
        <v>0</v>
      </c>
      <c r="AH92" s="197">
        <v>0.04</v>
      </c>
      <c r="AI92" s="197">
        <v>1.4999999999999999E-2</v>
      </c>
      <c r="AJ92" s="158">
        <f t="shared" si="121"/>
        <v>11.56</v>
      </c>
      <c r="AK92" s="175">
        <f t="shared" si="122"/>
        <v>4.335</v>
      </c>
    </row>
    <row r="93" spans="1:37" s="195" customFormat="1" ht="12.75" customHeight="1" x14ac:dyDescent="0.2">
      <c r="A93" s="196" t="s">
        <v>134</v>
      </c>
      <c r="B93" s="176" t="s">
        <v>9</v>
      </c>
      <c r="C93" s="176" t="s">
        <v>1</v>
      </c>
      <c r="D93" s="273">
        <v>289</v>
      </c>
      <c r="E93" s="273">
        <v>289</v>
      </c>
      <c r="F93" s="273">
        <v>60</v>
      </c>
      <c r="G93" s="171">
        <f t="shared" si="111"/>
        <v>228.68447368421053</v>
      </c>
      <c r="H93" s="171">
        <f t="shared" si="112"/>
        <v>60.315526315789469</v>
      </c>
      <c r="I93" s="172">
        <f t="shared" si="113"/>
        <v>0.20870424330723</v>
      </c>
      <c r="J93" s="173">
        <v>10</v>
      </c>
      <c r="K93" s="145">
        <v>3.8</v>
      </c>
      <c r="L93" s="146">
        <v>1.2</v>
      </c>
      <c r="M93" s="133">
        <v>296</v>
      </c>
      <c r="N93" s="133"/>
      <c r="O93" s="166">
        <f t="shared" si="114"/>
        <v>77.89473684210526</v>
      </c>
      <c r="P93" s="158">
        <f t="shared" si="109"/>
        <v>7.7894736842105257</v>
      </c>
      <c r="Q93" s="137"/>
      <c r="R93" s="158">
        <f t="shared" si="110"/>
        <v>0</v>
      </c>
      <c r="S93" s="137"/>
      <c r="T93" s="158">
        <f t="shared" si="115"/>
        <v>0</v>
      </c>
      <c r="U93" s="137"/>
      <c r="V93" s="158">
        <f t="shared" si="116"/>
        <v>0</v>
      </c>
      <c r="W93" s="137">
        <v>0</v>
      </c>
      <c r="X93" s="158">
        <f t="shared" si="117"/>
        <v>0</v>
      </c>
      <c r="Y93" s="137">
        <v>0</v>
      </c>
      <c r="Z93" s="158">
        <f t="shared" si="118"/>
        <v>0</v>
      </c>
      <c r="AA93" s="137"/>
      <c r="AB93" s="158">
        <f t="shared" si="119"/>
        <v>0</v>
      </c>
      <c r="AC93" s="166">
        <v>0</v>
      </c>
      <c r="AD93" s="137">
        <v>0</v>
      </c>
      <c r="AE93" s="158">
        <f t="shared" si="120"/>
        <v>0</v>
      </c>
      <c r="AF93" s="158">
        <v>205</v>
      </c>
      <c r="AG93" s="158">
        <v>0</v>
      </c>
      <c r="AH93" s="197">
        <v>0.04</v>
      </c>
      <c r="AI93" s="197">
        <v>1.4999999999999999E-2</v>
      </c>
      <c r="AJ93" s="158">
        <f t="shared" si="121"/>
        <v>11.56</v>
      </c>
      <c r="AK93" s="175">
        <f t="shared" si="122"/>
        <v>4.335</v>
      </c>
    </row>
    <row r="94" spans="1:37" s="195" customFormat="1" ht="12.75" customHeight="1" x14ac:dyDescent="0.2">
      <c r="A94" s="196" t="s">
        <v>134</v>
      </c>
      <c r="B94" s="176" t="s">
        <v>10</v>
      </c>
      <c r="C94" s="176" t="s">
        <v>1</v>
      </c>
      <c r="D94" s="273">
        <v>289</v>
      </c>
      <c r="E94" s="273">
        <v>289</v>
      </c>
      <c r="F94" s="273">
        <v>60</v>
      </c>
      <c r="G94" s="171">
        <f t="shared" si="111"/>
        <v>230.00026315789475</v>
      </c>
      <c r="H94" s="171">
        <f t="shared" si="112"/>
        <v>58.99973684210525</v>
      </c>
      <c r="I94" s="172">
        <f t="shared" si="113"/>
        <v>0.20415133855399739</v>
      </c>
      <c r="J94" s="173">
        <v>10</v>
      </c>
      <c r="K94" s="145">
        <v>3.8</v>
      </c>
      <c r="L94" s="146">
        <v>1.2</v>
      </c>
      <c r="M94" s="133">
        <v>346</v>
      </c>
      <c r="N94" s="133"/>
      <c r="O94" s="166">
        <f t="shared" si="114"/>
        <v>91.05263157894737</v>
      </c>
      <c r="P94" s="158">
        <f t="shared" si="109"/>
        <v>9.1052631578947363</v>
      </c>
      <c r="Q94" s="137"/>
      <c r="R94" s="158">
        <f t="shared" si="110"/>
        <v>0</v>
      </c>
      <c r="S94" s="137"/>
      <c r="T94" s="158">
        <f t="shared" si="115"/>
        <v>0</v>
      </c>
      <c r="U94" s="137"/>
      <c r="V94" s="158">
        <f t="shared" si="116"/>
        <v>0</v>
      </c>
      <c r="W94" s="137">
        <v>0</v>
      </c>
      <c r="X94" s="158">
        <f t="shared" si="117"/>
        <v>0</v>
      </c>
      <c r="Y94" s="137">
        <v>0</v>
      </c>
      <c r="Z94" s="158">
        <f t="shared" si="118"/>
        <v>0</v>
      </c>
      <c r="AA94" s="137"/>
      <c r="AB94" s="158">
        <f t="shared" si="119"/>
        <v>0</v>
      </c>
      <c r="AC94" s="166">
        <v>0</v>
      </c>
      <c r="AD94" s="137">
        <v>0</v>
      </c>
      <c r="AE94" s="158">
        <f t="shared" si="120"/>
        <v>0</v>
      </c>
      <c r="AF94" s="158">
        <v>205</v>
      </c>
      <c r="AG94" s="158">
        <v>0</v>
      </c>
      <c r="AH94" s="197">
        <v>0.04</v>
      </c>
      <c r="AI94" s="197">
        <v>1.4999999999999999E-2</v>
      </c>
      <c r="AJ94" s="158">
        <f t="shared" si="121"/>
        <v>11.56</v>
      </c>
      <c r="AK94" s="175">
        <f t="shared" si="122"/>
        <v>4.335</v>
      </c>
    </row>
    <row r="95" spans="1:37" s="195" customFormat="1" ht="13.5" customHeight="1" thickBot="1" x14ac:dyDescent="0.25">
      <c r="A95" s="198" t="s">
        <v>134</v>
      </c>
      <c r="B95" s="177" t="s">
        <v>11</v>
      </c>
      <c r="C95" s="177" t="s">
        <v>1</v>
      </c>
      <c r="D95" s="279">
        <v>289</v>
      </c>
      <c r="E95" s="279">
        <v>289</v>
      </c>
      <c r="F95" s="279">
        <v>60</v>
      </c>
      <c r="G95" s="178">
        <f t="shared" si="111"/>
        <v>234.84236842105264</v>
      </c>
      <c r="H95" s="178">
        <f t="shared" si="112"/>
        <v>54.15763157894736</v>
      </c>
      <c r="I95" s="179">
        <f t="shared" si="113"/>
        <v>0.1873966490621016</v>
      </c>
      <c r="J95" s="180">
        <v>10</v>
      </c>
      <c r="K95" s="147">
        <v>3.8</v>
      </c>
      <c r="L95" s="148">
        <v>1.2</v>
      </c>
      <c r="M95" s="134">
        <v>530</v>
      </c>
      <c r="N95" s="134"/>
      <c r="O95" s="168">
        <f t="shared" si="114"/>
        <v>139.47368421052633</v>
      </c>
      <c r="P95" s="159">
        <f t="shared" si="109"/>
        <v>13.947368421052634</v>
      </c>
      <c r="Q95" s="138"/>
      <c r="R95" s="159">
        <f t="shared" si="110"/>
        <v>0</v>
      </c>
      <c r="S95" s="138"/>
      <c r="T95" s="159">
        <f t="shared" si="115"/>
        <v>0</v>
      </c>
      <c r="U95" s="138"/>
      <c r="V95" s="159">
        <f t="shared" si="116"/>
        <v>0</v>
      </c>
      <c r="W95" s="138">
        <v>0</v>
      </c>
      <c r="X95" s="159">
        <f t="shared" si="117"/>
        <v>0</v>
      </c>
      <c r="Y95" s="138">
        <v>0</v>
      </c>
      <c r="Z95" s="159">
        <f t="shared" si="118"/>
        <v>0</v>
      </c>
      <c r="AA95" s="138"/>
      <c r="AB95" s="159">
        <f t="shared" si="119"/>
        <v>0</v>
      </c>
      <c r="AC95" s="168">
        <v>0</v>
      </c>
      <c r="AD95" s="138">
        <v>0</v>
      </c>
      <c r="AE95" s="159">
        <f t="shared" si="120"/>
        <v>0</v>
      </c>
      <c r="AF95" s="159">
        <v>205</v>
      </c>
      <c r="AG95" s="159">
        <v>0</v>
      </c>
      <c r="AH95" s="199">
        <v>0.04</v>
      </c>
      <c r="AI95" s="199">
        <v>1.4999999999999999E-2</v>
      </c>
      <c r="AJ95" s="159">
        <f t="shared" si="121"/>
        <v>11.56</v>
      </c>
      <c r="AK95" s="182">
        <f t="shared" si="122"/>
        <v>4.335</v>
      </c>
    </row>
    <row r="96" spans="1:37" s="195" customFormat="1" ht="12.75" customHeight="1" thickBot="1" x14ac:dyDescent="0.25">
      <c r="A96" s="140" t="s">
        <v>172</v>
      </c>
      <c r="B96" s="188" t="s">
        <v>52</v>
      </c>
      <c r="C96" s="188" t="s">
        <v>22</v>
      </c>
      <c r="D96" s="272">
        <v>229</v>
      </c>
      <c r="E96" s="272">
        <v>169</v>
      </c>
      <c r="F96" s="272">
        <v>75</v>
      </c>
      <c r="G96" s="190">
        <f>SUM(P96,R96,T96,V96,X96,Z96,AB96,AC96,AE96,AF96,AJ96,AK96)</f>
        <v>172.595</v>
      </c>
      <c r="H96" s="190">
        <f>D96-G96</f>
        <v>56.405000000000001</v>
      </c>
      <c r="I96" s="191">
        <f>H96/D96</f>
        <v>0.24631004366812229</v>
      </c>
      <c r="J96" s="192">
        <v>1</v>
      </c>
      <c r="K96" s="144">
        <v>3.8</v>
      </c>
      <c r="L96" s="144">
        <v>1.2</v>
      </c>
      <c r="M96" s="132"/>
      <c r="N96" s="132"/>
      <c r="O96" s="165">
        <f>(M96+N96)/K96</f>
        <v>0</v>
      </c>
      <c r="P96" s="157">
        <f t="shared" si="109"/>
        <v>0</v>
      </c>
      <c r="Q96" s="136"/>
      <c r="R96" s="157">
        <f t="shared" si="110"/>
        <v>0</v>
      </c>
      <c r="S96" s="136"/>
      <c r="T96" s="157">
        <f>S96/K96</f>
        <v>0</v>
      </c>
      <c r="U96" s="136"/>
      <c r="V96" s="157">
        <f>U96/K96</f>
        <v>0</v>
      </c>
      <c r="W96" s="136">
        <v>0</v>
      </c>
      <c r="X96" s="157">
        <f>(W96/K96)/J96</f>
        <v>0</v>
      </c>
      <c r="Y96" s="136">
        <v>0</v>
      </c>
      <c r="Z96" s="157">
        <f>(Y96/K96)/J96</f>
        <v>0</v>
      </c>
      <c r="AA96" s="136">
        <v>0</v>
      </c>
      <c r="AB96" s="157">
        <f>(AA96/K96)/J96</f>
        <v>0</v>
      </c>
      <c r="AC96" s="165">
        <v>0</v>
      </c>
      <c r="AD96" s="136">
        <v>0</v>
      </c>
      <c r="AE96" s="157">
        <f>AD96/K96</f>
        <v>0</v>
      </c>
      <c r="AF96" s="157">
        <v>160</v>
      </c>
      <c r="AG96" s="157">
        <v>0</v>
      </c>
      <c r="AH96" s="193">
        <v>0.04</v>
      </c>
      <c r="AI96" s="193">
        <v>1.4999999999999999E-2</v>
      </c>
      <c r="AJ96" s="157">
        <f>(D96*AH96)+AG96</f>
        <v>9.16</v>
      </c>
      <c r="AK96" s="194">
        <f>D96*AI96</f>
        <v>3.4350000000000001</v>
      </c>
    </row>
    <row r="97" spans="1:37" s="195" customFormat="1" ht="12.75" customHeight="1" thickBot="1" x14ac:dyDescent="0.25">
      <c r="A97" s="200" t="s">
        <v>173</v>
      </c>
      <c r="B97" s="201" t="s">
        <v>52</v>
      </c>
      <c r="C97" s="201" t="s">
        <v>22</v>
      </c>
      <c r="D97" s="282">
        <v>239</v>
      </c>
      <c r="E97" s="282">
        <v>169</v>
      </c>
      <c r="F97" s="282">
        <v>75</v>
      </c>
      <c r="G97" s="203">
        <f>SUM(P97,R97,T97,V97,X97,Z97,AB97,AC97,AE97,AF97,AJ97,AK97)</f>
        <v>183.14500000000001</v>
      </c>
      <c r="H97" s="203">
        <f>D97-G97</f>
        <v>55.85499999999999</v>
      </c>
      <c r="I97" s="204">
        <f>H97/D97</f>
        <v>0.23370292887029284</v>
      </c>
      <c r="J97" s="205">
        <v>1</v>
      </c>
      <c r="K97" s="154">
        <v>3.8</v>
      </c>
      <c r="L97" s="154">
        <v>1.2</v>
      </c>
      <c r="M97" s="206"/>
      <c r="N97" s="206"/>
      <c r="O97" s="207">
        <f>(M97+N97)/K97</f>
        <v>0</v>
      </c>
      <c r="P97" s="186">
        <f t="shared" si="109"/>
        <v>0</v>
      </c>
      <c r="Q97" s="208"/>
      <c r="R97" s="186">
        <f t="shared" si="110"/>
        <v>0</v>
      </c>
      <c r="S97" s="208"/>
      <c r="T97" s="186">
        <f>S97/K97</f>
        <v>0</v>
      </c>
      <c r="U97" s="208"/>
      <c r="V97" s="186">
        <f>U97/K97</f>
        <v>0</v>
      </c>
      <c r="W97" s="208">
        <v>0</v>
      </c>
      <c r="X97" s="186">
        <f>(W97/K97)/J97</f>
        <v>0</v>
      </c>
      <c r="Y97" s="208">
        <v>0</v>
      </c>
      <c r="Z97" s="186">
        <f>(Y97/K97)/J97</f>
        <v>0</v>
      </c>
      <c r="AA97" s="208">
        <v>0</v>
      </c>
      <c r="AB97" s="186">
        <f>(AA97/K97)/J97</f>
        <v>0</v>
      </c>
      <c r="AC97" s="207">
        <v>0</v>
      </c>
      <c r="AD97" s="208">
        <v>0</v>
      </c>
      <c r="AE97" s="186">
        <f>AD97/K97</f>
        <v>0</v>
      </c>
      <c r="AF97" s="186">
        <v>170</v>
      </c>
      <c r="AG97" s="186">
        <v>0</v>
      </c>
      <c r="AH97" s="209">
        <v>0.04</v>
      </c>
      <c r="AI97" s="209">
        <v>1.4999999999999999E-2</v>
      </c>
      <c r="AJ97" s="186">
        <f>(D97*AH97)+AG97</f>
        <v>9.56</v>
      </c>
      <c r="AK97" s="210">
        <f>D97*AI97</f>
        <v>3.585</v>
      </c>
    </row>
    <row r="98" spans="1:37" s="195" customFormat="1" ht="13.5" customHeight="1" thickBot="1" x14ac:dyDescent="0.25">
      <c r="A98" s="211" t="s">
        <v>243</v>
      </c>
      <c r="B98" s="212" t="s">
        <v>52</v>
      </c>
      <c r="C98" s="212" t="s">
        <v>22</v>
      </c>
      <c r="D98" s="283">
        <v>219</v>
      </c>
      <c r="E98" s="283">
        <v>219</v>
      </c>
      <c r="F98" s="283">
        <v>20</v>
      </c>
      <c r="G98" s="213">
        <f t="shared" ref="G98" si="123">SUM(P98,R98,T98,V98,X98,Z98,AB98,AC98,AE98,AF98,AJ98,AK98)</f>
        <v>157.04499999999999</v>
      </c>
      <c r="H98" s="213">
        <f t="shared" ref="H98" si="124">D98-G98</f>
        <v>61.955000000000013</v>
      </c>
      <c r="I98" s="214">
        <f t="shared" ref="I98" si="125">H98/D98</f>
        <v>0.28289954337899548</v>
      </c>
      <c r="J98" s="215">
        <v>1</v>
      </c>
      <c r="K98" s="150">
        <v>3.8</v>
      </c>
      <c r="L98" s="151">
        <v>1.2</v>
      </c>
      <c r="M98" s="183"/>
      <c r="N98" s="183"/>
      <c r="O98" s="184">
        <f t="shared" ref="O98" si="126">(M98+N98)/K98</f>
        <v>0</v>
      </c>
      <c r="P98" s="185">
        <f t="shared" ref="P98" si="127">O98/J98</f>
        <v>0</v>
      </c>
      <c r="Q98" s="216"/>
      <c r="R98" s="185">
        <f t="shared" ref="R98" si="128">Q98/K98</f>
        <v>0</v>
      </c>
      <c r="S98" s="216"/>
      <c r="T98" s="185">
        <f t="shared" ref="T98" si="129">S98/K98</f>
        <v>0</v>
      </c>
      <c r="U98" s="216"/>
      <c r="V98" s="185">
        <f t="shared" ref="V98" si="130">U98/K98</f>
        <v>0</v>
      </c>
      <c r="W98" s="216">
        <v>0</v>
      </c>
      <c r="X98" s="185">
        <f t="shared" ref="X98" si="131">(W98/K98)/J98</f>
        <v>0</v>
      </c>
      <c r="Y98" s="216">
        <v>0</v>
      </c>
      <c r="Z98" s="185">
        <f t="shared" ref="Z98" si="132">(Y98/K98)/J98</f>
        <v>0</v>
      </c>
      <c r="AA98" s="216">
        <v>0</v>
      </c>
      <c r="AB98" s="185">
        <f t="shared" ref="AB98" si="133">(AA98/K98)/J98</f>
        <v>0</v>
      </c>
      <c r="AC98" s="184">
        <v>0</v>
      </c>
      <c r="AD98" s="216">
        <v>0</v>
      </c>
      <c r="AE98" s="185">
        <f t="shared" ref="AE98" si="134">AD98/K98</f>
        <v>0</v>
      </c>
      <c r="AF98" s="185">
        <v>145</v>
      </c>
      <c r="AG98" s="185">
        <v>0</v>
      </c>
      <c r="AH98" s="217">
        <v>0.04</v>
      </c>
      <c r="AI98" s="217">
        <v>1.4999999999999999E-2</v>
      </c>
      <c r="AJ98" s="185">
        <f t="shared" ref="AJ98" si="135">(D98*AH98)+AG98</f>
        <v>8.76</v>
      </c>
      <c r="AK98" s="218">
        <f t="shared" ref="AK98" si="136">D98*AI98</f>
        <v>3.2849999999999997</v>
      </c>
    </row>
    <row r="99" spans="1:37" s="195" customFormat="1" ht="13.5" customHeight="1" thickBot="1" x14ac:dyDescent="0.25">
      <c r="A99" s="211" t="s">
        <v>66</v>
      </c>
      <c r="B99" s="212" t="s">
        <v>52</v>
      </c>
      <c r="C99" s="212" t="s">
        <v>22</v>
      </c>
      <c r="D99" s="283">
        <v>219</v>
      </c>
      <c r="E99" s="283">
        <v>219</v>
      </c>
      <c r="F99" s="283">
        <v>20</v>
      </c>
      <c r="G99" s="213">
        <f t="shared" si="111"/>
        <v>162.04499999999999</v>
      </c>
      <c r="H99" s="213">
        <f t="shared" si="112"/>
        <v>56.955000000000013</v>
      </c>
      <c r="I99" s="214">
        <f t="shared" si="113"/>
        <v>0.26006849315068498</v>
      </c>
      <c r="J99" s="215">
        <v>1</v>
      </c>
      <c r="K99" s="150">
        <v>3.8</v>
      </c>
      <c r="L99" s="151">
        <v>1.2</v>
      </c>
      <c r="M99" s="183"/>
      <c r="N99" s="183"/>
      <c r="O99" s="184">
        <f t="shared" si="114"/>
        <v>0</v>
      </c>
      <c r="P99" s="185">
        <f t="shared" si="109"/>
        <v>0</v>
      </c>
      <c r="Q99" s="216"/>
      <c r="R99" s="185">
        <f t="shared" si="110"/>
        <v>0</v>
      </c>
      <c r="S99" s="216"/>
      <c r="T99" s="185">
        <f t="shared" si="115"/>
        <v>0</v>
      </c>
      <c r="U99" s="216"/>
      <c r="V99" s="185">
        <f t="shared" si="116"/>
        <v>0</v>
      </c>
      <c r="W99" s="216">
        <v>0</v>
      </c>
      <c r="X99" s="185">
        <f t="shared" si="117"/>
        <v>0</v>
      </c>
      <c r="Y99" s="216">
        <v>0</v>
      </c>
      <c r="Z99" s="185">
        <f t="shared" si="118"/>
        <v>0</v>
      </c>
      <c r="AA99" s="216">
        <v>0</v>
      </c>
      <c r="AB99" s="185">
        <f t="shared" si="119"/>
        <v>0</v>
      </c>
      <c r="AC99" s="184">
        <v>0</v>
      </c>
      <c r="AD99" s="216">
        <v>0</v>
      </c>
      <c r="AE99" s="185">
        <f t="shared" si="120"/>
        <v>0</v>
      </c>
      <c r="AF99" s="185">
        <v>150</v>
      </c>
      <c r="AG99" s="185">
        <v>0</v>
      </c>
      <c r="AH99" s="217">
        <v>0.04</v>
      </c>
      <c r="AI99" s="217">
        <v>1.4999999999999999E-2</v>
      </c>
      <c r="AJ99" s="185">
        <f t="shared" si="121"/>
        <v>8.76</v>
      </c>
      <c r="AK99" s="218">
        <f t="shared" si="122"/>
        <v>3.2849999999999997</v>
      </c>
    </row>
    <row r="100" spans="1:37" s="195" customFormat="1" ht="12.75" customHeight="1" x14ac:dyDescent="0.2">
      <c r="A100" s="140" t="s">
        <v>244</v>
      </c>
      <c r="B100" s="188" t="s">
        <v>52</v>
      </c>
      <c r="C100" s="188" t="s">
        <v>22</v>
      </c>
      <c r="D100" s="272">
        <v>359</v>
      </c>
      <c r="E100" s="272">
        <v>359</v>
      </c>
      <c r="F100" s="272">
        <v>80</v>
      </c>
      <c r="G100" s="190">
        <f t="shared" ref="G100:G105" si="137">SUM(P100,R100,T100,V100,X100,Z100,AB100,AC100,AE100,AF100,AJ100,AK100)</f>
        <v>249.745</v>
      </c>
      <c r="H100" s="190">
        <f>D100-G100</f>
        <v>109.255</v>
      </c>
      <c r="I100" s="191">
        <f>H100/D100</f>
        <v>0.30433147632311974</v>
      </c>
      <c r="J100" s="192">
        <v>1</v>
      </c>
      <c r="K100" s="145">
        <v>3.8</v>
      </c>
      <c r="L100" s="146">
        <v>1.2</v>
      </c>
      <c r="M100" s="132"/>
      <c r="N100" s="132"/>
      <c r="O100" s="165">
        <f t="shared" si="114"/>
        <v>0</v>
      </c>
      <c r="P100" s="157">
        <f t="shared" ref="P100:P101" si="138">O100/J100</f>
        <v>0</v>
      </c>
      <c r="Q100" s="136"/>
      <c r="R100" s="157">
        <f t="shared" ref="R100:R101" si="139">Q100/K100</f>
        <v>0</v>
      </c>
      <c r="S100" s="136"/>
      <c r="T100" s="157">
        <f>S100/K100</f>
        <v>0</v>
      </c>
      <c r="U100" s="136"/>
      <c r="V100" s="157">
        <f t="shared" si="116"/>
        <v>0</v>
      </c>
      <c r="W100" s="136">
        <v>0</v>
      </c>
      <c r="X100" s="157">
        <f>(W100/K100)/J100</f>
        <v>0</v>
      </c>
      <c r="Y100" s="136">
        <v>0</v>
      </c>
      <c r="Z100" s="157">
        <f>(Y100/K100)/J100</f>
        <v>0</v>
      </c>
      <c r="AA100" s="136">
        <v>0</v>
      </c>
      <c r="AB100" s="157">
        <f>(AA100/K100)/J100</f>
        <v>0</v>
      </c>
      <c r="AC100" s="165">
        <v>0</v>
      </c>
      <c r="AD100" s="136">
        <v>0</v>
      </c>
      <c r="AE100" s="157">
        <f>AD100/K100</f>
        <v>0</v>
      </c>
      <c r="AF100" s="157">
        <v>230</v>
      </c>
      <c r="AG100" s="157">
        <v>0</v>
      </c>
      <c r="AH100" s="193">
        <v>0.04</v>
      </c>
      <c r="AI100" s="193">
        <v>1.4999999999999999E-2</v>
      </c>
      <c r="AJ100" s="157">
        <f>(D100*AH100)+AG100</f>
        <v>14.36</v>
      </c>
      <c r="AK100" s="194">
        <f>D100*AI100</f>
        <v>5.3849999999999998</v>
      </c>
    </row>
    <row r="101" spans="1:37" s="195" customFormat="1" ht="12.75" customHeight="1" thickBot="1" x14ac:dyDescent="0.25">
      <c r="A101" s="141" t="s">
        <v>245</v>
      </c>
      <c r="B101" s="176" t="s">
        <v>52</v>
      </c>
      <c r="C101" s="176" t="s">
        <v>22</v>
      </c>
      <c r="D101" s="273">
        <v>219</v>
      </c>
      <c r="E101" s="273">
        <v>219</v>
      </c>
      <c r="F101" s="273">
        <v>10</v>
      </c>
      <c r="G101" s="171">
        <f t="shared" si="137"/>
        <v>152.04499999999999</v>
      </c>
      <c r="H101" s="171">
        <f t="shared" ref="H101" si="140">D101-G101</f>
        <v>66.955000000000013</v>
      </c>
      <c r="I101" s="172">
        <f t="shared" ref="I101" si="141">H101/D101</f>
        <v>0.30573059360730598</v>
      </c>
      <c r="J101" s="173">
        <v>1</v>
      </c>
      <c r="K101" s="145">
        <v>3.8</v>
      </c>
      <c r="L101" s="146">
        <v>1.2</v>
      </c>
      <c r="M101" s="133"/>
      <c r="N101" s="133"/>
      <c r="O101" s="166">
        <f>(M101+N101)/K101</f>
        <v>0</v>
      </c>
      <c r="P101" s="158">
        <f t="shared" si="138"/>
        <v>0</v>
      </c>
      <c r="Q101" s="137"/>
      <c r="R101" s="158">
        <f t="shared" si="139"/>
        <v>0</v>
      </c>
      <c r="S101" s="137"/>
      <c r="T101" s="158">
        <f t="shared" ref="T101" si="142">S101/K101</f>
        <v>0</v>
      </c>
      <c r="U101" s="137"/>
      <c r="V101" s="158">
        <f t="shared" si="116"/>
        <v>0</v>
      </c>
      <c r="W101" s="137">
        <v>0</v>
      </c>
      <c r="X101" s="158">
        <f t="shared" ref="X101" si="143">(W101/K101)/J101</f>
        <v>0</v>
      </c>
      <c r="Y101" s="137">
        <v>0</v>
      </c>
      <c r="Z101" s="158">
        <f t="shared" ref="Z101" si="144">(Y101/K101)/J101</f>
        <v>0</v>
      </c>
      <c r="AA101" s="137">
        <v>0</v>
      </c>
      <c r="AB101" s="158">
        <f t="shared" ref="AB101" si="145">(AA101/K101)/J101</f>
        <v>0</v>
      </c>
      <c r="AC101" s="166">
        <v>0</v>
      </c>
      <c r="AD101" s="137">
        <v>0</v>
      </c>
      <c r="AE101" s="158">
        <f t="shared" ref="AE101" si="146">AD101/K101</f>
        <v>0</v>
      </c>
      <c r="AF101" s="158">
        <v>140</v>
      </c>
      <c r="AG101" s="158">
        <v>0</v>
      </c>
      <c r="AH101" s="197">
        <v>0.04</v>
      </c>
      <c r="AI101" s="197">
        <v>1.4999999999999999E-2</v>
      </c>
      <c r="AJ101" s="158">
        <f t="shared" ref="AJ101" si="147">(D101*AH101)+AG101</f>
        <v>8.76</v>
      </c>
      <c r="AK101" s="175">
        <f t="shared" ref="AK101" si="148">D101*AI101</f>
        <v>3.2849999999999997</v>
      </c>
    </row>
    <row r="102" spans="1:37" s="195" customFormat="1" ht="12.75" customHeight="1" x14ac:dyDescent="0.2">
      <c r="A102" s="140" t="s">
        <v>118</v>
      </c>
      <c r="B102" s="188" t="s">
        <v>52</v>
      </c>
      <c r="C102" s="188" t="s">
        <v>22</v>
      </c>
      <c r="D102" s="272">
        <v>229</v>
      </c>
      <c r="E102" s="272">
        <v>189</v>
      </c>
      <c r="F102" s="272">
        <v>10</v>
      </c>
      <c r="G102" s="190">
        <f t="shared" si="137"/>
        <v>142.595</v>
      </c>
      <c r="H102" s="190">
        <f>D102-G102</f>
        <v>86.405000000000001</v>
      </c>
      <c r="I102" s="191">
        <f>H102/D102</f>
        <v>0.37731441048034936</v>
      </c>
      <c r="J102" s="192">
        <v>1</v>
      </c>
      <c r="K102" s="145">
        <v>3.8</v>
      </c>
      <c r="L102" s="146">
        <v>1.2</v>
      </c>
      <c r="M102" s="132"/>
      <c r="N102" s="132"/>
      <c r="O102" s="165">
        <f t="shared" si="8"/>
        <v>0</v>
      </c>
      <c r="P102" s="157">
        <f t="shared" si="109"/>
        <v>0</v>
      </c>
      <c r="Q102" s="136"/>
      <c r="R102" s="157">
        <f t="shared" si="110"/>
        <v>0</v>
      </c>
      <c r="S102" s="136"/>
      <c r="T102" s="157">
        <f>S102/K102</f>
        <v>0</v>
      </c>
      <c r="U102" s="136"/>
      <c r="V102" s="157">
        <f t="shared" ref="V102:V115" si="149">U102/K102</f>
        <v>0</v>
      </c>
      <c r="W102" s="136">
        <v>0</v>
      </c>
      <c r="X102" s="157">
        <f>(W102/K102)/J102</f>
        <v>0</v>
      </c>
      <c r="Y102" s="136">
        <v>0</v>
      </c>
      <c r="Z102" s="157">
        <f>(Y102/K102)/J102</f>
        <v>0</v>
      </c>
      <c r="AA102" s="136">
        <v>0</v>
      </c>
      <c r="AB102" s="157">
        <f>(AA102/K102)/J102</f>
        <v>0</v>
      </c>
      <c r="AC102" s="165">
        <v>0</v>
      </c>
      <c r="AD102" s="136">
        <v>0</v>
      </c>
      <c r="AE102" s="157">
        <f>AD102/K102</f>
        <v>0</v>
      </c>
      <c r="AF102" s="157">
        <v>130</v>
      </c>
      <c r="AG102" s="157">
        <v>0</v>
      </c>
      <c r="AH102" s="193">
        <v>0.04</v>
      </c>
      <c r="AI102" s="193">
        <v>1.4999999999999999E-2</v>
      </c>
      <c r="AJ102" s="157">
        <f>(D102*AH102)+AG102</f>
        <v>9.16</v>
      </c>
      <c r="AK102" s="194">
        <f>D102*AI102</f>
        <v>3.4350000000000001</v>
      </c>
    </row>
    <row r="103" spans="1:37" s="195" customFormat="1" ht="12.75" customHeight="1" x14ac:dyDescent="0.2">
      <c r="A103" s="141" t="s">
        <v>119</v>
      </c>
      <c r="B103" s="176" t="s">
        <v>52</v>
      </c>
      <c r="C103" s="176" t="s">
        <v>22</v>
      </c>
      <c r="D103" s="273">
        <v>229</v>
      </c>
      <c r="E103" s="273">
        <v>219</v>
      </c>
      <c r="F103" s="273">
        <v>10</v>
      </c>
      <c r="G103" s="171">
        <f t="shared" si="137"/>
        <v>162.595</v>
      </c>
      <c r="H103" s="171">
        <f t="shared" ref="H103:H108" si="150">D103-G103</f>
        <v>66.405000000000001</v>
      </c>
      <c r="I103" s="172">
        <f t="shared" ref="I103:I108" si="151">H103/D103</f>
        <v>0.28997816593886461</v>
      </c>
      <c r="J103" s="173">
        <v>1</v>
      </c>
      <c r="K103" s="145">
        <v>3.8</v>
      </c>
      <c r="L103" s="146">
        <v>1.2</v>
      </c>
      <c r="M103" s="133"/>
      <c r="N103" s="133"/>
      <c r="O103" s="166">
        <f>(M103+N103)/K103</f>
        <v>0</v>
      </c>
      <c r="P103" s="158">
        <f t="shared" si="109"/>
        <v>0</v>
      </c>
      <c r="Q103" s="137"/>
      <c r="R103" s="158">
        <f t="shared" si="110"/>
        <v>0</v>
      </c>
      <c r="S103" s="137"/>
      <c r="T103" s="158">
        <f t="shared" ref="T103:T108" si="152">S103/K103</f>
        <v>0</v>
      </c>
      <c r="U103" s="137"/>
      <c r="V103" s="158">
        <f t="shared" si="149"/>
        <v>0</v>
      </c>
      <c r="W103" s="137">
        <v>0</v>
      </c>
      <c r="X103" s="158">
        <f t="shared" ref="X103:X108" si="153">(W103/K103)/J103</f>
        <v>0</v>
      </c>
      <c r="Y103" s="137">
        <v>0</v>
      </c>
      <c r="Z103" s="158">
        <f t="shared" ref="Z103:Z108" si="154">(Y103/K103)/J103</f>
        <v>0</v>
      </c>
      <c r="AA103" s="137">
        <v>0</v>
      </c>
      <c r="AB103" s="158">
        <f t="shared" ref="AB103:AB108" si="155">(AA103/K103)/J103</f>
        <v>0</v>
      </c>
      <c r="AC103" s="166">
        <v>0</v>
      </c>
      <c r="AD103" s="137">
        <v>0</v>
      </c>
      <c r="AE103" s="158">
        <f t="shared" ref="AE103:AE108" si="156">AD103/K103</f>
        <v>0</v>
      </c>
      <c r="AF103" s="158">
        <v>150</v>
      </c>
      <c r="AG103" s="158">
        <v>0</v>
      </c>
      <c r="AH103" s="197">
        <v>0.04</v>
      </c>
      <c r="AI103" s="197">
        <v>1.4999999999999999E-2</v>
      </c>
      <c r="AJ103" s="158">
        <f t="shared" ref="AJ103:AJ108" si="157">(D103*AH103)+AG103</f>
        <v>9.16</v>
      </c>
      <c r="AK103" s="175">
        <f t="shared" ref="AK103:AK108" si="158">D103*AI103</f>
        <v>3.4350000000000001</v>
      </c>
    </row>
    <row r="104" spans="1:37" s="195" customFormat="1" ht="12.75" customHeight="1" x14ac:dyDescent="0.2">
      <c r="A104" s="141" t="s">
        <v>120</v>
      </c>
      <c r="B104" s="176" t="s">
        <v>52</v>
      </c>
      <c r="C104" s="176" t="s">
        <v>22</v>
      </c>
      <c r="D104" s="273">
        <v>279</v>
      </c>
      <c r="E104" s="273">
        <v>269</v>
      </c>
      <c r="F104" s="273">
        <v>10</v>
      </c>
      <c r="G104" s="171">
        <f t="shared" si="137"/>
        <v>215.345</v>
      </c>
      <c r="H104" s="171">
        <f t="shared" si="150"/>
        <v>63.655000000000001</v>
      </c>
      <c r="I104" s="172">
        <f t="shared" si="151"/>
        <v>0.2281541218637993</v>
      </c>
      <c r="J104" s="173">
        <v>1</v>
      </c>
      <c r="K104" s="145">
        <v>3.8</v>
      </c>
      <c r="L104" s="146">
        <v>1.2</v>
      </c>
      <c r="M104" s="133"/>
      <c r="N104" s="133"/>
      <c r="O104" s="166">
        <f>(M104+N104)/K104</f>
        <v>0</v>
      </c>
      <c r="P104" s="158">
        <f t="shared" si="109"/>
        <v>0</v>
      </c>
      <c r="Q104" s="137"/>
      <c r="R104" s="158">
        <f t="shared" si="110"/>
        <v>0</v>
      </c>
      <c r="S104" s="137"/>
      <c r="T104" s="158">
        <f t="shared" si="152"/>
        <v>0</v>
      </c>
      <c r="U104" s="137"/>
      <c r="V104" s="158">
        <f t="shared" si="149"/>
        <v>0</v>
      </c>
      <c r="W104" s="137">
        <v>0</v>
      </c>
      <c r="X104" s="158">
        <f t="shared" si="153"/>
        <v>0</v>
      </c>
      <c r="Y104" s="137">
        <v>0</v>
      </c>
      <c r="Z104" s="158">
        <f t="shared" si="154"/>
        <v>0</v>
      </c>
      <c r="AA104" s="137">
        <v>0</v>
      </c>
      <c r="AB104" s="158">
        <f t="shared" si="155"/>
        <v>0</v>
      </c>
      <c r="AC104" s="166">
        <v>0</v>
      </c>
      <c r="AD104" s="137">
        <v>0</v>
      </c>
      <c r="AE104" s="158">
        <f t="shared" si="156"/>
        <v>0</v>
      </c>
      <c r="AF104" s="158">
        <v>200</v>
      </c>
      <c r="AG104" s="158">
        <v>0</v>
      </c>
      <c r="AH104" s="197">
        <v>0.04</v>
      </c>
      <c r="AI104" s="197">
        <v>1.4999999999999999E-2</v>
      </c>
      <c r="AJ104" s="158">
        <f t="shared" si="157"/>
        <v>11.16</v>
      </c>
      <c r="AK104" s="175">
        <f t="shared" si="158"/>
        <v>4.1849999999999996</v>
      </c>
    </row>
    <row r="105" spans="1:37" s="195" customFormat="1" ht="12.75" customHeight="1" thickBot="1" x14ac:dyDescent="0.25">
      <c r="A105" s="160" t="s">
        <v>121</v>
      </c>
      <c r="B105" s="176" t="s">
        <v>52</v>
      </c>
      <c r="C105" s="176" t="s">
        <v>22</v>
      </c>
      <c r="D105" s="273">
        <v>279</v>
      </c>
      <c r="E105" s="273">
        <v>299</v>
      </c>
      <c r="F105" s="273">
        <v>10</v>
      </c>
      <c r="G105" s="171">
        <f t="shared" si="137"/>
        <v>215.345</v>
      </c>
      <c r="H105" s="171">
        <f t="shared" si="150"/>
        <v>63.655000000000001</v>
      </c>
      <c r="I105" s="172">
        <f t="shared" si="151"/>
        <v>0.2281541218637993</v>
      </c>
      <c r="J105" s="173">
        <v>1</v>
      </c>
      <c r="K105" s="145">
        <v>3.8</v>
      </c>
      <c r="L105" s="146">
        <v>1.2</v>
      </c>
      <c r="M105" s="133"/>
      <c r="N105" s="133"/>
      <c r="O105" s="166">
        <f>(M105+N105)/K105</f>
        <v>0</v>
      </c>
      <c r="P105" s="158">
        <f t="shared" si="109"/>
        <v>0</v>
      </c>
      <c r="Q105" s="137"/>
      <c r="R105" s="158">
        <f t="shared" si="110"/>
        <v>0</v>
      </c>
      <c r="S105" s="137"/>
      <c r="T105" s="158">
        <f t="shared" si="152"/>
        <v>0</v>
      </c>
      <c r="U105" s="137"/>
      <c r="V105" s="158">
        <f t="shared" si="149"/>
        <v>0</v>
      </c>
      <c r="W105" s="137">
        <v>0</v>
      </c>
      <c r="X105" s="158">
        <f t="shared" si="153"/>
        <v>0</v>
      </c>
      <c r="Y105" s="137">
        <v>0</v>
      </c>
      <c r="Z105" s="158">
        <f t="shared" si="154"/>
        <v>0</v>
      </c>
      <c r="AA105" s="137">
        <v>0</v>
      </c>
      <c r="AB105" s="158">
        <f t="shared" si="155"/>
        <v>0</v>
      </c>
      <c r="AC105" s="166">
        <v>0</v>
      </c>
      <c r="AD105" s="137">
        <v>0</v>
      </c>
      <c r="AE105" s="158">
        <f t="shared" si="156"/>
        <v>0</v>
      </c>
      <c r="AF105" s="158">
        <v>200</v>
      </c>
      <c r="AG105" s="158">
        <v>0</v>
      </c>
      <c r="AH105" s="197">
        <v>0.04</v>
      </c>
      <c r="AI105" s="197">
        <v>1.4999999999999999E-2</v>
      </c>
      <c r="AJ105" s="158">
        <f t="shared" si="157"/>
        <v>11.16</v>
      </c>
      <c r="AK105" s="175">
        <f t="shared" si="158"/>
        <v>4.1849999999999996</v>
      </c>
    </row>
    <row r="106" spans="1:37" ht="12.75" customHeight="1" x14ac:dyDescent="0.2">
      <c r="A106" s="289" t="s">
        <v>158</v>
      </c>
      <c r="B106" s="188" t="s">
        <v>7</v>
      </c>
      <c r="C106" s="188" t="s">
        <v>22</v>
      </c>
      <c r="D106" s="272">
        <v>85</v>
      </c>
      <c r="E106" s="272">
        <v>55</v>
      </c>
      <c r="F106" s="272">
        <v>5</v>
      </c>
      <c r="G106" s="190">
        <f t="shared" ref="G106:G115" si="159">SUM(P106,R106,T106,V106,X106,Z106,AB106,AC106,AE106,AF106,AJ106,AK106)</f>
        <v>59.674999999999997</v>
      </c>
      <c r="H106" s="190">
        <f t="shared" si="150"/>
        <v>25.325000000000003</v>
      </c>
      <c r="I106" s="191">
        <f t="shared" si="151"/>
        <v>0.29794117647058826</v>
      </c>
      <c r="J106" s="192">
        <v>1</v>
      </c>
      <c r="K106" s="149">
        <v>3.8</v>
      </c>
      <c r="L106" s="144">
        <v>1.2</v>
      </c>
      <c r="M106" s="132"/>
      <c r="N106" s="132"/>
      <c r="O106" s="165">
        <f t="shared" si="8"/>
        <v>0</v>
      </c>
      <c r="P106" s="157">
        <f t="shared" si="109"/>
        <v>0</v>
      </c>
      <c r="Q106" s="136"/>
      <c r="R106" s="157">
        <f t="shared" si="110"/>
        <v>0</v>
      </c>
      <c r="S106" s="136"/>
      <c r="T106" s="157">
        <f t="shared" si="152"/>
        <v>0</v>
      </c>
      <c r="U106" s="136"/>
      <c r="V106" s="157">
        <f t="shared" si="149"/>
        <v>0</v>
      </c>
      <c r="W106" s="136">
        <v>0</v>
      </c>
      <c r="X106" s="157">
        <f t="shared" si="153"/>
        <v>0</v>
      </c>
      <c r="Y106" s="136">
        <v>0</v>
      </c>
      <c r="Z106" s="157">
        <f t="shared" si="154"/>
        <v>0</v>
      </c>
      <c r="AA106" s="136">
        <v>0</v>
      </c>
      <c r="AB106" s="157">
        <f t="shared" si="155"/>
        <v>0</v>
      </c>
      <c r="AC106" s="165">
        <v>0</v>
      </c>
      <c r="AD106" s="136">
        <v>0</v>
      </c>
      <c r="AE106" s="157">
        <f t="shared" si="156"/>
        <v>0</v>
      </c>
      <c r="AF106" s="157">
        <v>55</v>
      </c>
      <c r="AG106" s="157">
        <v>0</v>
      </c>
      <c r="AH106" s="193">
        <v>0.04</v>
      </c>
      <c r="AI106" s="193">
        <v>1.4999999999999999E-2</v>
      </c>
      <c r="AJ106" s="157">
        <f t="shared" si="157"/>
        <v>3.4</v>
      </c>
      <c r="AK106" s="194">
        <f t="shared" si="158"/>
        <v>1.2749999999999999</v>
      </c>
    </row>
    <row r="107" spans="1:37" ht="12.75" customHeight="1" x14ac:dyDescent="0.2">
      <c r="A107" s="290" t="s">
        <v>158</v>
      </c>
      <c r="B107" s="176" t="s">
        <v>8</v>
      </c>
      <c r="C107" s="176" t="s">
        <v>22</v>
      </c>
      <c r="D107" s="273">
        <v>85</v>
      </c>
      <c r="E107" s="273">
        <v>55</v>
      </c>
      <c r="F107" s="273">
        <v>5</v>
      </c>
      <c r="G107" s="171">
        <f t="shared" si="159"/>
        <v>59.674999999999997</v>
      </c>
      <c r="H107" s="171">
        <f t="shared" si="150"/>
        <v>25.325000000000003</v>
      </c>
      <c r="I107" s="172">
        <f t="shared" si="151"/>
        <v>0.29794117647058826</v>
      </c>
      <c r="J107" s="173">
        <v>1</v>
      </c>
      <c r="K107" s="145">
        <v>3.8</v>
      </c>
      <c r="L107" s="146">
        <v>1.2</v>
      </c>
      <c r="M107" s="133"/>
      <c r="N107" s="133"/>
      <c r="O107" s="166">
        <f>(M107+N107)/K107</f>
        <v>0</v>
      </c>
      <c r="P107" s="158">
        <f t="shared" si="109"/>
        <v>0</v>
      </c>
      <c r="Q107" s="137"/>
      <c r="R107" s="158">
        <f t="shared" si="110"/>
        <v>0</v>
      </c>
      <c r="S107" s="137"/>
      <c r="T107" s="158">
        <f t="shared" si="152"/>
        <v>0</v>
      </c>
      <c r="U107" s="137"/>
      <c r="V107" s="158">
        <f t="shared" si="149"/>
        <v>0</v>
      </c>
      <c r="W107" s="137">
        <v>0</v>
      </c>
      <c r="X107" s="158">
        <f t="shared" si="153"/>
        <v>0</v>
      </c>
      <c r="Y107" s="137">
        <v>0</v>
      </c>
      <c r="Z107" s="158">
        <f t="shared" si="154"/>
        <v>0</v>
      </c>
      <c r="AA107" s="137">
        <v>0</v>
      </c>
      <c r="AB107" s="158">
        <f t="shared" si="155"/>
        <v>0</v>
      </c>
      <c r="AC107" s="166">
        <v>0</v>
      </c>
      <c r="AD107" s="137">
        <v>0</v>
      </c>
      <c r="AE107" s="158">
        <f t="shared" si="156"/>
        <v>0</v>
      </c>
      <c r="AF107" s="158">
        <v>55</v>
      </c>
      <c r="AG107" s="158">
        <v>0</v>
      </c>
      <c r="AH107" s="197">
        <v>0.04</v>
      </c>
      <c r="AI107" s="197">
        <v>1.4999999999999999E-2</v>
      </c>
      <c r="AJ107" s="158">
        <f t="shared" si="157"/>
        <v>3.4</v>
      </c>
      <c r="AK107" s="175">
        <f t="shared" si="158"/>
        <v>1.2749999999999999</v>
      </c>
    </row>
    <row r="108" spans="1:37" ht="12.75" customHeight="1" thickBot="1" x14ac:dyDescent="0.25">
      <c r="A108" s="291" t="s">
        <v>158</v>
      </c>
      <c r="B108" s="177" t="s">
        <v>9</v>
      </c>
      <c r="C108" s="177" t="s">
        <v>22</v>
      </c>
      <c r="D108" s="279">
        <v>85</v>
      </c>
      <c r="E108" s="279">
        <v>55</v>
      </c>
      <c r="F108" s="279">
        <v>5</v>
      </c>
      <c r="G108" s="178">
        <f t="shared" si="159"/>
        <v>59.674999999999997</v>
      </c>
      <c r="H108" s="178">
        <f t="shared" si="150"/>
        <v>25.325000000000003</v>
      </c>
      <c r="I108" s="179">
        <f t="shared" si="151"/>
        <v>0.29794117647058826</v>
      </c>
      <c r="J108" s="180">
        <v>1</v>
      </c>
      <c r="K108" s="147">
        <v>3.8</v>
      </c>
      <c r="L108" s="148">
        <v>1.2</v>
      </c>
      <c r="M108" s="134"/>
      <c r="N108" s="134"/>
      <c r="O108" s="168">
        <f>(M108+N108)/K108</f>
        <v>0</v>
      </c>
      <c r="P108" s="159">
        <f t="shared" si="109"/>
        <v>0</v>
      </c>
      <c r="Q108" s="138"/>
      <c r="R108" s="159">
        <f t="shared" si="110"/>
        <v>0</v>
      </c>
      <c r="S108" s="138"/>
      <c r="T108" s="159">
        <f t="shared" si="152"/>
        <v>0</v>
      </c>
      <c r="U108" s="138"/>
      <c r="V108" s="159">
        <f t="shared" si="149"/>
        <v>0</v>
      </c>
      <c r="W108" s="138">
        <v>0</v>
      </c>
      <c r="X108" s="159">
        <f t="shared" si="153"/>
        <v>0</v>
      </c>
      <c r="Y108" s="138">
        <v>0</v>
      </c>
      <c r="Z108" s="159">
        <f t="shared" si="154"/>
        <v>0</v>
      </c>
      <c r="AA108" s="138">
        <v>0</v>
      </c>
      <c r="AB108" s="159">
        <f t="shared" si="155"/>
        <v>0</v>
      </c>
      <c r="AC108" s="168">
        <v>0</v>
      </c>
      <c r="AD108" s="138">
        <v>0</v>
      </c>
      <c r="AE108" s="159">
        <f t="shared" si="156"/>
        <v>0</v>
      </c>
      <c r="AF108" s="159">
        <v>55</v>
      </c>
      <c r="AG108" s="159">
        <v>0</v>
      </c>
      <c r="AH108" s="199">
        <v>0.04</v>
      </c>
      <c r="AI108" s="199">
        <v>1.4999999999999999E-2</v>
      </c>
      <c r="AJ108" s="159">
        <f t="shared" si="157"/>
        <v>3.4</v>
      </c>
      <c r="AK108" s="182">
        <f t="shared" si="158"/>
        <v>1.2749999999999999</v>
      </c>
    </row>
    <row r="109" spans="1:37" ht="12.75" customHeight="1" x14ac:dyDescent="0.2">
      <c r="A109" s="107" t="s">
        <v>160</v>
      </c>
      <c r="B109" s="60" t="s">
        <v>11</v>
      </c>
      <c r="C109" s="60" t="s">
        <v>22</v>
      </c>
      <c r="D109" s="129">
        <v>109</v>
      </c>
      <c r="E109" s="129">
        <v>109</v>
      </c>
      <c r="F109" s="129" t="s">
        <v>140</v>
      </c>
      <c r="G109" s="226">
        <f t="shared" si="159"/>
        <v>80.995000000000005</v>
      </c>
      <c r="H109" s="226">
        <f>D109-G109</f>
        <v>28.004999999999995</v>
      </c>
      <c r="I109" s="227">
        <f>H109/D109</f>
        <v>0.25692660550458712</v>
      </c>
      <c r="J109" s="228">
        <v>1</v>
      </c>
      <c r="K109" s="152">
        <v>3.8</v>
      </c>
      <c r="L109" s="152">
        <v>1.2</v>
      </c>
      <c r="M109" s="135"/>
      <c r="N109" s="135"/>
      <c r="O109" s="169">
        <f>(M109+N109)/K109</f>
        <v>0</v>
      </c>
      <c r="P109" s="164">
        <f t="shared" si="109"/>
        <v>0</v>
      </c>
      <c r="Q109" s="139"/>
      <c r="R109" s="164">
        <f t="shared" si="110"/>
        <v>0</v>
      </c>
      <c r="S109" s="139"/>
      <c r="T109" s="164">
        <f>S109/K109</f>
        <v>0</v>
      </c>
      <c r="U109" s="139"/>
      <c r="V109" s="164">
        <f t="shared" si="149"/>
        <v>0</v>
      </c>
      <c r="W109" s="139">
        <v>0</v>
      </c>
      <c r="X109" s="164">
        <f>(W109/K109)/J109</f>
        <v>0</v>
      </c>
      <c r="Y109" s="139">
        <v>0</v>
      </c>
      <c r="Z109" s="164">
        <f>(Y109/K109)/J109</f>
        <v>0</v>
      </c>
      <c r="AA109" s="139">
        <v>0</v>
      </c>
      <c r="AB109" s="164">
        <f>(AA109/K109)/J109</f>
        <v>0</v>
      </c>
      <c r="AC109" s="169">
        <v>0</v>
      </c>
      <c r="AD109" s="139">
        <v>0</v>
      </c>
      <c r="AE109" s="164">
        <f>AD109/K109</f>
        <v>0</v>
      </c>
      <c r="AF109" s="67">
        <v>75</v>
      </c>
      <c r="AG109" s="164">
        <v>0</v>
      </c>
      <c r="AH109" s="229">
        <v>0.04</v>
      </c>
      <c r="AI109" s="229">
        <v>1.4999999999999999E-2</v>
      </c>
      <c r="AJ109" s="164">
        <f>(D109*AH109)+AG109</f>
        <v>4.3600000000000003</v>
      </c>
      <c r="AK109" s="230">
        <f>D109*AI109</f>
        <v>1.635</v>
      </c>
    </row>
    <row r="110" spans="1:37" ht="12.75" customHeight="1" thickBot="1" x14ac:dyDescent="0.25">
      <c r="A110" s="107" t="s">
        <v>160</v>
      </c>
      <c r="B110" s="60" t="s">
        <v>10</v>
      </c>
      <c r="C110" s="60" t="s">
        <v>22</v>
      </c>
      <c r="D110" s="129">
        <v>109</v>
      </c>
      <c r="E110" s="129">
        <v>109</v>
      </c>
      <c r="F110" s="129" t="s">
        <v>140</v>
      </c>
      <c r="G110" s="226">
        <f t="shared" si="159"/>
        <v>80.995000000000005</v>
      </c>
      <c r="H110" s="226">
        <f>D110-G110</f>
        <v>28.004999999999995</v>
      </c>
      <c r="I110" s="227">
        <f>H110/D110</f>
        <v>0.25692660550458712</v>
      </c>
      <c r="J110" s="228">
        <v>1</v>
      </c>
      <c r="K110" s="152">
        <v>3.8</v>
      </c>
      <c r="L110" s="152">
        <v>1.2</v>
      </c>
      <c r="M110" s="135"/>
      <c r="N110" s="135"/>
      <c r="O110" s="169">
        <f>(M110+N110)/K110</f>
        <v>0</v>
      </c>
      <c r="P110" s="164">
        <f t="shared" si="109"/>
        <v>0</v>
      </c>
      <c r="Q110" s="139"/>
      <c r="R110" s="164">
        <f t="shared" si="110"/>
        <v>0</v>
      </c>
      <c r="S110" s="139"/>
      <c r="T110" s="164">
        <f>S110/K110</f>
        <v>0</v>
      </c>
      <c r="U110" s="139"/>
      <c r="V110" s="164">
        <f t="shared" si="149"/>
        <v>0</v>
      </c>
      <c r="W110" s="139">
        <v>0</v>
      </c>
      <c r="X110" s="164">
        <f>(W110/K110)/J110</f>
        <v>0</v>
      </c>
      <c r="Y110" s="139">
        <v>0</v>
      </c>
      <c r="Z110" s="164">
        <f>(Y110/K110)/J110</f>
        <v>0</v>
      </c>
      <c r="AA110" s="139">
        <v>0</v>
      </c>
      <c r="AB110" s="164">
        <f>(AA110/K110)/J110</f>
        <v>0</v>
      </c>
      <c r="AC110" s="169">
        <v>0</v>
      </c>
      <c r="AD110" s="139">
        <v>0</v>
      </c>
      <c r="AE110" s="164">
        <f>AD110/K110</f>
        <v>0</v>
      </c>
      <c r="AF110" s="67">
        <v>75</v>
      </c>
      <c r="AG110" s="164">
        <v>0</v>
      </c>
      <c r="AH110" s="229">
        <v>0.04</v>
      </c>
      <c r="AI110" s="229">
        <v>1.4999999999999999E-2</v>
      </c>
      <c r="AJ110" s="164">
        <f>(D110*AH110)+AG110</f>
        <v>4.3600000000000003</v>
      </c>
      <c r="AK110" s="230">
        <f>D110*AI110</f>
        <v>1.635</v>
      </c>
    </row>
    <row r="111" spans="1:37" s="195" customFormat="1" ht="12.75" customHeight="1" thickBot="1" x14ac:dyDescent="0.25">
      <c r="A111" s="298" t="s">
        <v>148</v>
      </c>
      <c r="B111" s="220" t="s">
        <v>152</v>
      </c>
      <c r="C111" s="220" t="s">
        <v>140</v>
      </c>
      <c r="D111" s="299">
        <v>159</v>
      </c>
      <c r="E111" s="299" t="s">
        <v>140</v>
      </c>
      <c r="F111" s="299" t="s">
        <v>140</v>
      </c>
      <c r="G111" s="246">
        <f t="shared" si="159"/>
        <v>129.96868421052631</v>
      </c>
      <c r="H111" s="246">
        <f>D111-G111</f>
        <v>29.031315789473695</v>
      </c>
      <c r="I111" s="247">
        <f>H111/D111</f>
        <v>0.18258689175769618</v>
      </c>
      <c r="J111" s="248">
        <v>20</v>
      </c>
      <c r="K111" s="231">
        <v>3.8</v>
      </c>
      <c r="L111" s="232">
        <v>1.2</v>
      </c>
      <c r="M111" s="249"/>
      <c r="N111" s="249">
        <v>93</v>
      </c>
      <c r="O111" s="250">
        <f>(M111+N111)/K111</f>
        <v>24.473684210526319</v>
      </c>
      <c r="P111" s="251">
        <f t="shared" si="109"/>
        <v>1.2236842105263159</v>
      </c>
      <c r="Q111" s="252"/>
      <c r="R111" s="251">
        <f t="shared" si="110"/>
        <v>0</v>
      </c>
      <c r="S111" s="252"/>
      <c r="T111" s="251">
        <f>S111/K111</f>
        <v>0</v>
      </c>
      <c r="U111" s="252"/>
      <c r="V111" s="251">
        <f t="shared" si="149"/>
        <v>0</v>
      </c>
      <c r="W111" s="252">
        <v>0</v>
      </c>
      <c r="X111" s="251">
        <f>(W111/K111)/J111</f>
        <v>0</v>
      </c>
      <c r="Y111" s="252">
        <v>0</v>
      </c>
      <c r="Z111" s="251">
        <f>(Y111/K111)/J111</f>
        <v>0</v>
      </c>
      <c r="AA111" s="252">
        <v>0</v>
      </c>
      <c r="AB111" s="251">
        <f>(AA111/K111)/J111</f>
        <v>0</v>
      </c>
      <c r="AC111" s="250">
        <v>0</v>
      </c>
      <c r="AD111" s="252">
        <v>0</v>
      </c>
      <c r="AE111" s="251">
        <f>AD111/K111</f>
        <v>0</v>
      </c>
      <c r="AF111" s="251">
        <v>120</v>
      </c>
      <c r="AG111" s="251">
        <v>0</v>
      </c>
      <c r="AH111" s="300">
        <v>0.04</v>
      </c>
      <c r="AI111" s="300">
        <v>1.4999999999999999E-2</v>
      </c>
      <c r="AJ111" s="251">
        <f>(D111*AH111)+AG111</f>
        <v>6.36</v>
      </c>
      <c r="AK111" s="254">
        <f>D111*AI111</f>
        <v>2.3849999999999998</v>
      </c>
    </row>
    <row r="112" spans="1:37" s="195" customFormat="1" ht="12.75" customHeight="1" x14ac:dyDescent="0.2">
      <c r="A112" s="301" t="s">
        <v>174</v>
      </c>
      <c r="B112" s="188" t="s">
        <v>9</v>
      </c>
      <c r="C112" s="188" t="s">
        <v>1</v>
      </c>
      <c r="D112" s="272">
        <v>60</v>
      </c>
      <c r="E112" s="867" t="s">
        <v>241</v>
      </c>
      <c r="F112" s="868"/>
      <c r="G112" s="190">
        <f t="shared" si="159"/>
        <v>45.9</v>
      </c>
      <c r="H112" s="190">
        <f t="shared" ref="H112:H115" si="160">D112-G112</f>
        <v>14.100000000000001</v>
      </c>
      <c r="I112" s="191">
        <f t="shared" ref="I112:I115" si="161">H112/D112</f>
        <v>0.23500000000000001</v>
      </c>
      <c r="J112" s="192">
        <v>10</v>
      </c>
      <c r="K112" s="149">
        <v>3.8</v>
      </c>
      <c r="L112" s="144">
        <v>1.2</v>
      </c>
      <c r="M112" s="132"/>
      <c r="N112" s="132"/>
      <c r="O112" s="165">
        <f t="shared" ref="O112:O115" si="162">(M112+N112)/K112</f>
        <v>0</v>
      </c>
      <c r="P112" s="157">
        <f t="shared" si="109"/>
        <v>0</v>
      </c>
      <c r="Q112" s="136"/>
      <c r="R112" s="157">
        <f t="shared" si="110"/>
        <v>0</v>
      </c>
      <c r="S112" s="136"/>
      <c r="T112" s="157">
        <f t="shared" ref="T112:T115" si="163">S112/K112</f>
        <v>0</v>
      </c>
      <c r="U112" s="136"/>
      <c r="V112" s="157">
        <f t="shared" si="149"/>
        <v>0</v>
      </c>
      <c r="W112" s="136">
        <v>0</v>
      </c>
      <c r="X112" s="157">
        <f t="shared" ref="X112:X115" si="164">(W112/K112)/J112</f>
        <v>0</v>
      </c>
      <c r="Y112" s="136">
        <v>0</v>
      </c>
      <c r="Z112" s="157">
        <f t="shared" ref="Z112:Z115" si="165">(Y112/K112)/J112</f>
        <v>0</v>
      </c>
      <c r="AA112" s="136">
        <v>0</v>
      </c>
      <c r="AB112" s="157">
        <f t="shared" ref="AB112:AB115" si="166">(AA112/K112)/J112</f>
        <v>0</v>
      </c>
      <c r="AC112" s="165">
        <v>0</v>
      </c>
      <c r="AD112" s="136">
        <v>0</v>
      </c>
      <c r="AE112" s="157">
        <f t="shared" ref="AE112:AE115" si="167">AD112/K112</f>
        <v>0</v>
      </c>
      <c r="AF112" s="157">
        <v>40</v>
      </c>
      <c r="AG112" s="157">
        <v>5</v>
      </c>
      <c r="AH112" s="193">
        <v>0</v>
      </c>
      <c r="AI112" s="193">
        <v>1.4999999999999999E-2</v>
      </c>
      <c r="AJ112" s="157">
        <f t="shared" ref="AJ112:AJ115" si="168">(D112*AH112)+AG112</f>
        <v>5</v>
      </c>
      <c r="AK112" s="194">
        <f t="shared" ref="AK112:AK115" si="169">D112*AI112</f>
        <v>0.89999999999999991</v>
      </c>
    </row>
    <row r="113" spans="1:37" s="195" customFormat="1" ht="12.75" customHeight="1" thickBot="1" x14ac:dyDescent="0.25">
      <c r="A113" s="302" t="s">
        <v>174</v>
      </c>
      <c r="B113" s="176" t="s">
        <v>9</v>
      </c>
      <c r="C113" s="176" t="s">
        <v>2</v>
      </c>
      <c r="D113" s="273">
        <v>50</v>
      </c>
      <c r="E113" s="869" t="s">
        <v>242</v>
      </c>
      <c r="F113" s="870"/>
      <c r="G113" s="171">
        <f t="shared" si="159"/>
        <v>37.75</v>
      </c>
      <c r="H113" s="171">
        <f t="shared" si="160"/>
        <v>12.25</v>
      </c>
      <c r="I113" s="172">
        <f t="shared" si="161"/>
        <v>0.245</v>
      </c>
      <c r="J113" s="173">
        <v>20</v>
      </c>
      <c r="K113" s="145">
        <v>3.8</v>
      </c>
      <c r="L113" s="146">
        <v>1.2</v>
      </c>
      <c r="M113" s="133"/>
      <c r="N113" s="133"/>
      <c r="O113" s="166">
        <f t="shared" si="162"/>
        <v>0</v>
      </c>
      <c r="P113" s="158">
        <f t="shared" si="109"/>
        <v>0</v>
      </c>
      <c r="Q113" s="137"/>
      <c r="R113" s="158">
        <f t="shared" si="110"/>
        <v>0</v>
      </c>
      <c r="S113" s="137"/>
      <c r="T113" s="158">
        <f t="shared" si="163"/>
        <v>0</v>
      </c>
      <c r="U113" s="137"/>
      <c r="V113" s="158">
        <f t="shared" si="149"/>
        <v>0</v>
      </c>
      <c r="W113" s="137">
        <v>0</v>
      </c>
      <c r="X113" s="158">
        <f t="shared" si="164"/>
        <v>0</v>
      </c>
      <c r="Y113" s="137">
        <v>0</v>
      </c>
      <c r="Z113" s="158">
        <f t="shared" si="165"/>
        <v>0</v>
      </c>
      <c r="AA113" s="137">
        <v>0</v>
      </c>
      <c r="AB113" s="158">
        <f t="shared" si="166"/>
        <v>0</v>
      </c>
      <c r="AC113" s="166">
        <v>0</v>
      </c>
      <c r="AD113" s="137">
        <v>0</v>
      </c>
      <c r="AE113" s="158">
        <f t="shared" si="167"/>
        <v>0</v>
      </c>
      <c r="AF113" s="158">
        <v>32</v>
      </c>
      <c r="AG113" s="158">
        <v>5</v>
      </c>
      <c r="AH113" s="197">
        <v>0</v>
      </c>
      <c r="AI113" s="197">
        <v>1.4999999999999999E-2</v>
      </c>
      <c r="AJ113" s="158">
        <f t="shared" si="168"/>
        <v>5</v>
      </c>
      <c r="AK113" s="175">
        <f t="shared" si="169"/>
        <v>0.75</v>
      </c>
    </row>
    <row r="114" spans="1:37" s="195" customFormat="1" ht="12.75" customHeight="1" x14ac:dyDescent="0.2">
      <c r="A114" s="303" t="s">
        <v>175</v>
      </c>
      <c r="B114" s="225" t="s">
        <v>9</v>
      </c>
      <c r="C114" s="225" t="s">
        <v>1</v>
      </c>
      <c r="D114" s="280">
        <v>85</v>
      </c>
      <c r="E114" s="867" t="s">
        <v>241</v>
      </c>
      <c r="F114" s="868"/>
      <c r="G114" s="226">
        <f t="shared" si="159"/>
        <v>66.275000000000006</v>
      </c>
      <c r="H114" s="226">
        <f t="shared" si="160"/>
        <v>18.724999999999994</v>
      </c>
      <c r="I114" s="227">
        <f t="shared" si="161"/>
        <v>0.22029411764705875</v>
      </c>
      <c r="J114" s="228">
        <v>10</v>
      </c>
      <c r="K114" s="143">
        <v>3.8</v>
      </c>
      <c r="L114" s="152">
        <v>1.2</v>
      </c>
      <c r="M114" s="135"/>
      <c r="N114" s="135"/>
      <c r="O114" s="169">
        <f t="shared" si="162"/>
        <v>0</v>
      </c>
      <c r="P114" s="164">
        <f t="shared" si="109"/>
        <v>0</v>
      </c>
      <c r="Q114" s="139"/>
      <c r="R114" s="164">
        <f t="shared" si="110"/>
        <v>0</v>
      </c>
      <c r="S114" s="139"/>
      <c r="T114" s="164">
        <f t="shared" si="163"/>
        <v>0</v>
      </c>
      <c r="U114" s="139"/>
      <c r="V114" s="164">
        <f t="shared" si="149"/>
        <v>0</v>
      </c>
      <c r="W114" s="139">
        <v>0</v>
      </c>
      <c r="X114" s="164">
        <f t="shared" si="164"/>
        <v>0</v>
      </c>
      <c r="Y114" s="139">
        <v>0</v>
      </c>
      <c r="Z114" s="164">
        <f t="shared" si="165"/>
        <v>0</v>
      </c>
      <c r="AA114" s="139">
        <v>0</v>
      </c>
      <c r="AB114" s="164">
        <f t="shared" si="166"/>
        <v>0</v>
      </c>
      <c r="AC114" s="169">
        <v>0</v>
      </c>
      <c r="AD114" s="139">
        <v>0</v>
      </c>
      <c r="AE114" s="164">
        <f t="shared" si="167"/>
        <v>0</v>
      </c>
      <c r="AF114" s="164">
        <v>60</v>
      </c>
      <c r="AG114" s="164">
        <v>5</v>
      </c>
      <c r="AH114" s="229">
        <v>0</v>
      </c>
      <c r="AI114" s="229">
        <v>1.4999999999999999E-2</v>
      </c>
      <c r="AJ114" s="164">
        <f t="shared" si="168"/>
        <v>5</v>
      </c>
      <c r="AK114" s="230">
        <f t="shared" si="169"/>
        <v>1.2749999999999999</v>
      </c>
    </row>
    <row r="115" spans="1:37" s="195" customFormat="1" ht="12.75" customHeight="1" thickBot="1" x14ac:dyDescent="0.25">
      <c r="A115" s="302" t="s">
        <v>175</v>
      </c>
      <c r="B115" s="176" t="s">
        <v>9</v>
      </c>
      <c r="C115" s="176" t="s">
        <v>2</v>
      </c>
      <c r="D115" s="273">
        <v>65</v>
      </c>
      <c r="E115" s="869" t="s">
        <v>242</v>
      </c>
      <c r="F115" s="870"/>
      <c r="G115" s="171">
        <f t="shared" si="159"/>
        <v>50.975000000000001</v>
      </c>
      <c r="H115" s="171">
        <f t="shared" si="160"/>
        <v>14.024999999999999</v>
      </c>
      <c r="I115" s="172">
        <f t="shared" si="161"/>
        <v>0.21576923076923074</v>
      </c>
      <c r="J115" s="173">
        <v>20</v>
      </c>
      <c r="K115" s="145">
        <v>3.8</v>
      </c>
      <c r="L115" s="146">
        <v>1.2</v>
      </c>
      <c r="M115" s="133"/>
      <c r="N115" s="133"/>
      <c r="O115" s="166">
        <f t="shared" si="162"/>
        <v>0</v>
      </c>
      <c r="P115" s="158">
        <f t="shared" si="109"/>
        <v>0</v>
      </c>
      <c r="Q115" s="137"/>
      <c r="R115" s="158">
        <f t="shared" si="110"/>
        <v>0</v>
      </c>
      <c r="S115" s="137"/>
      <c r="T115" s="158">
        <f t="shared" si="163"/>
        <v>0</v>
      </c>
      <c r="U115" s="137"/>
      <c r="V115" s="158">
        <f t="shared" si="149"/>
        <v>0</v>
      </c>
      <c r="W115" s="137">
        <v>0</v>
      </c>
      <c r="X115" s="158">
        <f t="shared" si="164"/>
        <v>0</v>
      </c>
      <c r="Y115" s="137">
        <v>0</v>
      </c>
      <c r="Z115" s="158">
        <f t="shared" si="165"/>
        <v>0</v>
      </c>
      <c r="AA115" s="137">
        <v>0</v>
      </c>
      <c r="AB115" s="158">
        <f t="shared" si="166"/>
        <v>0</v>
      </c>
      <c r="AC115" s="166">
        <v>0</v>
      </c>
      <c r="AD115" s="137">
        <v>0</v>
      </c>
      <c r="AE115" s="158">
        <f t="shared" si="167"/>
        <v>0</v>
      </c>
      <c r="AF115" s="158">
        <v>45</v>
      </c>
      <c r="AG115" s="158">
        <v>5</v>
      </c>
      <c r="AH115" s="197">
        <v>0</v>
      </c>
      <c r="AI115" s="197">
        <v>1.4999999999999999E-2</v>
      </c>
      <c r="AJ115" s="158">
        <f t="shared" si="168"/>
        <v>5</v>
      </c>
      <c r="AK115" s="175">
        <f t="shared" si="169"/>
        <v>0.97499999999999998</v>
      </c>
    </row>
    <row r="116" spans="1:37" s="195" customFormat="1" ht="12.75" customHeight="1" x14ac:dyDescent="0.2">
      <c r="A116" s="187" t="s">
        <v>174</v>
      </c>
      <c r="B116" s="188" t="s">
        <v>7</v>
      </c>
      <c r="C116" s="188" t="s">
        <v>1</v>
      </c>
      <c r="D116" s="272">
        <v>79</v>
      </c>
      <c r="E116" s="272">
        <v>65</v>
      </c>
      <c r="F116" s="272">
        <v>5</v>
      </c>
      <c r="G116" s="190">
        <f t="shared" ref="G116:G121" si="170">SUM(P116,R116,T116,V116,X116,Z116,AB116,AC116,AE116,AF116,AJ116,AK116)</f>
        <v>54.739736842105259</v>
      </c>
      <c r="H116" s="190">
        <f t="shared" ref="H116:H121" si="171">D116-G116</f>
        <v>24.260263157894741</v>
      </c>
      <c r="I116" s="191">
        <f t="shared" ref="I116:I121" si="172">H116/D116</f>
        <v>0.30709193870752838</v>
      </c>
      <c r="J116" s="192">
        <v>10</v>
      </c>
      <c r="K116" s="149">
        <v>3.8</v>
      </c>
      <c r="L116" s="144">
        <v>1.2</v>
      </c>
      <c r="M116" s="132">
        <v>395</v>
      </c>
      <c r="N116" s="132"/>
      <c r="O116" s="165">
        <f t="shared" ref="O116:O121" si="173">(M116+N116)/K116</f>
        <v>103.94736842105263</v>
      </c>
      <c r="P116" s="157">
        <f t="shared" ref="P116:P121" si="174">O116/J116</f>
        <v>10.394736842105264</v>
      </c>
      <c r="Q116" s="136"/>
      <c r="R116" s="157">
        <f t="shared" ref="R116:R121" si="175">Q116/K116</f>
        <v>0</v>
      </c>
      <c r="S116" s="136"/>
      <c r="T116" s="157">
        <f t="shared" ref="T116:T121" si="176">S116/K116</f>
        <v>0</v>
      </c>
      <c r="U116" s="136"/>
      <c r="V116" s="157">
        <f t="shared" ref="V116:V121" si="177">U116/K116</f>
        <v>0</v>
      </c>
      <c r="W116" s="136">
        <v>0</v>
      </c>
      <c r="X116" s="157">
        <f t="shared" ref="X116:X121" si="178">(W116/K116)/J116</f>
        <v>0</v>
      </c>
      <c r="Y116" s="136">
        <v>0</v>
      </c>
      <c r="Z116" s="157">
        <f t="shared" ref="Z116:Z121" si="179">(Y116/K116)/J116</f>
        <v>0</v>
      </c>
      <c r="AA116" s="136">
        <v>0</v>
      </c>
      <c r="AB116" s="157">
        <f t="shared" ref="AB116:AB121" si="180">(AA116/K116)/J116</f>
        <v>0</v>
      </c>
      <c r="AC116" s="165">
        <v>0</v>
      </c>
      <c r="AD116" s="136">
        <v>0</v>
      </c>
      <c r="AE116" s="157">
        <f t="shared" ref="AE116:AE121" si="181">AD116/K116</f>
        <v>0</v>
      </c>
      <c r="AF116" s="157">
        <v>40</v>
      </c>
      <c r="AG116" s="157">
        <v>0</v>
      </c>
      <c r="AH116" s="193">
        <v>0.04</v>
      </c>
      <c r="AI116" s="193">
        <v>1.4999999999999999E-2</v>
      </c>
      <c r="AJ116" s="157">
        <f t="shared" ref="AJ116:AJ121" si="182">(D116*AH116)+AG116</f>
        <v>3.16</v>
      </c>
      <c r="AK116" s="194">
        <f t="shared" ref="AK116:AK121" si="183">D116*AI116</f>
        <v>1.1850000000000001</v>
      </c>
    </row>
    <row r="117" spans="1:37" s="195" customFormat="1" ht="12.75" customHeight="1" x14ac:dyDescent="0.2">
      <c r="A117" s="196" t="s">
        <v>174</v>
      </c>
      <c r="B117" s="176" t="s">
        <v>7</v>
      </c>
      <c r="C117" s="176" t="s">
        <v>2</v>
      </c>
      <c r="D117" s="273">
        <v>79</v>
      </c>
      <c r="E117" s="273">
        <v>65</v>
      </c>
      <c r="F117" s="273">
        <v>5</v>
      </c>
      <c r="G117" s="171">
        <f t="shared" si="170"/>
        <v>52.055526315789479</v>
      </c>
      <c r="H117" s="171">
        <f t="shared" si="171"/>
        <v>26.944473684210521</v>
      </c>
      <c r="I117" s="172">
        <f t="shared" si="172"/>
        <v>0.34106928714190532</v>
      </c>
      <c r="J117" s="173">
        <v>20</v>
      </c>
      <c r="K117" s="145">
        <v>3.8</v>
      </c>
      <c r="L117" s="146">
        <v>1.2</v>
      </c>
      <c r="M117" s="133">
        <v>586</v>
      </c>
      <c r="N117" s="133"/>
      <c r="O117" s="166">
        <f t="shared" si="173"/>
        <v>154.21052631578948</v>
      </c>
      <c r="P117" s="158">
        <f t="shared" si="174"/>
        <v>7.7105263157894743</v>
      </c>
      <c r="Q117" s="137"/>
      <c r="R117" s="158">
        <f t="shared" si="175"/>
        <v>0</v>
      </c>
      <c r="S117" s="137"/>
      <c r="T117" s="158">
        <f t="shared" si="176"/>
        <v>0</v>
      </c>
      <c r="U117" s="137"/>
      <c r="V117" s="158">
        <f t="shared" si="177"/>
        <v>0</v>
      </c>
      <c r="W117" s="137">
        <v>0</v>
      </c>
      <c r="X117" s="158">
        <f t="shared" si="178"/>
        <v>0</v>
      </c>
      <c r="Y117" s="137">
        <v>0</v>
      </c>
      <c r="Z117" s="158">
        <f t="shared" si="179"/>
        <v>0</v>
      </c>
      <c r="AA117" s="137">
        <v>0</v>
      </c>
      <c r="AB117" s="158">
        <f t="shared" si="180"/>
        <v>0</v>
      </c>
      <c r="AC117" s="166">
        <v>0</v>
      </c>
      <c r="AD117" s="137">
        <v>0</v>
      </c>
      <c r="AE117" s="158">
        <f t="shared" si="181"/>
        <v>0</v>
      </c>
      <c r="AF117" s="158">
        <v>40</v>
      </c>
      <c r="AG117" s="158">
        <v>0</v>
      </c>
      <c r="AH117" s="197">
        <v>0.04</v>
      </c>
      <c r="AI117" s="197">
        <v>1.4999999999999999E-2</v>
      </c>
      <c r="AJ117" s="158">
        <f t="shared" si="182"/>
        <v>3.16</v>
      </c>
      <c r="AK117" s="175">
        <f t="shared" si="183"/>
        <v>1.1850000000000001</v>
      </c>
    </row>
    <row r="118" spans="1:37" s="195" customFormat="1" ht="12.75" customHeight="1" x14ac:dyDescent="0.2">
      <c r="A118" s="196" t="s">
        <v>174</v>
      </c>
      <c r="B118" s="176" t="s">
        <v>7</v>
      </c>
      <c r="C118" s="176" t="s">
        <v>3</v>
      </c>
      <c r="D118" s="273">
        <v>79</v>
      </c>
      <c r="E118" s="273">
        <v>65</v>
      </c>
      <c r="F118" s="273">
        <v>5</v>
      </c>
      <c r="G118" s="171">
        <f t="shared" si="170"/>
        <v>53.274824561403506</v>
      </c>
      <c r="H118" s="171">
        <f t="shared" si="171"/>
        <v>25.725175438596494</v>
      </c>
      <c r="I118" s="172">
        <f t="shared" si="172"/>
        <v>0.32563513213413287</v>
      </c>
      <c r="J118" s="173">
        <v>30</v>
      </c>
      <c r="K118" s="145">
        <v>3.8</v>
      </c>
      <c r="L118" s="146">
        <v>1.2</v>
      </c>
      <c r="M118" s="133">
        <v>1018</v>
      </c>
      <c r="N118" s="133"/>
      <c r="O118" s="166">
        <f t="shared" si="173"/>
        <v>267.89473684210526</v>
      </c>
      <c r="P118" s="158">
        <f t="shared" si="174"/>
        <v>8.9298245614035086</v>
      </c>
      <c r="Q118" s="137"/>
      <c r="R118" s="158">
        <f t="shared" si="175"/>
        <v>0</v>
      </c>
      <c r="S118" s="137"/>
      <c r="T118" s="158">
        <f t="shared" si="176"/>
        <v>0</v>
      </c>
      <c r="U118" s="137"/>
      <c r="V118" s="158">
        <f t="shared" si="177"/>
        <v>0</v>
      </c>
      <c r="W118" s="137">
        <v>0</v>
      </c>
      <c r="X118" s="158">
        <f t="shared" si="178"/>
        <v>0</v>
      </c>
      <c r="Y118" s="137">
        <v>0</v>
      </c>
      <c r="Z118" s="158">
        <f t="shared" si="179"/>
        <v>0</v>
      </c>
      <c r="AA118" s="137">
        <v>0</v>
      </c>
      <c r="AB118" s="158">
        <f t="shared" si="180"/>
        <v>0</v>
      </c>
      <c r="AC118" s="166">
        <v>0</v>
      </c>
      <c r="AD118" s="137">
        <v>0</v>
      </c>
      <c r="AE118" s="158">
        <f t="shared" si="181"/>
        <v>0</v>
      </c>
      <c r="AF118" s="158">
        <v>40</v>
      </c>
      <c r="AG118" s="158">
        <v>0</v>
      </c>
      <c r="AH118" s="197">
        <v>0.04</v>
      </c>
      <c r="AI118" s="197">
        <v>1.4999999999999999E-2</v>
      </c>
      <c r="AJ118" s="158">
        <f t="shared" si="182"/>
        <v>3.16</v>
      </c>
      <c r="AK118" s="175">
        <f t="shared" si="183"/>
        <v>1.1850000000000001</v>
      </c>
    </row>
    <row r="119" spans="1:37" s="195" customFormat="1" ht="12.75" customHeight="1" x14ac:dyDescent="0.2">
      <c r="A119" s="196" t="s">
        <v>174</v>
      </c>
      <c r="B119" s="176" t="s">
        <v>8</v>
      </c>
      <c r="C119" s="176" t="s">
        <v>1</v>
      </c>
      <c r="D119" s="273">
        <v>75</v>
      </c>
      <c r="E119" s="273">
        <v>60</v>
      </c>
      <c r="F119" s="273">
        <v>5</v>
      </c>
      <c r="G119" s="171">
        <f t="shared" si="170"/>
        <v>51.861842105263158</v>
      </c>
      <c r="H119" s="171">
        <f t="shared" si="171"/>
        <v>23.138157894736842</v>
      </c>
      <c r="I119" s="172">
        <f t="shared" si="172"/>
        <v>0.30850877192982457</v>
      </c>
      <c r="J119" s="173">
        <v>10</v>
      </c>
      <c r="K119" s="145">
        <v>3.8</v>
      </c>
      <c r="L119" s="146">
        <v>1.2</v>
      </c>
      <c r="M119" s="133">
        <v>294</v>
      </c>
      <c r="N119" s="133"/>
      <c r="O119" s="166">
        <f t="shared" si="173"/>
        <v>77.368421052631589</v>
      </c>
      <c r="P119" s="158">
        <f t="shared" si="174"/>
        <v>7.7368421052631593</v>
      </c>
      <c r="Q119" s="137"/>
      <c r="R119" s="158">
        <f t="shared" si="175"/>
        <v>0</v>
      </c>
      <c r="S119" s="137"/>
      <c r="T119" s="158">
        <f t="shared" si="176"/>
        <v>0</v>
      </c>
      <c r="U119" s="137"/>
      <c r="V119" s="158">
        <f t="shared" si="177"/>
        <v>0</v>
      </c>
      <c r="W119" s="137">
        <v>0</v>
      </c>
      <c r="X119" s="158">
        <f t="shared" si="178"/>
        <v>0</v>
      </c>
      <c r="Y119" s="137">
        <v>0</v>
      </c>
      <c r="Z119" s="158">
        <f t="shared" si="179"/>
        <v>0</v>
      </c>
      <c r="AA119" s="137">
        <v>0</v>
      </c>
      <c r="AB119" s="158">
        <f t="shared" si="180"/>
        <v>0</v>
      </c>
      <c r="AC119" s="166">
        <v>0</v>
      </c>
      <c r="AD119" s="137">
        <v>0</v>
      </c>
      <c r="AE119" s="158">
        <f t="shared" si="181"/>
        <v>0</v>
      </c>
      <c r="AF119" s="158">
        <v>40</v>
      </c>
      <c r="AG119" s="158">
        <v>0</v>
      </c>
      <c r="AH119" s="197">
        <v>0.04</v>
      </c>
      <c r="AI119" s="197">
        <v>1.4999999999999999E-2</v>
      </c>
      <c r="AJ119" s="158">
        <f t="shared" si="182"/>
        <v>3</v>
      </c>
      <c r="AK119" s="175">
        <f t="shared" si="183"/>
        <v>1.125</v>
      </c>
    </row>
    <row r="120" spans="1:37" s="195" customFormat="1" ht="12.75" customHeight="1" x14ac:dyDescent="0.2">
      <c r="A120" s="196" t="s">
        <v>174</v>
      </c>
      <c r="B120" s="176" t="s">
        <v>8</v>
      </c>
      <c r="C120" s="176" t="s">
        <v>2</v>
      </c>
      <c r="D120" s="273">
        <v>75</v>
      </c>
      <c r="E120" s="273">
        <v>60</v>
      </c>
      <c r="F120" s="273">
        <v>5</v>
      </c>
      <c r="G120" s="171">
        <f t="shared" si="170"/>
        <v>49.493421052631582</v>
      </c>
      <c r="H120" s="171">
        <f t="shared" si="171"/>
        <v>25.506578947368418</v>
      </c>
      <c r="I120" s="172">
        <f t="shared" si="172"/>
        <v>0.34008771929824555</v>
      </c>
      <c r="J120" s="173">
        <v>20</v>
      </c>
      <c r="K120" s="145">
        <v>3.8</v>
      </c>
      <c r="L120" s="146">
        <v>1.2</v>
      </c>
      <c r="M120" s="133">
        <v>408</v>
      </c>
      <c r="N120" s="133"/>
      <c r="O120" s="166">
        <f t="shared" si="173"/>
        <v>107.36842105263159</v>
      </c>
      <c r="P120" s="158">
        <f t="shared" si="174"/>
        <v>5.3684210526315796</v>
      </c>
      <c r="Q120" s="137"/>
      <c r="R120" s="158">
        <f t="shared" si="175"/>
        <v>0</v>
      </c>
      <c r="S120" s="137"/>
      <c r="T120" s="158">
        <f t="shared" si="176"/>
        <v>0</v>
      </c>
      <c r="U120" s="137"/>
      <c r="V120" s="158">
        <f t="shared" si="177"/>
        <v>0</v>
      </c>
      <c r="W120" s="137">
        <v>0</v>
      </c>
      <c r="X120" s="158">
        <f t="shared" si="178"/>
        <v>0</v>
      </c>
      <c r="Y120" s="137">
        <v>0</v>
      </c>
      <c r="Z120" s="158">
        <f t="shared" si="179"/>
        <v>0</v>
      </c>
      <c r="AA120" s="137">
        <v>0</v>
      </c>
      <c r="AB120" s="158">
        <f t="shared" si="180"/>
        <v>0</v>
      </c>
      <c r="AC120" s="166">
        <v>0</v>
      </c>
      <c r="AD120" s="137">
        <v>0</v>
      </c>
      <c r="AE120" s="158">
        <f t="shared" si="181"/>
        <v>0</v>
      </c>
      <c r="AF120" s="158">
        <v>40</v>
      </c>
      <c r="AG120" s="158">
        <v>0</v>
      </c>
      <c r="AH120" s="197">
        <v>0.04</v>
      </c>
      <c r="AI120" s="197">
        <v>1.4999999999999999E-2</v>
      </c>
      <c r="AJ120" s="158">
        <f t="shared" si="182"/>
        <v>3</v>
      </c>
      <c r="AK120" s="175">
        <f t="shared" si="183"/>
        <v>1.125</v>
      </c>
    </row>
    <row r="121" spans="1:37" s="195" customFormat="1" ht="12.75" customHeight="1" x14ac:dyDescent="0.2">
      <c r="A121" s="196" t="s">
        <v>174</v>
      </c>
      <c r="B121" s="176" t="s">
        <v>8</v>
      </c>
      <c r="C121" s="176" t="s">
        <v>3</v>
      </c>
      <c r="D121" s="273">
        <v>75</v>
      </c>
      <c r="E121" s="273">
        <v>60</v>
      </c>
      <c r="F121" s="273">
        <v>5</v>
      </c>
      <c r="G121" s="171">
        <f t="shared" si="170"/>
        <v>50.607456140350877</v>
      </c>
      <c r="H121" s="171">
        <f t="shared" si="171"/>
        <v>24.392543859649123</v>
      </c>
      <c r="I121" s="172">
        <f t="shared" si="172"/>
        <v>0.32523391812865499</v>
      </c>
      <c r="J121" s="173">
        <v>30</v>
      </c>
      <c r="K121" s="145">
        <v>3.8</v>
      </c>
      <c r="L121" s="146">
        <v>1.2</v>
      </c>
      <c r="M121" s="133">
        <v>739</v>
      </c>
      <c r="N121" s="133"/>
      <c r="O121" s="166">
        <f t="shared" si="173"/>
        <v>194.47368421052633</v>
      </c>
      <c r="P121" s="158">
        <f t="shared" si="174"/>
        <v>6.4824561403508776</v>
      </c>
      <c r="Q121" s="137"/>
      <c r="R121" s="158">
        <f t="shared" si="175"/>
        <v>0</v>
      </c>
      <c r="S121" s="137"/>
      <c r="T121" s="158">
        <f t="shared" si="176"/>
        <v>0</v>
      </c>
      <c r="U121" s="137"/>
      <c r="V121" s="158">
        <f t="shared" si="177"/>
        <v>0</v>
      </c>
      <c r="W121" s="137">
        <v>0</v>
      </c>
      <c r="X121" s="158">
        <f t="shared" si="178"/>
        <v>0</v>
      </c>
      <c r="Y121" s="137">
        <v>0</v>
      </c>
      <c r="Z121" s="158">
        <f t="shared" si="179"/>
        <v>0</v>
      </c>
      <c r="AA121" s="137">
        <v>0</v>
      </c>
      <c r="AB121" s="158">
        <f t="shared" si="180"/>
        <v>0</v>
      </c>
      <c r="AC121" s="166">
        <v>0</v>
      </c>
      <c r="AD121" s="137">
        <v>0</v>
      </c>
      <c r="AE121" s="158">
        <f t="shared" si="181"/>
        <v>0</v>
      </c>
      <c r="AF121" s="158">
        <v>40</v>
      </c>
      <c r="AG121" s="158">
        <v>0</v>
      </c>
      <c r="AH121" s="197">
        <v>0.04</v>
      </c>
      <c r="AI121" s="197">
        <v>1.4999999999999999E-2</v>
      </c>
      <c r="AJ121" s="158">
        <f t="shared" si="182"/>
        <v>3</v>
      </c>
      <c r="AK121" s="175">
        <f t="shared" si="183"/>
        <v>1.125</v>
      </c>
    </row>
    <row r="122" spans="1:37" s="195" customFormat="1" ht="12.75" customHeight="1" x14ac:dyDescent="0.2">
      <c r="A122" s="224" t="s">
        <v>174</v>
      </c>
      <c r="B122" s="225" t="s">
        <v>9</v>
      </c>
      <c r="C122" s="225" t="s">
        <v>1</v>
      </c>
      <c r="D122" s="280">
        <v>75</v>
      </c>
      <c r="E122" s="280">
        <v>60</v>
      </c>
      <c r="F122" s="280">
        <v>5</v>
      </c>
      <c r="G122" s="226">
        <f t="shared" ref="G122:G130" si="184">SUM(P122,R122,T122,V122,X122,Z122,AB122,AC122,AE122,AF122,AJ122,AK122)</f>
        <v>51.309210526315788</v>
      </c>
      <c r="H122" s="226">
        <f t="shared" ref="H122:H130" si="185">D122-G122</f>
        <v>23.690789473684212</v>
      </c>
      <c r="I122" s="227">
        <f t="shared" ref="I122:I130" si="186">H122/D122</f>
        <v>0.31587719298245615</v>
      </c>
      <c r="J122" s="228">
        <v>10</v>
      </c>
      <c r="K122" s="143">
        <v>3.8</v>
      </c>
      <c r="L122" s="152">
        <v>1.2</v>
      </c>
      <c r="M122" s="135">
        <v>273</v>
      </c>
      <c r="N122" s="135"/>
      <c r="O122" s="169">
        <f t="shared" ref="O122:O130" si="187">(M122+N122)/K122</f>
        <v>71.842105263157904</v>
      </c>
      <c r="P122" s="164">
        <f t="shared" ref="P122:P130" si="188">O122/J122</f>
        <v>7.1842105263157903</v>
      </c>
      <c r="Q122" s="139"/>
      <c r="R122" s="164">
        <f t="shared" ref="R122:R130" si="189">Q122/K122</f>
        <v>0</v>
      </c>
      <c r="S122" s="139"/>
      <c r="T122" s="164">
        <f t="shared" ref="T122:T130" si="190">S122/K122</f>
        <v>0</v>
      </c>
      <c r="U122" s="139"/>
      <c r="V122" s="164">
        <f t="shared" ref="V122:V130" si="191">U122/K122</f>
        <v>0</v>
      </c>
      <c r="W122" s="139">
        <v>0</v>
      </c>
      <c r="X122" s="164">
        <f t="shared" ref="X122:X130" si="192">(W122/K122)/J122</f>
        <v>0</v>
      </c>
      <c r="Y122" s="139">
        <v>0</v>
      </c>
      <c r="Z122" s="164">
        <f t="shared" ref="Z122:Z130" si="193">(Y122/K122)/J122</f>
        <v>0</v>
      </c>
      <c r="AA122" s="139">
        <v>0</v>
      </c>
      <c r="AB122" s="164">
        <f t="shared" ref="AB122:AB130" si="194">(AA122/K122)/J122</f>
        <v>0</v>
      </c>
      <c r="AC122" s="169">
        <v>0</v>
      </c>
      <c r="AD122" s="139">
        <v>0</v>
      </c>
      <c r="AE122" s="164">
        <f t="shared" ref="AE122:AE130" si="195">AD122/K122</f>
        <v>0</v>
      </c>
      <c r="AF122" s="164">
        <v>40</v>
      </c>
      <c r="AG122" s="164">
        <v>0</v>
      </c>
      <c r="AH122" s="229">
        <v>0.04</v>
      </c>
      <c r="AI122" s="229">
        <v>1.4999999999999999E-2</v>
      </c>
      <c r="AJ122" s="164">
        <f t="shared" ref="AJ122:AJ130" si="196">(D122*AH122)+AG122</f>
        <v>3</v>
      </c>
      <c r="AK122" s="230">
        <f t="shared" ref="AK122:AK130" si="197">D122*AI122</f>
        <v>1.125</v>
      </c>
    </row>
    <row r="123" spans="1:37" s="195" customFormat="1" ht="12.75" customHeight="1" x14ac:dyDescent="0.2">
      <c r="A123" s="196" t="s">
        <v>174</v>
      </c>
      <c r="B123" s="176" t="s">
        <v>9</v>
      </c>
      <c r="C123" s="176" t="s">
        <v>2</v>
      </c>
      <c r="D123" s="273">
        <v>75</v>
      </c>
      <c r="E123" s="273">
        <v>60</v>
      </c>
      <c r="F123" s="273">
        <v>5</v>
      </c>
      <c r="G123" s="171">
        <f t="shared" si="184"/>
        <v>48.993421052631582</v>
      </c>
      <c r="H123" s="171">
        <f t="shared" si="185"/>
        <v>26.006578947368418</v>
      </c>
      <c r="I123" s="172">
        <f t="shared" si="186"/>
        <v>0.34675438596491226</v>
      </c>
      <c r="J123" s="173">
        <v>20</v>
      </c>
      <c r="K123" s="145">
        <v>3.8</v>
      </c>
      <c r="L123" s="146">
        <v>1.2</v>
      </c>
      <c r="M123" s="133">
        <v>370</v>
      </c>
      <c r="N123" s="133"/>
      <c r="O123" s="166">
        <f t="shared" si="187"/>
        <v>97.368421052631589</v>
      </c>
      <c r="P123" s="158">
        <f t="shared" si="188"/>
        <v>4.8684210526315796</v>
      </c>
      <c r="Q123" s="137"/>
      <c r="R123" s="158">
        <f t="shared" si="189"/>
        <v>0</v>
      </c>
      <c r="S123" s="137"/>
      <c r="T123" s="158">
        <f t="shared" si="190"/>
        <v>0</v>
      </c>
      <c r="U123" s="137"/>
      <c r="V123" s="158">
        <f t="shared" si="191"/>
        <v>0</v>
      </c>
      <c r="W123" s="137">
        <v>0</v>
      </c>
      <c r="X123" s="158">
        <f t="shared" si="192"/>
        <v>0</v>
      </c>
      <c r="Y123" s="137">
        <v>0</v>
      </c>
      <c r="Z123" s="158">
        <f t="shared" si="193"/>
        <v>0</v>
      </c>
      <c r="AA123" s="137">
        <v>0</v>
      </c>
      <c r="AB123" s="158">
        <f t="shared" si="194"/>
        <v>0</v>
      </c>
      <c r="AC123" s="166">
        <v>0</v>
      </c>
      <c r="AD123" s="137">
        <v>0</v>
      </c>
      <c r="AE123" s="158">
        <f t="shared" si="195"/>
        <v>0</v>
      </c>
      <c r="AF123" s="158">
        <v>40</v>
      </c>
      <c r="AG123" s="158">
        <v>0</v>
      </c>
      <c r="AH123" s="197">
        <v>0.04</v>
      </c>
      <c r="AI123" s="197">
        <v>1.4999999999999999E-2</v>
      </c>
      <c r="AJ123" s="158">
        <f t="shared" si="196"/>
        <v>3</v>
      </c>
      <c r="AK123" s="175">
        <f t="shared" si="197"/>
        <v>1.125</v>
      </c>
    </row>
    <row r="124" spans="1:37" s="195" customFormat="1" ht="12.75" customHeight="1" x14ac:dyDescent="0.2">
      <c r="A124" s="196" t="s">
        <v>174</v>
      </c>
      <c r="B124" s="176" t="s">
        <v>9</v>
      </c>
      <c r="C124" s="176" t="s">
        <v>3</v>
      </c>
      <c r="D124" s="273">
        <v>75</v>
      </c>
      <c r="E124" s="273">
        <v>60</v>
      </c>
      <c r="F124" s="273">
        <v>5</v>
      </c>
      <c r="G124" s="171">
        <f t="shared" si="184"/>
        <v>50.089912280701753</v>
      </c>
      <c r="H124" s="171">
        <f t="shared" si="185"/>
        <v>24.910087719298247</v>
      </c>
      <c r="I124" s="172">
        <f t="shared" si="186"/>
        <v>0.33213450292397662</v>
      </c>
      <c r="J124" s="173">
        <v>30</v>
      </c>
      <c r="K124" s="145">
        <v>3.8</v>
      </c>
      <c r="L124" s="146">
        <v>1.2</v>
      </c>
      <c r="M124" s="133">
        <v>680</v>
      </c>
      <c r="N124" s="133"/>
      <c r="O124" s="166">
        <f t="shared" si="187"/>
        <v>178.94736842105263</v>
      </c>
      <c r="P124" s="158">
        <f t="shared" si="188"/>
        <v>5.9649122807017543</v>
      </c>
      <c r="Q124" s="137"/>
      <c r="R124" s="158">
        <f t="shared" si="189"/>
        <v>0</v>
      </c>
      <c r="S124" s="137"/>
      <c r="T124" s="158">
        <f t="shared" si="190"/>
        <v>0</v>
      </c>
      <c r="U124" s="137"/>
      <c r="V124" s="158">
        <f t="shared" si="191"/>
        <v>0</v>
      </c>
      <c r="W124" s="137">
        <v>0</v>
      </c>
      <c r="X124" s="158">
        <f t="shared" si="192"/>
        <v>0</v>
      </c>
      <c r="Y124" s="137">
        <v>0</v>
      </c>
      <c r="Z124" s="158">
        <f t="shared" si="193"/>
        <v>0</v>
      </c>
      <c r="AA124" s="137">
        <v>0</v>
      </c>
      <c r="AB124" s="158">
        <f t="shared" si="194"/>
        <v>0</v>
      </c>
      <c r="AC124" s="166">
        <v>0</v>
      </c>
      <c r="AD124" s="137">
        <v>0</v>
      </c>
      <c r="AE124" s="158">
        <f t="shared" si="195"/>
        <v>0</v>
      </c>
      <c r="AF124" s="158">
        <v>40</v>
      </c>
      <c r="AG124" s="158">
        <v>0</v>
      </c>
      <c r="AH124" s="197">
        <v>0.04</v>
      </c>
      <c r="AI124" s="197">
        <v>1.4999999999999999E-2</v>
      </c>
      <c r="AJ124" s="158">
        <f t="shared" si="196"/>
        <v>3</v>
      </c>
      <c r="AK124" s="175">
        <f t="shared" si="197"/>
        <v>1.125</v>
      </c>
    </row>
    <row r="125" spans="1:37" s="195" customFormat="1" ht="12.75" customHeight="1" x14ac:dyDescent="0.2">
      <c r="A125" s="196" t="s">
        <v>174</v>
      </c>
      <c r="B125" s="176" t="s">
        <v>10</v>
      </c>
      <c r="C125" s="176" t="s">
        <v>1</v>
      </c>
      <c r="D125" s="273">
        <v>79</v>
      </c>
      <c r="E125" s="273">
        <v>65</v>
      </c>
      <c r="F125" s="273">
        <v>5</v>
      </c>
      <c r="G125" s="171">
        <f t="shared" si="184"/>
        <v>54.344999999999999</v>
      </c>
      <c r="H125" s="171">
        <f t="shared" si="185"/>
        <v>24.655000000000001</v>
      </c>
      <c r="I125" s="172">
        <f t="shared" si="186"/>
        <v>0.31208860759493673</v>
      </c>
      <c r="J125" s="173">
        <v>10</v>
      </c>
      <c r="K125" s="145">
        <v>3.8</v>
      </c>
      <c r="L125" s="146">
        <v>1.2</v>
      </c>
      <c r="M125" s="133">
        <v>380</v>
      </c>
      <c r="N125" s="133"/>
      <c r="O125" s="166">
        <f t="shared" si="187"/>
        <v>100</v>
      </c>
      <c r="P125" s="158">
        <f t="shared" si="188"/>
        <v>10</v>
      </c>
      <c r="Q125" s="137"/>
      <c r="R125" s="158">
        <f t="shared" si="189"/>
        <v>0</v>
      </c>
      <c r="S125" s="137"/>
      <c r="T125" s="158">
        <f t="shared" si="190"/>
        <v>0</v>
      </c>
      <c r="U125" s="137"/>
      <c r="V125" s="158">
        <f t="shared" si="191"/>
        <v>0</v>
      </c>
      <c r="W125" s="137">
        <v>0</v>
      </c>
      <c r="X125" s="158">
        <f t="shared" si="192"/>
        <v>0</v>
      </c>
      <c r="Y125" s="137">
        <v>0</v>
      </c>
      <c r="Z125" s="158">
        <f t="shared" si="193"/>
        <v>0</v>
      </c>
      <c r="AA125" s="137">
        <v>0</v>
      </c>
      <c r="AB125" s="158">
        <f t="shared" si="194"/>
        <v>0</v>
      </c>
      <c r="AC125" s="166">
        <v>0</v>
      </c>
      <c r="AD125" s="137">
        <v>0</v>
      </c>
      <c r="AE125" s="158">
        <f t="shared" si="195"/>
        <v>0</v>
      </c>
      <c r="AF125" s="158">
        <v>40</v>
      </c>
      <c r="AG125" s="158">
        <v>0</v>
      </c>
      <c r="AH125" s="197">
        <v>0.04</v>
      </c>
      <c r="AI125" s="197">
        <v>1.4999999999999999E-2</v>
      </c>
      <c r="AJ125" s="158">
        <f t="shared" si="196"/>
        <v>3.16</v>
      </c>
      <c r="AK125" s="175">
        <f t="shared" si="197"/>
        <v>1.1850000000000001</v>
      </c>
    </row>
    <row r="126" spans="1:37" s="195" customFormat="1" ht="12.75" customHeight="1" x14ac:dyDescent="0.2">
      <c r="A126" s="196" t="s">
        <v>174</v>
      </c>
      <c r="B126" s="176" t="s">
        <v>10</v>
      </c>
      <c r="C126" s="176" t="s">
        <v>2</v>
      </c>
      <c r="D126" s="273">
        <v>79</v>
      </c>
      <c r="E126" s="273">
        <v>65</v>
      </c>
      <c r="F126" s="273">
        <v>5</v>
      </c>
      <c r="G126" s="171">
        <f t="shared" si="184"/>
        <v>51.726578947368424</v>
      </c>
      <c r="H126" s="171">
        <f t="shared" si="185"/>
        <v>27.273421052631576</v>
      </c>
      <c r="I126" s="172">
        <f t="shared" si="186"/>
        <v>0.34523317788141233</v>
      </c>
      <c r="J126" s="173">
        <v>20</v>
      </c>
      <c r="K126" s="145">
        <v>3.8</v>
      </c>
      <c r="L126" s="146">
        <v>1.2</v>
      </c>
      <c r="M126" s="133">
        <v>561</v>
      </c>
      <c r="N126" s="133"/>
      <c r="O126" s="166">
        <f t="shared" si="187"/>
        <v>147.63157894736844</v>
      </c>
      <c r="P126" s="158">
        <f t="shared" si="188"/>
        <v>7.3815789473684221</v>
      </c>
      <c r="Q126" s="137"/>
      <c r="R126" s="158">
        <f t="shared" si="189"/>
        <v>0</v>
      </c>
      <c r="S126" s="137"/>
      <c r="T126" s="158">
        <f t="shared" si="190"/>
        <v>0</v>
      </c>
      <c r="U126" s="137"/>
      <c r="V126" s="158">
        <f t="shared" si="191"/>
        <v>0</v>
      </c>
      <c r="W126" s="137">
        <v>0</v>
      </c>
      <c r="X126" s="158">
        <f t="shared" si="192"/>
        <v>0</v>
      </c>
      <c r="Y126" s="137">
        <v>0</v>
      </c>
      <c r="Z126" s="158">
        <f t="shared" si="193"/>
        <v>0</v>
      </c>
      <c r="AA126" s="137">
        <v>0</v>
      </c>
      <c r="AB126" s="158">
        <f t="shared" si="194"/>
        <v>0</v>
      </c>
      <c r="AC126" s="166">
        <v>0</v>
      </c>
      <c r="AD126" s="137">
        <v>0</v>
      </c>
      <c r="AE126" s="158">
        <f t="shared" si="195"/>
        <v>0</v>
      </c>
      <c r="AF126" s="158">
        <v>40</v>
      </c>
      <c r="AG126" s="158">
        <v>0</v>
      </c>
      <c r="AH126" s="197">
        <v>0.04</v>
      </c>
      <c r="AI126" s="197">
        <v>1.4999999999999999E-2</v>
      </c>
      <c r="AJ126" s="158">
        <f t="shared" si="196"/>
        <v>3.16</v>
      </c>
      <c r="AK126" s="175">
        <f t="shared" si="197"/>
        <v>1.1850000000000001</v>
      </c>
    </row>
    <row r="127" spans="1:37" s="195" customFormat="1" ht="12.75" customHeight="1" x14ac:dyDescent="0.2">
      <c r="A127" s="196" t="s">
        <v>174</v>
      </c>
      <c r="B127" s="176" t="s">
        <v>10</v>
      </c>
      <c r="C127" s="176" t="s">
        <v>3</v>
      </c>
      <c r="D127" s="273">
        <v>79</v>
      </c>
      <c r="E127" s="273">
        <v>65</v>
      </c>
      <c r="F127" s="273">
        <v>5</v>
      </c>
      <c r="G127" s="171">
        <f t="shared" si="184"/>
        <v>52.923947368421054</v>
      </c>
      <c r="H127" s="171">
        <f t="shared" si="185"/>
        <v>26.076052631578946</v>
      </c>
      <c r="I127" s="172">
        <f t="shared" si="186"/>
        <v>0.33007661558960694</v>
      </c>
      <c r="J127" s="173">
        <v>30</v>
      </c>
      <c r="K127" s="145">
        <v>3.8</v>
      </c>
      <c r="L127" s="146">
        <v>1.2</v>
      </c>
      <c r="M127" s="133">
        <v>978</v>
      </c>
      <c r="N127" s="133"/>
      <c r="O127" s="166">
        <f t="shared" si="187"/>
        <v>257.36842105263162</v>
      </c>
      <c r="P127" s="158">
        <f t="shared" si="188"/>
        <v>8.5789473684210531</v>
      </c>
      <c r="Q127" s="137"/>
      <c r="R127" s="158">
        <f t="shared" si="189"/>
        <v>0</v>
      </c>
      <c r="S127" s="137"/>
      <c r="T127" s="158">
        <f t="shared" si="190"/>
        <v>0</v>
      </c>
      <c r="U127" s="137"/>
      <c r="V127" s="158">
        <f t="shared" si="191"/>
        <v>0</v>
      </c>
      <c r="W127" s="137">
        <v>0</v>
      </c>
      <c r="X127" s="158">
        <f t="shared" si="192"/>
        <v>0</v>
      </c>
      <c r="Y127" s="137">
        <v>0</v>
      </c>
      <c r="Z127" s="158">
        <f t="shared" si="193"/>
        <v>0</v>
      </c>
      <c r="AA127" s="137">
        <v>0</v>
      </c>
      <c r="AB127" s="158">
        <f t="shared" si="194"/>
        <v>0</v>
      </c>
      <c r="AC127" s="166">
        <v>0</v>
      </c>
      <c r="AD127" s="137">
        <v>0</v>
      </c>
      <c r="AE127" s="158">
        <f t="shared" si="195"/>
        <v>0</v>
      </c>
      <c r="AF127" s="158">
        <v>40</v>
      </c>
      <c r="AG127" s="158">
        <v>0</v>
      </c>
      <c r="AH127" s="197">
        <v>0.04</v>
      </c>
      <c r="AI127" s="197">
        <v>1.4999999999999999E-2</v>
      </c>
      <c r="AJ127" s="158">
        <f t="shared" si="196"/>
        <v>3.16</v>
      </c>
      <c r="AK127" s="175">
        <f t="shared" si="197"/>
        <v>1.1850000000000001</v>
      </c>
    </row>
    <row r="128" spans="1:37" s="195" customFormat="1" ht="12.75" customHeight="1" x14ac:dyDescent="0.2">
      <c r="A128" s="196" t="s">
        <v>174</v>
      </c>
      <c r="B128" s="176" t="s">
        <v>11</v>
      </c>
      <c r="C128" s="176" t="s">
        <v>1</v>
      </c>
      <c r="D128" s="273">
        <v>79</v>
      </c>
      <c r="E128" s="273">
        <v>65</v>
      </c>
      <c r="F128" s="273">
        <v>5</v>
      </c>
      <c r="G128" s="171">
        <f t="shared" si="184"/>
        <v>56.055526315789479</v>
      </c>
      <c r="H128" s="171">
        <f t="shared" si="185"/>
        <v>22.944473684210521</v>
      </c>
      <c r="I128" s="172">
        <f t="shared" si="186"/>
        <v>0.29043637574950026</v>
      </c>
      <c r="J128" s="173">
        <v>10</v>
      </c>
      <c r="K128" s="145">
        <v>3.8</v>
      </c>
      <c r="L128" s="146">
        <v>1.2</v>
      </c>
      <c r="M128" s="133">
        <v>445</v>
      </c>
      <c r="N128" s="133"/>
      <c r="O128" s="166">
        <f t="shared" si="187"/>
        <v>117.10526315789474</v>
      </c>
      <c r="P128" s="158">
        <f t="shared" si="188"/>
        <v>11.710526315789474</v>
      </c>
      <c r="Q128" s="137"/>
      <c r="R128" s="158">
        <f t="shared" si="189"/>
        <v>0</v>
      </c>
      <c r="S128" s="137"/>
      <c r="T128" s="158">
        <f t="shared" si="190"/>
        <v>0</v>
      </c>
      <c r="U128" s="137"/>
      <c r="V128" s="158">
        <f t="shared" si="191"/>
        <v>0</v>
      </c>
      <c r="W128" s="137">
        <v>0</v>
      </c>
      <c r="X128" s="158">
        <f t="shared" si="192"/>
        <v>0</v>
      </c>
      <c r="Y128" s="137">
        <v>0</v>
      </c>
      <c r="Z128" s="158">
        <f t="shared" si="193"/>
        <v>0</v>
      </c>
      <c r="AA128" s="137">
        <v>0</v>
      </c>
      <c r="AB128" s="158">
        <f t="shared" si="194"/>
        <v>0</v>
      </c>
      <c r="AC128" s="166">
        <v>0</v>
      </c>
      <c r="AD128" s="137">
        <v>0</v>
      </c>
      <c r="AE128" s="158">
        <f t="shared" si="195"/>
        <v>0</v>
      </c>
      <c r="AF128" s="158">
        <v>40</v>
      </c>
      <c r="AG128" s="158">
        <v>0</v>
      </c>
      <c r="AH128" s="197">
        <v>0.04</v>
      </c>
      <c r="AI128" s="197">
        <v>1.4999999999999999E-2</v>
      </c>
      <c r="AJ128" s="158">
        <f t="shared" si="196"/>
        <v>3.16</v>
      </c>
      <c r="AK128" s="175">
        <f t="shared" si="197"/>
        <v>1.1850000000000001</v>
      </c>
    </row>
    <row r="129" spans="1:37" s="195" customFormat="1" ht="12.75" customHeight="1" x14ac:dyDescent="0.2">
      <c r="A129" s="196" t="s">
        <v>174</v>
      </c>
      <c r="B129" s="176" t="s">
        <v>11</v>
      </c>
      <c r="C129" s="176" t="s">
        <v>2</v>
      </c>
      <c r="D129" s="273">
        <v>79</v>
      </c>
      <c r="E129" s="273">
        <v>65</v>
      </c>
      <c r="F129" s="273">
        <v>5</v>
      </c>
      <c r="G129" s="171">
        <f t="shared" si="184"/>
        <v>53.226578947368424</v>
      </c>
      <c r="H129" s="171">
        <f t="shared" si="185"/>
        <v>25.773421052631576</v>
      </c>
      <c r="I129" s="172">
        <f t="shared" si="186"/>
        <v>0.32624583610926045</v>
      </c>
      <c r="J129" s="173">
        <v>20</v>
      </c>
      <c r="K129" s="145">
        <v>3.8</v>
      </c>
      <c r="L129" s="146">
        <v>1.2</v>
      </c>
      <c r="M129" s="133">
        <v>675</v>
      </c>
      <c r="N129" s="133"/>
      <c r="O129" s="166">
        <f t="shared" si="187"/>
        <v>177.63157894736844</v>
      </c>
      <c r="P129" s="158">
        <f t="shared" si="188"/>
        <v>8.8815789473684212</v>
      </c>
      <c r="Q129" s="137"/>
      <c r="R129" s="158">
        <f t="shared" si="189"/>
        <v>0</v>
      </c>
      <c r="S129" s="137"/>
      <c r="T129" s="158">
        <f t="shared" si="190"/>
        <v>0</v>
      </c>
      <c r="U129" s="137"/>
      <c r="V129" s="158">
        <f t="shared" si="191"/>
        <v>0</v>
      </c>
      <c r="W129" s="137">
        <v>0</v>
      </c>
      <c r="X129" s="158">
        <f t="shared" si="192"/>
        <v>0</v>
      </c>
      <c r="Y129" s="137">
        <v>0</v>
      </c>
      <c r="Z129" s="158">
        <f t="shared" si="193"/>
        <v>0</v>
      </c>
      <c r="AA129" s="137">
        <v>0</v>
      </c>
      <c r="AB129" s="158">
        <f t="shared" si="194"/>
        <v>0</v>
      </c>
      <c r="AC129" s="166">
        <v>0</v>
      </c>
      <c r="AD129" s="137">
        <v>0</v>
      </c>
      <c r="AE129" s="158">
        <f t="shared" si="195"/>
        <v>0</v>
      </c>
      <c r="AF129" s="158">
        <v>40</v>
      </c>
      <c r="AG129" s="158">
        <v>0</v>
      </c>
      <c r="AH129" s="197">
        <v>0.04</v>
      </c>
      <c r="AI129" s="197">
        <v>1.4999999999999999E-2</v>
      </c>
      <c r="AJ129" s="158">
        <f t="shared" si="196"/>
        <v>3.16</v>
      </c>
      <c r="AK129" s="175">
        <f t="shared" si="197"/>
        <v>1.1850000000000001</v>
      </c>
    </row>
    <row r="130" spans="1:37" s="195" customFormat="1" ht="12.75" customHeight="1" thickBot="1" x14ac:dyDescent="0.25">
      <c r="A130" s="198" t="s">
        <v>174</v>
      </c>
      <c r="B130" s="177" t="s">
        <v>11</v>
      </c>
      <c r="C130" s="177" t="s">
        <v>3</v>
      </c>
      <c r="D130" s="279">
        <v>79</v>
      </c>
      <c r="E130" s="279">
        <v>65</v>
      </c>
      <c r="F130" s="279">
        <v>5</v>
      </c>
      <c r="G130" s="178">
        <f t="shared" si="184"/>
        <v>54.502894736842109</v>
      </c>
      <c r="H130" s="178">
        <f t="shared" si="185"/>
        <v>24.497105263157891</v>
      </c>
      <c r="I130" s="179">
        <f t="shared" si="186"/>
        <v>0.31008994003997331</v>
      </c>
      <c r="J130" s="180">
        <v>30</v>
      </c>
      <c r="K130" s="147">
        <v>3.8</v>
      </c>
      <c r="L130" s="148">
        <v>1.2</v>
      </c>
      <c r="M130" s="134">
        <v>1158</v>
      </c>
      <c r="N130" s="134"/>
      <c r="O130" s="168">
        <f t="shared" si="187"/>
        <v>304.73684210526318</v>
      </c>
      <c r="P130" s="159">
        <f t="shared" si="188"/>
        <v>10.157894736842106</v>
      </c>
      <c r="Q130" s="138"/>
      <c r="R130" s="159">
        <f t="shared" si="189"/>
        <v>0</v>
      </c>
      <c r="S130" s="138"/>
      <c r="T130" s="159">
        <f t="shared" si="190"/>
        <v>0</v>
      </c>
      <c r="U130" s="138"/>
      <c r="V130" s="159">
        <f t="shared" si="191"/>
        <v>0</v>
      </c>
      <c r="W130" s="138">
        <v>0</v>
      </c>
      <c r="X130" s="159">
        <f t="shared" si="192"/>
        <v>0</v>
      </c>
      <c r="Y130" s="138">
        <v>0</v>
      </c>
      <c r="Z130" s="159">
        <f t="shared" si="193"/>
        <v>0</v>
      </c>
      <c r="AA130" s="138">
        <v>0</v>
      </c>
      <c r="AB130" s="159">
        <f t="shared" si="194"/>
        <v>0</v>
      </c>
      <c r="AC130" s="168">
        <v>0</v>
      </c>
      <c r="AD130" s="138">
        <v>0</v>
      </c>
      <c r="AE130" s="159">
        <f t="shared" si="195"/>
        <v>0</v>
      </c>
      <c r="AF130" s="159">
        <v>40</v>
      </c>
      <c r="AG130" s="159">
        <v>0</v>
      </c>
      <c r="AH130" s="199">
        <v>0.04</v>
      </c>
      <c r="AI130" s="199">
        <v>1.4999999999999999E-2</v>
      </c>
      <c r="AJ130" s="159">
        <f t="shared" si="196"/>
        <v>3.16</v>
      </c>
      <c r="AK130" s="182">
        <f t="shared" si="197"/>
        <v>1.1850000000000001</v>
      </c>
    </row>
    <row r="131" spans="1:37" s="195" customFormat="1" ht="12.75" customHeight="1" x14ac:dyDescent="0.2">
      <c r="A131" s="187" t="s">
        <v>175</v>
      </c>
      <c r="B131" s="188" t="s">
        <v>7</v>
      </c>
      <c r="C131" s="188" t="s">
        <v>1</v>
      </c>
      <c r="D131" s="272">
        <v>110</v>
      </c>
      <c r="E131" s="272">
        <v>80</v>
      </c>
      <c r="F131" s="272">
        <v>5</v>
      </c>
      <c r="G131" s="190">
        <f t="shared" ref="G131:G136" si="198">SUM(P131,R131,T131,V131,X131,Z131,AB131,AC131,AE131,AF131,AJ131,AK131)</f>
        <v>76.444736842105272</v>
      </c>
      <c r="H131" s="190">
        <f t="shared" ref="H131:H136" si="199">D131-G131</f>
        <v>33.555263157894728</v>
      </c>
      <c r="I131" s="191">
        <f t="shared" ref="I131:I136" si="200">H131/D131</f>
        <v>0.30504784688995207</v>
      </c>
      <c r="J131" s="192">
        <v>10</v>
      </c>
      <c r="K131" s="149">
        <v>3.8</v>
      </c>
      <c r="L131" s="144">
        <v>1.2</v>
      </c>
      <c r="M131" s="132">
        <v>395</v>
      </c>
      <c r="N131" s="132"/>
      <c r="O131" s="165">
        <f t="shared" ref="O131:O136" si="201">(M131+N131)/K131</f>
        <v>103.94736842105263</v>
      </c>
      <c r="P131" s="157">
        <f t="shared" ref="P131:P136" si="202">O131/J131</f>
        <v>10.394736842105264</v>
      </c>
      <c r="Q131" s="136"/>
      <c r="R131" s="157">
        <f t="shared" ref="R131:R136" si="203">Q131/K131</f>
        <v>0</v>
      </c>
      <c r="S131" s="136"/>
      <c r="T131" s="157">
        <f t="shared" ref="T131:T136" si="204">S131/K131</f>
        <v>0</v>
      </c>
      <c r="U131" s="136"/>
      <c r="V131" s="157">
        <f t="shared" ref="V131:V136" si="205">U131/K131</f>
        <v>0</v>
      </c>
      <c r="W131" s="136">
        <v>0</v>
      </c>
      <c r="X131" s="157">
        <f t="shared" ref="X131:X136" si="206">(W131/K131)/J131</f>
        <v>0</v>
      </c>
      <c r="Y131" s="136">
        <v>0</v>
      </c>
      <c r="Z131" s="157">
        <f t="shared" ref="Z131:Z136" si="207">(Y131/K131)/J131</f>
        <v>0</v>
      </c>
      <c r="AA131" s="136">
        <v>0</v>
      </c>
      <c r="AB131" s="157">
        <f t="shared" ref="AB131:AB136" si="208">(AA131/K131)/J131</f>
        <v>0</v>
      </c>
      <c r="AC131" s="165">
        <v>0</v>
      </c>
      <c r="AD131" s="136">
        <v>0</v>
      </c>
      <c r="AE131" s="157">
        <f t="shared" ref="AE131:AE136" si="209">AD131/K131</f>
        <v>0</v>
      </c>
      <c r="AF131" s="157">
        <v>60</v>
      </c>
      <c r="AG131" s="157">
        <v>0</v>
      </c>
      <c r="AH131" s="193">
        <v>0.04</v>
      </c>
      <c r="AI131" s="193">
        <v>1.4999999999999999E-2</v>
      </c>
      <c r="AJ131" s="157">
        <f t="shared" ref="AJ131:AJ136" si="210">(D131*AH131)+AG131</f>
        <v>4.4000000000000004</v>
      </c>
      <c r="AK131" s="194">
        <f t="shared" ref="AK131:AK136" si="211">D131*AI131</f>
        <v>1.65</v>
      </c>
    </row>
    <row r="132" spans="1:37" s="195" customFormat="1" ht="12.75" customHeight="1" x14ac:dyDescent="0.2">
      <c r="A132" s="196" t="s">
        <v>175</v>
      </c>
      <c r="B132" s="176" t="s">
        <v>7</v>
      </c>
      <c r="C132" s="176" t="s">
        <v>2</v>
      </c>
      <c r="D132" s="273">
        <v>110</v>
      </c>
      <c r="E132" s="273">
        <v>80</v>
      </c>
      <c r="F132" s="273">
        <v>5</v>
      </c>
      <c r="G132" s="171">
        <f t="shared" si="198"/>
        <v>73.760526315789491</v>
      </c>
      <c r="H132" s="171">
        <f t="shared" si="199"/>
        <v>36.239473684210509</v>
      </c>
      <c r="I132" s="172">
        <f t="shared" si="200"/>
        <v>0.3294497607655501</v>
      </c>
      <c r="J132" s="173">
        <v>20</v>
      </c>
      <c r="K132" s="145">
        <v>3.8</v>
      </c>
      <c r="L132" s="146">
        <v>1.2</v>
      </c>
      <c r="M132" s="133">
        <v>586</v>
      </c>
      <c r="N132" s="133"/>
      <c r="O132" s="166">
        <f t="shared" si="201"/>
        <v>154.21052631578948</v>
      </c>
      <c r="P132" s="158">
        <f t="shared" si="202"/>
        <v>7.7105263157894743</v>
      </c>
      <c r="Q132" s="137"/>
      <c r="R132" s="158">
        <f t="shared" si="203"/>
        <v>0</v>
      </c>
      <c r="S132" s="137"/>
      <c r="T132" s="158">
        <f t="shared" si="204"/>
        <v>0</v>
      </c>
      <c r="U132" s="137"/>
      <c r="V132" s="158">
        <f t="shared" si="205"/>
        <v>0</v>
      </c>
      <c r="W132" s="137">
        <v>0</v>
      </c>
      <c r="X132" s="158">
        <f t="shared" si="206"/>
        <v>0</v>
      </c>
      <c r="Y132" s="137">
        <v>0</v>
      </c>
      <c r="Z132" s="158">
        <f t="shared" si="207"/>
        <v>0</v>
      </c>
      <c r="AA132" s="137">
        <v>0</v>
      </c>
      <c r="AB132" s="158">
        <f t="shared" si="208"/>
        <v>0</v>
      </c>
      <c r="AC132" s="166">
        <v>0</v>
      </c>
      <c r="AD132" s="137">
        <v>0</v>
      </c>
      <c r="AE132" s="158">
        <f t="shared" si="209"/>
        <v>0</v>
      </c>
      <c r="AF132" s="158">
        <v>60</v>
      </c>
      <c r="AG132" s="158">
        <v>0</v>
      </c>
      <c r="AH132" s="197">
        <v>0.04</v>
      </c>
      <c r="AI132" s="197">
        <v>1.4999999999999999E-2</v>
      </c>
      <c r="AJ132" s="158">
        <f t="shared" si="210"/>
        <v>4.4000000000000004</v>
      </c>
      <c r="AK132" s="175">
        <f t="shared" si="211"/>
        <v>1.65</v>
      </c>
    </row>
    <row r="133" spans="1:37" s="195" customFormat="1" ht="12.75" customHeight="1" x14ac:dyDescent="0.2">
      <c r="A133" s="196" t="s">
        <v>175</v>
      </c>
      <c r="B133" s="176" t="s">
        <v>7</v>
      </c>
      <c r="C133" s="176" t="s">
        <v>3</v>
      </c>
      <c r="D133" s="273">
        <v>110</v>
      </c>
      <c r="E133" s="273">
        <v>80</v>
      </c>
      <c r="F133" s="273">
        <v>5</v>
      </c>
      <c r="G133" s="171">
        <f t="shared" si="198"/>
        <v>74.979824561403518</v>
      </c>
      <c r="H133" s="171">
        <f t="shared" si="199"/>
        <v>35.020175438596482</v>
      </c>
      <c r="I133" s="172">
        <f t="shared" si="200"/>
        <v>0.31836523125996802</v>
      </c>
      <c r="J133" s="173">
        <v>30</v>
      </c>
      <c r="K133" s="145">
        <v>3.8</v>
      </c>
      <c r="L133" s="146">
        <v>1.2</v>
      </c>
      <c r="M133" s="133">
        <v>1018</v>
      </c>
      <c r="N133" s="133"/>
      <c r="O133" s="166">
        <f t="shared" si="201"/>
        <v>267.89473684210526</v>
      </c>
      <c r="P133" s="158">
        <f t="shared" si="202"/>
        <v>8.9298245614035086</v>
      </c>
      <c r="Q133" s="137"/>
      <c r="R133" s="158">
        <f t="shared" si="203"/>
        <v>0</v>
      </c>
      <c r="S133" s="137"/>
      <c r="T133" s="158">
        <f t="shared" si="204"/>
        <v>0</v>
      </c>
      <c r="U133" s="137"/>
      <c r="V133" s="158">
        <f t="shared" si="205"/>
        <v>0</v>
      </c>
      <c r="W133" s="137">
        <v>0</v>
      </c>
      <c r="X133" s="158">
        <f t="shared" si="206"/>
        <v>0</v>
      </c>
      <c r="Y133" s="137">
        <v>0</v>
      </c>
      <c r="Z133" s="158">
        <f t="shared" si="207"/>
        <v>0</v>
      </c>
      <c r="AA133" s="137">
        <v>0</v>
      </c>
      <c r="AB133" s="158">
        <f t="shared" si="208"/>
        <v>0</v>
      </c>
      <c r="AC133" s="166">
        <v>0</v>
      </c>
      <c r="AD133" s="137">
        <v>0</v>
      </c>
      <c r="AE133" s="158">
        <f t="shared" si="209"/>
        <v>0</v>
      </c>
      <c r="AF133" s="158">
        <v>60</v>
      </c>
      <c r="AG133" s="158">
        <v>0</v>
      </c>
      <c r="AH133" s="197">
        <v>0.04</v>
      </c>
      <c r="AI133" s="197">
        <v>1.4999999999999999E-2</v>
      </c>
      <c r="AJ133" s="158">
        <f t="shared" si="210"/>
        <v>4.4000000000000004</v>
      </c>
      <c r="AK133" s="175">
        <f t="shared" si="211"/>
        <v>1.65</v>
      </c>
    </row>
    <row r="134" spans="1:37" s="195" customFormat="1" ht="12.75" customHeight="1" x14ac:dyDescent="0.2">
      <c r="A134" s="196" t="s">
        <v>175</v>
      </c>
      <c r="B134" s="176" t="s">
        <v>8</v>
      </c>
      <c r="C134" s="176" t="s">
        <v>1</v>
      </c>
      <c r="D134" s="273">
        <v>100</v>
      </c>
      <c r="E134" s="273">
        <v>75</v>
      </c>
      <c r="F134" s="273">
        <v>5</v>
      </c>
      <c r="G134" s="171">
        <f t="shared" si="198"/>
        <v>73.236842105263165</v>
      </c>
      <c r="H134" s="171">
        <f t="shared" si="199"/>
        <v>26.763157894736835</v>
      </c>
      <c r="I134" s="172">
        <f t="shared" si="200"/>
        <v>0.26763157894736833</v>
      </c>
      <c r="J134" s="173">
        <v>10</v>
      </c>
      <c r="K134" s="145">
        <v>3.8</v>
      </c>
      <c r="L134" s="146">
        <v>1.2</v>
      </c>
      <c r="M134" s="133">
        <v>294</v>
      </c>
      <c r="N134" s="133"/>
      <c r="O134" s="166">
        <f t="shared" si="201"/>
        <v>77.368421052631589</v>
      </c>
      <c r="P134" s="158">
        <f t="shared" si="202"/>
        <v>7.7368421052631593</v>
      </c>
      <c r="Q134" s="137"/>
      <c r="R134" s="158">
        <f t="shared" si="203"/>
        <v>0</v>
      </c>
      <c r="S134" s="137"/>
      <c r="T134" s="158">
        <f t="shared" si="204"/>
        <v>0</v>
      </c>
      <c r="U134" s="137"/>
      <c r="V134" s="158">
        <f t="shared" si="205"/>
        <v>0</v>
      </c>
      <c r="W134" s="137">
        <v>0</v>
      </c>
      <c r="X134" s="158">
        <f t="shared" si="206"/>
        <v>0</v>
      </c>
      <c r="Y134" s="137">
        <v>0</v>
      </c>
      <c r="Z134" s="158">
        <f t="shared" si="207"/>
        <v>0</v>
      </c>
      <c r="AA134" s="137">
        <v>0</v>
      </c>
      <c r="AB134" s="158">
        <f t="shared" si="208"/>
        <v>0</v>
      </c>
      <c r="AC134" s="166">
        <v>0</v>
      </c>
      <c r="AD134" s="137">
        <v>0</v>
      </c>
      <c r="AE134" s="158">
        <f t="shared" si="209"/>
        <v>0</v>
      </c>
      <c r="AF134" s="158">
        <v>60</v>
      </c>
      <c r="AG134" s="158">
        <v>0</v>
      </c>
      <c r="AH134" s="197">
        <v>0.04</v>
      </c>
      <c r="AI134" s="197">
        <v>1.4999999999999999E-2</v>
      </c>
      <c r="AJ134" s="158">
        <f t="shared" si="210"/>
        <v>4</v>
      </c>
      <c r="AK134" s="175">
        <f t="shared" si="211"/>
        <v>1.5</v>
      </c>
    </row>
    <row r="135" spans="1:37" s="195" customFormat="1" ht="12.75" customHeight="1" x14ac:dyDescent="0.2">
      <c r="A135" s="196" t="s">
        <v>175</v>
      </c>
      <c r="B135" s="176" t="s">
        <v>8</v>
      </c>
      <c r="C135" s="176" t="s">
        <v>2</v>
      </c>
      <c r="D135" s="273">
        <v>100</v>
      </c>
      <c r="E135" s="273">
        <v>75</v>
      </c>
      <c r="F135" s="273">
        <v>5</v>
      </c>
      <c r="G135" s="171">
        <f t="shared" si="198"/>
        <v>70.868421052631575</v>
      </c>
      <c r="H135" s="171">
        <f t="shared" si="199"/>
        <v>29.131578947368425</v>
      </c>
      <c r="I135" s="172">
        <f t="shared" si="200"/>
        <v>0.29131578947368425</v>
      </c>
      <c r="J135" s="173">
        <v>20</v>
      </c>
      <c r="K135" s="145">
        <v>3.8</v>
      </c>
      <c r="L135" s="146">
        <v>1.2</v>
      </c>
      <c r="M135" s="133">
        <v>408</v>
      </c>
      <c r="N135" s="133"/>
      <c r="O135" s="166">
        <f t="shared" si="201"/>
        <v>107.36842105263159</v>
      </c>
      <c r="P135" s="158">
        <f t="shared" si="202"/>
        <v>5.3684210526315796</v>
      </c>
      <c r="Q135" s="137"/>
      <c r="R135" s="158">
        <f t="shared" si="203"/>
        <v>0</v>
      </c>
      <c r="S135" s="137"/>
      <c r="T135" s="158">
        <f t="shared" si="204"/>
        <v>0</v>
      </c>
      <c r="U135" s="137"/>
      <c r="V135" s="158">
        <f t="shared" si="205"/>
        <v>0</v>
      </c>
      <c r="W135" s="137">
        <v>0</v>
      </c>
      <c r="X135" s="158">
        <f t="shared" si="206"/>
        <v>0</v>
      </c>
      <c r="Y135" s="137">
        <v>0</v>
      </c>
      <c r="Z135" s="158">
        <f t="shared" si="207"/>
        <v>0</v>
      </c>
      <c r="AA135" s="137">
        <v>0</v>
      </c>
      <c r="AB135" s="158">
        <f t="shared" si="208"/>
        <v>0</v>
      </c>
      <c r="AC135" s="166">
        <v>0</v>
      </c>
      <c r="AD135" s="137">
        <v>0</v>
      </c>
      <c r="AE135" s="158">
        <f t="shared" si="209"/>
        <v>0</v>
      </c>
      <c r="AF135" s="158">
        <v>60</v>
      </c>
      <c r="AG135" s="158">
        <v>0</v>
      </c>
      <c r="AH135" s="197">
        <v>0.04</v>
      </c>
      <c r="AI135" s="197">
        <v>1.4999999999999999E-2</v>
      </c>
      <c r="AJ135" s="158">
        <f t="shared" si="210"/>
        <v>4</v>
      </c>
      <c r="AK135" s="175">
        <f t="shared" si="211"/>
        <v>1.5</v>
      </c>
    </row>
    <row r="136" spans="1:37" s="195" customFormat="1" ht="12.75" customHeight="1" x14ac:dyDescent="0.2">
      <c r="A136" s="196" t="s">
        <v>175</v>
      </c>
      <c r="B136" s="176" t="s">
        <v>8</v>
      </c>
      <c r="C136" s="176" t="s">
        <v>3</v>
      </c>
      <c r="D136" s="273">
        <v>100</v>
      </c>
      <c r="E136" s="273">
        <v>75</v>
      </c>
      <c r="F136" s="273">
        <v>5</v>
      </c>
      <c r="G136" s="171">
        <f t="shared" si="198"/>
        <v>71.982456140350877</v>
      </c>
      <c r="H136" s="171">
        <f t="shared" si="199"/>
        <v>28.017543859649123</v>
      </c>
      <c r="I136" s="172">
        <f t="shared" si="200"/>
        <v>0.28017543859649124</v>
      </c>
      <c r="J136" s="173">
        <v>30</v>
      </c>
      <c r="K136" s="145">
        <v>3.8</v>
      </c>
      <c r="L136" s="146">
        <v>1.2</v>
      </c>
      <c r="M136" s="133">
        <v>739</v>
      </c>
      <c r="N136" s="133"/>
      <c r="O136" s="166">
        <f t="shared" si="201"/>
        <v>194.47368421052633</v>
      </c>
      <c r="P136" s="158">
        <f t="shared" si="202"/>
        <v>6.4824561403508776</v>
      </c>
      <c r="Q136" s="137"/>
      <c r="R136" s="158">
        <f t="shared" si="203"/>
        <v>0</v>
      </c>
      <c r="S136" s="137"/>
      <c r="T136" s="158">
        <f t="shared" si="204"/>
        <v>0</v>
      </c>
      <c r="U136" s="137"/>
      <c r="V136" s="158">
        <f t="shared" si="205"/>
        <v>0</v>
      </c>
      <c r="W136" s="137">
        <v>0</v>
      </c>
      <c r="X136" s="158">
        <f t="shared" si="206"/>
        <v>0</v>
      </c>
      <c r="Y136" s="137">
        <v>0</v>
      </c>
      <c r="Z136" s="158">
        <f t="shared" si="207"/>
        <v>0</v>
      </c>
      <c r="AA136" s="137">
        <v>0</v>
      </c>
      <c r="AB136" s="158">
        <f t="shared" si="208"/>
        <v>0</v>
      </c>
      <c r="AC136" s="166">
        <v>0</v>
      </c>
      <c r="AD136" s="137">
        <v>0</v>
      </c>
      <c r="AE136" s="158">
        <f t="shared" si="209"/>
        <v>0</v>
      </c>
      <c r="AF136" s="158">
        <v>60</v>
      </c>
      <c r="AG136" s="158">
        <v>0</v>
      </c>
      <c r="AH136" s="197">
        <v>0.04</v>
      </c>
      <c r="AI136" s="197">
        <v>1.4999999999999999E-2</v>
      </c>
      <c r="AJ136" s="158">
        <f t="shared" si="210"/>
        <v>4</v>
      </c>
      <c r="AK136" s="175">
        <f t="shared" si="211"/>
        <v>1.5</v>
      </c>
    </row>
    <row r="137" spans="1:37" s="195" customFormat="1" ht="12.75" customHeight="1" x14ac:dyDescent="0.2">
      <c r="A137" s="224" t="s">
        <v>175</v>
      </c>
      <c r="B137" s="225" t="s">
        <v>9</v>
      </c>
      <c r="C137" s="225" t="s">
        <v>1</v>
      </c>
      <c r="D137" s="280">
        <v>100</v>
      </c>
      <c r="E137" s="280">
        <v>75</v>
      </c>
      <c r="F137" s="280">
        <v>5</v>
      </c>
      <c r="G137" s="226">
        <f t="shared" ref="G137:G157" si="212">SUM(P137,R137,T137,V137,X137,Z137,AB137,AC137,AE137,AF137,AJ137,AK137)</f>
        <v>72.684210526315795</v>
      </c>
      <c r="H137" s="226">
        <f t="shared" ref="H137:H157" si="213">D137-G137</f>
        <v>27.315789473684205</v>
      </c>
      <c r="I137" s="227">
        <f t="shared" ref="I137:I157" si="214">H137/D137</f>
        <v>0.27315789473684204</v>
      </c>
      <c r="J137" s="228">
        <v>10</v>
      </c>
      <c r="K137" s="143">
        <v>3.8</v>
      </c>
      <c r="L137" s="152">
        <v>1.2</v>
      </c>
      <c r="M137" s="135">
        <v>273</v>
      </c>
      <c r="N137" s="135"/>
      <c r="O137" s="169">
        <f t="shared" ref="O137:O157" si="215">(M137+N137)/K137</f>
        <v>71.842105263157904</v>
      </c>
      <c r="P137" s="164">
        <f t="shared" ref="P137:P157" si="216">O137/J137</f>
        <v>7.1842105263157903</v>
      </c>
      <c r="Q137" s="139"/>
      <c r="R137" s="164">
        <f t="shared" ref="R137:R157" si="217">Q137/K137</f>
        <v>0</v>
      </c>
      <c r="S137" s="139"/>
      <c r="T137" s="164">
        <f t="shared" ref="T137:T157" si="218">S137/K137</f>
        <v>0</v>
      </c>
      <c r="U137" s="139"/>
      <c r="V137" s="164">
        <f t="shared" ref="V137:V157" si="219">U137/K137</f>
        <v>0</v>
      </c>
      <c r="W137" s="139">
        <v>0</v>
      </c>
      <c r="X137" s="164">
        <f t="shared" ref="X137:X157" si="220">(W137/K137)/J137</f>
        <v>0</v>
      </c>
      <c r="Y137" s="139">
        <v>0</v>
      </c>
      <c r="Z137" s="164">
        <f t="shared" ref="Z137:Z157" si="221">(Y137/K137)/J137</f>
        <v>0</v>
      </c>
      <c r="AA137" s="139">
        <v>0</v>
      </c>
      <c r="AB137" s="164">
        <f t="shared" ref="AB137:AB157" si="222">(AA137/K137)/J137</f>
        <v>0</v>
      </c>
      <c r="AC137" s="169">
        <v>0</v>
      </c>
      <c r="AD137" s="139">
        <v>0</v>
      </c>
      <c r="AE137" s="164">
        <f t="shared" ref="AE137:AE157" si="223">AD137/K137</f>
        <v>0</v>
      </c>
      <c r="AF137" s="164">
        <v>60</v>
      </c>
      <c r="AG137" s="164">
        <v>0</v>
      </c>
      <c r="AH137" s="229">
        <v>0.04</v>
      </c>
      <c r="AI137" s="229">
        <v>1.4999999999999999E-2</v>
      </c>
      <c r="AJ137" s="164">
        <f t="shared" ref="AJ137:AJ157" si="224">(D137*AH137)+AG137</f>
        <v>4</v>
      </c>
      <c r="AK137" s="230">
        <f t="shared" ref="AK137:AK157" si="225">D137*AI137</f>
        <v>1.5</v>
      </c>
    </row>
    <row r="138" spans="1:37" s="195" customFormat="1" ht="12.75" customHeight="1" x14ac:dyDescent="0.2">
      <c r="A138" s="196" t="s">
        <v>175</v>
      </c>
      <c r="B138" s="176" t="s">
        <v>9</v>
      </c>
      <c r="C138" s="176" t="s">
        <v>2</v>
      </c>
      <c r="D138" s="273">
        <v>100</v>
      </c>
      <c r="E138" s="273">
        <v>75</v>
      </c>
      <c r="F138" s="273">
        <v>5</v>
      </c>
      <c r="G138" s="171">
        <f t="shared" si="212"/>
        <v>70.368421052631575</v>
      </c>
      <c r="H138" s="171">
        <f t="shared" si="213"/>
        <v>29.631578947368425</v>
      </c>
      <c r="I138" s="172">
        <f t="shared" si="214"/>
        <v>0.29631578947368425</v>
      </c>
      <c r="J138" s="173">
        <v>20</v>
      </c>
      <c r="K138" s="145">
        <v>3.8</v>
      </c>
      <c r="L138" s="146">
        <v>1.2</v>
      </c>
      <c r="M138" s="133">
        <v>370</v>
      </c>
      <c r="N138" s="133"/>
      <c r="O138" s="166">
        <f t="shared" si="215"/>
        <v>97.368421052631589</v>
      </c>
      <c r="P138" s="158">
        <f t="shared" si="216"/>
        <v>4.8684210526315796</v>
      </c>
      <c r="Q138" s="137"/>
      <c r="R138" s="158">
        <f t="shared" si="217"/>
        <v>0</v>
      </c>
      <c r="S138" s="137"/>
      <c r="T138" s="158">
        <f t="shared" si="218"/>
        <v>0</v>
      </c>
      <c r="U138" s="137"/>
      <c r="V138" s="158">
        <f t="shared" si="219"/>
        <v>0</v>
      </c>
      <c r="W138" s="137">
        <v>0</v>
      </c>
      <c r="X138" s="158">
        <f t="shared" si="220"/>
        <v>0</v>
      </c>
      <c r="Y138" s="137">
        <v>0</v>
      </c>
      <c r="Z138" s="158">
        <f t="shared" si="221"/>
        <v>0</v>
      </c>
      <c r="AA138" s="137">
        <v>0</v>
      </c>
      <c r="AB138" s="158">
        <f t="shared" si="222"/>
        <v>0</v>
      </c>
      <c r="AC138" s="166">
        <v>0</v>
      </c>
      <c r="AD138" s="137">
        <v>0</v>
      </c>
      <c r="AE138" s="158">
        <f t="shared" si="223"/>
        <v>0</v>
      </c>
      <c r="AF138" s="158">
        <v>60</v>
      </c>
      <c r="AG138" s="158">
        <v>0</v>
      </c>
      <c r="AH138" s="197">
        <v>0.04</v>
      </c>
      <c r="AI138" s="197">
        <v>1.4999999999999999E-2</v>
      </c>
      <c r="AJ138" s="158">
        <f t="shared" si="224"/>
        <v>4</v>
      </c>
      <c r="AK138" s="175">
        <f t="shared" si="225"/>
        <v>1.5</v>
      </c>
    </row>
    <row r="139" spans="1:37" s="195" customFormat="1" ht="12.75" customHeight="1" x14ac:dyDescent="0.2">
      <c r="A139" s="196" t="s">
        <v>175</v>
      </c>
      <c r="B139" s="176" t="s">
        <v>9</v>
      </c>
      <c r="C139" s="176" t="s">
        <v>3</v>
      </c>
      <c r="D139" s="273">
        <v>100</v>
      </c>
      <c r="E139" s="273">
        <v>75</v>
      </c>
      <c r="F139" s="273">
        <v>5</v>
      </c>
      <c r="G139" s="171">
        <f t="shared" si="212"/>
        <v>71.464912280701753</v>
      </c>
      <c r="H139" s="171">
        <f t="shared" si="213"/>
        <v>28.535087719298247</v>
      </c>
      <c r="I139" s="172">
        <f t="shared" si="214"/>
        <v>0.28535087719298247</v>
      </c>
      <c r="J139" s="173">
        <v>30</v>
      </c>
      <c r="K139" s="145">
        <v>3.8</v>
      </c>
      <c r="L139" s="146">
        <v>1.2</v>
      </c>
      <c r="M139" s="133">
        <v>680</v>
      </c>
      <c r="N139" s="133"/>
      <c r="O139" s="166">
        <f t="shared" si="215"/>
        <v>178.94736842105263</v>
      </c>
      <c r="P139" s="158">
        <f t="shared" si="216"/>
        <v>5.9649122807017543</v>
      </c>
      <c r="Q139" s="137"/>
      <c r="R139" s="158">
        <f t="shared" si="217"/>
        <v>0</v>
      </c>
      <c r="S139" s="137"/>
      <c r="T139" s="158">
        <f t="shared" si="218"/>
        <v>0</v>
      </c>
      <c r="U139" s="137"/>
      <c r="V139" s="158">
        <f t="shared" si="219"/>
        <v>0</v>
      </c>
      <c r="W139" s="137">
        <v>0</v>
      </c>
      <c r="X139" s="158">
        <f t="shared" si="220"/>
        <v>0</v>
      </c>
      <c r="Y139" s="137">
        <v>0</v>
      </c>
      <c r="Z139" s="158">
        <f t="shared" si="221"/>
        <v>0</v>
      </c>
      <c r="AA139" s="137">
        <v>0</v>
      </c>
      <c r="AB139" s="158">
        <f t="shared" si="222"/>
        <v>0</v>
      </c>
      <c r="AC139" s="166">
        <v>0</v>
      </c>
      <c r="AD139" s="137">
        <v>0</v>
      </c>
      <c r="AE139" s="158">
        <f t="shared" si="223"/>
        <v>0</v>
      </c>
      <c r="AF139" s="158">
        <v>60</v>
      </c>
      <c r="AG139" s="158">
        <v>0</v>
      </c>
      <c r="AH139" s="197">
        <v>0.04</v>
      </c>
      <c r="AI139" s="197">
        <v>1.4999999999999999E-2</v>
      </c>
      <c r="AJ139" s="158">
        <f t="shared" si="224"/>
        <v>4</v>
      </c>
      <c r="AK139" s="175">
        <f t="shared" si="225"/>
        <v>1.5</v>
      </c>
    </row>
    <row r="140" spans="1:37" s="195" customFormat="1" ht="12.75" customHeight="1" x14ac:dyDescent="0.2">
      <c r="A140" s="196" t="s">
        <v>175</v>
      </c>
      <c r="B140" s="176" t="s">
        <v>10</v>
      </c>
      <c r="C140" s="176" t="s">
        <v>1</v>
      </c>
      <c r="D140" s="273">
        <v>110</v>
      </c>
      <c r="E140" s="273">
        <v>80</v>
      </c>
      <c r="F140" s="273">
        <v>5</v>
      </c>
      <c r="G140" s="171">
        <f t="shared" si="212"/>
        <v>76.050000000000011</v>
      </c>
      <c r="H140" s="171">
        <f t="shared" si="213"/>
        <v>33.949999999999989</v>
      </c>
      <c r="I140" s="172">
        <f t="shared" si="214"/>
        <v>0.30863636363636354</v>
      </c>
      <c r="J140" s="173">
        <v>10</v>
      </c>
      <c r="K140" s="145">
        <v>3.8</v>
      </c>
      <c r="L140" s="146">
        <v>1.2</v>
      </c>
      <c r="M140" s="133">
        <v>380</v>
      </c>
      <c r="N140" s="133"/>
      <c r="O140" s="166">
        <f t="shared" si="215"/>
        <v>100</v>
      </c>
      <c r="P140" s="158">
        <f t="shared" si="216"/>
        <v>10</v>
      </c>
      <c r="Q140" s="137"/>
      <c r="R140" s="158">
        <f t="shared" si="217"/>
        <v>0</v>
      </c>
      <c r="S140" s="137"/>
      <c r="T140" s="158">
        <f t="shared" si="218"/>
        <v>0</v>
      </c>
      <c r="U140" s="137"/>
      <c r="V140" s="158">
        <f t="shared" si="219"/>
        <v>0</v>
      </c>
      <c r="W140" s="137">
        <v>0</v>
      </c>
      <c r="X140" s="158">
        <f t="shared" si="220"/>
        <v>0</v>
      </c>
      <c r="Y140" s="137">
        <v>0</v>
      </c>
      <c r="Z140" s="158">
        <f t="shared" si="221"/>
        <v>0</v>
      </c>
      <c r="AA140" s="137">
        <v>0</v>
      </c>
      <c r="AB140" s="158">
        <f t="shared" si="222"/>
        <v>0</v>
      </c>
      <c r="AC140" s="166">
        <v>0</v>
      </c>
      <c r="AD140" s="137">
        <v>0</v>
      </c>
      <c r="AE140" s="158">
        <f t="shared" si="223"/>
        <v>0</v>
      </c>
      <c r="AF140" s="158">
        <v>60</v>
      </c>
      <c r="AG140" s="158">
        <v>0</v>
      </c>
      <c r="AH140" s="197">
        <v>0.04</v>
      </c>
      <c r="AI140" s="197">
        <v>1.4999999999999999E-2</v>
      </c>
      <c r="AJ140" s="158">
        <f t="shared" si="224"/>
        <v>4.4000000000000004</v>
      </c>
      <c r="AK140" s="175">
        <f t="shared" si="225"/>
        <v>1.65</v>
      </c>
    </row>
    <row r="141" spans="1:37" s="195" customFormat="1" ht="12.75" customHeight="1" x14ac:dyDescent="0.2">
      <c r="A141" s="196" t="s">
        <v>175</v>
      </c>
      <c r="B141" s="176" t="s">
        <v>10</v>
      </c>
      <c r="C141" s="176" t="s">
        <v>2</v>
      </c>
      <c r="D141" s="273">
        <v>110</v>
      </c>
      <c r="E141" s="273">
        <v>80</v>
      </c>
      <c r="F141" s="273">
        <v>5</v>
      </c>
      <c r="G141" s="171">
        <f t="shared" si="212"/>
        <v>73.431578947368436</v>
      </c>
      <c r="H141" s="171">
        <f t="shared" si="213"/>
        <v>36.568421052631564</v>
      </c>
      <c r="I141" s="172">
        <f t="shared" si="214"/>
        <v>0.33244019138755965</v>
      </c>
      <c r="J141" s="173">
        <v>20</v>
      </c>
      <c r="K141" s="145">
        <v>3.8</v>
      </c>
      <c r="L141" s="146">
        <v>1.2</v>
      </c>
      <c r="M141" s="133">
        <v>561</v>
      </c>
      <c r="N141" s="133"/>
      <c r="O141" s="166">
        <f t="shared" si="215"/>
        <v>147.63157894736844</v>
      </c>
      <c r="P141" s="158">
        <f t="shared" si="216"/>
        <v>7.3815789473684221</v>
      </c>
      <c r="Q141" s="137"/>
      <c r="R141" s="158">
        <f t="shared" si="217"/>
        <v>0</v>
      </c>
      <c r="S141" s="137"/>
      <c r="T141" s="158">
        <f t="shared" si="218"/>
        <v>0</v>
      </c>
      <c r="U141" s="137"/>
      <c r="V141" s="158">
        <f t="shared" si="219"/>
        <v>0</v>
      </c>
      <c r="W141" s="137">
        <v>0</v>
      </c>
      <c r="X141" s="158">
        <f t="shared" si="220"/>
        <v>0</v>
      </c>
      <c r="Y141" s="137">
        <v>0</v>
      </c>
      <c r="Z141" s="158">
        <f t="shared" si="221"/>
        <v>0</v>
      </c>
      <c r="AA141" s="137">
        <v>0</v>
      </c>
      <c r="AB141" s="158">
        <f t="shared" si="222"/>
        <v>0</v>
      </c>
      <c r="AC141" s="166">
        <v>0</v>
      </c>
      <c r="AD141" s="137">
        <v>0</v>
      </c>
      <c r="AE141" s="158">
        <f t="shared" si="223"/>
        <v>0</v>
      </c>
      <c r="AF141" s="158">
        <v>60</v>
      </c>
      <c r="AG141" s="158">
        <v>0</v>
      </c>
      <c r="AH141" s="197">
        <v>0.04</v>
      </c>
      <c r="AI141" s="197">
        <v>1.4999999999999999E-2</v>
      </c>
      <c r="AJ141" s="158">
        <f t="shared" si="224"/>
        <v>4.4000000000000004</v>
      </c>
      <c r="AK141" s="175">
        <f t="shared" si="225"/>
        <v>1.65</v>
      </c>
    </row>
    <row r="142" spans="1:37" s="195" customFormat="1" ht="12.75" customHeight="1" x14ac:dyDescent="0.2">
      <c r="A142" s="196" t="s">
        <v>175</v>
      </c>
      <c r="B142" s="176" t="s">
        <v>10</v>
      </c>
      <c r="C142" s="176" t="s">
        <v>3</v>
      </c>
      <c r="D142" s="273">
        <v>110</v>
      </c>
      <c r="E142" s="273">
        <v>80</v>
      </c>
      <c r="F142" s="273">
        <v>5</v>
      </c>
      <c r="G142" s="171">
        <f t="shared" si="212"/>
        <v>74.628947368421066</v>
      </c>
      <c r="H142" s="171">
        <f t="shared" si="213"/>
        <v>35.371052631578934</v>
      </c>
      <c r="I142" s="172">
        <f t="shared" si="214"/>
        <v>0.32155502392344487</v>
      </c>
      <c r="J142" s="173">
        <v>30</v>
      </c>
      <c r="K142" s="145">
        <v>3.8</v>
      </c>
      <c r="L142" s="146">
        <v>1.2</v>
      </c>
      <c r="M142" s="133">
        <v>978</v>
      </c>
      <c r="N142" s="133"/>
      <c r="O142" s="166">
        <f t="shared" si="215"/>
        <v>257.36842105263162</v>
      </c>
      <c r="P142" s="158">
        <f t="shared" si="216"/>
        <v>8.5789473684210531</v>
      </c>
      <c r="Q142" s="137"/>
      <c r="R142" s="158">
        <f t="shared" si="217"/>
        <v>0</v>
      </c>
      <c r="S142" s="137"/>
      <c r="T142" s="158">
        <f t="shared" si="218"/>
        <v>0</v>
      </c>
      <c r="U142" s="137"/>
      <c r="V142" s="158">
        <f t="shared" si="219"/>
        <v>0</v>
      </c>
      <c r="W142" s="137">
        <v>0</v>
      </c>
      <c r="X142" s="158">
        <f t="shared" si="220"/>
        <v>0</v>
      </c>
      <c r="Y142" s="137">
        <v>0</v>
      </c>
      <c r="Z142" s="158">
        <f t="shared" si="221"/>
        <v>0</v>
      </c>
      <c r="AA142" s="137">
        <v>0</v>
      </c>
      <c r="AB142" s="158">
        <f t="shared" si="222"/>
        <v>0</v>
      </c>
      <c r="AC142" s="166">
        <v>0</v>
      </c>
      <c r="AD142" s="137">
        <v>0</v>
      </c>
      <c r="AE142" s="158">
        <f t="shared" si="223"/>
        <v>0</v>
      </c>
      <c r="AF142" s="158">
        <v>60</v>
      </c>
      <c r="AG142" s="158">
        <v>0</v>
      </c>
      <c r="AH142" s="197">
        <v>0.04</v>
      </c>
      <c r="AI142" s="197">
        <v>1.4999999999999999E-2</v>
      </c>
      <c r="AJ142" s="158">
        <f t="shared" si="224"/>
        <v>4.4000000000000004</v>
      </c>
      <c r="AK142" s="175">
        <f t="shared" si="225"/>
        <v>1.65</v>
      </c>
    </row>
    <row r="143" spans="1:37" s="195" customFormat="1" ht="12.75" customHeight="1" x14ac:dyDescent="0.2">
      <c r="A143" s="196" t="s">
        <v>175</v>
      </c>
      <c r="B143" s="176" t="s">
        <v>11</v>
      </c>
      <c r="C143" s="176" t="s">
        <v>1</v>
      </c>
      <c r="D143" s="273">
        <v>110</v>
      </c>
      <c r="E143" s="273">
        <v>80</v>
      </c>
      <c r="F143" s="273">
        <v>5</v>
      </c>
      <c r="G143" s="171">
        <f t="shared" si="212"/>
        <v>77.760526315789491</v>
      </c>
      <c r="H143" s="171">
        <f t="shared" si="213"/>
        <v>32.239473684210509</v>
      </c>
      <c r="I143" s="172">
        <f t="shared" si="214"/>
        <v>0.29308612440191373</v>
      </c>
      <c r="J143" s="173">
        <v>10</v>
      </c>
      <c r="K143" s="145">
        <v>3.8</v>
      </c>
      <c r="L143" s="146">
        <v>1.2</v>
      </c>
      <c r="M143" s="133">
        <v>445</v>
      </c>
      <c r="N143" s="133"/>
      <c r="O143" s="166">
        <f t="shared" si="215"/>
        <v>117.10526315789474</v>
      </c>
      <c r="P143" s="158">
        <f t="shared" si="216"/>
        <v>11.710526315789474</v>
      </c>
      <c r="Q143" s="137"/>
      <c r="R143" s="158">
        <f t="shared" si="217"/>
        <v>0</v>
      </c>
      <c r="S143" s="137"/>
      <c r="T143" s="158">
        <f t="shared" si="218"/>
        <v>0</v>
      </c>
      <c r="U143" s="137"/>
      <c r="V143" s="158">
        <f t="shared" si="219"/>
        <v>0</v>
      </c>
      <c r="W143" s="137">
        <v>0</v>
      </c>
      <c r="X143" s="158">
        <f t="shared" si="220"/>
        <v>0</v>
      </c>
      <c r="Y143" s="137">
        <v>0</v>
      </c>
      <c r="Z143" s="158">
        <f t="shared" si="221"/>
        <v>0</v>
      </c>
      <c r="AA143" s="137">
        <v>0</v>
      </c>
      <c r="AB143" s="158">
        <f t="shared" si="222"/>
        <v>0</v>
      </c>
      <c r="AC143" s="166">
        <v>0</v>
      </c>
      <c r="AD143" s="137">
        <v>0</v>
      </c>
      <c r="AE143" s="158">
        <f t="shared" si="223"/>
        <v>0</v>
      </c>
      <c r="AF143" s="158">
        <v>60</v>
      </c>
      <c r="AG143" s="158">
        <v>0</v>
      </c>
      <c r="AH143" s="197">
        <v>0.04</v>
      </c>
      <c r="AI143" s="197">
        <v>1.4999999999999999E-2</v>
      </c>
      <c r="AJ143" s="158">
        <f t="shared" si="224"/>
        <v>4.4000000000000004</v>
      </c>
      <c r="AK143" s="175">
        <f t="shared" si="225"/>
        <v>1.65</v>
      </c>
    </row>
    <row r="144" spans="1:37" s="195" customFormat="1" ht="12.75" customHeight="1" x14ac:dyDescent="0.2">
      <c r="A144" s="196" t="s">
        <v>175</v>
      </c>
      <c r="B144" s="176" t="s">
        <v>11</v>
      </c>
      <c r="C144" s="176" t="s">
        <v>2</v>
      </c>
      <c r="D144" s="273">
        <v>110</v>
      </c>
      <c r="E144" s="273">
        <v>80</v>
      </c>
      <c r="F144" s="273">
        <v>5</v>
      </c>
      <c r="G144" s="171">
        <f t="shared" si="212"/>
        <v>74.931578947368436</v>
      </c>
      <c r="H144" s="171">
        <f t="shared" si="213"/>
        <v>35.068421052631564</v>
      </c>
      <c r="I144" s="172">
        <f t="shared" si="214"/>
        <v>0.31880382775119603</v>
      </c>
      <c r="J144" s="173">
        <v>20</v>
      </c>
      <c r="K144" s="145">
        <v>3.8</v>
      </c>
      <c r="L144" s="146">
        <v>1.2</v>
      </c>
      <c r="M144" s="133">
        <v>675</v>
      </c>
      <c r="N144" s="133"/>
      <c r="O144" s="166">
        <f t="shared" si="215"/>
        <v>177.63157894736844</v>
      </c>
      <c r="P144" s="158">
        <f t="shared" si="216"/>
        <v>8.8815789473684212</v>
      </c>
      <c r="Q144" s="137"/>
      <c r="R144" s="158">
        <f t="shared" si="217"/>
        <v>0</v>
      </c>
      <c r="S144" s="137"/>
      <c r="T144" s="158">
        <f t="shared" si="218"/>
        <v>0</v>
      </c>
      <c r="U144" s="137"/>
      <c r="V144" s="158">
        <f t="shared" si="219"/>
        <v>0</v>
      </c>
      <c r="W144" s="137">
        <v>0</v>
      </c>
      <c r="X144" s="158">
        <f t="shared" si="220"/>
        <v>0</v>
      </c>
      <c r="Y144" s="137">
        <v>0</v>
      </c>
      <c r="Z144" s="158">
        <f t="shared" si="221"/>
        <v>0</v>
      </c>
      <c r="AA144" s="137">
        <v>0</v>
      </c>
      <c r="AB144" s="158">
        <f t="shared" si="222"/>
        <v>0</v>
      </c>
      <c r="AC144" s="166">
        <v>0</v>
      </c>
      <c r="AD144" s="137">
        <v>0</v>
      </c>
      <c r="AE144" s="158">
        <f t="shared" si="223"/>
        <v>0</v>
      </c>
      <c r="AF144" s="158">
        <v>60</v>
      </c>
      <c r="AG144" s="158">
        <v>0</v>
      </c>
      <c r="AH144" s="197">
        <v>0.04</v>
      </c>
      <c r="AI144" s="197">
        <v>1.4999999999999999E-2</v>
      </c>
      <c r="AJ144" s="158">
        <f t="shared" si="224"/>
        <v>4.4000000000000004</v>
      </c>
      <c r="AK144" s="175">
        <f t="shared" si="225"/>
        <v>1.65</v>
      </c>
    </row>
    <row r="145" spans="1:37" s="195" customFormat="1" ht="12.75" customHeight="1" thickBot="1" x14ac:dyDescent="0.25">
      <c r="A145" s="198" t="s">
        <v>175</v>
      </c>
      <c r="B145" s="177" t="s">
        <v>11</v>
      </c>
      <c r="C145" s="177" t="s">
        <v>3</v>
      </c>
      <c r="D145" s="279">
        <v>110</v>
      </c>
      <c r="E145" s="279">
        <v>80</v>
      </c>
      <c r="F145" s="279">
        <v>5</v>
      </c>
      <c r="G145" s="178">
        <f t="shared" si="212"/>
        <v>76.207894736842121</v>
      </c>
      <c r="H145" s="178">
        <f t="shared" si="213"/>
        <v>33.792105263157879</v>
      </c>
      <c r="I145" s="179">
        <f t="shared" si="214"/>
        <v>0.30720095693779892</v>
      </c>
      <c r="J145" s="180">
        <v>30</v>
      </c>
      <c r="K145" s="147">
        <v>3.8</v>
      </c>
      <c r="L145" s="148">
        <v>1.2</v>
      </c>
      <c r="M145" s="134">
        <v>1158</v>
      </c>
      <c r="N145" s="134"/>
      <c r="O145" s="168">
        <f t="shared" si="215"/>
        <v>304.73684210526318</v>
      </c>
      <c r="P145" s="159">
        <f t="shared" si="216"/>
        <v>10.157894736842106</v>
      </c>
      <c r="Q145" s="138"/>
      <c r="R145" s="159">
        <f t="shared" si="217"/>
        <v>0</v>
      </c>
      <c r="S145" s="138"/>
      <c r="T145" s="159">
        <f t="shared" si="218"/>
        <v>0</v>
      </c>
      <c r="U145" s="138"/>
      <c r="V145" s="159">
        <f t="shared" si="219"/>
        <v>0</v>
      </c>
      <c r="W145" s="138">
        <v>0</v>
      </c>
      <c r="X145" s="159">
        <f t="shared" si="220"/>
        <v>0</v>
      </c>
      <c r="Y145" s="138">
        <v>0</v>
      </c>
      <c r="Z145" s="159">
        <f t="shared" si="221"/>
        <v>0</v>
      </c>
      <c r="AA145" s="138">
        <v>0</v>
      </c>
      <c r="AB145" s="159">
        <f t="shared" si="222"/>
        <v>0</v>
      </c>
      <c r="AC145" s="168">
        <v>0</v>
      </c>
      <c r="AD145" s="138">
        <v>0</v>
      </c>
      <c r="AE145" s="159">
        <f t="shared" si="223"/>
        <v>0</v>
      </c>
      <c r="AF145" s="159">
        <v>60</v>
      </c>
      <c r="AG145" s="159">
        <v>0</v>
      </c>
      <c r="AH145" s="199">
        <v>0.04</v>
      </c>
      <c r="AI145" s="199">
        <v>1.4999999999999999E-2</v>
      </c>
      <c r="AJ145" s="159">
        <f t="shared" si="224"/>
        <v>4.4000000000000004</v>
      </c>
      <c r="AK145" s="182">
        <f t="shared" si="225"/>
        <v>1.65</v>
      </c>
    </row>
    <row r="146" spans="1:37" s="195" customFormat="1" ht="12.75" customHeight="1" x14ac:dyDescent="0.2">
      <c r="A146" s="140" t="s">
        <v>235</v>
      </c>
      <c r="B146" s="188" t="s">
        <v>7</v>
      </c>
      <c r="C146" s="188" t="s">
        <v>1</v>
      </c>
      <c r="D146" s="272">
        <v>45</v>
      </c>
      <c r="E146" s="272">
        <v>25</v>
      </c>
      <c r="F146" s="272">
        <v>5</v>
      </c>
      <c r="G146" s="190">
        <f t="shared" si="212"/>
        <v>28.211842105263159</v>
      </c>
      <c r="H146" s="190">
        <f t="shared" si="213"/>
        <v>16.788157894736841</v>
      </c>
      <c r="I146" s="191">
        <f t="shared" si="214"/>
        <v>0.37307017543859644</v>
      </c>
      <c r="J146" s="192">
        <v>10</v>
      </c>
      <c r="K146" s="149">
        <v>3.8</v>
      </c>
      <c r="L146" s="144">
        <v>1.2</v>
      </c>
      <c r="M146" s="132">
        <v>294</v>
      </c>
      <c r="N146" s="132"/>
      <c r="O146" s="165">
        <f t="shared" si="215"/>
        <v>77.368421052631589</v>
      </c>
      <c r="P146" s="157">
        <f t="shared" si="216"/>
        <v>7.7368421052631593</v>
      </c>
      <c r="Q146" s="136"/>
      <c r="R146" s="157">
        <f t="shared" si="217"/>
        <v>0</v>
      </c>
      <c r="S146" s="136"/>
      <c r="T146" s="157">
        <f t="shared" si="218"/>
        <v>0</v>
      </c>
      <c r="U146" s="132"/>
      <c r="V146" s="157">
        <f t="shared" ref="V146:V148" si="226">U146*L146</f>
        <v>0</v>
      </c>
      <c r="W146" s="136">
        <v>0</v>
      </c>
      <c r="X146" s="157">
        <f t="shared" si="220"/>
        <v>0</v>
      </c>
      <c r="Y146" s="136">
        <v>0</v>
      </c>
      <c r="Z146" s="157">
        <f t="shared" si="221"/>
        <v>0</v>
      </c>
      <c r="AA146" s="136">
        <v>0</v>
      </c>
      <c r="AB146" s="157">
        <f t="shared" si="222"/>
        <v>0</v>
      </c>
      <c r="AC146" s="157">
        <v>0</v>
      </c>
      <c r="AD146" s="136">
        <v>0</v>
      </c>
      <c r="AE146" s="157">
        <f t="shared" si="223"/>
        <v>0</v>
      </c>
      <c r="AF146" s="157">
        <v>18</v>
      </c>
      <c r="AG146" s="157">
        <v>0</v>
      </c>
      <c r="AH146" s="221">
        <v>0.04</v>
      </c>
      <c r="AI146" s="221">
        <v>1.4999999999999999E-2</v>
      </c>
      <c r="AJ146" s="157">
        <f t="shared" si="224"/>
        <v>1.8</v>
      </c>
      <c r="AK146" s="194">
        <f t="shared" si="225"/>
        <v>0.67499999999999993</v>
      </c>
    </row>
    <row r="147" spans="1:37" s="195" customFormat="1" ht="12.75" customHeight="1" x14ac:dyDescent="0.2">
      <c r="A147" s="141" t="s">
        <v>235</v>
      </c>
      <c r="B147" s="176" t="s">
        <v>7</v>
      </c>
      <c r="C147" s="176" t="s">
        <v>2</v>
      </c>
      <c r="D147" s="273">
        <v>45</v>
      </c>
      <c r="E147" s="273">
        <v>25</v>
      </c>
      <c r="F147" s="273">
        <v>5</v>
      </c>
      <c r="G147" s="171">
        <f t="shared" si="212"/>
        <v>25.355382775119619</v>
      </c>
      <c r="H147" s="171">
        <f t="shared" si="213"/>
        <v>19.644617224880381</v>
      </c>
      <c r="I147" s="172">
        <f t="shared" si="214"/>
        <v>0.43654704944178624</v>
      </c>
      <c r="J147" s="173">
        <v>22</v>
      </c>
      <c r="K147" s="145">
        <v>3.8</v>
      </c>
      <c r="L147" s="146">
        <v>1.2</v>
      </c>
      <c r="M147" s="133">
        <v>408</v>
      </c>
      <c r="N147" s="133"/>
      <c r="O147" s="166">
        <f t="shared" si="215"/>
        <v>107.36842105263159</v>
      </c>
      <c r="P147" s="158">
        <f t="shared" si="216"/>
        <v>4.8803827751196174</v>
      </c>
      <c r="Q147" s="137"/>
      <c r="R147" s="158">
        <f t="shared" si="217"/>
        <v>0</v>
      </c>
      <c r="S147" s="137"/>
      <c r="T147" s="158">
        <f t="shared" si="218"/>
        <v>0</v>
      </c>
      <c r="U147" s="133"/>
      <c r="V147" s="158">
        <f t="shared" si="226"/>
        <v>0</v>
      </c>
      <c r="W147" s="137">
        <v>0</v>
      </c>
      <c r="X147" s="158">
        <f t="shared" si="220"/>
        <v>0</v>
      </c>
      <c r="Y147" s="137">
        <v>0</v>
      </c>
      <c r="Z147" s="158">
        <f t="shared" si="221"/>
        <v>0</v>
      </c>
      <c r="AA147" s="137">
        <v>0</v>
      </c>
      <c r="AB147" s="158">
        <f t="shared" si="222"/>
        <v>0</v>
      </c>
      <c r="AC147" s="158">
        <v>0</v>
      </c>
      <c r="AD147" s="137">
        <v>0</v>
      </c>
      <c r="AE147" s="158">
        <f t="shared" si="223"/>
        <v>0</v>
      </c>
      <c r="AF147" s="158">
        <v>18</v>
      </c>
      <c r="AG147" s="158">
        <v>0</v>
      </c>
      <c r="AH147" s="174">
        <v>0.04</v>
      </c>
      <c r="AI147" s="174">
        <v>1.4999999999999999E-2</v>
      </c>
      <c r="AJ147" s="158">
        <f t="shared" si="224"/>
        <v>1.8</v>
      </c>
      <c r="AK147" s="175">
        <f t="shared" si="225"/>
        <v>0.67499999999999993</v>
      </c>
    </row>
    <row r="148" spans="1:37" s="195" customFormat="1" ht="12.75" customHeight="1" thickBot="1" x14ac:dyDescent="0.25">
      <c r="A148" s="142" t="s">
        <v>235</v>
      </c>
      <c r="B148" s="177" t="s">
        <v>7</v>
      </c>
      <c r="C148" s="177" t="s">
        <v>3</v>
      </c>
      <c r="D148" s="279">
        <v>45</v>
      </c>
      <c r="E148" s="279">
        <v>25</v>
      </c>
      <c r="F148" s="279">
        <v>5</v>
      </c>
      <c r="G148" s="178">
        <f t="shared" si="212"/>
        <v>26.957456140350878</v>
      </c>
      <c r="H148" s="178">
        <f t="shared" si="213"/>
        <v>18.042543859649122</v>
      </c>
      <c r="I148" s="179">
        <f t="shared" si="214"/>
        <v>0.40094541910331383</v>
      </c>
      <c r="J148" s="180">
        <v>30</v>
      </c>
      <c r="K148" s="147">
        <v>3.8</v>
      </c>
      <c r="L148" s="148">
        <v>1.2</v>
      </c>
      <c r="M148" s="134">
        <v>739</v>
      </c>
      <c r="N148" s="134"/>
      <c r="O148" s="168">
        <f t="shared" si="215"/>
        <v>194.47368421052633</v>
      </c>
      <c r="P148" s="159">
        <f t="shared" si="216"/>
        <v>6.4824561403508776</v>
      </c>
      <c r="Q148" s="138"/>
      <c r="R148" s="159">
        <f t="shared" si="217"/>
        <v>0</v>
      </c>
      <c r="S148" s="138"/>
      <c r="T148" s="159">
        <f t="shared" si="218"/>
        <v>0</v>
      </c>
      <c r="U148" s="134"/>
      <c r="V148" s="159">
        <f t="shared" si="226"/>
        <v>0</v>
      </c>
      <c r="W148" s="138">
        <v>0</v>
      </c>
      <c r="X148" s="159">
        <f t="shared" si="220"/>
        <v>0</v>
      </c>
      <c r="Y148" s="138">
        <v>0</v>
      </c>
      <c r="Z148" s="159">
        <f t="shared" si="221"/>
        <v>0</v>
      </c>
      <c r="AA148" s="138">
        <v>0</v>
      </c>
      <c r="AB148" s="159">
        <f t="shared" si="222"/>
        <v>0</v>
      </c>
      <c r="AC148" s="159">
        <v>0</v>
      </c>
      <c r="AD148" s="138">
        <v>0</v>
      </c>
      <c r="AE148" s="159">
        <f t="shared" si="223"/>
        <v>0</v>
      </c>
      <c r="AF148" s="159">
        <v>18</v>
      </c>
      <c r="AG148" s="159">
        <v>0</v>
      </c>
      <c r="AH148" s="181">
        <v>0.04</v>
      </c>
      <c r="AI148" s="181">
        <v>1.4999999999999999E-2</v>
      </c>
      <c r="AJ148" s="159">
        <f t="shared" si="224"/>
        <v>1.8</v>
      </c>
      <c r="AK148" s="182">
        <f t="shared" si="225"/>
        <v>0.67499999999999993</v>
      </c>
    </row>
    <row r="149" spans="1:37" ht="12.75" customHeight="1" x14ac:dyDescent="0.2">
      <c r="A149" s="140" t="s">
        <v>170</v>
      </c>
      <c r="B149" s="188" t="s">
        <v>7</v>
      </c>
      <c r="C149" s="188" t="s">
        <v>1</v>
      </c>
      <c r="D149" s="272">
        <v>65</v>
      </c>
      <c r="E149" s="272">
        <v>45</v>
      </c>
      <c r="F149" s="272">
        <v>10</v>
      </c>
      <c r="G149" s="190">
        <f t="shared" si="212"/>
        <v>42.31184210526316</v>
      </c>
      <c r="H149" s="190">
        <f t="shared" si="213"/>
        <v>22.68815789473684</v>
      </c>
      <c r="I149" s="191">
        <f t="shared" si="214"/>
        <v>0.34904858299595137</v>
      </c>
      <c r="J149" s="192">
        <v>10</v>
      </c>
      <c r="K149" s="149">
        <v>3.8</v>
      </c>
      <c r="L149" s="144">
        <v>1.2</v>
      </c>
      <c r="M149" s="132">
        <v>242</v>
      </c>
      <c r="N149" s="132"/>
      <c r="O149" s="165">
        <f t="shared" si="215"/>
        <v>63.684210526315795</v>
      </c>
      <c r="P149" s="157">
        <f t="shared" si="216"/>
        <v>6.3684210526315796</v>
      </c>
      <c r="Q149" s="136">
        <v>16</v>
      </c>
      <c r="R149" s="157">
        <f t="shared" si="217"/>
        <v>4.2105263157894735</v>
      </c>
      <c r="S149" s="136"/>
      <c r="T149" s="157">
        <f t="shared" si="218"/>
        <v>0</v>
      </c>
      <c r="U149" s="136">
        <v>12</v>
      </c>
      <c r="V149" s="157">
        <f t="shared" si="219"/>
        <v>3.1578947368421053</v>
      </c>
      <c r="W149" s="136">
        <v>0</v>
      </c>
      <c r="X149" s="157">
        <f t="shared" si="220"/>
        <v>0</v>
      </c>
      <c r="Y149" s="136">
        <v>0</v>
      </c>
      <c r="Z149" s="157">
        <f t="shared" si="221"/>
        <v>0</v>
      </c>
      <c r="AA149" s="136">
        <v>0</v>
      </c>
      <c r="AB149" s="157">
        <f t="shared" si="222"/>
        <v>0</v>
      </c>
      <c r="AC149" s="165">
        <v>0</v>
      </c>
      <c r="AD149" s="136">
        <v>0</v>
      </c>
      <c r="AE149" s="157">
        <f t="shared" si="223"/>
        <v>0</v>
      </c>
      <c r="AF149" s="157">
        <v>25</v>
      </c>
      <c r="AG149" s="157">
        <v>0</v>
      </c>
      <c r="AH149" s="193">
        <v>0.04</v>
      </c>
      <c r="AI149" s="193">
        <v>1.4999999999999999E-2</v>
      </c>
      <c r="AJ149" s="157">
        <f t="shared" si="224"/>
        <v>2.6</v>
      </c>
      <c r="AK149" s="194">
        <f t="shared" si="225"/>
        <v>0.97499999999999998</v>
      </c>
    </row>
    <row r="150" spans="1:37" ht="12.75" customHeight="1" x14ac:dyDescent="0.2">
      <c r="A150" s="235" t="s">
        <v>170</v>
      </c>
      <c r="B150" s="176" t="s">
        <v>7</v>
      </c>
      <c r="C150" s="176" t="s">
        <v>2</v>
      </c>
      <c r="D150" s="273">
        <v>65</v>
      </c>
      <c r="E150" s="273">
        <v>45</v>
      </c>
      <c r="F150" s="273">
        <v>10</v>
      </c>
      <c r="G150" s="171">
        <f t="shared" si="212"/>
        <v>40.153947368421058</v>
      </c>
      <c r="H150" s="171">
        <f t="shared" si="213"/>
        <v>24.846052631578942</v>
      </c>
      <c r="I150" s="172">
        <f t="shared" si="214"/>
        <v>0.38224696356275295</v>
      </c>
      <c r="J150" s="173">
        <v>22</v>
      </c>
      <c r="K150" s="145">
        <v>3.8</v>
      </c>
      <c r="L150" s="146">
        <v>1.2</v>
      </c>
      <c r="M150" s="133">
        <v>352</v>
      </c>
      <c r="N150" s="133"/>
      <c r="O150" s="166">
        <f t="shared" si="215"/>
        <v>92.631578947368425</v>
      </c>
      <c r="P150" s="158">
        <f t="shared" si="216"/>
        <v>4.2105263157894735</v>
      </c>
      <c r="Q150" s="137">
        <v>16</v>
      </c>
      <c r="R150" s="158">
        <f t="shared" si="217"/>
        <v>4.2105263157894735</v>
      </c>
      <c r="S150" s="137"/>
      <c r="T150" s="158">
        <f t="shared" si="218"/>
        <v>0</v>
      </c>
      <c r="U150" s="137">
        <v>12</v>
      </c>
      <c r="V150" s="158">
        <f t="shared" si="219"/>
        <v>3.1578947368421053</v>
      </c>
      <c r="W150" s="137">
        <v>0</v>
      </c>
      <c r="X150" s="158">
        <f t="shared" si="220"/>
        <v>0</v>
      </c>
      <c r="Y150" s="137">
        <v>0</v>
      </c>
      <c r="Z150" s="158">
        <f t="shared" si="221"/>
        <v>0</v>
      </c>
      <c r="AA150" s="137">
        <v>0</v>
      </c>
      <c r="AB150" s="158">
        <f t="shared" si="222"/>
        <v>0</v>
      </c>
      <c r="AC150" s="166">
        <v>0</v>
      </c>
      <c r="AD150" s="137">
        <v>0</v>
      </c>
      <c r="AE150" s="158">
        <f t="shared" si="223"/>
        <v>0</v>
      </c>
      <c r="AF150" s="158">
        <v>25</v>
      </c>
      <c r="AG150" s="158">
        <v>0</v>
      </c>
      <c r="AH150" s="197">
        <v>0.04</v>
      </c>
      <c r="AI150" s="197">
        <v>1.4999999999999999E-2</v>
      </c>
      <c r="AJ150" s="158">
        <f t="shared" si="224"/>
        <v>2.6</v>
      </c>
      <c r="AK150" s="175">
        <f t="shared" si="225"/>
        <v>0.97499999999999998</v>
      </c>
    </row>
    <row r="151" spans="1:37" ht="12.75" customHeight="1" x14ac:dyDescent="0.2">
      <c r="A151" s="235" t="s">
        <v>170</v>
      </c>
      <c r="B151" s="176" t="s">
        <v>7</v>
      </c>
      <c r="C151" s="176" t="s">
        <v>3</v>
      </c>
      <c r="D151" s="273">
        <v>65</v>
      </c>
      <c r="E151" s="273">
        <v>45</v>
      </c>
      <c r="F151" s="273">
        <v>10</v>
      </c>
      <c r="G151" s="171">
        <f t="shared" si="212"/>
        <v>41.373245614035092</v>
      </c>
      <c r="H151" s="171">
        <f t="shared" si="213"/>
        <v>23.626754385964908</v>
      </c>
      <c r="I151" s="172">
        <f t="shared" si="214"/>
        <v>0.36348852901484474</v>
      </c>
      <c r="J151" s="173">
        <v>30</v>
      </c>
      <c r="K151" s="145">
        <v>3.8</v>
      </c>
      <c r="L151" s="146">
        <v>1.2</v>
      </c>
      <c r="M151" s="133">
        <v>619</v>
      </c>
      <c r="N151" s="133"/>
      <c r="O151" s="166">
        <f t="shared" si="215"/>
        <v>162.89473684210526</v>
      </c>
      <c r="P151" s="158">
        <f t="shared" si="216"/>
        <v>5.4298245614035086</v>
      </c>
      <c r="Q151" s="137">
        <v>16</v>
      </c>
      <c r="R151" s="158">
        <f t="shared" si="217"/>
        <v>4.2105263157894735</v>
      </c>
      <c r="S151" s="137"/>
      <c r="T151" s="158">
        <f t="shared" si="218"/>
        <v>0</v>
      </c>
      <c r="U151" s="137">
        <v>12</v>
      </c>
      <c r="V151" s="158">
        <f t="shared" si="219"/>
        <v>3.1578947368421053</v>
      </c>
      <c r="W151" s="137">
        <v>0</v>
      </c>
      <c r="X151" s="158">
        <f t="shared" si="220"/>
        <v>0</v>
      </c>
      <c r="Y151" s="137">
        <v>0</v>
      </c>
      <c r="Z151" s="158">
        <f t="shared" si="221"/>
        <v>0</v>
      </c>
      <c r="AA151" s="137">
        <v>0</v>
      </c>
      <c r="AB151" s="158">
        <f t="shared" si="222"/>
        <v>0</v>
      </c>
      <c r="AC151" s="166">
        <v>0</v>
      </c>
      <c r="AD151" s="137">
        <v>0</v>
      </c>
      <c r="AE151" s="158">
        <f t="shared" si="223"/>
        <v>0</v>
      </c>
      <c r="AF151" s="158">
        <v>25</v>
      </c>
      <c r="AG151" s="158">
        <v>0</v>
      </c>
      <c r="AH151" s="197">
        <v>0.04</v>
      </c>
      <c r="AI151" s="197">
        <v>1.4999999999999999E-2</v>
      </c>
      <c r="AJ151" s="158">
        <f t="shared" si="224"/>
        <v>2.6</v>
      </c>
      <c r="AK151" s="175">
        <f t="shared" si="225"/>
        <v>0.97499999999999998</v>
      </c>
    </row>
    <row r="152" spans="1:37" ht="12.75" customHeight="1" x14ac:dyDescent="0.2">
      <c r="A152" s="235" t="s">
        <v>170</v>
      </c>
      <c r="B152" s="176" t="s">
        <v>8</v>
      </c>
      <c r="C152" s="176" t="s">
        <v>1</v>
      </c>
      <c r="D152" s="273">
        <v>65</v>
      </c>
      <c r="E152" s="273">
        <v>45</v>
      </c>
      <c r="F152" s="273">
        <v>10</v>
      </c>
      <c r="G152" s="171">
        <f t="shared" si="212"/>
        <v>41.917105263157893</v>
      </c>
      <c r="H152" s="171">
        <f t="shared" si="213"/>
        <v>23.082894736842107</v>
      </c>
      <c r="I152" s="172">
        <f t="shared" si="214"/>
        <v>0.35512145748987856</v>
      </c>
      <c r="J152" s="173">
        <v>10</v>
      </c>
      <c r="K152" s="145">
        <v>3.8</v>
      </c>
      <c r="L152" s="146">
        <v>1.2</v>
      </c>
      <c r="M152" s="133">
        <v>227</v>
      </c>
      <c r="N152" s="133"/>
      <c r="O152" s="166">
        <f t="shared" si="215"/>
        <v>59.736842105263158</v>
      </c>
      <c r="P152" s="158">
        <f t="shared" si="216"/>
        <v>5.9736842105263159</v>
      </c>
      <c r="Q152" s="137">
        <v>16</v>
      </c>
      <c r="R152" s="158">
        <f t="shared" si="217"/>
        <v>4.2105263157894735</v>
      </c>
      <c r="S152" s="137"/>
      <c r="T152" s="158">
        <f t="shared" si="218"/>
        <v>0</v>
      </c>
      <c r="U152" s="137">
        <v>12</v>
      </c>
      <c r="V152" s="158">
        <f t="shared" si="219"/>
        <v>3.1578947368421053</v>
      </c>
      <c r="W152" s="137">
        <v>0</v>
      </c>
      <c r="X152" s="158">
        <f t="shared" si="220"/>
        <v>0</v>
      </c>
      <c r="Y152" s="137">
        <v>0</v>
      </c>
      <c r="Z152" s="158">
        <f t="shared" si="221"/>
        <v>0</v>
      </c>
      <c r="AA152" s="137">
        <v>0</v>
      </c>
      <c r="AB152" s="158">
        <f t="shared" si="222"/>
        <v>0</v>
      </c>
      <c r="AC152" s="166">
        <v>0</v>
      </c>
      <c r="AD152" s="137">
        <v>0</v>
      </c>
      <c r="AE152" s="158">
        <f t="shared" si="223"/>
        <v>0</v>
      </c>
      <c r="AF152" s="158">
        <v>25</v>
      </c>
      <c r="AG152" s="158">
        <v>0</v>
      </c>
      <c r="AH152" s="197">
        <v>0.04</v>
      </c>
      <c r="AI152" s="197">
        <v>1.4999999999999999E-2</v>
      </c>
      <c r="AJ152" s="158">
        <f t="shared" si="224"/>
        <v>2.6</v>
      </c>
      <c r="AK152" s="175">
        <f t="shared" si="225"/>
        <v>0.97499999999999998</v>
      </c>
    </row>
    <row r="153" spans="1:37" ht="12.75" customHeight="1" x14ac:dyDescent="0.2">
      <c r="A153" s="235" t="s">
        <v>170</v>
      </c>
      <c r="B153" s="176" t="s">
        <v>8</v>
      </c>
      <c r="C153" s="176" t="s">
        <v>2</v>
      </c>
      <c r="D153" s="273">
        <v>65</v>
      </c>
      <c r="E153" s="273">
        <v>45</v>
      </c>
      <c r="F153" s="273">
        <v>10</v>
      </c>
      <c r="G153" s="171">
        <f t="shared" si="212"/>
        <v>39.854904306220099</v>
      </c>
      <c r="H153" s="171">
        <f t="shared" si="213"/>
        <v>25.145095693779901</v>
      </c>
      <c r="I153" s="172">
        <f t="shared" si="214"/>
        <v>0.38684762605815232</v>
      </c>
      <c r="J153" s="173">
        <v>22</v>
      </c>
      <c r="K153" s="145">
        <v>3.8</v>
      </c>
      <c r="L153" s="146">
        <v>1.2</v>
      </c>
      <c r="M153" s="133">
        <v>327</v>
      </c>
      <c r="N153" s="133"/>
      <c r="O153" s="166">
        <f t="shared" si="215"/>
        <v>86.05263157894737</v>
      </c>
      <c r="P153" s="158">
        <f t="shared" si="216"/>
        <v>3.9114832535885169</v>
      </c>
      <c r="Q153" s="137">
        <v>16</v>
      </c>
      <c r="R153" s="158">
        <f t="shared" si="217"/>
        <v>4.2105263157894735</v>
      </c>
      <c r="S153" s="137"/>
      <c r="T153" s="158">
        <f t="shared" si="218"/>
        <v>0</v>
      </c>
      <c r="U153" s="137">
        <v>12</v>
      </c>
      <c r="V153" s="158">
        <f t="shared" si="219"/>
        <v>3.1578947368421053</v>
      </c>
      <c r="W153" s="137">
        <v>0</v>
      </c>
      <c r="X153" s="158">
        <f t="shared" si="220"/>
        <v>0</v>
      </c>
      <c r="Y153" s="137">
        <v>0</v>
      </c>
      <c r="Z153" s="158">
        <f t="shared" si="221"/>
        <v>0</v>
      </c>
      <c r="AA153" s="137">
        <v>0</v>
      </c>
      <c r="AB153" s="158">
        <f t="shared" si="222"/>
        <v>0</v>
      </c>
      <c r="AC153" s="166">
        <v>0</v>
      </c>
      <c r="AD153" s="137">
        <v>0</v>
      </c>
      <c r="AE153" s="158">
        <f t="shared" si="223"/>
        <v>0</v>
      </c>
      <c r="AF153" s="158">
        <v>25</v>
      </c>
      <c r="AG153" s="158">
        <v>0</v>
      </c>
      <c r="AH153" s="197">
        <v>0.04</v>
      </c>
      <c r="AI153" s="197">
        <v>1.4999999999999999E-2</v>
      </c>
      <c r="AJ153" s="158">
        <f t="shared" si="224"/>
        <v>2.6</v>
      </c>
      <c r="AK153" s="175">
        <f t="shared" si="225"/>
        <v>0.97499999999999998</v>
      </c>
    </row>
    <row r="154" spans="1:37" ht="12.75" customHeight="1" x14ac:dyDescent="0.2">
      <c r="A154" s="235" t="s">
        <v>170</v>
      </c>
      <c r="B154" s="176" t="s">
        <v>8</v>
      </c>
      <c r="C154" s="176" t="s">
        <v>3</v>
      </c>
      <c r="D154" s="273">
        <v>65</v>
      </c>
      <c r="E154" s="273">
        <v>45</v>
      </c>
      <c r="F154" s="273">
        <v>10</v>
      </c>
      <c r="G154" s="171">
        <f t="shared" si="212"/>
        <v>41.022368421052633</v>
      </c>
      <c r="H154" s="171">
        <f t="shared" si="213"/>
        <v>23.977631578947367</v>
      </c>
      <c r="I154" s="172">
        <f t="shared" si="214"/>
        <v>0.36888663967611335</v>
      </c>
      <c r="J154" s="173">
        <v>30</v>
      </c>
      <c r="K154" s="145">
        <v>3.8</v>
      </c>
      <c r="L154" s="146">
        <v>1.2</v>
      </c>
      <c r="M154" s="133">
        <v>579</v>
      </c>
      <c r="N154" s="133"/>
      <c r="O154" s="166">
        <f t="shared" si="215"/>
        <v>152.36842105263159</v>
      </c>
      <c r="P154" s="158">
        <f t="shared" si="216"/>
        <v>5.0789473684210531</v>
      </c>
      <c r="Q154" s="137">
        <v>16</v>
      </c>
      <c r="R154" s="158">
        <f t="shared" si="217"/>
        <v>4.2105263157894735</v>
      </c>
      <c r="S154" s="137"/>
      <c r="T154" s="158">
        <f t="shared" si="218"/>
        <v>0</v>
      </c>
      <c r="U154" s="137">
        <v>12</v>
      </c>
      <c r="V154" s="158">
        <f t="shared" si="219"/>
        <v>3.1578947368421053</v>
      </c>
      <c r="W154" s="137">
        <v>0</v>
      </c>
      <c r="X154" s="158">
        <f t="shared" si="220"/>
        <v>0</v>
      </c>
      <c r="Y154" s="137">
        <v>0</v>
      </c>
      <c r="Z154" s="158">
        <f t="shared" si="221"/>
        <v>0</v>
      </c>
      <c r="AA154" s="137">
        <v>0</v>
      </c>
      <c r="AB154" s="158">
        <f t="shared" si="222"/>
        <v>0</v>
      </c>
      <c r="AC154" s="166">
        <v>0</v>
      </c>
      <c r="AD154" s="137">
        <v>0</v>
      </c>
      <c r="AE154" s="158">
        <f t="shared" si="223"/>
        <v>0</v>
      </c>
      <c r="AF154" s="158">
        <v>25</v>
      </c>
      <c r="AG154" s="158">
        <v>0</v>
      </c>
      <c r="AH154" s="197">
        <v>0.04</v>
      </c>
      <c r="AI154" s="197">
        <v>1.4999999999999999E-2</v>
      </c>
      <c r="AJ154" s="158">
        <f t="shared" si="224"/>
        <v>2.6</v>
      </c>
      <c r="AK154" s="175">
        <f t="shared" si="225"/>
        <v>0.97499999999999998</v>
      </c>
    </row>
    <row r="155" spans="1:37" ht="12.75" customHeight="1" x14ac:dyDescent="0.2">
      <c r="A155" s="235" t="s">
        <v>170</v>
      </c>
      <c r="B155" s="176" t="s">
        <v>9</v>
      </c>
      <c r="C155" s="176" t="s">
        <v>1</v>
      </c>
      <c r="D155" s="273">
        <v>65</v>
      </c>
      <c r="E155" s="273">
        <v>45</v>
      </c>
      <c r="F155" s="273">
        <v>10</v>
      </c>
      <c r="G155" s="171">
        <f t="shared" si="212"/>
        <v>42.680263157894743</v>
      </c>
      <c r="H155" s="171">
        <f t="shared" si="213"/>
        <v>22.319736842105257</v>
      </c>
      <c r="I155" s="172">
        <f t="shared" si="214"/>
        <v>0.34338056680161932</v>
      </c>
      <c r="J155" s="173">
        <v>10</v>
      </c>
      <c r="K155" s="145">
        <v>3.8</v>
      </c>
      <c r="L155" s="146">
        <v>1.2</v>
      </c>
      <c r="M155" s="133">
        <v>256</v>
      </c>
      <c r="N155" s="133"/>
      <c r="O155" s="166">
        <f t="shared" si="215"/>
        <v>67.368421052631575</v>
      </c>
      <c r="P155" s="158">
        <f t="shared" si="216"/>
        <v>6.7368421052631575</v>
      </c>
      <c r="Q155" s="137">
        <v>16</v>
      </c>
      <c r="R155" s="158">
        <f t="shared" si="217"/>
        <v>4.2105263157894735</v>
      </c>
      <c r="S155" s="137"/>
      <c r="T155" s="158">
        <f t="shared" si="218"/>
        <v>0</v>
      </c>
      <c r="U155" s="137">
        <v>12</v>
      </c>
      <c r="V155" s="158">
        <f t="shared" si="219"/>
        <v>3.1578947368421053</v>
      </c>
      <c r="W155" s="137">
        <v>0</v>
      </c>
      <c r="X155" s="158">
        <f t="shared" si="220"/>
        <v>0</v>
      </c>
      <c r="Y155" s="137">
        <v>0</v>
      </c>
      <c r="Z155" s="158">
        <f t="shared" si="221"/>
        <v>0</v>
      </c>
      <c r="AA155" s="137">
        <v>0</v>
      </c>
      <c r="AB155" s="158">
        <f t="shared" si="222"/>
        <v>0</v>
      </c>
      <c r="AC155" s="166">
        <v>0</v>
      </c>
      <c r="AD155" s="137">
        <v>0</v>
      </c>
      <c r="AE155" s="158">
        <f t="shared" si="223"/>
        <v>0</v>
      </c>
      <c r="AF155" s="158">
        <v>25</v>
      </c>
      <c r="AG155" s="158">
        <v>0</v>
      </c>
      <c r="AH155" s="197">
        <v>0.04</v>
      </c>
      <c r="AI155" s="197">
        <v>1.4999999999999999E-2</v>
      </c>
      <c r="AJ155" s="158">
        <f t="shared" si="224"/>
        <v>2.6</v>
      </c>
      <c r="AK155" s="175">
        <f t="shared" si="225"/>
        <v>0.97499999999999998</v>
      </c>
    </row>
    <row r="156" spans="1:37" ht="12.75" customHeight="1" x14ac:dyDescent="0.2">
      <c r="A156" s="235" t="s">
        <v>170</v>
      </c>
      <c r="B156" s="176" t="s">
        <v>9</v>
      </c>
      <c r="C156" s="176" t="s">
        <v>2</v>
      </c>
      <c r="D156" s="273">
        <v>65</v>
      </c>
      <c r="E156" s="273">
        <v>45</v>
      </c>
      <c r="F156" s="273">
        <v>10</v>
      </c>
      <c r="G156" s="171">
        <f t="shared" si="212"/>
        <v>40.464952153110048</v>
      </c>
      <c r="H156" s="171">
        <f t="shared" si="213"/>
        <v>24.535047846889952</v>
      </c>
      <c r="I156" s="172">
        <f t="shared" si="214"/>
        <v>0.37746227456753773</v>
      </c>
      <c r="J156" s="173">
        <v>22</v>
      </c>
      <c r="K156" s="145">
        <v>3.8</v>
      </c>
      <c r="L156" s="146">
        <v>1.2</v>
      </c>
      <c r="M156" s="133">
        <v>378</v>
      </c>
      <c r="N156" s="133"/>
      <c r="O156" s="166">
        <f t="shared" si="215"/>
        <v>99.473684210526315</v>
      </c>
      <c r="P156" s="158">
        <f t="shared" si="216"/>
        <v>4.5215311004784686</v>
      </c>
      <c r="Q156" s="137">
        <v>16</v>
      </c>
      <c r="R156" s="158">
        <f t="shared" si="217"/>
        <v>4.2105263157894735</v>
      </c>
      <c r="S156" s="137"/>
      <c r="T156" s="158">
        <f t="shared" si="218"/>
        <v>0</v>
      </c>
      <c r="U156" s="137">
        <v>12</v>
      </c>
      <c r="V156" s="158">
        <f t="shared" si="219"/>
        <v>3.1578947368421053</v>
      </c>
      <c r="W156" s="137">
        <v>0</v>
      </c>
      <c r="X156" s="158">
        <f t="shared" si="220"/>
        <v>0</v>
      </c>
      <c r="Y156" s="137">
        <v>0</v>
      </c>
      <c r="Z156" s="158">
        <f t="shared" si="221"/>
        <v>0</v>
      </c>
      <c r="AA156" s="137">
        <v>0</v>
      </c>
      <c r="AB156" s="158">
        <f t="shared" si="222"/>
        <v>0</v>
      </c>
      <c r="AC156" s="166">
        <v>0</v>
      </c>
      <c r="AD156" s="137">
        <v>0</v>
      </c>
      <c r="AE156" s="158">
        <f t="shared" si="223"/>
        <v>0</v>
      </c>
      <c r="AF156" s="158">
        <v>25</v>
      </c>
      <c r="AG156" s="158">
        <v>0</v>
      </c>
      <c r="AH156" s="197">
        <v>0.04</v>
      </c>
      <c r="AI156" s="197">
        <v>1.4999999999999999E-2</v>
      </c>
      <c r="AJ156" s="158">
        <f t="shared" si="224"/>
        <v>2.6</v>
      </c>
      <c r="AK156" s="175">
        <f t="shared" si="225"/>
        <v>0.97499999999999998</v>
      </c>
    </row>
    <row r="157" spans="1:37" ht="12.75" customHeight="1" thickBot="1" x14ac:dyDescent="0.25">
      <c r="A157" s="235" t="s">
        <v>170</v>
      </c>
      <c r="B157" s="176" t="s">
        <v>9</v>
      </c>
      <c r="C157" s="176" t="s">
        <v>3</v>
      </c>
      <c r="D157" s="273">
        <v>65</v>
      </c>
      <c r="E157" s="273">
        <v>45</v>
      </c>
      <c r="F157" s="273">
        <v>10</v>
      </c>
      <c r="G157" s="171">
        <f t="shared" si="212"/>
        <v>41.724122807017551</v>
      </c>
      <c r="H157" s="171">
        <f t="shared" si="213"/>
        <v>23.275877192982449</v>
      </c>
      <c r="I157" s="172">
        <f t="shared" si="214"/>
        <v>0.35809041835357613</v>
      </c>
      <c r="J157" s="173">
        <v>30</v>
      </c>
      <c r="K157" s="145">
        <v>3.8</v>
      </c>
      <c r="L157" s="146">
        <v>1.2</v>
      </c>
      <c r="M157" s="133">
        <v>659</v>
      </c>
      <c r="N157" s="133"/>
      <c r="O157" s="166">
        <f t="shared" si="215"/>
        <v>173.42105263157896</v>
      </c>
      <c r="P157" s="158">
        <f t="shared" si="216"/>
        <v>5.7807017543859649</v>
      </c>
      <c r="Q157" s="137">
        <v>16</v>
      </c>
      <c r="R157" s="158">
        <f t="shared" si="217"/>
        <v>4.2105263157894735</v>
      </c>
      <c r="S157" s="137"/>
      <c r="T157" s="158">
        <f t="shared" si="218"/>
        <v>0</v>
      </c>
      <c r="U157" s="137">
        <v>12</v>
      </c>
      <c r="V157" s="158">
        <f t="shared" si="219"/>
        <v>3.1578947368421053</v>
      </c>
      <c r="W157" s="137">
        <v>0</v>
      </c>
      <c r="X157" s="158">
        <f t="shared" si="220"/>
        <v>0</v>
      </c>
      <c r="Y157" s="137">
        <v>0</v>
      </c>
      <c r="Z157" s="158">
        <f t="shared" si="221"/>
        <v>0</v>
      </c>
      <c r="AA157" s="137">
        <v>0</v>
      </c>
      <c r="AB157" s="158">
        <f t="shared" si="222"/>
        <v>0</v>
      </c>
      <c r="AC157" s="166">
        <v>0</v>
      </c>
      <c r="AD157" s="137">
        <v>0</v>
      </c>
      <c r="AE157" s="158">
        <f t="shared" si="223"/>
        <v>0</v>
      </c>
      <c r="AF157" s="158">
        <v>25</v>
      </c>
      <c r="AG157" s="158">
        <v>0</v>
      </c>
      <c r="AH157" s="197">
        <v>0.04</v>
      </c>
      <c r="AI157" s="197">
        <v>1.4999999999999999E-2</v>
      </c>
      <c r="AJ157" s="158">
        <f t="shared" si="224"/>
        <v>2.6</v>
      </c>
      <c r="AK157" s="175">
        <f t="shared" si="225"/>
        <v>0.97499999999999998</v>
      </c>
    </row>
    <row r="158" spans="1:37" ht="12.75" customHeight="1" x14ac:dyDescent="0.2">
      <c r="A158" s="104" t="s">
        <v>168</v>
      </c>
      <c r="B158" s="24" t="s">
        <v>7</v>
      </c>
      <c r="C158" s="24" t="s">
        <v>1</v>
      </c>
      <c r="D158" s="125">
        <v>60</v>
      </c>
      <c r="E158" s="125">
        <v>45</v>
      </c>
      <c r="F158" s="125">
        <v>10</v>
      </c>
      <c r="G158" s="190">
        <f t="shared" ref="G158:G166" si="227">SUM(P158,R158,T158,V158,X158,Z158,AB158,AC158,AE158,AF158,AJ158,AK158)</f>
        <v>37.56315789473684</v>
      </c>
      <c r="H158" s="190">
        <f t="shared" ref="H158:H166" si="228">D158-G158</f>
        <v>22.43684210526316</v>
      </c>
      <c r="I158" s="191">
        <f t="shared" ref="I158:I166" si="229">H158/D158</f>
        <v>0.37394736842105269</v>
      </c>
      <c r="J158" s="192">
        <v>10</v>
      </c>
      <c r="K158" s="149">
        <v>3.8</v>
      </c>
      <c r="L158" s="144">
        <v>1.2</v>
      </c>
      <c r="M158" s="132">
        <v>242</v>
      </c>
      <c r="N158" s="132"/>
      <c r="O158" s="165">
        <f t="shared" ref="O158:O166" si="230">(M158+N158)/K158</f>
        <v>63.684210526315795</v>
      </c>
      <c r="P158" s="157">
        <f t="shared" ref="P158:P166" si="231">O158/J158</f>
        <v>6.3684210526315796</v>
      </c>
      <c r="Q158" s="33">
        <v>18</v>
      </c>
      <c r="R158" s="32">
        <f t="shared" ref="R158:R166" si="232">Q158/K158</f>
        <v>4.7368421052631584</v>
      </c>
      <c r="S158" s="136"/>
      <c r="T158" s="157">
        <f t="shared" ref="T158:T166" si="233">S158/K158</f>
        <v>0</v>
      </c>
      <c r="U158" s="33">
        <v>12</v>
      </c>
      <c r="V158" s="32">
        <f t="shared" ref="V158:V172" si="234">U158/K158</f>
        <v>3.1578947368421053</v>
      </c>
      <c r="W158" s="136">
        <v>0</v>
      </c>
      <c r="X158" s="157">
        <f t="shared" ref="X158:X166" si="235">(W158/K158)/J158</f>
        <v>0</v>
      </c>
      <c r="Y158" s="136">
        <v>0</v>
      </c>
      <c r="Z158" s="157">
        <f t="shared" ref="Z158:Z166" si="236">(Y158/K158)/J158</f>
        <v>0</v>
      </c>
      <c r="AA158" s="136">
        <v>0</v>
      </c>
      <c r="AB158" s="157">
        <f t="shared" ref="AB158:AB166" si="237">(AA158/K158)/J158</f>
        <v>0</v>
      </c>
      <c r="AC158" s="165">
        <v>0</v>
      </c>
      <c r="AD158" s="136">
        <v>0</v>
      </c>
      <c r="AE158" s="157">
        <f t="shared" ref="AE158:AE166" si="238">AD158/K158</f>
        <v>0</v>
      </c>
      <c r="AF158" s="32">
        <v>20</v>
      </c>
      <c r="AG158" s="157">
        <v>0</v>
      </c>
      <c r="AH158" s="193">
        <v>0.04</v>
      </c>
      <c r="AI158" s="193">
        <v>1.4999999999999999E-2</v>
      </c>
      <c r="AJ158" s="157">
        <f t="shared" ref="AJ158:AJ166" si="239">(D158*AH158)+AG158</f>
        <v>2.4</v>
      </c>
      <c r="AK158" s="194">
        <f t="shared" ref="AK158:AK166" si="240">D158*AI158</f>
        <v>0.89999999999999991</v>
      </c>
    </row>
    <row r="159" spans="1:37" ht="12.75" customHeight="1" x14ac:dyDescent="0.2">
      <c r="A159" s="107" t="s">
        <v>168</v>
      </c>
      <c r="B159" s="36" t="s">
        <v>7</v>
      </c>
      <c r="C159" s="36" t="s">
        <v>2</v>
      </c>
      <c r="D159" s="126">
        <v>60</v>
      </c>
      <c r="E159" s="126">
        <v>45</v>
      </c>
      <c r="F159" s="126">
        <v>10</v>
      </c>
      <c r="G159" s="171">
        <f t="shared" si="227"/>
        <v>35.405263157894737</v>
      </c>
      <c r="H159" s="171">
        <f t="shared" si="228"/>
        <v>24.594736842105263</v>
      </c>
      <c r="I159" s="172">
        <f t="shared" si="229"/>
        <v>0.40991228070175439</v>
      </c>
      <c r="J159" s="173">
        <v>22</v>
      </c>
      <c r="K159" s="145">
        <v>3.8</v>
      </c>
      <c r="L159" s="146">
        <v>1.2</v>
      </c>
      <c r="M159" s="133">
        <v>352</v>
      </c>
      <c r="N159" s="133"/>
      <c r="O159" s="166">
        <f t="shared" si="230"/>
        <v>92.631578947368425</v>
      </c>
      <c r="P159" s="158">
        <f t="shared" si="231"/>
        <v>4.2105263157894735</v>
      </c>
      <c r="Q159" s="45">
        <v>18</v>
      </c>
      <c r="R159" s="44">
        <f t="shared" si="232"/>
        <v>4.7368421052631584</v>
      </c>
      <c r="S159" s="137"/>
      <c r="T159" s="158">
        <f t="shared" si="233"/>
        <v>0</v>
      </c>
      <c r="U159" s="45">
        <v>12</v>
      </c>
      <c r="V159" s="44">
        <f t="shared" si="234"/>
        <v>3.1578947368421053</v>
      </c>
      <c r="W159" s="137">
        <v>0</v>
      </c>
      <c r="X159" s="158">
        <f t="shared" si="235"/>
        <v>0</v>
      </c>
      <c r="Y159" s="137">
        <v>0</v>
      </c>
      <c r="Z159" s="158">
        <f t="shared" si="236"/>
        <v>0</v>
      </c>
      <c r="AA159" s="137">
        <v>0</v>
      </c>
      <c r="AB159" s="158">
        <f t="shared" si="237"/>
        <v>0</v>
      </c>
      <c r="AC159" s="166">
        <v>0</v>
      </c>
      <c r="AD159" s="137">
        <v>0</v>
      </c>
      <c r="AE159" s="158">
        <f t="shared" si="238"/>
        <v>0</v>
      </c>
      <c r="AF159" s="44">
        <v>20</v>
      </c>
      <c r="AG159" s="158">
        <v>0</v>
      </c>
      <c r="AH159" s="197">
        <v>0.04</v>
      </c>
      <c r="AI159" s="197">
        <v>1.4999999999999999E-2</v>
      </c>
      <c r="AJ159" s="158">
        <f t="shared" si="239"/>
        <v>2.4</v>
      </c>
      <c r="AK159" s="175">
        <f t="shared" si="240"/>
        <v>0.89999999999999991</v>
      </c>
    </row>
    <row r="160" spans="1:37" ht="12.75" customHeight="1" x14ac:dyDescent="0.2">
      <c r="A160" s="107" t="s">
        <v>168</v>
      </c>
      <c r="B160" s="36" t="s">
        <v>7</v>
      </c>
      <c r="C160" s="36" t="s">
        <v>3</v>
      </c>
      <c r="D160" s="126">
        <v>60</v>
      </c>
      <c r="E160" s="126">
        <v>45</v>
      </c>
      <c r="F160" s="126">
        <v>10</v>
      </c>
      <c r="G160" s="171">
        <f t="shared" si="227"/>
        <v>36.624561403508771</v>
      </c>
      <c r="H160" s="171">
        <f t="shared" si="228"/>
        <v>23.375438596491229</v>
      </c>
      <c r="I160" s="172">
        <f t="shared" si="229"/>
        <v>0.38959064327485382</v>
      </c>
      <c r="J160" s="173">
        <v>30</v>
      </c>
      <c r="K160" s="145">
        <v>3.8</v>
      </c>
      <c r="L160" s="146">
        <v>1.2</v>
      </c>
      <c r="M160" s="133">
        <v>619</v>
      </c>
      <c r="N160" s="133"/>
      <c r="O160" s="166">
        <f t="shared" si="230"/>
        <v>162.89473684210526</v>
      </c>
      <c r="P160" s="158">
        <f t="shared" si="231"/>
        <v>5.4298245614035086</v>
      </c>
      <c r="Q160" s="45">
        <v>18</v>
      </c>
      <c r="R160" s="44">
        <f t="shared" si="232"/>
        <v>4.7368421052631584</v>
      </c>
      <c r="S160" s="137"/>
      <c r="T160" s="158">
        <f t="shared" si="233"/>
        <v>0</v>
      </c>
      <c r="U160" s="45">
        <v>12</v>
      </c>
      <c r="V160" s="44">
        <f t="shared" si="234"/>
        <v>3.1578947368421053</v>
      </c>
      <c r="W160" s="137">
        <v>0</v>
      </c>
      <c r="X160" s="158">
        <f t="shared" si="235"/>
        <v>0</v>
      </c>
      <c r="Y160" s="137">
        <v>0</v>
      </c>
      <c r="Z160" s="158">
        <f t="shared" si="236"/>
        <v>0</v>
      </c>
      <c r="AA160" s="137">
        <v>0</v>
      </c>
      <c r="AB160" s="158">
        <f t="shared" si="237"/>
        <v>0</v>
      </c>
      <c r="AC160" s="166">
        <v>0</v>
      </c>
      <c r="AD160" s="137">
        <v>0</v>
      </c>
      <c r="AE160" s="158">
        <f t="shared" si="238"/>
        <v>0</v>
      </c>
      <c r="AF160" s="44">
        <v>20</v>
      </c>
      <c r="AG160" s="158">
        <v>0</v>
      </c>
      <c r="AH160" s="197">
        <v>0.04</v>
      </c>
      <c r="AI160" s="197">
        <v>1.4999999999999999E-2</v>
      </c>
      <c r="AJ160" s="158">
        <f t="shared" si="239"/>
        <v>2.4</v>
      </c>
      <c r="AK160" s="175">
        <f t="shared" si="240"/>
        <v>0.89999999999999991</v>
      </c>
    </row>
    <row r="161" spans="1:37" ht="12.75" customHeight="1" x14ac:dyDescent="0.2">
      <c r="A161" s="107" t="s">
        <v>168</v>
      </c>
      <c r="B161" s="36" t="s">
        <v>8</v>
      </c>
      <c r="C161" s="36" t="s">
        <v>1</v>
      </c>
      <c r="D161" s="126">
        <v>60</v>
      </c>
      <c r="E161" s="126">
        <v>45</v>
      </c>
      <c r="F161" s="126">
        <v>10</v>
      </c>
      <c r="G161" s="171">
        <f t="shared" si="227"/>
        <v>37.168421052631572</v>
      </c>
      <c r="H161" s="171">
        <f t="shared" si="228"/>
        <v>22.831578947368428</v>
      </c>
      <c r="I161" s="172">
        <f t="shared" si="229"/>
        <v>0.38052631578947377</v>
      </c>
      <c r="J161" s="173">
        <v>10</v>
      </c>
      <c r="K161" s="145">
        <v>3.8</v>
      </c>
      <c r="L161" s="146">
        <v>1.2</v>
      </c>
      <c r="M161" s="133">
        <v>227</v>
      </c>
      <c r="N161" s="133"/>
      <c r="O161" s="166">
        <f t="shared" si="230"/>
        <v>59.736842105263158</v>
      </c>
      <c r="P161" s="158">
        <f t="shared" si="231"/>
        <v>5.9736842105263159</v>
      </c>
      <c r="Q161" s="45">
        <v>18</v>
      </c>
      <c r="R161" s="44">
        <f t="shared" si="232"/>
        <v>4.7368421052631584</v>
      </c>
      <c r="S161" s="137"/>
      <c r="T161" s="158">
        <f t="shared" si="233"/>
        <v>0</v>
      </c>
      <c r="U161" s="45">
        <v>12</v>
      </c>
      <c r="V161" s="44">
        <f t="shared" si="234"/>
        <v>3.1578947368421053</v>
      </c>
      <c r="W161" s="137">
        <v>0</v>
      </c>
      <c r="X161" s="158">
        <f t="shared" si="235"/>
        <v>0</v>
      </c>
      <c r="Y161" s="137">
        <v>0</v>
      </c>
      <c r="Z161" s="158">
        <f t="shared" si="236"/>
        <v>0</v>
      </c>
      <c r="AA161" s="137">
        <v>0</v>
      </c>
      <c r="AB161" s="158">
        <f t="shared" si="237"/>
        <v>0</v>
      </c>
      <c r="AC161" s="166">
        <v>0</v>
      </c>
      <c r="AD161" s="137">
        <v>0</v>
      </c>
      <c r="AE161" s="158">
        <f t="shared" si="238"/>
        <v>0</v>
      </c>
      <c r="AF161" s="44">
        <v>20</v>
      </c>
      <c r="AG161" s="158">
        <v>0</v>
      </c>
      <c r="AH161" s="197">
        <v>0.04</v>
      </c>
      <c r="AI161" s="197">
        <v>1.4999999999999999E-2</v>
      </c>
      <c r="AJ161" s="158">
        <f t="shared" si="239"/>
        <v>2.4</v>
      </c>
      <c r="AK161" s="175">
        <f t="shared" si="240"/>
        <v>0.89999999999999991</v>
      </c>
    </row>
    <row r="162" spans="1:37" ht="12.75" customHeight="1" x14ac:dyDescent="0.2">
      <c r="A162" s="107" t="s">
        <v>168</v>
      </c>
      <c r="B162" s="36" t="s">
        <v>8</v>
      </c>
      <c r="C162" s="36" t="s">
        <v>2</v>
      </c>
      <c r="D162" s="126">
        <v>60</v>
      </c>
      <c r="E162" s="126">
        <v>45</v>
      </c>
      <c r="F162" s="126">
        <v>10</v>
      </c>
      <c r="G162" s="171">
        <f t="shared" si="227"/>
        <v>35.106220095693779</v>
      </c>
      <c r="H162" s="171">
        <f t="shared" si="228"/>
        <v>24.893779904306221</v>
      </c>
      <c r="I162" s="172">
        <f t="shared" si="229"/>
        <v>0.41489633173843704</v>
      </c>
      <c r="J162" s="173">
        <v>22</v>
      </c>
      <c r="K162" s="145">
        <v>3.8</v>
      </c>
      <c r="L162" s="146">
        <v>1.2</v>
      </c>
      <c r="M162" s="133">
        <v>327</v>
      </c>
      <c r="N162" s="133"/>
      <c r="O162" s="166">
        <f t="shared" si="230"/>
        <v>86.05263157894737</v>
      </c>
      <c r="P162" s="158">
        <f t="shared" si="231"/>
        <v>3.9114832535885169</v>
      </c>
      <c r="Q162" s="45">
        <v>18</v>
      </c>
      <c r="R162" s="44">
        <f t="shared" si="232"/>
        <v>4.7368421052631584</v>
      </c>
      <c r="S162" s="137"/>
      <c r="T162" s="158">
        <f t="shared" si="233"/>
        <v>0</v>
      </c>
      <c r="U162" s="45">
        <v>12</v>
      </c>
      <c r="V162" s="44">
        <f t="shared" si="234"/>
        <v>3.1578947368421053</v>
      </c>
      <c r="W162" s="137">
        <v>0</v>
      </c>
      <c r="X162" s="158">
        <f t="shared" si="235"/>
        <v>0</v>
      </c>
      <c r="Y162" s="137">
        <v>0</v>
      </c>
      <c r="Z162" s="158">
        <f t="shared" si="236"/>
        <v>0</v>
      </c>
      <c r="AA162" s="137">
        <v>0</v>
      </c>
      <c r="AB162" s="158">
        <f t="shared" si="237"/>
        <v>0</v>
      </c>
      <c r="AC162" s="166">
        <v>0</v>
      </c>
      <c r="AD162" s="137">
        <v>0</v>
      </c>
      <c r="AE162" s="158">
        <f t="shared" si="238"/>
        <v>0</v>
      </c>
      <c r="AF162" s="44">
        <v>20</v>
      </c>
      <c r="AG162" s="158">
        <v>0</v>
      </c>
      <c r="AH162" s="197">
        <v>0.04</v>
      </c>
      <c r="AI162" s="197">
        <v>1.4999999999999999E-2</v>
      </c>
      <c r="AJ162" s="158">
        <f t="shared" si="239"/>
        <v>2.4</v>
      </c>
      <c r="AK162" s="175">
        <f t="shared" si="240"/>
        <v>0.89999999999999991</v>
      </c>
    </row>
    <row r="163" spans="1:37" ht="12.75" customHeight="1" x14ac:dyDescent="0.2">
      <c r="A163" s="107" t="s">
        <v>168</v>
      </c>
      <c r="B163" s="36" t="s">
        <v>8</v>
      </c>
      <c r="C163" s="36" t="s">
        <v>3</v>
      </c>
      <c r="D163" s="126">
        <v>60</v>
      </c>
      <c r="E163" s="126">
        <v>45</v>
      </c>
      <c r="F163" s="126">
        <v>10</v>
      </c>
      <c r="G163" s="171">
        <f t="shared" si="227"/>
        <v>36.273684210526312</v>
      </c>
      <c r="H163" s="171">
        <f t="shared" si="228"/>
        <v>23.726315789473688</v>
      </c>
      <c r="I163" s="172">
        <f t="shared" si="229"/>
        <v>0.39543859649122814</v>
      </c>
      <c r="J163" s="173">
        <v>30</v>
      </c>
      <c r="K163" s="145">
        <v>3.8</v>
      </c>
      <c r="L163" s="146">
        <v>1.2</v>
      </c>
      <c r="M163" s="133">
        <v>579</v>
      </c>
      <c r="N163" s="133"/>
      <c r="O163" s="166">
        <f t="shared" si="230"/>
        <v>152.36842105263159</v>
      </c>
      <c r="P163" s="158">
        <f t="shared" si="231"/>
        <v>5.0789473684210531</v>
      </c>
      <c r="Q163" s="45">
        <v>18</v>
      </c>
      <c r="R163" s="44">
        <f t="shared" si="232"/>
        <v>4.7368421052631584</v>
      </c>
      <c r="S163" s="137"/>
      <c r="T163" s="158">
        <f t="shared" si="233"/>
        <v>0</v>
      </c>
      <c r="U163" s="45">
        <v>12</v>
      </c>
      <c r="V163" s="44">
        <f t="shared" si="234"/>
        <v>3.1578947368421053</v>
      </c>
      <c r="W163" s="137">
        <v>0</v>
      </c>
      <c r="X163" s="158">
        <f t="shared" si="235"/>
        <v>0</v>
      </c>
      <c r="Y163" s="137">
        <v>0</v>
      </c>
      <c r="Z163" s="158">
        <f t="shared" si="236"/>
        <v>0</v>
      </c>
      <c r="AA163" s="137">
        <v>0</v>
      </c>
      <c r="AB163" s="158">
        <f t="shared" si="237"/>
        <v>0</v>
      </c>
      <c r="AC163" s="166">
        <v>0</v>
      </c>
      <c r="AD163" s="137">
        <v>0</v>
      </c>
      <c r="AE163" s="158">
        <f t="shared" si="238"/>
        <v>0</v>
      </c>
      <c r="AF163" s="44">
        <v>20</v>
      </c>
      <c r="AG163" s="158">
        <v>0</v>
      </c>
      <c r="AH163" s="197">
        <v>0.04</v>
      </c>
      <c r="AI163" s="197">
        <v>1.4999999999999999E-2</v>
      </c>
      <c r="AJ163" s="158">
        <f t="shared" si="239"/>
        <v>2.4</v>
      </c>
      <c r="AK163" s="175">
        <f t="shared" si="240"/>
        <v>0.89999999999999991</v>
      </c>
    </row>
    <row r="164" spans="1:37" ht="12.75" customHeight="1" x14ac:dyDescent="0.2">
      <c r="A164" s="107" t="s">
        <v>168</v>
      </c>
      <c r="B164" s="36" t="s">
        <v>9</v>
      </c>
      <c r="C164" s="36" t="s">
        <v>1</v>
      </c>
      <c r="D164" s="126">
        <v>60</v>
      </c>
      <c r="E164" s="126">
        <v>45</v>
      </c>
      <c r="F164" s="126">
        <v>10</v>
      </c>
      <c r="G164" s="171">
        <f t="shared" si="227"/>
        <v>37.931578947368422</v>
      </c>
      <c r="H164" s="171">
        <f t="shared" si="228"/>
        <v>22.068421052631578</v>
      </c>
      <c r="I164" s="172">
        <f t="shared" si="229"/>
        <v>0.36780701754385964</v>
      </c>
      <c r="J164" s="173">
        <v>10</v>
      </c>
      <c r="K164" s="145">
        <v>3.8</v>
      </c>
      <c r="L164" s="146">
        <v>1.2</v>
      </c>
      <c r="M164" s="133">
        <v>256</v>
      </c>
      <c r="N164" s="133"/>
      <c r="O164" s="166">
        <f t="shared" si="230"/>
        <v>67.368421052631575</v>
      </c>
      <c r="P164" s="158">
        <f t="shared" si="231"/>
        <v>6.7368421052631575</v>
      </c>
      <c r="Q164" s="45">
        <v>18</v>
      </c>
      <c r="R164" s="44">
        <f t="shared" si="232"/>
        <v>4.7368421052631584</v>
      </c>
      <c r="S164" s="137"/>
      <c r="T164" s="158">
        <f t="shared" si="233"/>
        <v>0</v>
      </c>
      <c r="U164" s="45">
        <v>12</v>
      </c>
      <c r="V164" s="44">
        <f t="shared" si="234"/>
        <v>3.1578947368421053</v>
      </c>
      <c r="W164" s="137">
        <v>0</v>
      </c>
      <c r="X164" s="158">
        <f t="shared" si="235"/>
        <v>0</v>
      </c>
      <c r="Y164" s="137">
        <v>0</v>
      </c>
      <c r="Z164" s="158">
        <f t="shared" si="236"/>
        <v>0</v>
      </c>
      <c r="AA164" s="137">
        <v>0</v>
      </c>
      <c r="AB164" s="158">
        <f t="shared" si="237"/>
        <v>0</v>
      </c>
      <c r="AC164" s="166">
        <v>0</v>
      </c>
      <c r="AD164" s="137">
        <v>0</v>
      </c>
      <c r="AE164" s="158">
        <f t="shared" si="238"/>
        <v>0</v>
      </c>
      <c r="AF164" s="44">
        <v>20</v>
      </c>
      <c r="AG164" s="158">
        <v>0</v>
      </c>
      <c r="AH164" s="197">
        <v>0.04</v>
      </c>
      <c r="AI164" s="197">
        <v>1.4999999999999999E-2</v>
      </c>
      <c r="AJ164" s="158">
        <f t="shared" si="239"/>
        <v>2.4</v>
      </c>
      <c r="AK164" s="175">
        <f t="shared" si="240"/>
        <v>0.89999999999999991</v>
      </c>
    </row>
    <row r="165" spans="1:37" ht="12.75" customHeight="1" x14ac:dyDescent="0.2">
      <c r="A165" s="107" t="s">
        <v>168</v>
      </c>
      <c r="B165" s="36" t="s">
        <v>9</v>
      </c>
      <c r="C165" s="36" t="s">
        <v>2</v>
      </c>
      <c r="D165" s="126">
        <v>60</v>
      </c>
      <c r="E165" s="126">
        <v>45</v>
      </c>
      <c r="F165" s="126">
        <v>10</v>
      </c>
      <c r="G165" s="171">
        <f t="shared" si="227"/>
        <v>35.716267942583727</v>
      </c>
      <c r="H165" s="171">
        <f t="shared" si="228"/>
        <v>24.283732057416273</v>
      </c>
      <c r="I165" s="172">
        <f t="shared" si="229"/>
        <v>0.40472886762360455</v>
      </c>
      <c r="J165" s="173">
        <v>22</v>
      </c>
      <c r="K165" s="145">
        <v>3.8</v>
      </c>
      <c r="L165" s="146">
        <v>1.2</v>
      </c>
      <c r="M165" s="133">
        <v>378</v>
      </c>
      <c r="N165" s="133"/>
      <c r="O165" s="166">
        <f t="shared" si="230"/>
        <v>99.473684210526315</v>
      </c>
      <c r="P165" s="158">
        <f t="shared" si="231"/>
        <v>4.5215311004784686</v>
      </c>
      <c r="Q165" s="45">
        <v>18</v>
      </c>
      <c r="R165" s="44">
        <f t="shared" si="232"/>
        <v>4.7368421052631584</v>
      </c>
      <c r="S165" s="137"/>
      <c r="T165" s="158">
        <f t="shared" si="233"/>
        <v>0</v>
      </c>
      <c r="U165" s="45">
        <v>12</v>
      </c>
      <c r="V165" s="44">
        <f t="shared" si="234"/>
        <v>3.1578947368421053</v>
      </c>
      <c r="W165" s="137">
        <v>0</v>
      </c>
      <c r="X165" s="158">
        <f t="shared" si="235"/>
        <v>0</v>
      </c>
      <c r="Y165" s="137">
        <v>0</v>
      </c>
      <c r="Z165" s="158">
        <f t="shared" si="236"/>
        <v>0</v>
      </c>
      <c r="AA165" s="137">
        <v>0</v>
      </c>
      <c r="AB165" s="158">
        <f t="shared" si="237"/>
        <v>0</v>
      </c>
      <c r="AC165" s="166">
        <v>0</v>
      </c>
      <c r="AD165" s="137">
        <v>0</v>
      </c>
      <c r="AE165" s="158">
        <f t="shared" si="238"/>
        <v>0</v>
      </c>
      <c r="AF165" s="44">
        <v>20</v>
      </c>
      <c r="AG165" s="158">
        <v>0</v>
      </c>
      <c r="AH165" s="197">
        <v>0.04</v>
      </c>
      <c r="AI165" s="197">
        <v>1.4999999999999999E-2</v>
      </c>
      <c r="AJ165" s="158">
        <f t="shared" si="239"/>
        <v>2.4</v>
      </c>
      <c r="AK165" s="175">
        <f t="shared" si="240"/>
        <v>0.89999999999999991</v>
      </c>
    </row>
    <row r="166" spans="1:37" ht="12.75" customHeight="1" x14ac:dyDescent="0.2">
      <c r="A166" s="107" t="s">
        <v>168</v>
      </c>
      <c r="B166" s="36" t="s">
        <v>9</v>
      </c>
      <c r="C166" s="36" t="s">
        <v>3</v>
      </c>
      <c r="D166" s="126">
        <v>60</v>
      </c>
      <c r="E166" s="126">
        <v>45</v>
      </c>
      <c r="F166" s="126">
        <v>10</v>
      </c>
      <c r="G166" s="171">
        <f t="shared" si="227"/>
        <v>36.97543859649123</v>
      </c>
      <c r="H166" s="171">
        <f t="shared" si="228"/>
        <v>23.02456140350877</v>
      </c>
      <c r="I166" s="172">
        <f t="shared" si="229"/>
        <v>0.3837426900584795</v>
      </c>
      <c r="J166" s="173">
        <v>30</v>
      </c>
      <c r="K166" s="145">
        <v>3.8</v>
      </c>
      <c r="L166" s="146">
        <v>1.2</v>
      </c>
      <c r="M166" s="133">
        <v>659</v>
      </c>
      <c r="N166" s="133"/>
      <c r="O166" s="166">
        <f t="shared" si="230"/>
        <v>173.42105263157896</v>
      </c>
      <c r="P166" s="158">
        <f t="shared" si="231"/>
        <v>5.7807017543859649</v>
      </c>
      <c r="Q166" s="45">
        <v>18</v>
      </c>
      <c r="R166" s="44">
        <f t="shared" si="232"/>
        <v>4.7368421052631584</v>
      </c>
      <c r="S166" s="137"/>
      <c r="T166" s="158">
        <f t="shared" si="233"/>
        <v>0</v>
      </c>
      <c r="U166" s="45">
        <v>12</v>
      </c>
      <c r="V166" s="44">
        <f t="shared" si="234"/>
        <v>3.1578947368421053</v>
      </c>
      <c r="W166" s="137">
        <v>0</v>
      </c>
      <c r="X166" s="158">
        <f t="shared" si="235"/>
        <v>0</v>
      </c>
      <c r="Y166" s="137">
        <v>0</v>
      </c>
      <c r="Z166" s="158">
        <f t="shared" si="236"/>
        <v>0</v>
      </c>
      <c r="AA166" s="137">
        <v>0</v>
      </c>
      <c r="AB166" s="158">
        <f t="shared" si="237"/>
        <v>0</v>
      </c>
      <c r="AC166" s="166">
        <v>0</v>
      </c>
      <c r="AD166" s="137">
        <v>0</v>
      </c>
      <c r="AE166" s="158">
        <f t="shared" si="238"/>
        <v>0</v>
      </c>
      <c r="AF166" s="44">
        <v>20</v>
      </c>
      <c r="AG166" s="158">
        <v>0</v>
      </c>
      <c r="AH166" s="197">
        <v>0.04</v>
      </c>
      <c r="AI166" s="197">
        <v>1.4999999999999999E-2</v>
      </c>
      <c r="AJ166" s="158">
        <f t="shared" si="239"/>
        <v>2.4</v>
      </c>
      <c r="AK166" s="175">
        <f t="shared" si="240"/>
        <v>0.89999999999999991</v>
      </c>
    </row>
    <row r="167" spans="1:37" ht="12.75" customHeight="1" x14ac:dyDescent="0.2">
      <c r="A167" s="107" t="s">
        <v>168</v>
      </c>
      <c r="B167" s="36" t="s">
        <v>11</v>
      </c>
      <c r="C167" s="36" t="s">
        <v>1</v>
      </c>
      <c r="D167" s="126">
        <v>65</v>
      </c>
      <c r="E167" s="126">
        <v>45</v>
      </c>
      <c r="F167" s="126">
        <v>10</v>
      </c>
      <c r="G167" s="171">
        <f t="shared" ref="G167:G187" si="241">SUM(P167,R167,T167,V167,X167,Z167,AB167,AC167,AE167,AF167,AJ167,AK167)</f>
        <v>44.311842105263167</v>
      </c>
      <c r="H167" s="171">
        <f t="shared" ref="H167:H187" si="242">D167-G167</f>
        <v>20.688157894736833</v>
      </c>
      <c r="I167" s="172">
        <f t="shared" ref="I167:I187" si="243">H167/D167</f>
        <v>0.31827935222672049</v>
      </c>
      <c r="J167" s="173">
        <v>10</v>
      </c>
      <c r="K167" s="145">
        <v>3.8</v>
      </c>
      <c r="L167" s="146">
        <v>1.2</v>
      </c>
      <c r="M167" s="133">
        <v>488</v>
      </c>
      <c r="N167" s="133"/>
      <c r="O167" s="166">
        <f t="shared" ref="O167:O187" si="244">(M167+N167)/K167</f>
        <v>128.42105263157896</v>
      </c>
      <c r="P167" s="158">
        <f t="shared" ref="P167:P187" si="245">O167/J167</f>
        <v>12.842105263157896</v>
      </c>
      <c r="Q167" s="45">
        <v>18</v>
      </c>
      <c r="R167" s="44">
        <f t="shared" ref="R167:R187" si="246">Q167/K167</f>
        <v>4.7368421052631584</v>
      </c>
      <c r="S167" s="137"/>
      <c r="T167" s="158">
        <f t="shared" ref="T167:T187" si="247">S167/K167</f>
        <v>0</v>
      </c>
      <c r="U167" s="45">
        <v>12</v>
      </c>
      <c r="V167" s="44">
        <f t="shared" si="234"/>
        <v>3.1578947368421053</v>
      </c>
      <c r="W167" s="137">
        <v>0</v>
      </c>
      <c r="X167" s="158">
        <f t="shared" ref="X167:X187" si="248">(W167/K167)/J167</f>
        <v>0</v>
      </c>
      <c r="Y167" s="137">
        <v>0</v>
      </c>
      <c r="Z167" s="158">
        <f t="shared" ref="Z167:Z187" si="249">(Y167/K167)/J167</f>
        <v>0</v>
      </c>
      <c r="AA167" s="137">
        <v>0</v>
      </c>
      <c r="AB167" s="158">
        <f t="shared" ref="AB167:AB187" si="250">(AA167/K167)/J167</f>
        <v>0</v>
      </c>
      <c r="AC167" s="166">
        <v>0</v>
      </c>
      <c r="AD167" s="137">
        <v>0</v>
      </c>
      <c r="AE167" s="158">
        <f t="shared" ref="AE167:AE187" si="251">AD167/K167</f>
        <v>0</v>
      </c>
      <c r="AF167" s="44">
        <v>20</v>
      </c>
      <c r="AG167" s="158">
        <v>0</v>
      </c>
      <c r="AH167" s="197">
        <v>0.04</v>
      </c>
      <c r="AI167" s="197">
        <v>1.4999999999999999E-2</v>
      </c>
      <c r="AJ167" s="158">
        <f t="shared" ref="AJ167:AJ187" si="252">(D167*AH167)+AG167</f>
        <v>2.6</v>
      </c>
      <c r="AK167" s="175">
        <f t="shared" ref="AK167:AK187" si="253">D167*AI167</f>
        <v>0.97499999999999998</v>
      </c>
    </row>
    <row r="168" spans="1:37" ht="12.75" customHeight="1" x14ac:dyDescent="0.2">
      <c r="A168" s="107" t="s">
        <v>168</v>
      </c>
      <c r="B168" s="36" t="s">
        <v>11</v>
      </c>
      <c r="C168" s="36" t="s">
        <v>2</v>
      </c>
      <c r="D168" s="126">
        <v>65</v>
      </c>
      <c r="E168" s="126">
        <v>45</v>
      </c>
      <c r="F168" s="126">
        <v>10</v>
      </c>
      <c r="G168" s="171">
        <f t="shared" si="241"/>
        <v>40.452990430622016</v>
      </c>
      <c r="H168" s="171">
        <f t="shared" si="242"/>
        <v>24.547009569377984</v>
      </c>
      <c r="I168" s="172">
        <f t="shared" si="243"/>
        <v>0.37764630106735358</v>
      </c>
      <c r="J168" s="173">
        <v>22</v>
      </c>
      <c r="K168" s="145">
        <v>3.8</v>
      </c>
      <c r="L168" s="146">
        <v>1.2</v>
      </c>
      <c r="M168" s="133">
        <v>751</v>
      </c>
      <c r="N168" s="133"/>
      <c r="O168" s="166">
        <f t="shared" si="244"/>
        <v>197.63157894736844</v>
      </c>
      <c r="P168" s="158">
        <f t="shared" si="245"/>
        <v>8.9832535885167477</v>
      </c>
      <c r="Q168" s="45">
        <v>18</v>
      </c>
      <c r="R168" s="44">
        <f t="shared" si="246"/>
        <v>4.7368421052631584</v>
      </c>
      <c r="S168" s="137"/>
      <c r="T168" s="158">
        <f t="shared" si="247"/>
        <v>0</v>
      </c>
      <c r="U168" s="45">
        <v>12</v>
      </c>
      <c r="V168" s="44">
        <f t="shared" si="234"/>
        <v>3.1578947368421053</v>
      </c>
      <c r="W168" s="137">
        <v>0</v>
      </c>
      <c r="X168" s="158">
        <f t="shared" si="248"/>
        <v>0</v>
      </c>
      <c r="Y168" s="137">
        <v>0</v>
      </c>
      <c r="Z168" s="158">
        <f t="shared" si="249"/>
        <v>0</v>
      </c>
      <c r="AA168" s="137">
        <v>0</v>
      </c>
      <c r="AB168" s="158">
        <f t="shared" si="250"/>
        <v>0</v>
      </c>
      <c r="AC168" s="166">
        <v>0</v>
      </c>
      <c r="AD168" s="137">
        <v>0</v>
      </c>
      <c r="AE168" s="158">
        <f t="shared" si="251"/>
        <v>0</v>
      </c>
      <c r="AF168" s="44">
        <v>20</v>
      </c>
      <c r="AG168" s="158">
        <v>0</v>
      </c>
      <c r="AH168" s="197">
        <v>0.04</v>
      </c>
      <c r="AI168" s="197">
        <v>1.4999999999999999E-2</v>
      </c>
      <c r="AJ168" s="158">
        <f t="shared" si="252"/>
        <v>2.6</v>
      </c>
      <c r="AK168" s="175">
        <f t="shared" si="253"/>
        <v>0.97499999999999998</v>
      </c>
    </row>
    <row r="169" spans="1:37" ht="12.75" customHeight="1" x14ac:dyDescent="0.2">
      <c r="A169" s="107" t="s">
        <v>168</v>
      </c>
      <c r="B169" s="36" t="s">
        <v>11</v>
      </c>
      <c r="C169" s="36" t="s">
        <v>3</v>
      </c>
      <c r="D169" s="126">
        <v>65</v>
      </c>
      <c r="E169" s="126">
        <v>45</v>
      </c>
      <c r="F169" s="126">
        <v>10</v>
      </c>
      <c r="G169" s="171">
        <f t="shared" si="241"/>
        <v>42.671491228070181</v>
      </c>
      <c r="H169" s="171">
        <f t="shared" si="242"/>
        <v>22.328508771929819</v>
      </c>
      <c r="I169" s="172">
        <f t="shared" si="243"/>
        <v>0.34351551956815107</v>
      </c>
      <c r="J169" s="173">
        <v>30</v>
      </c>
      <c r="K169" s="145">
        <v>3.8</v>
      </c>
      <c r="L169" s="146">
        <v>1.2</v>
      </c>
      <c r="M169" s="133">
        <v>1277</v>
      </c>
      <c r="N169" s="133"/>
      <c r="O169" s="166">
        <f t="shared" si="244"/>
        <v>336.0526315789474</v>
      </c>
      <c r="P169" s="158">
        <f t="shared" si="245"/>
        <v>11.201754385964913</v>
      </c>
      <c r="Q169" s="45">
        <v>18</v>
      </c>
      <c r="R169" s="44">
        <f t="shared" si="246"/>
        <v>4.7368421052631584</v>
      </c>
      <c r="S169" s="137"/>
      <c r="T169" s="158">
        <f t="shared" si="247"/>
        <v>0</v>
      </c>
      <c r="U169" s="45">
        <v>12</v>
      </c>
      <c r="V169" s="44">
        <f t="shared" si="234"/>
        <v>3.1578947368421053</v>
      </c>
      <c r="W169" s="137">
        <v>0</v>
      </c>
      <c r="X169" s="158">
        <f t="shared" si="248"/>
        <v>0</v>
      </c>
      <c r="Y169" s="137">
        <v>0</v>
      </c>
      <c r="Z169" s="158">
        <f t="shared" si="249"/>
        <v>0</v>
      </c>
      <c r="AA169" s="137">
        <v>0</v>
      </c>
      <c r="AB169" s="158">
        <f t="shared" si="250"/>
        <v>0</v>
      </c>
      <c r="AC169" s="166">
        <v>0</v>
      </c>
      <c r="AD169" s="137">
        <v>0</v>
      </c>
      <c r="AE169" s="158">
        <f t="shared" si="251"/>
        <v>0</v>
      </c>
      <c r="AF169" s="44">
        <v>20</v>
      </c>
      <c r="AG169" s="158">
        <v>0</v>
      </c>
      <c r="AH169" s="197">
        <v>0.04</v>
      </c>
      <c r="AI169" s="197">
        <v>1.4999999999999999E-2</v>
      </c>
      <c r="AJ169" s="158">
        <f t="shared" si="252"/>
        <v>2.6</v>
      </c>
      <c r="AK169" s="175">
        <f t="shared" si="253"/>
        <v>0.97499999999999998</v>
      </c>
    </row>
    <row r="170" spans="1:37" ht="12.75" customHeight="1" x14ac:dyDescent="0.2">
      <c r="A170" s="107" t="s">
        <v>168</v>
      </c>
      <c r="B170" s="36" t="s">
        <v>10</v>
      </c>
      <c r="C170" s="36" t="s">
        <v>1</v>
      </c>
      <c r="D170" s="126">
        <v>65</v>
      </c>
      <c r="E170" s="126">
        <v>45</v>
      </c>
      <c r="F170" s="126">
        <v>10</v>
      </c>
      <c r="G170" s="171">
        <f t="shared" si="241"/>
        <v>42.232894736842113</v>
      </c>
      <c r="H170" s="171">
        <f t="shared" si="242"/>
        <v>22.767105263157887</v>
      </c>
      <c r="I170" s="172">
        <f t="shared" si="243"/>
        <v>0.35026315789473672</v>
      </c>
      <c r="J170" s="173">
        <v>10</v>
      </c>
      <c r="K170" s="145">
        <v>3.8</v>
      </c>
      <c r="L170" s="146">
        <v>1.2</v>
      </c>
      <c r="M170" s="133">
        <v>409</v>
      </c>
      <c r="N170" s="133"/>
      <c r="O170" s="166">
        <f t="shared" si="244"/>
        <v>107.63157894736842</v>
      </c>
      <c r="P170" s="158">
        <f t="shared" si="245"/>
        <v>10.763157894736842</v>
      </c>
      <c r="Q170" s="45">
        <v>18</v>
      </c>
      <c r="R170" s="44">
        <f t="shared" si="246"/>
        <v>4.7368421052631584</v>
      </c>
      <c r="S170" s="137"/>
      <c r="T170" s="158">
        <f t="shared" si="247"/>
        <v>0</v>
      </c>
      <c r="U170" s="45">
        <v>12</v>
      </c>
      <c r="V170" s="44">
        <f t="shared" si="234"/>
        <v>3.1578947368421053</v>
      </c>
      <c r="W170" s="137">
        <v>0</v>
      </c>
      <c r="X170" s="158">
        <f t="shared" si="248"/>
        <v>0</v>
      </c>
      <c r="Y170" s="137">
        <v>0</v>
      </c>
      <c r="Z170" s="158">
        <f t="shared" si="249"/>
        <v>0</v>
      </c>
      <c r="AA170" s="137">
        <v>0</v>
      </c>
      <c r="AB170" s="158">
        <f t="shared" si="250"/>
        <v>0</v>
      </c>
      <c r="AC170" s="166">
        <v>0</v>
      </c>
      <c r="AD170" s="137">
        <v>0</v>
      </c>
      <c r="AE170" s="158">
        <f t="shared" si="251"/>
        <v>0</v>
      </c>
      <c r="AF170" s="44">
        <v>20</v>
      </c>
      <c r="AG170" s="158">
        <v>0</v>
      </c>
      <c r="AH170" s="197">
        <v>0.04</v>
      </c>
      <c r="AI170" s="197">
        <v>1.4999999999999999E-2</v>
      </c>
      <c r="AJ170" s="158">
        <f t="shared" si="252"/>
        <v>2.6</v>
      </c>
      <c r="AK170" s="175">
        <f t="shared" si="253"/>
        <v>0.97499999999999998</v>
      </c>
    </row>
    <row r="171" spans="1:37" ht="12.75" customHeight="1" x14ac:dyDescent="0.2">
      <c r="A171" s="107" t="s">
        <v>168</v>
      </c>
      <c r="B171" s="36" t="s">
        <v>10</v>
      </c>
      <c r="C171" s="36" t="s">
        <v>2</v>
      </c>
      <c r="D171" s="126">
        <v>65</v>
      </c>
      <c r="E171" s="126">
        <v>45</v>
      </c>
      <c r="F171" s="126">
        <v>10</v>
      </c>
      <c r="G171" s="171">
        <f t="shared" si="241"/>
        <v>38.778349282296659</v>
      </c>
      <c r="H171" s="171">
        <f t="shared" si="242"/>
        <v>26.221650717703341</v>
      </c>
      <c r="I171" s="172">
        <f t="shared" si="243"/>
        <v>0.40341001104158986</v>
      </c>
      <c r="J171" s="173">
        <v>22</v>
      </c>
      <c r="K171" s="145">
        <v>3.8</v>
      </c>
      <c r="L171" s="146">
        <v>1.2</v>
      </c>
      <c r="M171" s="133">
        <v>611</v>
      </c>
      <c r="N171" s="133"/>
      <c r="O171" s="166">
        <f t="shared" si="244"/>
        <v>160.78947368421052</v>
      </c>
      <c r="P171" s="158">
        <f t="shared" si="245"/>
        <v>7.3086124401913874</v>
      </c>
      <c r="Q171" s="45">
        <v>18</v>
      </c>
      <c r="R171" s="44">
        <f t="shared" si="246"/>
        <v>4.7368421052631584</v>
      </c>
      <c r="S171" s="137"/>
      <c r="T171" s="158">
        <f t="shared" si="247"/>
        <v>0</v>
      </c>
      <c r="U171" s="45">
        <v>12</v>
      </c>
      <c r="V171" s="44">
        <f t="shared" si="234"/>
        <v>3.1578947368421053</v>
      </c>
      <c r="W171" s="137">
        <v>0</v>
      </c>
      <c r="X171" s="158">
        <f t="shared" si="248"/>
        <v>0</v>
      </c>
      <c r="Y171" s="137">
        <v>0</v>
      </c>
      <c r="Z171" s="158">
        <f t="shared" si="249"/>
        <v>0</v>
      </c>
      <c r="AA171" s="137">
        <v>0</v>
      </c>
      <c r="AB171" s="158">
        <f t="shared" si="250"/>
        <v>0</v>
      </c>
      <c r="AC171" s="166">
        <v>0</v>
      </c>
      <c r="AD171" s="137">
        <v>0</v>
      </c>
      <c r="AE171" s="158">
        <f t="shared" si="251"/>
        <v>0</v>
      </c>
      <c r="AF171" s="44">
        <v>20</v>
      </c>
      <c r="AG171" s="158">
        <v>0</v>
      </c>
      <c r="AH171" s="197">
        <v>0.04</v>
      </c>
      <c r="AI171" s="197">
        <v>1.4999999999999999E-2</v>
      </c>
      <c r="AJ171" s="158">
        <f t="shared" si="252"/>
        <v>2.6</v>
      </c>
      <c r="AK171" s="175">
        <f t="shared" si="253"/>
        <v>0.97499999999999998</v>
      </c>
    </row>
    <row r="172" spans="1:37" ht="12.75" customHeight="1" thickBot="1" x14ac:dyDescent="0.25">
      <c r="A172" s="108" t="s">
        <v>168</v>
      </c>
      <c r="B172" s="48" t="s">
        <v>10</v>
      </c>
      <c r="C172" s="48" t="s">
        <v>3</v>
      </c>
      <c r="D172" s="127">
        <v>65</v>
      </c>
      <c r="E172" s="127">
        <v>45</v>
      </c>
      <c r="F172" s="127">
        <v>10</v>
      </c>
      <c r="G172" s="178">
        <f t="shared" si="241"/>
        <v>40.750438596491236</v>
      </c>
      <c r="H172" s="178">
        <f t="shared" si="242"/>
        <v>24.249561403508764</v>
      </c>
      <c r="I172" s="179">
        <f t="shared" si="243"/>
        <v>0.37307017543859639</v>
      </c>
      <c r="J172" s="180">
        <v>30</v>
      </c>
      <c r="K172" s="147">
        <v>3.8</v>
      </c>
      <c r="L172" s="148">
        <v>1.2</v>
      </c>
      <c r="M172" s="134">
        <v>1058</v>
      </c>
      <c r="N172" s="134"/>
      <c r="O172" s="168">
        <f t="shared" si="244"/>
        <v>278.42105263157896</v>
      </c>
      <c r="P172" s="159">
        <f t="shared" si="245"/>
        <v>9.2807017543859658</v>
      </c>
      <c r="Q172" s="57">
        <v>18</v>
      </c>
      <c r="R172" s="56">
        <f t="shared" si="246"/>
        <v>4.7368421052631584</v>
      </c>
      <c r="S172" s="138"/>
      <c r="T172" s="159">
        <f t="shared" si="247"/>
        <v>0</v>
      </c>
      <c r="U172" s="57">
        <v>12</v>
      </c>
      <c r="V172" s="56">
        <f t="shared" si="234"/>
        <v>3.1578947368421053</v>
      </c>
      <c r="W172" s="138">
        <v>0</v>
      </c>
      <c r="X172" s="159">
        <f t="shared" si="248"/>
        <v>0</v>
      </c>
      <c r="Y172" s="138">
        <v>0</v>
      </c>
      <c r="Z172" s="159">
        <f t="shared" si="249"/>
        <v>0</v>
      </c>
      <c r="AA172" s="138">
        <v>0</v>
      </c>
      <c r="AB172" s="159">
        <f t="shared" si="250"/>
        <v>0</v>
      </c>
      <c r="AC172" s="168">
        <v>0</v>
      </c>
      <c r="AD172" s="138">
        <v>0</v>
      </c>
      <c r="AE172" s="159">
        <f t="shared" si="251"/>
        <v>0</v>
      </c>
      <c r="AF172" s="56">
        <v>20</v>
      </c>
      <c r="AG172" s="159">
        <v>0</v>
      </c>
      <c r="AH172" s="199">
        <v>0.04</v>
      </c>
      <c r="AI172" s="199">
        <v>1.4999999999999999E-2</v>
      </c>
      <c r="AJ172" s="159">
        <f t="shared" si="252"/>
        <v>2.6</v>
      </c>
      <c r="AK172" s="182">
        <f t="shared" si="253"/>
        <v>0.97499999999999998</v>
      </c>
    </row>
    <row r="173" spans="1:37" ht="12.75" customHeight="1" x14ac:dyDescent="0.2">
      <c r="A173" s="107" t="s">
        <v>170</v>
      </c>
      <c r="B173" s="60" t="s">
        <v>11</v>
      </c>
      <c r="C173" s="60" t="s">
        <v>1</v>
      </c>
      <c r="D173" s="129">
        <v>65</v>
      </c>
      <c r="E173" s="129">
        <v>45</v>
      </c>
      <c r="F173" s="129">
        <v>10</v>
      </c>
      <c r="G173" s="226">
        <f t="shared" ref="G173:G178" si="254">SUM(P173,R173,T173,V173,X173,Z173,AB173,AC173,AE173,AF173,AJ173,AK173)</f>
        <v>49.311842105263167</v>
      </c>
      <c r="H173" s="226">
        <f t="shared" ref="H173:H178" si="255">D173-G173</f>
        <v>15.688157894736833</v>
      </c>
      <c r="I173" s="227">
        <f t="shared" ref="I173:I178" si="256">H173/D173</f>
        <v>0.24135627530364356</v>
      </c>
      <c r="J173" s="228">
        <v>10</v>
      </c>
      <c r="K173" s="143">
        <v>3.8</v>
      </c>
      <c r="L173" s="152">
        <v>1.2</v>
      </c>
      <c r="M173" s="135">
        <v>488</v>
      </c>
      <c r="N173" s="135"/>
      <c r="O173" s="169">
        <f t="shared" ref="O173:O178" si="257">(M173+N173)/K173</f>
        <v>128.42105263157896</v>
      </c>
      <c r="P173" s="164">
        <f t="shared" ref="P173:P178" si="258">O173/J173</f>
        <v>12.842105263157896</v>
      </c>
      <c r="Q173" s="69">
        <v>18</v>
      </c>
      <c r="R173" s="67">
        <f t="shared" ref="R173:R178" si="259">Q173/K173</f>
        <v>4.7368421052631584</v>
      </c>
      <c r="S173" s="139"/>
      <c r="T173" s="164">
        <f t="shared" ref="T173:T178" si="260">S173/K173</f>
        <v>0</v>
      </c>
      <c r="U173" s="69">
        <v>12</v>
      </c>
      <c r="V173" s="67">
        <f t="shared" ref="V173:V178" si="261">U173/K173</f>
        <v>3.1578947368421053</v>
      </c>
      <c r="W173" s="139">
        <v>0</v>
      </c>
      <c r="X173" s="164">
        <f t="shared" ref="X173:X178" si="262">(W173/K173)/J173</f>
        <v>0</v>
      </c>
      <c r="Y173" s="139">
        <v>0</v>
      </c>
      <c r="Z173" s="164">
        <f t="shared" ref="Z173:Z178" si="263">(Y173/K173)/J173</f>
        <v>0</v>
      </c>
      <c r="AA173" s="139">
        <v>0</v>
      </c>
      <c r="AB173" s="164">
        <f t="shared" ref="AB173:AB178" si="264">(AA173/K173)/J173</f>
        <v>0</v>
      </c>
      <c r="AC173" s="169">
        <v>0</v>
      </c>
      <c r="AD173" s="139">
        <v>0</v>
      </c>
      <c r="AE173" s="164">
        <f t="shared" ref="AE173:AE178" si="265">AD173/K173</f>
        <v>0</v>
      </c>
      <c r="AF173" s="67">
        <v>25</v>
      </c>
      <c r="AG173" s="164">
        <v>0</v>
      </c>
      <c r="AH173" s="229">
        <v>0.04</v>
      </c>
      <c r="AI173" s="229">
        <v>1.4999999999999999E-2</v>
      </c>
      <c r="AJ173" s="164">
        <f t="shared" ref="AJ173:AJ178" si="266">(D173*AH173)+AG173</f>
        <v>2.6</v>
      </c>
      <c r="AK173" s="230">
        <f t="shared" ref="AK173:AK178" si="267">D173*AI173</f>
        <v>0.97499999999999998</v>
      </c>
    </row>
    <row r="174" spans="1:37" ht="12.75" customHeight="1" x14ac:dyDescent="0.2">
      <c r="A174" s="107" t="s">
        <v>170</v>
      </c>
      <c r="B174" s="36" t="s">
        <v>11</v>
      </c>
      <c r="C174" s="36" t="s">
        <v>2</v>
      </c>
      <c r="D174" s="126">
        <v>65</v>
      </c>
      <c r="E174" s="126">
        <v>45</v>
      </c>
      <c r="F174" s="126">
        <v>10</v>
      </c>
      <c r="G174" s="171">
        <f t="shared" si="254"/>
        <v>45.452990430622016</v>
      </c>
      <c r="H174" s="171">
        <f t="shared" si="255"/>
        <v>19.547009569377984</v>
      </c>
      <c r="I174" s="172">
        <f t="shared" si="256"/>
        <v>0.30072322414427666</v>
      </c>
      <c r="J174" s="173">
        <v>22</v>
      </c>
      <c r="K174" s="145">
        <v>3.8</v>
      </c>
      <c r="L174" s="146">
        <v>1.2</v>
      </c>
      <c r="M174" s="133">
        <v>751</v>
      </c>
      <c r="N174" s="133"/>
      <c r="O174" s="166">
        <f t="shared" si="257"/>
        <v>197.63157894736844</v>
      </c>
      <c r="P174" s="158">
        <f t="shared" si="258"/>
        <v>8.9832535885167477</v>
      </c>
      <c r="Q174" s="45">
        <v>18</v>
      </c>
      <c r="R174" s="44">
        <f t="shared" si="259"/>
        <v>4.7368421052631584</v>
      </c>
      <c r="S174" s="137"/>
      <c r="T174" s="158">
        <f t="shared" si="260"/>
        <v>0</v>
      </c>
      <c r="U174" s="45">
        <v>12</v>
      </c>
      <c r="V174" s="44">
        <f t="shared" si="261"/>
        <v>3.1578947368421053</v>
      </c>
      <c r="W174" s="137">
        <v>0</v>
      </c>
      <c r="X174" s="158">
        <f t="shared" si="262"/>
        <v>0</v>
      </c>
      <c r="Y174" s="137">
        <v>0</v>
      </c>
      <c r="Z174" s="158">
        <f t="shared" si="263"/>
        <v>0</v>
      </c>
      <c r="AA174" s="137">
        <v>0</v>
      </c>
      <c r="AB174" s="158">
        <f t="shared" si="264"/>
        <v>0</v>
      </c>
      <c r="AC174" s="166">
        <v>0</v>
      </c>
      <c r="AD174" s="137">
        <v>0</v>
      </c>
      <c r="AE174" s="158">
        <f t="shared" si="265"/>
        <v>0</v>
      </c>
      <c r="AF174" s="44">
        <v>25</v>
      </c>
      <c r="AG174" s="158">
        <v>0</v>
      </c>
      <c r="AH174" s="197">
        <v>0.04</v>
      </c>
      <c r="AI174" s="197">
        <v>1.4999999999999999E-2</v>
      </c>
      <c r="AJ174" s="158">
        <f t="shared" si="266"/>
        <v>2.6</v>
      </c>
      <c r="AK174" s="175">
        <f t="shared" si="267"/>
        <v>0.97499999999999998</v>
      </c>
    </row>
    <row r="175" spans="1:37" ht="12.75" customHeight="1" x14ac:dyDescent="0.2">
      <c r="A175" s="107" t="s">
        <v>170</v>
      </c>
      <c r="B175" s="36" t="s">
        <v>11</v>
      </c>
      <c r="C175" s="36" t="s">
        <v>3</v>
      </c>
      <c r="D175" s="126">
        <v>65</v>
      </c>
      <c r="E175" s="126">
        <v>45</v>
      </c>
      <c r="F175" s="126">
        <v>10</v>
      </c>
      <c r="G175" s="171">
        <f t="shared" si="254"/>
        <v>47.671491228070181</v>
      </c>
      <c r="H175" s="171">
        <f t="shared" si="255"/>
        <v>17.328508771929819</v>
      </c>
      <c r="I175" s="172">
        <f t="shared" si="256"/>
        <v>0.26659244264507415</v>
      </c>
      <c r="J175" s="173">
        <v>30</v>
      </c>
      <c r="K175" s="145">
        <v>3.8</v>
      </c>
      <c r="L175" s="146">
        <v>1.2</v>
      </c>
      <c r="M175" s="133">
        <v>1277</v>
      </c>
      <c r="N175" s="133"/>
      <c r="O175" s="166">
        <f t="shared" si="257"/>
        <v>336.0526315789474</v>
      </c>
      <c r="P175" s="158">
        <f t="shared" si="258"/>
        <v>11.201754385964913</v>
      </c>
      <c r="Q175" s="45">
        <v>18</v>
      </c>
      <c r="R175" s="44">
        <f t="shared" si="259"/>
        <v>4.7368421052631584</v>
      </c>
      <c r="S175" s="137"/>
      <c r="T175" s="158">
        <f t="shared" si="260"/>
        <v>0</v>
      </c>
      <c r="U175" s="45">
        <v>12</v>
      </c>
      <c r="V175" s="44">
        <f t="shared" si="261"/>
        <v>3.1578947368421053</v>
      </c>
      <c r="W175" s="137">
        <v>0</v>
      </c>
      <c r="X175" s="158">
        <f t="shared" si="262"/>
        <v>0</v>
      </c>
      <c r="Y175" s="137">
        <v>0</v>
      </c>
      <c r="Z175" s="158">
        <f t="shared" si="263"/>
        <v>0</v>
      </c>
      <c r="AA175" s="137">
        <v>0</v>
      </c>
      <c r="AB175" s="158">
        <f t="shared" si="264"/>
        <v>0</v>
      </c>
      <c r="AC175" s="166">
        <v>0</v>
      </c>
      <c r="AD175" s="137">
        <v>0</v>
      </c>
      <c r="AE175" s="158">
        <f t="shared" si="265"/>
        <v>0</v>
      </c>
      <c r="AF175" s="44">
        <v>25</v>
      </c>
      <c r="AG175" s="158">
        <v>0</v>
      </c>
      <c r="AH175" s="197">
        <v>0.04</v>
      </c>
      <c r="AI175" s="197">
        <v>1.4999999999999999E-2</v>
      </c>
      <c r="AJ175" s="158">
        <f t="shared" si="266"/>
        <v>2.6</v>
      </c>
      <c r="AK175" s="175">
        <f t="shared" si="267"/>
        <v>0.97499999999999998</v>
      </c>
    </row>
    <row r="176" spans="1:37" ht="12.75" customHeight="1" x14ac:dyDescent="0.2">
      <c r="A176" s="107" t="s">
        <v>170</v>
      </c>
      <c r="B176" s="36" t="s">
        <v>10</v>
      </c>
      <c r="C176" s="36" t="s">
        <v>1</v>
      </c>
      <c r="D176" s="126">
        <v>65</v>
      </c>
      <c r="E176" s="126">
        <v>45</v>
      </c>
      <c r="F176" s="126">
        <v>10</v>
      </c>
      <c r="G176" s="171">
        <f t="shared" si="254"/>
        <v>47.232894736842113</v>
      </c>
      <c r="H176" s="171">
        <f t="shared" si="255"/>
        <v>17.767105263157887</v>
      </c>
      <c r="I176" s="172">
        <f t="shared" si="256"/>
        <v>0.27334008097165979</v>
      </c>
      <c r="J176" s="173">
        <v>10</v>
      </c>
      <c r="K176" s="145">
        <v>3.8</v>
      </c>
      <c r="L176" s="146">
        <v>1.2</v>
      </c>
      <c r="M176" s="133">
        <v>409</v>
      </c>
      <c r="N176" s="133"/>
      <c r="O176" s="166">
        <f t="shared" si="257"/>
        <v>107.63157894736842</v>
      </c>
      <c r="P176" s="158">
        <f t="shared" si="258"/>
        <v>10.763157894736842</v>
      </c>
      <c r="Q176" s="45">
        <v>18</v>
      </c>
      <c r="R176" s="44">
        <f t="shared" si="259"/>
        <v>4.7368421052631584</v>
      </c>
      <c r="S176" s="137"/>
      <c r="T176" s="158">
        <f t="shared" si="260"/>
        <v>0</v>
      </c>
      <c r="U176" s="45">
        <v>12</v>
      </c>
      <c r="V176" s="44">
        <f t="shared" si="261"/>
        <v>3.1578947368421053</v>
      </c>
      <c r="W176" s="137">
        <v>0</v>
      </c>
      <c r="X176" s="158">
        <f t="shared" si="262"/>
        <v>0</v>
      </c>
      <c r="Y176" s="137">
        <v>0</v>
      </c>
      <c r="Z176" s="158">
        <f t="shared" si="263"/>
        <v>0</v>
      </c>
      <c r="AA176" s="137">
        <v>0</v>
      </c>
      <c r="AB176" s="158">
        <f t="shared" si="264"/>
        <v>0</v>
      </c>
      <c r="AC176" s="166">
        <v>0</v>
      </c>
      <c r="AD176" s="137">
        <v>0</v>
      </c>
      <c r="AE176" s="158">
        <f t="shared" si="265"/>
        <v>0</v>
      </c>
      <c r="AF176" s="44">
        <v>25</v>
      </c>
      <c r="AG176" s="158">
        <v>0</v>
      </c>
      <c r="AH176" s="197">
        <v>0.04</v>
      </c>
      <c r="AI176" s="197">
        <v>1.4999999999999999E-2</v>
      </c>
      <c r="AJ176" s="158">
        <f t="shared" si="266"/>
        <v>2.6</v>
      </c>
      <c r="AK176" s="175">
        <f t="shared" si="267"/>
        <v>0.97499999999999998</v>
      </c>
    </row>
    <row r="177" spans="1:37" ht="12.75" customHeight="1" x14ac:dyDescent="0.2">
      <c r="A177" s="107" t="s">
        <v>170</v>
      </c>
      <c r="B177" s="36" t="s">
        <v>10</v>
      </c>
      <c r="C177" s="36" t="s">
        <v>2</v>
      </c>
      <c r="D177" s="126">
        <v>65</v>
      </c>
      <c r="E177" s="126">
        <v>45</v>
      </c>
      <c r="F177" s="126">
        <v>10</v>
      </c>
      <c r="G177" s="171">
        <f t="shared" si="254"/>
        <v>43.778349282296659</v>
      </c>
      <c r="H177" s="171">
        <f t="shared" si="255"/>
        <v>21.221650717703341</v>
      </c>
      <c r="I177" s="172">
        <f t="shared" si="256"/>
        <v>0.32648693411851293</v>
      </c>
      <c r="J177" s="173">
        <v>22</v>
      </c>
      <c r="K177" s="145">
        <v>3.8</v>
      </c>
      <c r="L177" s="146">
        <v>1.2</v>
      </c>
      <c r="M177" s="133">
        <v>611</v>
      </c>
      <c r="N177" s="133"/>
      <c r="O177" s="166">
        <f t="shared" si="257"/>
        <v>160.78947368421052</v>
      </c>
      <c r="P177" s="158">
        <f t="shared" si="258"/>
        <v>7.3086124401913874</v>
      </c>
      <c r="Q177" s="45">
        <v>18</v>
      </c>
      <c r="R177" s="44">
        <f t="shared" si="259"/>
        <v>4.7368421052631584</v>
      </c>
      <c r="S177" s="137"/>
      <c r="T177" s="158">
        <f t="shared" si="260"/>
        <v>0</v>
      </c>
      <c r="U177" s="45">
        <v>12</v>
      </c>
      <c r="V177" s="44">
        <f t="shared" si="261"/>
        <v>3.1578947368421053</v>
      </c>
      <c r="W177" s="137">
        <v>0</v>
      </c>
      <c r="X177" s="158">
        <f t="shared" si="262"/>
        <v>0</v>
      </c>
      <c r="Y177" s="137">
        <v>0</v>
      </c>
      <c r="Z177" s="158">
        <f t="shared" si="263"/>
        <v>0</v>
      </c>
      <c r="AA177" s="137">
        <v>0</v>
      </c>
      <c r="AB177" s="158">
        <f t="shared" si="264"/>
        <v>0</v>
      </c>
      <c r="AC177" s="166">
        <v>0</v>
      </c>
      <c r="AD177" s="137">
        <v>0</v>
      </c>
      <c r="AE177" s="158">
        <f t="shared" si="265"/>
        <v>0</v>
      </c>
      <c r="AF177" s="44">
        <v>25</v>
      </c>
      <c r="AG177" s="158">
        <v>0</v>
      </c>
      <c r="AH177" s="197">
        <v>0.04</v>
      </c>
      <c r="AI177" s="197">
        <v>1.4999999999999999E-2</v>
      </c>
      <c r="AJ177" s="158">
        <f t="shared" si="266"/>
        <v>2.6</v>
      </c>
      <c r="AK177" s="175">
        <f t="shared" si="267"/>
        <v>0.97499999999999998</v>
      </c>
    </row>
    <row r="178" spans="1:37" ht="12.75" customHeight="1" thickBot="1" x14ac:dyDescent="0.25">
      <c r="A178" s="121" t="s">
        <v>170</v>
      </c>
      <c r="B178" s="82" t="s">
        <v>10</v>
      </c>
      <c r="C178" s="82" t="s">
        <v>3</v>
      </c>
      <c r="D178" s="130">
        <v>65</v>
      </c>
      <c r="E178" s="130">
        <v>45</v>
      </c>
      <c r="F178" s="130">
        <v>10</v>
      </c>
      <c r="G178" s="240">
        <f t="shared" si="254"/>
        <v>45.750438596491236</v>
      </c>
      <c r="H178" s="240">
        <f t="shared" si="255"/>
        <v>19.249561403508764</v>
      </c>
      <c r="I178" s="241">
        <f t="shared" si="256"/>
        <v>0.29614709851551946</v>
      </c>
      <c r="J178" s="242">
        <v>30</v>
      </c>
      <c r="K178" s="155">
        <v>3.8</v>
      </c>
      <c r="L178" s="156">
        <v>1.2</v>
      </c>
      <c r="M178" s="161">
        <v>1058</v>
      </c>
      <c r="N178" s="161"/>
      <c r="O178" s="167">
        <f t="shared" si="257"/>
        <v>278.42105263157896</v>
      </c>
      <c r="P178" s="163">
        <f t="shared" si="258"/>
        <v>9.2807017543859658</v>
      </c>
      <c r="Q178" s="89">
        <v>18</v>
      </c>
      <c r="R178" s="88">
        <f t="shared" si="259"/>
        <v>4.7368421052631584</v>
      </c>
      <c r="S178" s="162"/>
      <c r="T178" s="163">
        <f t="shared" si="260"/>
        <v>0</v>
      </c>
      <c r="U178" s="89">
        <v>12</v>
      </c>
      <c r="V178" s="88">
        <f t="shared" si="261"/>
        <v>3.1578947368421053</v>
      </c>
      <c r="W178" s="162">
        <v>0</v>
      </c>
      <c r="X178" s="163">
        <f t="shared" si="262"/>
        <v>0</v>
      </c>
      <c r="Y178" s="162">
        <v>0</v>
      </c>
      <c r="Z178" s="163">
        <f t="shared" si="263"/>
        <v>0</v>
      </c>
      <c r="AA178" s="162">
        <v>0</v>
      </c>
      <c r="AB178" s="163">
        <f t="shared" si="264"/>
        <v>0</v>
      </c>
      <c r="AC178" s="167">
        <v>0</v>
      </c>
      <c r="AD178" s="162">
        <v>0</v>
      </c>
      <c r="AE178" s="163">
        <f t="shared" si="265"/>
        <v>0</v>
      </c>
      <c r="AF178" s="88">
        <v>25</v>
      </c>
      <c r="AG178" s="163">
        <v>0</v>
      </c>
      <c r="AH178" s="268">
        <v>0.04</v>
      </c>
      <c r="AI178" s="268">
        <v>1.4999999999999999E-2</v>
      </c>
      <c r="AJ178" s="163">
        <f t="shared" si="266"/>
        <v>2.6</v>
      </c>
      <c r="AK178" s="244">
        <f t="shared" si="267"/>
        <v>0.97499999999999998</v>
      </c>
    </row>
    <row r="179" spans="1:37" s="195" customFormat="1" ht="12.75" customHeight="1" x14ac:dyDescent="0.2">
      <c r="A179" s="140" t="s">
        <v>169</v>
      </c>
      <c r="B179" s="188" t="s">
        <v>7</v>
      </c>
      <c r="C179" s="188" t="s">
        <v>1</v>
      </c>
      <c r="D179" s="272">
        <v>50</v>
      </c>
      <c r="E179" s="272">
        <v>40</v>
      </c>
      <c r="F179" s="272">
        <v>5</v>
      </c>
      <c r="G179" s="190">
        <f t="shared" si="241"/>
        <v>34.118421052631575</v>
      </c>
      <c r="H179" s="190">
        <f t="shared" si="242"/>
        <v>15.881578947368425</v>
      </c>
      <c r="I179" s="191">
        <f t="shared" si="243"/>
        <v>0.31763157894736849</v>
      </c>
      <c r="J179" s="192">
        <v>10</v>
      </c>
      <c r="K179" s="149">
        <v>3.8</v>
      </c>
      <c r="L179" s="144">
        <v>1.2</v>
      </c>
      <c r="M179" s="132">
        <v>242</v>
      </c>
      <c r="N179" s="132"/>
      <c r="O179" s="165">
        <f t="shared" si="244"/>
        <v>63.684210526315795</v>
      </c>
      <c r="P179" s="157">
        <f t="shared" si="245"/>
        <v>6.3684210526315796</v>
      </c>
      <c r="Q179" s="136"/>
      <c r="R179" s="157">
        <f t="shared" si="246"/>
        <v>0</v>
      </c>
      <c r="S179" s="136"/>
      <c r="T179" s="157">
        <f t="shared" si="247"/>
        <v>0</v>
      </c>
      <c r="U179" s="136"/>
      <c r="V179" s="157">
        <f t="shared" ref="V179:V187" si="268">U179/K179</f>
        <v>0</v>
      </c>
      <c r="W179" s="136">
        <v>0</v>
      </c>
      <c r="X179" s="157">
        <f t="shared" si="248"/>
        <v>0</v>
      </c>
      <c r="Y179" s="136">
        <v>0</v>
      </c>
      <c r="Z179" s="157">
        <f t="shared" si="249"/>
        <v>0</v>
      </c>
      <c r="AA179" s="136">
        <v>0</v>
      </c>
      <c r="AB179" s="157">
        <f t="shared" si="250"/>
        <v>0</v>
      </c>
      <c r="AC179" s="165">
        <v>0</v>
      </c>
      <c r="AD179" s="136">
        <v>0</v>
      </c>
      <c r="AE179" s="157">
        <f t="shared" si="251"/>
        <v>0</v>
      </c>
      <c r="AF179" s="157">
        <v>25</v>
      </c>
      <c r="AG179" s="157">
        <v>0</v>
      </c>
      <c r="AH179" s="193">
        <v>0.04</v>
      </c>
      <c r="AI179" s="193">
        <v>1.4999999999999999E-2</v>
      </c>
      <c r="AJ179" s="157">
        <f t="shared" si="252"/>
        <v>2</v>
      </c>
      <c r="AK179" s="194">
        <f t="shared" si="253"/>
        <v>0.75</v>
      </c>
    </row>
    <row r="180" spans="1:37" s="195" customFormat="1" ht="12.75" customHeight="1" x14ac:dyDescent="0.2">
      <c r="A180" s="235" t="s">
        <v>169</v>
      </c>
      <c r="B180" s="176" t="s">
        <v>7</v>
      </c>
      <c r="C180" s="176" t="s">
        <v>2</v>
      </c>
      <c r="D180" s="273">
        <v>50</v>
      </c>
      <c r="E180" s="273">
        <v>40</v>
      </c>
      <c r="F180" s="273">
        <v>5</v>
      </c>
      <c r="G180" s="171">
        <f t="shared" si="241"/>
        <v>31.960526315789473</v>
      </c>
      <c r="H180" s="171">
        <f t="shared" si="242"/>
        <v>18.039473684210527</v>
      </c>
      <c r="I180" s="172">
        <f t="shared" si="243"/>
        <v>0.36078947368421055</v>
      </c>
      <c r="J180" s="173">
        <v>22</v>
      </c>
      <c r="K180" s="145">
        <v>3.8</v>
      </c>
      <c r="L180" s="146">
        <v>1.2</v>
      </c>
      <c r="M180" s="133">
        <v>352</v>
      </c>
      <c r="N180" s="133"/>
      <c r="O180" s="166">
        <f t="shared" si="244"/>
        <v>92.631578947368425</v>
      </c>
      <c r="P180" s="158">
        <f t="shared" si="245"/>
        <v>4.2105263157894735</v>
      </c>
      <c r="Q180" s="137"/>
      <c r="R180" s="158">
        <f t="shared" si="246"/>
        <v>0</v>
      </c>
      <c r="S180" s="137"/>
      <c r="T180" s="158">
        <f t="shared" si="247"/>
        <v>0</v>
      </c>
      <c r="U180" s="137"/>
      <c r="V180" s="158">
        <f t="shared" si="268"/>
        <v>0</v>
      </c>
      <c r="W180" s="137">
        <v>0</v>
      </c>
      <c r="X180" s="158">
        <f t="shared" si="248"/>
        <v>0</v>
      </c>
      <c r="Y180" s="137">
        <v>0</v>
      </c>
      <c r="Z180" s="158">
        <f t="shared" si="249"/>
        <v>0</v>
      </c>
      <c r="AA180" s="137">
        <v>0</v>
      </c>
      <c r="AB180" s="158">
        <f t="shared" si="250"/>
        <v>0</v>
      </c>
      <c r="AC180" s="166">
        <v>0</v>
      </c>
      <c r="AD180" s="137">
        <v>0</v>
      </c>
      <c r="AE180" s="158">
        <f t="shared" si="251"/>
        <v>0</v>
      </c>
      <c r="AF180" s="158">
        <v>25</v>
      </c>
      <c r="AG180" s="158">
        <v>0</v>
      </c>
      <c r="AH180" s="197">
        <v>0.04</v>
      </c>
      <c r="AI180" s="197">
        <v>1.4999999999999999E-2</v>
      </c>
      <c r="AJ180" s="158">
        <f t="shared" si="252"/>
        <v>2</v>
      </c>
      <c r="AK180" s="175">
        <f t="shared" si="253"/>
        <v>0.75</v>
      </c>
    </row>
    <row r="181" spans="1:37" s="195" customFormat="1" ht="12.75" customHeight="1" x14ac:dyDescent="0.2">
      <c r="A181" s="235" t="s">
        <v>169</v>
      </c>
      <c r="B181" s="176" t="s">
        <v>7</v>
      </c>
      <c r="C181" s="176" t="s">
        <v>3</v>
      </c>
      <c r="D181" s="273">
        <v>50</v>
      </c>
      <c r="E181" s="273">
        <v>40</v>
      </c>
      <c r="F181" s="273">
        <v>5</v>
      </c>
      <c r="G181" s="171">
        <f t="shared" si="241"/>
        <v>33.179824561403507</v>
      </c>
      <c r="H181" s="171">
        <f t="shared" si="242"/>
        <v>16.820175438596493</v>
      </c>
      <c r="I181" s="172">
        <f t="shared" si="243"/>
        <v>0.33640350877192987</v>
      </c>
      <c r="J181" s="173">
        <v>30</v>
      </c>
      <c r="K181" s="145">
        <v>3.8</v>
      </c>
      <c r="L181" s="146">
        <v>1.2</v>
      </c>
      <c r="M181" s="133">
        <v>619</v>
      </c>
      <c r="N181" s="133"/>
      <c r="O181" s="166">
        <f t="shared" si="244"/>
        <v>162.89473684210526</v>
      </c>
      <c r="P181" s="158">
        <f t="shared" si="245"/>
        <v>5.4298245614035086</v>
      </c>
      <c r="Q181" s="137"/>
      <c r="R181" s="158">
        <f t="shared" si="246"/>
        <v>0</v>
      </c>
      <c r="S181" s="137"/>
      <c r="T181" s="158">
        <f t="shared" si="247"/>
        <v>0</v>
      </c>
      <c r="U181" s="137"/>
      <c r="V181" s="158">
        <f t="shared" si="268"/>
        <v>0</v>
      </c>
      <c r="W181" s="137">
        <v>0</v>
      </c>
      <c r="X181" s="158">
        <f t="shared" si="248"/>
        <v>0</v>
      </c>
      <c r="Y181" s="137">
        <v>0</v>
      </c>
      <c r="Z181" s="158">
        <f t="shared" si="249"/>
        <v>0</v>
      </c>
      <c r="AA181" s="137">
        <v>0</v>
      </c>
      <c r="AB181" s="158">
        <f t="shared" si="250"/>
        <v>0</v>
      </c>
      <c r="AC181" s="166">
        <v>0</v>
      </c>
      <c r="AD181" s="137">
        <v>0</v>
      </c>
      <c r="AE181" s="158">
        <f t="shared" si="251"/>
        <v>0</v>
      </c>
      <c r="AF181" s="158">
        <v>25</v>
      </c>
      <c r="AG181" s="158">
        <v>0</v>
      </c>
      <c r="AH181" s="197">
        <v>0.04</v>
      </c>
      <c r="AI181" s="197">
        <v>1.4999999999999999E-2</v>
      </c>
      <c r="AJ181" s="158">
        <f t="shared" si="252"/>
        <v>2</v>
      </c>
      <c r="AK181" s="175">
        <f t="shared" si="253"/>
        <v>0.75</v>
      </c>
    </row>
    <row r="182" spans="1:37" s="195" customFormat="1" ht="12.75" customHeight="1" x14ac:dyDescent="0.2">
      <c r="A182" s="235" t="s">
        <v>169</v>
      </c>
      <c r="B182" s="176" t="s">
        <v>8</v>
      </c>
      <c r="C182" s="176" t="s">
        <v>1</v>
      </c>
      <c r="D182" s="273">
        <v>50</v>
      </c>
      <c r="E182" s="273">
        <v>40</v>
      </c>
      <c r="F182" s="273">
        <v>5</v>
      </c>
      <c r="G182" s="171">
        <f t="shared" si="241"/>
        <v>33.723684210526315</v>
      </c>
      <c r="H182" s="171">
        <f t="shared" si="242"/>
        <v>16.276315789473685</v>
      </c>
      <c r="I182" s="172">
        <f t="shared" si="243"/>
        <v>0.32552631578947372</v>
      </c>
      <c r="J182" s="173">
        <v>10</v>
      </c>
      <c r="K182" s="145">
        <v>3.8</v>
      </c>
      <c r="L182" s="146">
        <v>1.2</v>
      </c>
      <c r="M182" s="133">
        <v>227</v>
      </c>
      <c r="N182" s="133"/>
      <c r="O182" s="166">
        <f t="shared" si="244"/>
        <v>59.736842105263158</v>
      </c>
      <c r="P182" s="158">
        <f t="shared" si="245"/>
        <v>5.9736842105263159</v>
      </c>
      <c r="Q182" s="137"/>
      <c r="R182" s="158">
        <f t="shared" si="246"/>
        <v>0</v>
      </c>
      <c r="S182" s="137"/>
      <c r="T182" s="158">
        <f t="shared" si="247"/>
        <v>0</v>
      </c>
      <c r="U182" s="137"/>
      <c r="V182" s="158">
        <f t="shared" si="268"/>
        <v>0</v>
      </c>
      <c r="W182" s="137">
        <v>0</v>
      </c>
      <c r="X182" s="158">
        <f t="shared" si="248"/>
        <v>0</v>
      </c>
      <c r="Y182" s="137">
        <v>0</v>
      </c>
      <c r="Z182" s="158">
        <f t="shared" si="249"/>
        <v>0</v>
      </c>
      <c r="AA182" s="137">
        <v>0</v>
      </c>
      <c r="AB182" s="158">
        <f t="shared" si="250"/>
        <v>0</v>
      </c>
      <c r="AC182" s="166">
        <v>0</v>
      </c>
      <c r="AD182" s="137">
        <v>0</v>
      </c>
      <c r="AE182" s="158">
        <f t="shared" si="251"/>
        <v>0</v>
      </c>
      <c r="AF182" s="158">
        <v>25</v>
      </c>
      <c r="AG182" s="158">
        <v>0</v>
      </c>
      <c r="AH182" s="197">
        <v>0.04</v>
      </c>
      <c r="AI182" s="197">
        <v>1.4999999999999999E-2</v>
      </c>
      <c r="AJ182" s="158">
        <f t="shared" si="252"/>
        <v>2</v>
      </c>
      <c r="AK182" s="175">
        <f t="shared" si="253"/>
        <v>0.75</v>
      </c>
    </row>
    <row r="183" spans="1:37" s="195" customFormat="1" ht="12.75" customHeight="1" x14ac:dyDescent="0.2">
      <c r="A183" s="235" t="s">
        <v>169</v>
      </c>
      <c r="B183" s="176" t="s">
        <v>8</v>
      </c>
      <c r="C183" s="176" t="s">
        <v>2</v>
      </c>
      <c r="D183" s="273">
        <v>50</v>
      </c>
      <c r="E183" s="273">
        <v>40</v>
      </c>
      <c r="F183" s="273">
        <v>5</v>
      </c>
      <c r="G183" s="171">
        <f t="shared" si="241"/>
        <v>31.661483253588518</v>
      </c>
      <c r="H183" s="171">
        <f t="shared" si="242"/>
        <v>18.338516746411482</v>
      </c>
      <c r="I183" s="172">
        <f t="shared" si="243"/>
        <v>0.36677033492822964</v>
      </c>
      <c r="J183" s="173">
        <v>22</v>
      </c>
      <c r="K183" s="145">
        <v>3.8</v>
      </c>
      <c r="L183" s="146">
        <v>1.2</v>
      </c>
      <c r="M183" s="133">
        <v>327</v>
      </c>
      <c r="N183" s="133"/>
      <c r="O183" s="166">
        <f t="shared" si="244"/>
        <v>86.05263157894737</v>
      </c>
      <c r="P183" s="158">
        <f t="shared" si="245"/>
        <v>3.9114832535885169</v>
      </c>
      <c r="Q183" s="137"/>
      <c r="R183" s="158">
        <f t="shared" si="246"/>
        <v>0</v>
      </c>
      <c r="S183" s="137"/>
      <c r="T183" s="158">
        <f t="shared" si="247"/>
        <v>0</v>
      </c>
      <c r="U183" s="137"/>
      <c r="V183" s="158">
        <f t="shared" si="268"/>
        <v>0</v>
      </c>
      <c r="W183" s="137">
        <v>0</v>
      </c>
      <c r="X183" s="158">
        <f t="shared" si="248"/>
        <v>0</v>
      </c>
      <c r="Y183" s="137">
        <v>0</v>
      </c>
      <c r="Z183" s="158">
        <f t="shared" si="249"/>
        <v>0</v>
      </c>
      <c r="AA183" s="137">
        <v>0</v>
      </c>
      <c r="AB183" s="158">
        <f t="shared" si="250"/>
        <v>0</v>
      </c>
      <c r="AC183" s="166">
        <v>0</v>
      </c>
      <c r="AD183" s="137">
        <v>0</v>
      </c>
      <c r="AE183" s="158">
        <f t="shared" si="251"/>
        <v>0</v>
      </c>
      <c r="AF183" s="158">
        <v>25</v>
      </c>
      <c r="AG183" s="158">
        <v>0</v>
      </c>
      <c r="AH183" s="197">
        <v>0.04</v>
      </c>
      <c r="AI183" s="197">
        <v>1.4999999999999999E-2</v>
      </c>
      <c r="AJ183" s="158">
        <f t="shared" si="252"/>
        <v>2</v>
      </c>
      <c r="AK183" s="175">
        <f t="shared" si="253"/>
        <v>0.75</v>
      </c>
    </row>
    <row r="184" spans="1:37" s="195" customFormat="1" ht="12.75" customHeight="1" x14ac:dyDescent="0.2">
      <c r="A184" s="235" t="s">
        <v>169</v>
      </c>
      <c r="B184" s="176" t="s">
        <v>8</v>
      </c>
      <c r="C184" s="176" t="s">
        <v>3</v>
      </c>
      <c r="D184" s="273">
        <v>50</v>
      </c>
      <c r="E184" s="273">
        <v>40</v>
      </c>
      <c r="F184" s="273">
        <v>5</v>
      </c>
      <c r="G184" s="171">
        <f t="shared" si="241"/>
        <v>32.828947368421055</v>
      </c>
      <c r="H184" s="171">
        <f t="shared" si="242"/>
        <v>17.171052631578945</v>
      </c>
      <c r="I184" s="172">
        <f t="shared" si="243"/>
        <v>0.3434210526315789</v>
      </c>
      <c r="J184" s="173">
        <v>30</v>
      </c>
      <c r="K184" s="145">
        <v>3.8</v>
      </c>
      <c r="L184" s="146">
        <v>1.2</v>
      </c>
      <c r="M184" s="133">
        <v>579</v>
      </c>
      <c r="N184" s="133"/>
      <c r="O184" s="166">
        <f t="shared" si="244"/>
        <v>152.36842105263159</v>
      </c>
      <c r="P184" s="158">
        <f t="shared" si="245"/>
        <v>5.0789473684210531</v>
      </c>
      <c r="Q184" s="137"/>
      <c r="R184" s="158">
        <f t="shared" si="246"/>
        <v>0</v>
      </c>
      <c r="S184" s="137"/>
      <c r="T184" s="158">
        <f t="shared" si="247"/>
        <v>0</v>
      </c>
      <c r="U184" s="137"/>
      <c r="V184" s="158">
        <f t="shared" si="268"/>
        <v>0</v>
      </c>
      <c r="W184" s="137">
        <v>0</v>
      </c>
      <c r="X184" s="158">
        <f t="shared" si="248"/>
        <v>0</v>
      </c>
      <c r="Y184" s="137">
        <v>0</v>
      </c>
      <c r="Z184" s="158">
        <f t="shared" si="249"/>
        <v>0</v>
      </c>
      <c r="AA184" s="137">
        <v>0</v>
      </c>
      <c r="AB184" s="158">
        <f t="shared" si="250"/>
        <v>0</v>
      </c>
      <c r="AC184" s="166">
        <v>0</v>
      </c>
      <c r="AD184" s="137">
        <v>0</v>
      </c>
      <c r="AE184" s="158">
        <f t="shared" si="251"/>
        <v>0</v>
      </c>
      <c r="AF184" s="158">
        <v>25</v>
      </c>
      <c r="AG184" s="158">
        <v>0</v>
      </c>
      <c r="AH184" s="197">
        <v>0.04</v>
      </c>
      <c r="AI184" s="197">
        <v>1.4999999999999999E-2</v>
      </c>
      <c r="AJ184" s="158">
        <f t="shared" si="252"/>
        <v>2</v>
      </c>
      <c r="AK184" s="175">
        <f t="shared" si="253"/>
        <v>0.75</v>
      </c>
    </row>
    <row r="185" spans="1:37" s="195" customFormat="1" ht="12.75" customHeight="1" x14ac:dyDescent="0.2">
      <c r="A185" s="235" t="s">
        <v>169</v>
      </c>
      <c r="B185" s="176" t="s">
        <v>9</v>
      </c>
      <c r="C185" s="176" t="s">
        <v>1</v>
      </c>
      <c r="D185" s="273">
        <v>50</v>
      </c>
      <c r="E185" s="273">
        <v>40</v>
      </c>
      <c r="F185" s="273">
        <v>5</v>
      </c>
      <c r="G185" s="171">
        <f t="shared" si="241"/>
        <v>34.486842105263158</v>
      </c>
      <c r="H185" s="171">
        <f t="shared" si="242"/>
        <v>15.513157894736842</v>
      </c>
      <c r="I185" s="172">
        <f t="shared" si="243"/>
        <v>0.31026315789473685</v>
      </c>
      <c r="J185" s="173">
        <v>10</v>
      </c>
      <c r="K185" s="145">
        <v>3.8</v>
      </c>
      <c r="L185" s="146">
        <v>1.2</v>
      </c>
      <c r="M185" s="133">
        <v>256</v>
      </c>
      <c r="N185" s="133"/>
      <c r="O185" s="166">
        <f t="shared" si="244"/>
        <v>67.368421052631575</v>
      </c>
      <c r="P185" s="158">
        <f t="shared" si="245"/>
        <v>6.7368421052631575</v>
      </c>
      <c r="Q185" s="137"/>
      <c r="R185" s="158">
        <f t="shared" si="246"/>
        <v>0</v>
      </c>
      <c r="S185" s="137"/>
      <c r="T185" s="158">
        <f t="shared" si="247"/>
        <v>0</v>
      </c>
      <c r="U185" s="137"/>
      <c r="V185" s="158">
        <f t="shared" si="268"/>
        <v>0</v>
      </c>
      <c r="W185" s="137">
        <v>0</v>
      </c>
      <c r="X185" s="158">
        <f t="shared" si="248"/>
        <v>0</v>
      </c>
      <c r="Y185" s="137">
        <v>0</v>
      </c>
      <c r="Z185" s="158">
        <f t="shared" si="249"/>
        <v>0</v>
      </c>
      <c r="AA185" s="137">
        <v>0</v>
      </c>
      <c r="AB185" s="158">
        <f t="shared" si="250"/>
        <v>0</v>
      </c>
      <c r="AC185" s="166">
        <v>0</v>
      </c>
      <c r="AD185" s="137">
        <v>0</v>
      </c>
      <c r="AE185" s="158">
        <f t="shared" si="251"/>
        <v>0</v>
      </c>
      <c r="AF185" s="158">
        <v>25</v>
      </c>
      <c r="AG185" s="158">
        <v>0</v>
      </c>
      <c r="AH185" s="197">
        <v>0.04</v>
      </c>
      <c r="AI185" s="197">
        <v>1.4999999999999999E-2</v>
      </c>
      <c r="AJ185" s="158">
        <f t="shared" si="252"/>
        <v>2</v>
      </c>
      <c r="AK185" s="175">
        <f t="shared" si="253"/>
        <v>0.75</v>
      </c>
    </row>
    <row r="186" spans="1:37" s="195" customFormat="1" ht="12.75" customHeight="1" x14ac:dyDescent="0.2">
      <c r="A186" s="235" t="s">
        <v>169</v>
      </c>
      <c r="B186" s="176" t="s">
        <v>9</v>
      </c>
      <c r="C186" s="176" t="s">
        <v>2</v>
      </c>
      <c r="D186" s="273">
        <v>50</v>
      </c>
      <c r="E186" s="273">
        <v>40</v>
      </c>
      <c r="F186" s="273">
        <v>5</v>
      </c>
      <c r="G186" s="171">
        <f t="shared" si="241"/>
        <v>32.27153110047847</v>
      </c>
      <c r="H186" s="171">
        <f t="shared" si="242"/>
        <v>17.72846889952153</v>
      </c>
      <c r="I186" s="172">
        <f t="shared" si="243"/>
        <v>0.35456937799043059</v>
      </c>
      <c r="J186" s="173">
        <v>22</v>
      </c>
      <c r="K186" s="145">
        <v>3.8</v>
      </c>
      <c r="L186" s="146">
        <v>1.2</v>
      </c>
      <c r="M186" s="133">
        <v>378</v>
      </c>
      <c r="N186" s="133"/>
      <c r="O186" s="166">
        <f t="shared" si="244"/>
        <v>99.473684210526315</v>
      </c>
      <c r="P186" s="158">
        <f t="shared" si="245"/>
        <v>4.5215311004784686</v>
      </c>
      <c r="Q186" s="137"/>
      <c r="R186" s="158">
        <f t="shared" si="246"/>
        <v>0</v>
      </c>
      <c r="S186" s="137"/>
      <c r="T186" s="158">
        <f t="shared" si="247"/>
        <v>0</v>
      </c>
      <c r="U186" s="137"/>
      <c r="V186" s="158">
        <f t="shared" si="268"/>
        <v>0</v>
      </c>
      <c r="W186" s="137">
        <v>0</v>
      </c>
      <c r="X186" s="158">
        <f t="shared" si="248"/>
        <v>0</v>
      </c>
      <c r="Y186" s="137">
        <v>0</v>
      </c>
      <c r="Z186" s="158">
        <f t="shared" si="249"/>
        <v>0</v>
      </c>
      <c r="AA186" s="137">
        <v>0</v>
      </c>
      <c r="AB186" s="158">
        <f t="shared" si="250"/>
        <v>0</v>
      </c>
      <c r="AC186" s="166">
        <v>0</v>
      </c>
      <c r="AD186" s="137">
        <v>0</v>
      </c>
      <c r="AE186" s="158">
        <f t="shared" si="251"/>
        <v>0</v>
      </c>
      <c r="AF186" s="158">
        <v>25</v>
      </c>
      <c r="AG186" s="158">
        <v>0</v>
      </c>
      <c r="AH186" s="197">
        <v>0.04</v>
      </c>
      <c r="AI186" s="197">
        <v>1.4999999999999999E-2</v>
      </c>
      <c r="AJ186" s="158">
        <f t="shared" si="252"/>
        <v>2</v>
      </c>
      <c r="AK186" s="175">
        <f t="shared" si="253"/>
        <v>0.75</v>
      </c>
    </row>
    <row r="187" spans="1:37" s="195" customFormat="1" ht="12.75" customHeight="1" thickBot="1" x14ac:dyDescent="0.25">
      <c r="A187" s="211" t="s">
        <v>169</v>
      </c>
      <c r="B187" s="177" t="s">
        <v>9</v>
      </c>
      <c r="C187" s="177" t="s">
        <v>3</v>
      </c>
      <c r="D187" s="279">
        <v>50</v>
      </c>
      <c r="E187" s="279">
        <v>40</v>
      </c>
      <c r="F187" s="279">
        <v>5</v>
      </c>
      <c r="G187" s="178">
        <f t="shared" si="241"/>
        <v>33.530701754385966</v>
      </c>
      <c r="H187" s="178">
        <f t="shared" si="242"/>
        <v>16.469298245614034</v>
      </c>
      <c r="I187" s="179">
        <f t="shared" si="243"/>
        <v>0.32938596491228067</v>
      </c>
      <c r="J187" s="180">
        <v>30</v>
      </c>
      <c r="K187" s="147">
        <v>3.8</v>
      </c>
      <c r="L187" s="148">
        <v>1.2</v>
      </c>
      <c r="M187" s="134">
        <v>659</v>
      </c>
      <c r="N187" s="134"/>
      <c r="O187" s="168">
        <f t="shared" si="244"/>
        <v>173.42105263157896</v>
      </c>
      <c r="P187" s="159">
        <f t="shared" si="245"/>
        <v>5.7807017543859649</v>
      </c>
      <c r="Q187" s="138"/>
      <c r="R187" s="159">
        <f t="shared" si="246"/>
        <v>0</v>
      </c>
      <c r="S187" s="138"/>
      <c r="T187" s="159">
        <f t="shared" si="247"/>
        <v>0</v>
      </c>
      <c r="U187" s="138"/>
      <c r="V187" s="159">
        <f t="shared" si="268"/>
        <v>0</v>
      </c>
      <c r="W187" s="138">
        <v>0</v>
      </c>
      <c r="X187" s="159">
        <f t="shared" si="248"/>
        <v>0</v>
      </c>
      <c r="Y187" s="138">
        <v>0</v>
      </c>
      <c r="Z187" s="159">
        <f t="shared" si="249"/>
        <v>0</v>
      </c>
      <c r="AA187" s="138">
        <v>0</v>
      </c>
      <c r="AB187" s="159">
        <f t="shared" si="250"/>
        <v>0</v>
      </c>
      <c r="AC187" s="168">
        <v>0</v>
      </c>
      <c r="AD187" s="138">
        <v>0</v>
      </c>
      <c r="AE187" s="159">
        <f t="shared" si="251"/>
        <v>0</v>
      </c>
      <c r="AF187" s="159">
        <v>25</v>
      </c>
      <c r="AG187" s="159">
        <v>0</v>
      </c>
      <c r="AH187" s="199">
        <v>0.04</v>
      </c>
      <c r="AI187" s="199">
        <v>1.4999999999999999E-2</v>
      </c>
      <c r="AJ187" s="159">
        <f t="shared" si="252"/>
        <v>2</v>
      </c>
      <c r="AK187" s="182">
        <f t="shared" si="253"/>
        <v>0.75</v>
      </c>
    </row>
    <row r="188" spans="1:37" s="195" customFormat="1" ht="12.75" customHeight="1" x14ac:dyDescent="0.2">
      <c r="A188" s="140" t="s">
        <v>93</v>
      </c>
      <c r="B188" s="188" t="s">
        <v>7</v>
      </c>
      <c r="C188" s="188" t="s">
        <v>1</v>
      </c>
      <c r="D188" s="272">
        <v>65</v>
      </c>
      <c r="E188" s="272">
        <v>55</v>
      </c>
      <c r="F188" s="272">
        <v>5</v>
      </c>
      <c r="G188" s="190">
        <f t="shared" ref="G188:G196" si="269">SUM(P188,R188,T188,V188,X188,Z188,AB188,AC188,AE188,AF188,AJ188,AK188)</f>
        <v>45.943421052631585</v>
      </c>
      <c r="H188" s="190">
        <f t="shared" ref="H188:H199" si="270">D188-G188</f>
        <v>19.056578947368415</v>
      </c>
      <c r="I188" s="191">
        <f t="shared" ref="I188:I199" si="271">H188/D188</f>
        <v>0.29317813765182177</v>
      </c>
      <c r="J188" s="192">
        <v>10</v>
      </c>
      <c r="K188" s="149">
        <v>3.8</v>
      </c>
      <c r="L188" s="144">
        <v>1.2</v>
      </c>
      <c r="M188" s="132">
        <v>242</v>
      </c>
      <c r="N188" s="132"/>
      <c r="O188" s="165">
        <f t="shared" ref="O188:O196" si="272">(M188+N188)/K188</f>
        <v>63.684210526315795</v>
      </c>
      <c r="P188" s="157">
        <f t="shared" ref="P188:P196" si="273">O188/J188</f>
        <v>6.3684210526315796</v>
      </c>
      <c r="Q188" s="136"/>
      <c r="R188" s="157">
        <f t="shared" ref="R188:R196" si="274">Q188/K188</f>
        <v>0</v>
      </c>
      <c r="S188" s="136"/>
      <c r="T188" s="157">
        <f t="shared" ref="T188:T196" si="275">S188/K188</f>
        <v>0</v>
      </c>
      <c r="U188" s="136"/>
      <c r="V188" s="157">
        <f t="shared" ref="V188:V196" si="276">U188/K188</f>
        <v>0</v>
      </c>
      <c r="W188" s="136">
        <v>0</v>
      </c>
      <c r="X188" s="157">
        <f t="shared" ref="X188:X196" si="277">(W188/K188)/J188</f>
        <v>0</v>
      </c>
      <c r="Y188" s="136">
        <v>0</v>
      </c>
      <c r="Z188" s="157">
        <f t="shared" ref="Z188:Z196" si="278">(Y188/K188)/J188</f>
        <v>0</v>
      </c>
      <c r="AA188" s="136">
        <v>0</v>
      </c>
      <c r="AB188" s="157">
        <f t="shared" ref="AB188:AB196" si="279">(AA188/K188)/J188</f>
        <v>0</v>
      </c>
      <c r="AC188" s="165">
        <v>0</v>
      </c>
      <c r="AD188" s="136">
        <v>0</v>
      </c>
      <c r="AE188" s="157">
        <f t="shared" ref="AE188:AE196" si="280">AD188/K188</f>
        <v>0</v>
      </c>
      <c r="AF188" s="157">
        <v>36</v>
      </c>
      <c r="AG188" s="157">
        <v>0</v>
      </c>
      <c r="AH188" s="193">
        <v>0.04</v>
      </c>
      <c r="AI188" s="193">
        <v>1.4999999999999999E-2</v>
      </c>
      <c r="AJ188" s="157">
        <f t="shared" ref="AJ188:AJ196" si="281">(D188*AH188)+AG188</f>
        <v>2.6</v>
      </c>
      <c r="AK188" s="194">
        <f t="shared" ref="AK188:AK199" si="282">D188*AI188</f>
        <v>0.97499999999999998</v>
      </c>
    </row>
    <row r="189" spans="1:37" s="195" customFormat="1" ht="12.75" customHeight="1" x14ac:dyDescent="0.2">
      <c r="A189" s="141" t="s">
        <v>93</v>
      </c>
      <c r="B189" s="176" t="s">
        <v>7</v>
      </c>
      <c r="C189" s="176" t="s">
        <v>2</v>
      </c>
      <c r="D189" s="273">
        <v>65</v>
      </c>
      <c r="E189" s="273">
        <v>55</v>
      </c>
      <c r="F189" s="273">
        <v>5</v>
      </c>
      <c r="G189" s="171">
        <f t="shared" si="269"/>
        <v>43.785526315789475</v>
      </c>
      <c r="H189" s="171">
        <f t="shared" si="270"/>
        <v>21.214473684210525</v>
      </c>
      <c r="I189" s="172">
        <f t="shared" si="271"/>
        <v>0.32637651821862346</v>
      </c>
      <c r="J189" s="173">
        <v>22</v>
      </c>
      <c r="K189" s="145">
        <v>3.8</v>
      </c>
      <c r="L189" s="146">
        <v>1.2</v>
      </c>
      <c r="M189" s="133">
        <v>352</v>
      </c>
      <c r="N189" s="133"/>
      <c r="O189" s="166">
        <f t="shared" si="272"/>
        <v>92.631578947368425</v>
      </c>
      <c r="P189" s="158">
        <f t="shared" si="273"/>
        <v>4.2105263157894735</v>
      </c>
      <c r="Q189" s="137"/>
      <c r="R189" s="158">
        <f t="shared" si="274"/>
        <v>0</v>
      </c>
      <c r="S189" s="137"/>
      <c r="T189" s="158">
        <f t="shared" si="275"/>
        <v>0</v>
      </c>
      <c r="U189" s="137"/>
      <c r="V189" s="158">
        <f t="shared" si="276"/>
        <v>0</v>
      </c>
      <c r="W189" s="137">
        <v>0</v>
      </c>
      <c r="X189" s="158">
        <f t="shared" si="277"/>
        <v>0</v>
      </c>
      <c r="Y189" s="137">
        <v>0</v>
      </c>
      <c r="Z189" s="158">
        <f t="shared" si="278"/>
        <v>0</v>
      </c>
      <c r="AA189" s="137">
        <v>0</v>
      </c>
      <c r="AB189" s="158">
        <f t="shared" si="279"/>
        <v>0</v>
      </c>
      <c r="AC189" s="166">
        <v>0</v>
      </c>
      <c r="AD189" s="137">
        <v>0</v>
      </c>
      <c r="AE189" s="158">
        <f t="shared" si="280"/>
        <v>0</v>
      </c>
      <c r="AF189" s="158">
        <v>36</v>
      </c>
      <c r="AG189" s="158">
        <v>0</v>
      </c>
      <c r="AH189" s="197">
        <v>0.04</v>
      </c>
      <c r="AI189" s="197">
        <v>1.4999999999999999E-2</v>
      </c>
      <c r="AJ189" s="158">
        <f t="shared" si="281"/>
        <v>2.6</v>
      </c>
      <c r="AK189" s="175">
        <f t="shared" si="282"/>
        <v>0.97499999999999998</v>
      </c>
    </row>
    <row r="190" spans="1:37" s="195" customFormat="1" ht="12.75" customHeight="1" x14ac:dyDescent="0.2">
      <c r="A190" s="141" t="s">
        <v>93</v>
      </c>
      <c r="B190" s="176" t="s">
        <v>7</v>
      </c>
      <c r="C190" s="176" t="s">
        <v>3</v>
      </c>
      <c r="D190" s="273">
        <v>65</v>
      </c>
      <c r="E190" s="273">
        <v>55</v>
      </c>
      <c r="F190" s="273">
        <v>5</v>
      </c>
      <c r="G190" s="171">
        <f t="shared" si="269"/>
        <v>45.00482456140351</v>
      </c>
      <c r="H190" s="171">
        <f t="shared" si="270"/>
        <v>19.99517543859649</v>
      </c>
      <c r="I190" s="172">
        <f t="shared" si="271"/>
        <v>0.30761808367071525</v>
      </c>
      <c r="J190" s="173">
        <v>30</v>
      </c>
      <c r="K190" s="145">
        <v>3.8</v>
      </c>
      <c r="L190" s="146">
        <v>1.2</v>
      </c>
      <c r="M190" s="133">
        <v>619</v>
      </c>
      <c r="N190" s="133"/>
      <c r="O190" s="166">
        <f t="shared" si="272"/>
        <v>162.89473684210526</v>
      </c>
      <c r="P190" s="158">
        <f t="shared" si="273"/>
        <v>5.4298245614035086</v>
      </c>
      <c r="Q190" s="137"/>
      <c r="R190" s="158">
        <f t="shared" si="274"/>
        <v>0</v>
      </c>
      <c r="S190" s="137"/>
      <c r="T190" s="158">
        <f t="shared" si="275"/>
        <v>0</v>
      </c>
      <c r="U190" s="137"/>
      <c r="V190" s="158">
        <f t="shared" si="276"/>
        <v>0</v>
      </c>
      <c r="W190" s="137">
        <v>0</v>
      </c>
      <c r="X190" s="158">
        <f t="shared" si="277"/>
        <v>0</v>
      </c>
      <c r="Y190" s="137">
        <v>0</v>
      </c>
      <c r="Z190" s="158">
        <f t="shared" si="278"/>
        <v>0</v>
      </c>
      <c r="AA190" s="137">
        <v>0</v>
      </c>
      <c r="AB190" s="158">
        <f t="shared" si="279"/>
        <v>0</v>
      </c>
      <c r="AC190" s="166">
        <v>0</v>
      </c>
      <c r="AD190" s="137">
        <v>0</v>
      </c>
      <c r="AE190" s="158">
        <f t="shared" si="280"/>
        <v>0</v>
      </c>
      <c r="AF190" s="158">
        <v>36</v>
      </c>
      <c r="AG190" s="158">
        <v>0</v>
      </c>
      <c r="AH190" s="197">
        <v>0.04</v>
      </c>
      <c r="AI190" s="197">
        <v>1.4999999999999999E-2</v>
      </c>
      <c r="AJ190" s="158">
        <f t="shared" si="281"/>
        <v>2.6</v>
      </c>
      <c r="AK190" s="175">
        <f t="shared" si="282"/>
        <v>0.97499999999999998</v>
      </c>
    </row>
    <row r="191" spans="1:37" s="195" customFormat="1" ht="12.75" customHeight="1" x14ac:dyDescent="0.2">
      <c r="A191" s="141" t="s">
        <v>93</v>
      </c>
      <c r="B191" s="176" t="s">
        <v>8</v>
      </c>
      <c r="C191" s="176" t="s">
        <v>1</v>
      </c>
      <c r="D191" s="273">
        <v>65</v>
      </c>
      <c r="E191" s="273">
        <v>55</v>
      </c>
      <c r="F191" s="273">
        <v>5</v>
      </c>
      <c r="G191" s="171">
        <f t="shared" si="269"/>
        <v>45.548684210526318</v>
      </c>
      <c r="H191" s="171">
        <f t="shared" si="270"/>
        <v>19.451315789473682</v>
      </c>
      <c r="I191" s="172">
        <f t="shared" si="271"/>
        <v>0.29925101214574895</v>
      </c>
      <c r="J191" s="173">
        <v>10</v>
      </c>
      <c r="K191" s="145">
        <v>3.8</v>
      </c>
      <c r="L191" s="146">
        <v>1.2</v>
      </c>
      <c r="M191" s="133">
        <v>227</v>
      </c>
      <c r="N191" s="133"/>
      <c r="O191" s="166">
        <f t="shared" si="272"/>
        <v>59.736842105263158</v>
      </c>
      <c r="P191" s="158">
        <f t="shared" si="273"/>
        <v>5.9736842105263159</v>
      </c>
      <c r="Q191" s="137"/>
      <c r="R191" s="158">
        <f t="shared" si="274"/>
        <v>0</v>
      </c>
      <c r="S191" s="137"/>
      <c r="T191" s="158">
        <f t="shared" si="275"/>
        <v>0</v>
      </c>
      <c r="U191" s="137"/>
      <c r="V191" s="158">
        <f t="shared" si="276"/>
        <v>0</v>
      </c>
      <c r="W191" s="137">
        <v>0</v>
      </c>
      <c r="X191" s="158">
        <f t="shared" si="277"/>
        <v>0</v>
      </c>
      <c r="Y191" s="137">
        <v>0</v>
      </c>
      <c r="Z191" s="158">
        <f t="shared" si="278"/>
        <v>0</v>
      </c>
      <c r="AA191" s="137">
        <v>0</v>
      </c>
      <c r="AB191" s="158">
        <f t="shared" si="279"/>
        <v>0</v>
      </c>
      <c r="AC191" s="166">
        <v>0</v>
      </c>
      <c r="AD191" s="137">
        <v>0</v>
      </c>
      <c r="AE191" s="158">
        <f t="shared" si="280"/>
        <v>0</v>
      </c>
      <c r="AF191" s="158">
        <v>36</v>
      </c>
      <c r="AG191" s="158">
        <v>0</v>
      </c>
      <c r="AH191" s="197">
        <v>0.04</v>
      </c>
      <c r="AI191" s="197">
        <v>1.4999999999999999E-2</v>
      </c>
      <c r="AJ191" s="158">
        <f t="shared" si="281"/>
        <v>2.6</v>
      </c>
      <c r="AK191" s="175">
        <f t="shared" si="282"/>
        <v>0.97499999999999998</v>
      </c>
    </row>
    <row r="192" spans="1:37" s="195" customFormat="1" ht="12.75" customHeight="1" x14ac:dyDescent="0.2">
      <c r="A192" s="141" t="s">
        <v>93</v>
      </c>
      <c r="B192" s="176" t="s">
        <v>8</v>
      </c>
      <c r="C192" s="176" t="s">
        <v>2</v>
      </c>
      <c r="D192" s="273">
        <v>65</v>
      </c>
      <c r="E192" s="273">
        <v>55</v>
      </c>
      <c r="F192" s="273">
        <v>5</v>
      </c>
      <c r="G192" s="171">
        <f t="shared" si="269"/>
        <v>43.486483253588517</v>
      </c>
      <c r="H192" s="171">
        <f t="shared" si="270"/>
        <v>21.513516746411483</v>
      </c>
      <c r="I192" s="172">
        <f t="shared" si="271"/>
        <v>0.33097718071402282</v>
      </c>
      <c r="J192" s="173">
        <v>22</v>
      </c>
      <c r="K192" s="145">
        <v>3.8</v>
      </c>
      <c r="L192" s="146">
        <v>1.2</v>
      </c>
      <c r="M192" s="133">
        <v>327</v>
      </c>
      <c r="N192" s="133"/>
      <c r="O192" s="166">
        <f t="shared" si="272"/>
        <v>86.05263157894737</v>
      </c>
      <c r="P192" s="158">
        <f t="shared" si="273"/>
        <v>3.9114832535885169</v>
      </c>
      <c r="Q192" s="137"/>
      <c r="R192" s="158">
        <f t="shared" si="274"/>
        <v>0</v>
      </c>
      <c r="S192" s="137"/>
      <c r="T192" s="158">
        <f t="shared" si="275"/>
        <v>0</v>
      </c>
      <c r="U192" s="137"/>
      <c r="V192" s="158">
        <f t="shared" si="276"/>
        <v>0</v>
      </c>
      <c r="W192" s="137">
        <v>0</v>
      </c>
      <c r="X192" s="158">
        <f t="shared" si="277"/>
        <v>0</v>
      </c>
      <c r="Y192" s="137">
        <v>0</v>
      </c>
      <c r="Z192" s="158">
        <f t="shared" si="278"/>
        <v>0</v>
      </c>
      <c r="AA192" s="137">
        <v>0</v>
      </c>
      <c r="AB192" s="158">
        <f t="shared" si="279"/>
        <v>0</v>
      </c>
      <c r="AC192" s="166">
        <v>0</v>
      </c>
      <c r="AD192" s="137">
        <v>0</v>
      </c>
      <c r="AE192" s="158">
        <f t="shared" si="280"/>
        <v>0</v>
      </c>
      <c r="AF192" s="158">
        <v>36</v>
      </c>
      <c r="AG192" s="158">
        <v>0</v>
      </c>
      <c r="AH192" s="197">
        <v>0.04</v>
      </c>
      <c r="AI192" s="197">
        <v>1.4999999999999999E-2</v>
      </c>
      <c r="AJ192" s="158">
        <f t="shared" si="281"/>
        <v>2.6</v>
      </c>
      <c r="AK192" s="175">
        <f t="shared" si="282"/>
        <v>0.97499999999999998</v>
      </c>
    </row>
    <row r="193" spans="1:37" s="195" customFormat="1" ht="12.75" customHeight="1" x14ac:dyDescent="0.2">
      <c r="A193" s="141" t="s">
        <v>93</v>
      </c>
      <c r="B193" s="176" t="s">
        <v>8</v>
      </c>
      <c r="C193" s="176" t="s">
        <v>3</v>
      </c>
      <c r="D193" s="273">
        <v>65</v>
      </c>
      <c r="E193" s="273">
        <v>55</v>
      </c>
      <c r="F193" s="273">
        <v>5</v>
      </c>
      <c r="G193" s="171">
        <f t="shared" si="269"/>
        <v>44.653947368421058</v>
      </c>
      <c r="H193" s="171">
        <f t="shared" si="270"/>
        <v>20.346052631578942</v>
      </c>
      <c r="I193" s="172">
        <f t="shared" si="271"/>
        <v>0.31301619433198374</v>
      </c>
      <c r="J193" s="173">
        <v>30</v>
      </c>
      <c r="K193" s="145">
        <v>3.8</v>
      </c>
      <c r="L193" s="146">
        <v>1.2</v>
      </c>
      <c r="M193" s="133">
        <v>579</v>
      </c>
      <c r="N193" s="133"/>
      <c r="O193" s="166">
        <f t="shared" si="272"/>
        <v>152.36842105263159</v>
      </c>
      <c r="P193" s="158">
        <f t="shared" si="273"/>
        <v>5.0789473684210531</v>
      </c>
      <c r="Q193" s="137"/>
      <c r="R193" s="158">
        <f t="shared" si="274"/>
        <v>0</v>
      </c>
      <c r="S193" s="137"/>
      <c r="T193" s="158">
        <f t="shared" si="275"/>
        <v>0</v>
      </c>
      <c r="U193" s="137"/>
      <c r="V193" s="158">
        <f t="shared" si="276"/>
        <v>0</v>
      </c>
      <c r="W193" s="137">
        <v>0</v>
      </c>
      <c r="X193" s="158">
        <f t="shared" si="277"/>
        <v>0</v>
      </c>
      <c r="Y193" s="137">
        <v>0</v>
      </c>
      <c r="Z193" s="158">
        <f t="shared" si="278"/>
        <v>0</v>
      </c>
      <c r="AA193" s="137">
        <v>0</v>
      </c>
      <c r="AB193" s="158">
        <f t="shared" si="279"/>
        <v>0</v>
      </c>
      <c r="AC193" s="166">
        <v>0</v>
      </c>
      <c r="AD193" s="137">
        <v>0</v>
      </c>
      <c r="AE193" s="158">
        <f t="shared" si="280"/>
        <v>0</v>
      </c>
      <c r="AF193" s="158">
        <v>36</v>
      </c>
      <c r="AG193" s="158">
        <v>0</v>
      </c>
      <c r="AH193" s="197">
        <v>0.04</v>
      </c>
      <c r="AI193" s="197">
        <v>1.4999999999999999E-2</v>
      </c>
      <c r="AJ193" s="158">
        <f t="shared" si="281"/>
        <v>2.6</v>
      </c>
      <c r="AK193" s="175">
        <f t="shared" si="282"/>
        <v>0.97499999999999998</v>
      </c>
    </row>
    <row r="194" spans="1:37" s="195" customFormat="1" ht="12.75" customHeight="1" x14ac:dyDescent="0.2">
      <c r="A194" s="141" t="s">
        <v>93</v>
      </c>
      <c r="B194" s="176" t="s">
        <v>9</v>
      </c>
      <c r="C194" s="176" t="s">
        <v>1</v>
      </c>
      <c r="D194" s="273">
        <v>65</v>
      </c>
      <c r="E194" s="273">
        <v>55</v>
      </c>
      <c r="F194" s="273">
        <v>5</v>
      </c>
      <c r="G194" s="171">
        <f t="shared" si="269"/>
        <v>46.31184210526316</v>
      </c>
      <c r="H194" s="171">
        <f t="shared" si="270"/>
        <v>18.68815789473684</v>
      </c>
      <c r="I194" s="172">
        <f t="shared" si="271"/>
        <v>0.28751012145748983</v>
      </c>
      <c r="J194" s="173">
        <v>10</v>
      </c>
      <c r="K194" s="145">
        <v>3.8</v>
      </c>
      <c r="L194" s="146">
        <v>1.2</v>
      </c>
      <c r="M194" s="133">
        <v>256</v>
      </c>
      <c r="N194" s="133"/>
      <c r="O194" s="166">
        <f t="shared" si="272"/>
        <v>67.368421052631575</v>
      </c>
      <c r="P194" s="158">
        <f t="shared" si="273"/>
        <v>6.7368421052631575</v>
      </c>
      <c r="Q194" s="137"/>
      <c r="R194" s="158">
        <f t="shared" si="274"/>
        <v>0</v>
      </c>
      <c r="S194" s="137"/>
      <c r="T194" s="158">
        <f t="shared" si="275"/>
        <v>0</v>
      </c>
      <c r="U194" s="137"/>
      <c r="V194" s="158">
        <f t="shared" si="276"/>
        <v>0</v>
      </c>
      <c r="W194" s="137">
        <v>0</v>
      </c>
      <c r="X194" s="158">
        <f t="shared" si="277"/>
        <v>0</v>
      </c>
      <c r="Y194" s="137">
        <v>0</v>
      </c>
      <c r="Z194" s="158">
        <f t="shared" si="278"/>
        <v>0</v>
      </c>
      <c r="AA194" s="137">
        <v>0</v>
      </c>
      <c r="AB194" s="158">
        <f t="shared" si="279"/>
        <v>0</v>
      </c>
      <c r="AC194" s="166">
        <v>0</v>
      </c>
      <c r="AD194" s="137">
        <v>0</v>
      </c>
      <c r="AE194" s="158">
        <f t="shared" si="280"/>
        <v>0</v>
      </c>
      <c r="AF194" s="158">
        <v>36</v>
      </c>
      <c r="AG194" s="158">
        <v>0</v>
      </c>
      <c r="AH194" s="197">
        <v>0.04</v>
      </c>
      <c r="AI194" s="197">
        <v>1.4999999999999999E-2</v>
      </c>
      <c r="AJ194" s="158">
        <f t="shared" si="281"/>
        <v>2.6</v>
      </c>
      <c r="AK194" s="175">
        <f t="shared" si="282"/>
        <v>0.97499999999999998</v>
      </c>
    </row>
    <row r="195" spans="1:37" s="195" customFormat="1" ht="12.75" customHeight="1" x14ac:dyDescent="0.2">
      <c r="A195" s="141" t="s">
        <v>93</v>
      </c>
      <c r="B195" s="176" t="s">
        <v>9</v>
      </c>
      <c r="C195" s="176" t="s">
        <v>2</v>
      </c>
      <c r="D195" s="273">
        <v>65</v>
      </c>
      <c r="E195" s="273">
        <v>55</v>
      </c>
      <c r="F195" s="273">
        <v>5</v>
      </c>
      <c r="G195" s="171">
        <f t="shared" si="269"/>
        <v>44.096531100478472</v>
      </c>
      <c r="H195" s="171">
        <f t="shared" si="270"/>
        <v>20.903468899521528</v>
      </c>
      <c r="I195" s="172">
        <f t="shared" si="271"/>
        <v>0.32159182922340812</v>
      </c>
      <c r="J195" s="173">
        <v>22</v>
      </c>
      <c r="K195" s="145">
        <v>3.8</v>
      </c>
      <c r="L195" s="146">
        <v>1.2</v>
      </c>
      <c r="M195" s="133">
        <v>378</v>
      </c>
      <c r="N195" s="133"/>
      <c r="O195" s="166">
        <f t="shared" si="272"/>
        <v>99.473684210526315</v>
      </c>
      <c r="P195" s="158">
        <f t="shared" si="273"/>
        <v>4.5215311004784686</v>
      </c>
      <c r="Q195" s="137"/>
      <c r="R195" s="158">
        <f t="shared" si="274"/>
        <v>0</v>
      </c>
      <c r="S195" s="137"/>
      <c r="T195" s="158">
        <f t="shared" si="275"/>
        <v>0</v>
      </c>
      <c r="U195" s="137"/>
      <c r="V195" s="158">
        <f t="shared" si="276"/>
        <v>0</v>
      </c>
      <c r="W195" s="137">
        <v>0</v>
      </c>
      <c r="X195" s="158">
        <f t="shared" si="277"/>
        <v>0</v>
      </c>
      <c r="Y195" s="137">
        <v>0</v>
      </c>
      <c r="Z195" s="158">
        <f t="shared" si="278"/>
        <v>0</v>
      </c>
      <c r="AA195" s="137">
        <v>0</v>
      </c>
      <c r="AB195" s="158">
        <f t="shared" si="279"/>
        <v>0</v>
      </c>
      <c r="AC195" s="166">
        <v>0</v>
      </c>
      <c r="AD195" s="137">
        <v>0</v>
      </c>
      <c r="AE195" s="158">
        <f t="shared" si="280"/>
        <v>0</v>
      </c>
      <c r="AF195" s="158">
        <v>36</v>
      </c>
      <c r="AG195" s="158">
        <v>0</v>
      </c>
      <c r="AH195" s="197">
        <v>0.04</v>
      </c>
      <c r="AI195" s="197">
        <v>1.4999999999999999E-2</v>
      </c>
      <c r="AJ195" s="158">
        <f t="shared" si="281"/>
        <v>2.6</v>
      </c>
      <c r="AK195" s="175">
        <f t="shared" si="282"/>
        <v>0.97499999999999998</v>
      </c>
    </row>
    <row r="196" spans="1:37" s="195" customFormat="1" ht="12.75" customHeight="1" x14ac:dyDescent="0.2">
      <c r="A196" s="141" t="s">
        <v>93</v>
      </c>
      <c r="B196" s="176" t="s">
        <v>9</v>
      </c>
      <c r="C196" s="176" t="s">
        <v>3</v>
      </c>
      <c r="D196" s="273">
        <v>65</v>
      </c>
      <c r="E196" s="273">
        <v>55</v>
      </c>
      <c r="F196" s="273">
        <v>5</v>
      </c>
      <c r="G196" s="171">
        <f t="shared" si="269"/>
        <v>45.355701754385969</v>
      </c>
      <c r="H196" s="171">
        <f t="shared" si="270"/>
        <v>19.644298245614031</v>
      </c>
      <c r="I196" s="172">
        <f t="shared" si="271"/>
        <v>0.30221997300944664</v>
      </c>
      <c r="J196" s="173">
        <v>30</v>
      </c>
      <c r="K196" s="145">
        <v>3.8</v>
      </c>
      <c r="L196" s="146">
        <v>1.2</v>
      </c>
      <c r="M196" s="133">
        <v>659</v>
      </c>
      <c r="N196" s="133"/>
      <c r="O196" s="166">
        <f t="shared" si="272"/>
        <v>173.42105263157896</v>
      </c>
      <c r="P196" s="158">
        <f t="shared" si="273"/>
        <v>5.7807017543859649</v>
      </c>
      <c r="Q196" s="137"/>
      <c r="R196" s="158">
        <f t="shared" si="274"/>
        <v>0</v>
      </c>
      <c r="S196" s="137"/>
      <c r="T196" s="158">
        <f t="shared" si="275"/>
        <v>0</v>
      </c>
      <c r="U196" s="137"/>
      <c r="V196" s="158">
        <f t="shared" si="276"/>
        <v>0</v>
      </c>
      <c r="W196" s="137">
        <v>0</v>
      </c>
      <c r="X196" s="158">
        <f t="shared" si="277"/>
        <v>0</v>
      </c>
      <c r="Y196" s="137">
        <v>0</v>
      </c>
      <c r="Z196" s="158">
        <f t="shared" si="278"/>
        <v>0</v>
      </c>
      <c r="AA196" s="137">
        <v>0</v>
      </c>
      <c r="AB196" s="158">
        <f t="shared" si="279"/>
        <v>0</v>
      </c>
      <c r="AC196" s="166">
        <v>0</v>
      </c>
      <c r="AD196" s="137">
        <v>0</v>
      </c>
      <c r="AE196" s="158">
        <f t="shared" si="280"/>
        <v>0</v>
      </c>
      <c r="AF196" s="158">
        <v>36</v>
      </c>
      <c r="AG196" s="158">
        <v>0</v>
      </c>
      <c r="AH196" s="197">
        <v>0.04</v>
      </c>
      <c r="AI196" s="197">
        <v>1.4999999999999999E-2</v>
      </c>
      <c r="AJ196" s="158">
        <f t="shared" si="281"/>
        <v>2.6</v>
      </c>
      <c r="AK196" s="175">
        <f t="shared" si="282"/>
        <v>0.97499999999999998</v>
      </c>
    </row>
    <row r="197" spans="1:37" s="195" customFormat="1" ht="12.75" customHeight="1" x14ac:dyDescent="0.2">
      <c r="A197" s="141" t="s">
        <v>93</v>
      </c>
      <c r="B197" s="176" t="s">
        <v>10</v>
      </c>
      <c r="C197" s="176" t="s">
        <v>1</v>
      </c>
      <c r="D197" s="273">
        <v>65</v>
      </c>
      <c r="E197" s="273">
        <v>55</v>
      </c>
      <c r="F197" s="273">
        <v>5</v>
      </c>
      <c r="G197" s="171">
        <f t="shared" ref="G197:G211" si="283">SUM(P197,R197,T197,V197,X197,Z197,AB197,AC197,AE197,AF197,AJ197,AK197)</f>
        <v>50.338157894736845</v>
      </c>
      <c r="H197" s="171">
        <f t="shared" si="270"/>
        <v>14.661842105263155</v>
      </c>
      <c r="I197" s="172">
        <f t="shared" si="271"/>
        <v>0.22556680161943315</v>
      </c>
      <c r="J197" s="173">
        <v>10</v>
      </c>
      <c r="K197" s="145">
        <v>3.8</v>
      </c>
      <c r="L197" s="146">
        <v>1.2</v>
      </c>
      <c r="M197" s="133">
        <v>409</v>
      </c>
      <c r="N197" s="133"/>
      <c r="O197" s="166">
        <f t="shared" ref="O197:O202" si="284">(M197+N197)/K197</f>
        <v>107.63157894736842</v>
      </c>
      <c r="P197" s="158">
        <f t="shared" ref="P197:P211" si="285">O197/J197</f>
        <v>10.763157894736842</v>
      </c>
      <c r="Q197" s="137"/>
      <c r="R197" s="158">
        <f t="shared" ref="R197:R202" si="286">Q197/K197</f>
        <v>0</v>
      </c>
      <c r="S197" s="137"/>
      <c r="T197" s="158">
        <f t="shared" ref="T197:T211" si="287">S197/K197</f>
        <v>0</v>
      </c>
      <c r="U197" s="137"/>
      <c r="V197" s="158">
        <f t="shared" ref="V197:V211" si="288">U197/K197</f>
        <v>0</v>
      </c>
      <c r="W197" s="137">
        <v>0</v>
      </c>
      <c r="X197" s="158">
        <f t="shared" ref="X197:X211" si="289">(W197/K197)/J197</f>
        <v>0</v>
      </c>
      <c r="Y197" s="137">
        <v>0</v>
      </c>
      <c r="Z197" s="158">
        <f t="shared" ref="Z197:Z211" si="290">(Y197/K197)/J197</f>
        <v>0</v>
      </c>
      <c r="AA197" s="137">
        <v>0</v>
      </c>
      <c r="AB197" s="158">
        <f t="shared" ref="AB197:AB211" si="291">(AA197/K197)/J197</f>
        <v>0</v>
      </c>
      <c r="AC197" s="166">
        <v>0</v>
      </c>
      <c r="AD197" s="137">
        <v>0</v>
      </c>
      <c r="AE197" s="158">
        <f t="shared" ref="AE197:AE211" si="292">AD197/K197</f>
        <v>0</v>
      </c>
      <c r="AF197" s="158">
        <v>36</v>
      </c>
      <c r="AG197" s="158">
        <v>0</v>
      </c>
      <c r="AH197" s="197">
        <v>0.04</v>
      </c>
      <c r="AI197" s="197">
        <v>1.4999999999999999E-2</v>
      </c>
      <c r="AJ197" s="158">
        <f t="shared" ref="AJ197:AJ202" si="293">(D197*AH197)+AG197</f>
        <v>2.6</v>
      </c>
      <c r="AK197" s="175">
        <f t="shared" si="282"/>
        <v>0.97499999999999998</v>
      </c>
    </row>
    <row r="198" spans="1:37" s="195" customFormat="1" ht="12.75" customHeight="1" x14ac:dyDescent="0.2">
      <c r="A198" s="141" t="s">
        <v>93</v>
      </c>
      <c r="B198" s="176" t="s">
        <v>10</v>
      </c>
      <c r="C198" s="176" t="s">
        <v>2</v>
      </c>
      <c r="D198" s="273">
        <v>65</v>
      </c>
      <c r="E198" s="273">
        <v>55</v>
      </c>
      <c r="F198" s="273">
        <v>5</v>
      </c>
      <c r="G198" s="171">
        <f t="shared" si="283"/>
        <v>46.883612440191392</v>
      </c>
      <c r="H198" s="171">
        <f t="shared" si="270"/>
        <v>18.116387559808608</v>
      </c>
      <c r="I198" s="172">
        <f t="shared" si="271"/>
        <v>0.27871365476628629</v>
      </c>
      <c r="J198" s="173">
        <v>22</v>
      </c>
      <c r="K198" s="145">
        <v>3.8</v>
      </c>
      <c r="L198" s="146">
        <v>1.2</v>
      </c>
      <c r="M198" s="133">
        <v>611</v>
      </c>
      <c r="N198" s="133"/>
      <c r="O198" s="166">
        <f t="shared" si="284"/>
        <v>160.78947368421052</v>
      </c>
      <c r="P198" s="158">
        <f t="shared" si="285"/>
        <v>7.3086124401913874</v>
      </c>
      <c r="Q198" s="137"/>
      <c r="R198" s="158">
        <f t="shared" si="286"/>
        <v>0</v>
      </c>
      <c r="S198" s="137"/>
      <c r="T198" s="158">
        <f t="shared" si="287"/>
        <v>0</v>
      </c>
      <c r="U198" s="137"/>
      <c r="V198" s="158">
        <f t="shared" si="288"/>
        <v>0</v>
      </c>
      <c r="W198" s="137">
        <v>0</v>
      </c>
      <c r="X198" s="158">
        <f t="shared" si="289"/>
        <v>0</v>
      </c>
      <c r="Y198" s="137">
        <v>0</v>
      </c>
      <c r="Z198" s="158">
        <f t="shared" si="290"/>
        <v>0</v>
      </c>
      <c r="AA198" s="137">
        <v>0</v>
      </c>
      <c r="AB198" s="158">
        <f t="shared" si="291"/>
        <v>0</v>
      </c>
      <c r="AC198" s="166">
        <v>0</v>
      </c>
      <c r="AD198" s="137">
        <v>0</v>
      </c>
      <c r="AE198" s="158">
        <f t="shared" si="292"/>
        <v>0</v>
      </c>
      <c r="AF198" s="158">
        <v>36</v>
      </c>
      <c r="AG198" s="158">
        <v>0</v>
      </c>
      <c r="AH198" s="197">
        <v>0.04</v>
      </c>
      <c r="AI198" s="197">
        <v>1.4999999999999999E-2</v>
      </c>
      <c r="AJ198" s="158">
        <f t="shared" si="293"/>
        <v>2.6</v>
      </c>
      <c r="AK198" s="175">
        <f t="shared" si="282"/>
        <v>0.97499999999999998</v>
      </c>
    </row>
    <row r="199" spans="1:37" s="195" customFormat="1" ht="12.75" customHeight="1" x14ac:dyDescent="0.2">
      <c r="A199" s="141" t="s">
        <v>93</v>
      </c>
      <c r="B199" s="176" t="s">
        <v>10</v>
      </c>
      <c r="C199" s="176" t="s">
        <v>3</v>
      </c>
      <c r="D199" s="273">
        <v>65</v>
      </c>
      <c r="E199" s="273">
        <v>55</v>
      </c>
      <c r="F199" s="273">
        <v>5</v>
      </c>
      <c r="G199" s="171">
        <f t="shared" si="283"/>
        <v>48.855701754385969</v>
      </c>
      <c r="H199" s="171">
        <f t="shared" si="270"/>
        <v>16.144298245614031</v>
      </c>
      <c r="I199" s="172">
        <f t="shared" si="271"/>
        <v>0.24837381916329279</v>
      </c>
      <c r="J199" s="173">
        <v>30</v>
      </c>
      <c r="K199" s="145">
        <v>3.8</v>
      </c>
      <c r="L199" s="146">
        <v>1.2</v>
      </c>
      <c r="M199" s="133">
        <v>1058</v>
      </c>
      <c r="N199" s="133"/>
      <c r="O199" s="166">
        <f t="shared" si="284"/>
        <v>278.42105263157896</v>
      </c>
      <c r="P199" s="158">
        <f t="shared" si="285"/>
        <v>9.2807017543859658</v>
      </c>
      <c r="Q199" s="137"/>
      <c r="R199" s="158">
        <f t="shared" si="286"/>
        <v>0</v>
      </c>
      <c r="S199" s="137"/>
      <c r="T199" s="158">
        <f t="shared" si="287"/>
        <v>0</v>
      </c>
      <c r="U199" s="137"/>
      <c r="V199" s="158">
        <f t="shared" si="288"/>
        <v>0</v>
      </c>
      <c r="W199" s="137">
        <v>0</v>
      </c>
      <c r="X199" s="158">
        <f t="shared" si="289"/>
        <v>0</v>
      </c>
      <c r="Y199" s="137">
        <v>0</v>
      </c>
      <c r="Z199" s="158">
        <f t="shared" si="290"/>
        <v>0</v>
      </c>
      <c r="AA199" s="137">
        <v>0</v>
      </c>
      <c r="AB199" s="158">
        <f t="shared" si="291"/>
        <v>0</v>
      </c>
      <c r="AC199" s="166">
        <v>0</v>
      </c>
      <c r="AD199" s="137">
        <v>0</v>
      </c>
      <c r="AE199" s="158">
        <f t="shared" si="292"/>
        <v>0</v>
      </c>
      <c r="AF199" s="158">
        <v>36</v>
      </c>
      <c r="AG199" s="158">
        <v>0</v>
      </c>
      <c r="AH199" s="197">
        <v>0.04</v>
      </c>
      <c r="AI199" s="197">
        <v>1.4999999999999999E-2</v>
      </c>
      <c r="AJ199" s="158">
        <f t="shared" si="293"/>
        <v>2.6</v>
      </c>
      <c r="AK199" s="175">
        <f t="shared" si="282"/>
        <v>0.97499999999999998</v>
      </c>
    </row>
    <row r="200" spans="1:37" s="195" customFormat="1" ht="12.75" customHeight="1" x14ac:dyDescent="0.2">
      <c r="A200" s="141" t="s">
        <v>93</v>
      </c>
      <c r="B200" s="176" t="s">
        <v>11</v>
      </c>
      <c r="C200" s="176" t="s">
        <v>1</v>
      </c>
      <c r="D200" s="273">
        <v>65</v>
      </c>
      <c r="E200" s="273">
        <v>55</v>
      </c>
      <c r="F200" s="273">
        <v>5</v>
      </c>
      <c r="G200" s="171">
        <f t="shared" si="283"/>
        <v>52.4171052631579</v>
      </c>
      <c r="H200" s="171">
        <f t="shared" ref="H200:H211" si="294">D200-G200</f>
        <v>12.5828947368421</v>
      </c>
      <c r="I200" s="172">
        <f t="shared" ref="I200:I211" si="295">H200/D200</f>
        <v>0.19358299595141693</v>
      </c>
      <c r="J200" s="173">
        <v>10</v>
      </c>
      <c r="K200" s="145">
        <v>3.8</v>
      </c>
      <c r="L200" s="146">
        <v>1.2</v>
      </c>
      <c r="M200" s="133">
        <v>488</v>
      </c>
      <c r="N200" s="133"/>
      <c r="O200" s="166">
        <f t="shared" si="284"/>
        <v>128.42105263157896</v>
      </c>
      <c r="P200" s="158">
        <f t="shared" si="285"/>
        <v>12.842105263157896</v>
      </c>
      <c r="Q200" s="137"/>
      <c r="R200" s="158">
        <f t="shared" si="286"/>
        <v>0</v>
      </c>
      <c r="S200" s="137"/>
      <c r="T200" s="158">
        <f t="shared" si="287"/>
        <v>0</v>
      </c>
      <c r="U200" s="137"/>
      <c r="V200" s="158">
        <f t="shared" si="288"/>
        <v>0</v>
      </c>
      <c r="W200" s="137">
        <v>0</v>
      </c>
      <c r="X200" s="158">
        <f t="shared" si="289"/>
        <v>0</v>
      </c>
      <c r="Y200" s="137">
        <v>0</v>
      </c>
      <c r="Z200" s="158">
        <f t="shared" si="290"/>
        <v>0</v>
      </c>
      <c r="AA200" s="137">
        <v>0</v>
      </c>
      <c r="AB200" s="158">
        <f t="shared" si="291"/>
        <v>0</v>
      </c>
      <c r="AC200" s="166">
        <v>0</v>
      </c>
      <c r="AD200" s="137">
        <v>0</v>
      </c>
      <c r="AE200" s="158">
        <f t="shared" si="292"/>
        <v>0</v>
      </c>
      <c r="AF200" s="158">
        <v>36</v>
      </c>
      <c r="AG200" s="158">
        <v>0</v>
      </c>
      <c r="AH200" s="197">
        <v>0.04</v>
      </c>
      <c r="AI200" s="197">
        <v>1.4999999999999999E-2</v>
      </c>
      <c r="AJ200" s="158">
        <f t="shared" si="293"/>
        <v>2.6</v>
      </c>
      <c r="AK200" s="175">
        <f t="shared" ref="AK200:AK211" si="296">D200*AI200</f>
        <v>0.97499999999999998</v>
      </c>
    </row>
    <row r="201" spans="1:37" s="195" customFormat="1" ht="12.75" customHeight="1" x14ac:dyDescent="0.2">
      <c r="A201" s="141" t="s">
        <v>93</v>
      </c>
      <c r="B201" s="176" t="s">
        <v>11</v>
      </c>
      <c r="C201" s="176" t="s">
        <v>2</v>
      </c>
      <c r="D201" s="273">
        <v>65</v>
      </c>
      <c r="E201" s="273">
        <v>55</v>
      </c>
      <c r="F201" s="273">
        <v>5</v>
      </c>
      <c r="G201" s="171">
        <f t="shared" si="283"/>
        <v>48.558253588516749</v>
      </c>
      <c r="H201" s="171">
        <f t="shared" si="294"/>
        <v>16.441746411483251</v>
      </c>
      <c r="I201" s="172">
        <f t="shared" si="295"/>
        <v>0.25294994479205002</v>
      </c>
      <c r="J201" s="173">
        <v>22</v>
      </c>
      <c r="K201" s="145">
        <v>3.8</v>
      </c>
      <c r="L201" s="146">
        <v>1.2</v>
      </c>
      <c r="M201" s="133">
        <v>751</v>
      </c>
      <c r="N201" s="133"/>
      <c r="O201" s="166">
        <f t="shared" si="284"/>
        <v>197.63157894736844</v>
      </c>
      <c r="P201" s="158">
        <f t="shared" si="285"/>
        <v>8.9832535885167477</v>
      </c>
      <c r="Q201" s="137"/>
      <c r="R201" s="158">
        <f t="shared" si="286"/>
        <v>0</v>
      </c>
      <c r="S201" s="137"/>
      <c r="T201" s="158">
        <f t="shared" si="287"/>
        <v>0</v>
      </c>
      <c r="U201" s="137"/>
      <c r="V201" s="158">
        <f t="shared" si="288"/>
        <v>0</v>
      </c>
      <c r="W201" s="137">
        <v>0</v>
      </c>
      <c r="X201" s="158">
        <f t="shared" si="289"/>
        <v>0</v>
      </c>
      <c r="Y201" s="137">
        <v>0</v>
      </c>
      <c r="Z201" s="158">
        <f t="shared" si="290"/>
        <v>0</v>
      </c>
      <c r="AA201" s="137">
        <v>0</v>
      </c>
      <c r="AB201" s="158">
        <f t="shared" si="291"/>
        <v>0</v>
      </c>
      <c r="AC201" s="166">
        <v>0</v>
      </c>
      <c r="AD201" s="137">
        <v>0</v>
      </c>
      <c r="AE201" s="158">
        <f t="shared" si="292"/>
        <v>0</v>
      </c>
      <c r="AF201" s="158">
        <v>36</v>
      </c>
      <c r="AG201" s="158">
        <v>0</v>
      </c>
      <c r="AH201" s="197">
        <v>0.04</v>
      </c>
      <c r="AI201" s="197">
        <v>1.4999999999999999E-2</v>
      </c>
      <c r="AJ201" s="158">
        <f t="shared" si="293"/>
        <v>2.6</v>
      </c>
      <c r="AK201" s="175">
        <f t="shared" si="296"/>
        <v>0.97499999999999998</v>
      </c>
    </row>
    <row r="202" spans="1:37" s="195" customFormat="1" ht="13.5" customHeight="1" thickBot="1" x14ac:dyDescent="0.25">
      <c r="A202" s="142" t="s">
        <v>93</v>
      </c>
      <c r="B202" s="177" t="s">
        <v>11</v>
      </c>
      <c r="C202" s="177" t="s">
        <v>3</v>
      </c>
      <c r="D202" s="279">
        <v>65</v>
      </c>
      <c r="E202" s="279">
        <v>55</v>
      </c>
      <c r="F202" s="279">
        <v>5</v>
      </c>
      <c r="G202" s="178">
        <f t="shared" si="283"/>
        <v>50.776754385964914</v>
      </c>
      <c r="H202" s="178">
        <f t="shared" si="294"/>
        <v>14.223245614035086</v>
      </c>
      <c r="I202" s="179">
        <f t="shared" si="295"/>
        <v>0.21881916329284748</v>
      </c>
      <c r="J202" s="180">
        <v>30</v>
      </c>
      <c r="K202" s="147">
        <v>3.8</v>
      </c>
      <c r="L202" s="148">
        <v>1.2</v>
      </c>
      <c r="M202" s="134">
        <v>1277</v>
      </c>
      <c r="N202" s="134"/>
      <c r="O202" s="168">
        <f t="shared" si="284"/>
        <v>336.0526315789474</v>
      </c>
      <c r="P202" s="159">
        <f t="shared" si="285"/>
        <v>11.201754385964913</v>
      </c>
      <c r="Q202" s="138"/>
      <c r="R202" s="159">
        <f t="shared" si="286"/>
        <v>0</v>
      </c>
      <c r="S202" s="138"/>
      <c r="T202" s="159">
        <f t="shared" si="287"/>
        <v>0</v>
      </c>
      <c r="U202" s="138"/>
      <c r="V202" s="159">
        <f t="shared" si="288"/>
        <v>0</v>
      </c>
      <c r="W202" s="138">
        <v>0</v>
      </c>
      <c r="X202" s="159">
        <f t="shared" si="289"/>
        <v>0</v>
      </c>
      <c r="Y202" s="138">
        <v>0</v>
      </c>
      <c r="Z202" s="159">
        <f t="shared" si="290"/>
        <v>0</v>
      </c>
      <c r="AA202" s="138">
        <v>0</v>
      </c>
      <c r="AB202" s="159">
        <f t="shared" si="291"/>
        <v>0</v>
      </c>
      <c r="AC202" s="168">
        <v>0</v>
      </c>
      <c r="AD202" s="138">
        <v>0</v>
      </c>
      <c r="AE202" s="159">
        <f t="shared" si="292"/>
        <v>0</v>
      </c>
      <c r="AF202" s="159">
        <v>36</v>
      </c>
      <c r="AG202" s="159">
        <v>0</v>
      </c>
      <c r="AH202" s="199">
        <v>0.04</v>
      </c>
      <c r="AI202" s="199">
        <v>1.4999999999999999E-2</v>
      </c>
      <c r="AJ202" s="159">
        <f t="shared" si="293"/>
        <v>2.6</v>
      </c>
      <c r="AK202" s="182">
        <f t="shared" si="296"/>
        <v>0.97499999999999998</v>
      </c>
    </row>
    <row r="203" spans="1:37" s="195" customFormat="1" ht="12.75" customHeight="1" x14ac:dyDescent="0.2">
      <c r="A203" s="140" t="s">
        <v>122</v>
      </c>
      <c r="B203" s="188" t="s">
        <v>7</v>
      </c>
      <c r="C203" s="188" t="s">
        <v>22</v>
      </c>
      <c r="D203" s="272">
        <v>45</v>
      </c>
      <c r="E203" s="272">
        <v>30</v>
      </c>
      <c r="F203" s="272" t="s">
        <v>140</v>
      </c>
      <c r="G203" s="190">
        <f t="shared" si="283"/>
        <v>22.475000000000001</v>
      </c>
      <c r="H203" s="190">
        <f t="shared" si="294"/>
        <v>22.524999999999999</v>
      </c>
      <c r="I203" s="191">
        <f t="shared" si="295"/>
        <v>0.50055555555555553</v>
      </c>
      <c r="J203" s="192">
        <v>1</v>
      </c>
      <c r="K203" s="149">
        <v>3.8</v>
      </c>
      <c r="L203" s="144">
        <v>1.2</v>
      </c>
      <c r="M203" s="132"/>
      <c r="N203" s="132"/>
      <c r="O203" s="165">
        <f t="shared" ref="O203:O211" si="297">(M203+N203)/K203</f>
        <v>0</v>
      </c>
      <c r="P203" s="157">
        <f t="shared" si="285"/>
        <v>0</v>
      </c>
      <c r="Q203" s="136"/>
      <c r="R203" s="157">
        <f t="shared" ref="R203:R211" si="298">Q203/K203</f>
        <v>0</v>
      </c>
      <c r="S203" s="136"/>
      <c r="T203" s="157">
        <f t="shared" si="287"/>
        <v>0</v>
      </c>
      <c r="U203" s="136"/>
      <c r="V203" s="157">
        <f t="shared" si="288"/>
        <v>0</v>
      </c>
      <c r="W203" s="136">
        <v>0</v>
      </c>
      <c r="X203" s="157">
        <f t="shared" si="289"/>
        <v>0</v>
      </c>
      <c r="Y203" s="136">
        <v>0</v>
      </c>
      <c r="Z203" s="157">
        <f t="shared" si="290"/>
        <v>0</v>
      </c>
      <c r="AA203" s="136">
        <v>0</v>
      </c>
      <c r="AB203" s="157">
        <f t="shared" si="291"/>
        <v>0</v>
      </c>
      <c r="AC203" s="165">
        <v>0</v>
      </c>
      <c r="AD203" s="136">
        <v>0</v>
      </c>
      <c r="AE203" s="157">
        <f t="shared" si="292"/>
        <v>0</v>
      </c>
      <c r="AF203" s="157">
        <v>20</v>
      </c>
      <c r="AG203" s="157">
        <v>0</v>
      </c>
      <c r="AH203" s="221">
        <v>0.04</v>
      </c>
      <c r="AI203" s="221">
        <v>1.4999999999999999E-2</v>
      </c>
      <c r="AJ203" s="157">
        <f t="shared" ref="AJ203:AJ211" si="299">(D203*AH203)+AG203</f>
        <v>1.8</v>
      </c>
      <c r="AK203" s="194">
        <f t="shared" si="296"/>
        <v>0.67499999999999993</v>
      </c>
    </row>
    <row r="204" spans="1:37" s="195" customFormat="1" ht="12.75" customHeight="1" x14ac:dyDescent="0.2">
      <c r="A204" s="141" t="s">
        <v>216</v>
      </c>
      <c r="B204" s="176" t="s">
        <v>7</v>
      </c>
      <c r="C204" s="176" t="s">
        <v>22</v>
      </c>
      <c r="D204" s="273">
        <v>30</v>
      </c>
      <c r="E204" s="273">
        <v>25</v>
      </c>
      <c r="F204" s="273" t="s">
        <v>140</v>
      </c>
      <c r="G204" s="171">
        <f t="shared" si="283"/>
        <v>16.649999999999999</v>
      </c>
      <c r="H204" s="171">
        <f t="shared" si="294"/>
        <v>13.350000000000001</v>
      </c>
      <c r="I204" s="172">
        <f t="shared" si="295"/>
        <v>0.44500000000000006</v>
      </c>
      <c r="J204" s="173">
        <v>1</v>
      </c>
      <c r="K204" s="145">
        <v>3.8</v>
      </c>
      <c r="L204" s="146">
        <v>1.2</v>
      </c>
      <c r="M204" s="133"/>
      <c r="N204" s="133"/>
      <c r="O204" s="166">
        <f t="shared" si="297"/>
        <v>0</v>
      </c>
      <c r="P204" s="158">
        <f t="shared" si="285"/>
        <v>0</v>
      </c>
      <c r="Q204" s="137"/>
      <c r="R204" s="158">
        <f t="shared" si="298"/>
        <v>0</v>
      </c>
      <c r="S204" s="137"/>
      <c r="T204" s="158">
        <f t="shared" si="287"/>
        <v>0</v>
      </c>
      <c r="U204" s="137"/>
      <c r="V204" s="158">
        <f t="shared" si="288"/>
        <v>0</v>
      </c>
      <c r="W204" s="137">
        <v>0</v>
      </c>
      <c r="X204" s="158">
        <f t="shared" si="289"/>
        <v>0</v>
      </c>
      <c r="Y204" s="137">
        <v>0</v>
      </c>
      <c r="Z204" s="158">
        <f t="shared" si="290"/>
        <v>0</v>
      </c>
      <c r="AA204" s="137">
        <v>0</v>
      </c>
      <c r="AB204" s="158">
        <f t="shared" si="291"/>
        <v>0</v>
      </c>
      <c r="AC204" s="166">
        <v>0</v>
      </c>
      <c r="AD204" s="137">
        <v>0</v>
      </c>
      <c r="AE204" s="158">
        <f t="shared" si="292"/>
        <v>0</v>
      </c>
      <c r="AF204" s="158">
        <v>15</v>
      </c>
      <c r="AG204" s="158">
        <v>0</v>
      </c>
      <c r="AH204" s="174">
        <v>0.04</v>
      </c>
      <c r="AI204" s="174">
        <v>1.4999999999999999E-2</v>
      </c>
      <c r="AJ204" s="158">
        <f t="shared" si="299"/>
        <v>1.2</v>
      </c>
      <c r="AK204" s="175">
        <f t="shared" si="296"/>
        <v>0.44999999999999996</v>
      </c>
    </row>
    <row r="205" spans="1:37" s="195" customFormat="1" ht="12.75" customHeight="1" x14ac:dyDescent="0.2">
      <c r="A205" s="196" t="s">
        <v>123</v>
      </c>
      <c r="B205" s="176" t="s">
        <v>10</v>
      </c>
      <c r="C205" s="176" t="s">
        <v>22</v>
      </c>
      <c r="D205" s="273">
        <v>45</v>
      </c>
      <c r="E205" s="273">
        <v>30</v>
      </c>
      <c r="F205" s="170" t="s">
        <v>140</v>
      </c>
      <c r="G205" s="171">
        <f t="shared" si="283"/>
        <v>27.475000000000001</v>
      </c>
      <c r="H205" s="171">
        <f t="shared" si="294"/>
        <v>17.524999999999999</v>
      </c>
      <c r="I205" s="172">
        <f t="shared" si="295"/>
        <v>0.38944444444444443</v>
      </c>
      <c r="J205" s="173">
        <v>1</v>
      </c>
      <c r="K205" s="145">
        <v>3.8</v>
      </c>
      <c r="L205" s="146">
        <v>1.2</v>
      </c>
      <c r="M205" s="133"/>
      <c r="N205" s="133"/>
      <c r="O205" s="166">
        <f t="shared" si="297"/>
        <v>0</v>
      </c>
      <c r="P205" s="158">
        <f t="shared" si="285"/>
        <v>0</v>
      </c>
      <c r="Q205" s="137"/>
      <c r="R205" s="158">
        <f t="shared" si="298"/>
        <v>0</v>
      </c>
      <c r="S205" s="137"/>
      <c r="T205" s="158">
        <f t="shared" si="287"/>
        <v>0</v>
      </c>
      <c r="U205" s="137"/>
      <c r="V205" s="158">
        <f t="shared" si="288"/>
        <v>0</v>
      </c>
      <c r="W205" s="137">
        <v>0</v>
      </c>
      <c r="X205" s="158">
        <f t="shared" si="289"/>
        <v>0</v>
      </c>
      <c r="Y205" s="137">
        <v>0</v>
      </c>
      <c r="Z205" s="158">
        <f t="shared" si="290"/>
        <v>0</v>
      </c>
      <c r="AA205" s="137">
        <v>0</v>
      </c>
      <c r="AB205" s="158">
        <f t="shared" si="291"/>
        <v>0</v>
      </c>
      <c r="AC205" s="166">
        <v>0</v>
      </c>
      <c r="AD205" s="137">
        <v>0</v>
      </c>
      <c r="AE205" s="158">
        <f t="shared" si="292"/>
        <v>0</v>
      </c>
      <c r="AF205" s="158">
        <v>25</v>
      </c>
      <c r="AG205" s="158">
        <v>0</v>
      </c>
      <c r="AH205" s="174">
        <v>0.04</v>
      </c>
      <c r="AI205" s="174">
        <v>1.4999999999999999E-2</v>
      </c>
      <c r="AJ205" s="158">
        <f t="shared" si="299"/>
        <v>1.8</v>
      </c>
      <c r="AK205" s="175">
        <f t="shared" si="296"/>
        <v>0.67499999999999993</v>
      </c>
    </row>
    <row r="206" spans="1:37" s="195" customFormat="1" ht="13.5" customHeight="1" thickBot="1" x14ac:dyDescent="0.25">
      <c r="A206" s="142" t="s">
        <v>116</v>
      </c>
      <c r="B206" s="177" t="s">
        <v>11</v>
      </c>
      <c r="C206" s="177" t="s">
        <v>22</v>
      </c>
      <c r="D206" s="279">
        <v>45</v>
      </c>
      <c r="E206" s="279">
        <v>30</v>
      </c>
      <c r="F206" s="279" t="s">
        <v>140</v>
      </c>
      <c r="G206" s="178">
        <f t="shared" si="283"/>
        <v>25.475000000000001</v>
      </c>
      <c r="H206" s="178">
        <f t="shared" si="294"/>
        <v>19.524999999999999</v>
      </c>
      <c r="I206" s="179">
        <f t="shared" si="295"/>
        <v>0.43388888888888888</v>
      </c>
      <c r="J206" s="180">
        <v>1</v>
      </c>
      <c r="K206" s="147">
        <v>3.8</v>
      </c>
      <c r="L206" s="148">
        <v>1.2</v>
      </c>
      <c r="M206" s="134"/>
      <c r="N206" s="134"/>
      <c r="O206" s="168">
        <f t="shared" si="297"/>
        <v>0</v>
      </c>
      <c r="P206" s="159">
        <f t="shared" si="285"/>
        <v>0</v>
      </c>
      <c r="Q206" s="138"/>
      <c r="R206" s="159">
        <f t="shared" si="298"/>
        <v>0</v>
      </c>
      <c r="S206" s="138"/>
      <c r="T206" s="159">
        <f t="shared" si="287"/>
        <v>0</v>
      </c>
      <c r="U206" s="138"/>
      <c r="V206" s="159">
        <f t="shared" si="288"/>
        <v>0</v>
      </c>
      <c r="W206" s="138">
        <v>0</v>
      </c>
      <c r="X206" s="159">
        <f t="shared" si="289"/>
        <v>0</v>
      </c>
      <c r="Y206" s="138">
        <v>0</v>
      </c>
      <c r="Z206" s="159">
        <f t="shared" si="290"/>
        <v>0</v>
      </c>
      <c r="AA206" s="138">
        <v>0</v>
      </c>
      <c r="AB206" s="159">
        <f t="shared" si="291"/>
        <v>0</v>
      </c>
      <c r="AC206" s="168">
        <v>0</v>
      </c>
      <c r="AD206" s="138">
        <v>0</v>
      </c>
      <c r="AE206" s="159">
        <f t="shared" si="292"/>
        <v>0</v>
      </c>
      <c r="AF206" s="159">
        <v>23</v>
      </c>
      <c r="AG206" s="159">
        <v>0</v>
      </c>
      <c r="AH206" s="181">
        <v>0.04</v>
      </c>
      <c r="AI206" s="181">
        <v>1.4999999999999999E-2</v>
      </c>
      <c r="AJ206" s="159">
        <f t="shared" si="299"/>
        <v>1.8</v>
      </c>
      <c r="AK206" s="182">
        <f t="shared" si="296"/>
        <v>0.67499999999999993</v>
      </c>
    </row>
    <row r="207" spans="1:37" s="195" customFormat="1" ht="13.5" customHeight="1" thickBot="1" x14ac:dyDescent="0.25">
      <c r="A207" s="200" t="s">
        <v>49</v>
      </c>
      <c r="B207" s="201" t="s">
        <v>9</v>
      </c>
      <c r="C207" s="201" t="s">
        <v>22</v>
      </c>
      <c r="D207" s="282">
        <v>60</v>
      </c>
      <c r="E207" s="282">
        <v>30</v>
      </c>
      <c r="F207" s="202" t="s">
        <v>140</v>
      </c>
      <c r="G207" s="203">
        <f t="shared" si="283"/>
        <v>36.9</v>
      </c>
      <c r="H207" s="203">
        <f t="shared" si="294"/>
        <v>23.1</v>
      </c>
      <c r="I207" s="204">
        <f t="shared" si="295"/>
        <v>0.38500000000000001</v>
      </c>
      <c r="J207" s="205">
        <v>1</v>
      </c>
      <c r="K207" s="153">
        <v>3.8</v>
      </c>
      <c r="L207" s="154">
        <v>1.2</v>
      </c>
      <c r="M207" s="206"/>
      <c r="N207" s="206"/>
      <c r="O207" s="207">
        <f t="shared" si="297"/>
        <v>0</v>
      </c>
      <c r="P207" s="186">
        <f t="shared" si="285"/>
        <v>0</v>
      </c>
      <c r="Q207" s="208"/>
      <c r="R207" s="186">
        <f t="shared" si="298"/>
        <v>0</v>
      </c>
      <c r="S207" s="208"/>
      <c r="T207" s="186">
        <f t="shared" si="287"/>
        <v>0</v>
      </c>
      <c r="U207" s="208"/>
      <c r="V207" s="186">
        <f t="shared" si="288"/>
        <v>0</v>
      </c>
      <c r="W207" s="208">
        <v>0</v>
      </c>
      <c r="X207" s="186">
        <f t="shared" si="289"/>
        <v>0</v>
      </c>
      <c r="Y207" s="208">
        <v>0</v>
      </c>
      <c r="Z207" s="186">
        <f t="shared" si="290"/>
        <v>0</v>
      </c>
      <c r="AA207" s="208">
        <v>0</v>
      </c>
      <c r="AB207" s="186">
        <f t="shared" si="291"/>
        <v>0</v>
      </c>
      <c r="AC207" s="207">
        <v>0</v>
      </c>
      <c r="AD207" s="208">
        <v>0</v>
      </c>
      <c r="AE207" s="186">
        <f t="shared" si="292"/>
        <v>0</v>
      </c>
      <c r="AF207" s="186">
        <f>28*L207</f>
        <v>33.6</v>
      </c>
      <c r="AG207" s="186">
        <v>0</v>
      </c>
      <c r="AH207" s="233">
        <v>0.04</v>
      </c>
      <c r="AI207" s="233">
        <v>1.4999999999999999E-2</v>
      </c>
      <c r="AJ207" s="186">
        <f t="shared" si="299"/>
        <v>2.4</v>
      </c>
      <c r="AK207" s="210">
        <f t="shared" si="296"/>
        <v>0.89999999999999991</v>
      </c>
    </row>
    <row r="208" spans="1:37" s="195" customFormat="1" ht="12.75" customHeight="1" x14ac:dyDescent="0.2">
      <c r="A208" s="286" t="s">
        <v>149</v>
      </c>
      <c r="B208" s="176" t="s">
        <v>10</v>
      </c>
      <c r="C208" s="176" t="s">
        <v>22</v>
      </c>
      <c r="D208" s="273">
        <v>55</v>
      </c>
      <c r="E208" s="273">
        <v>40</v>
      </c>
      <c r="F208" s="170" t="s">
        <v>140</v>
      </c>
      <c r="G208" s="171">
        <f t="shared" si="283"/>
        <v>38.025000000000006</v>
      </c>
      <c r="H208" s="171">
        <f t="shared" si="294"/>
        <v>16.974999999999994</v>
      </c>
      <c r="I208" s="172">
        <f t="shared" si="295"/>
        <v>0.30863636363636354</v>
      </c>
      <c r="J208" s="173">
        <v>1</v>
      </c>
      <c r="K208" s="145">
        <v>3.8</v>
      </c>
      <c r="L208" s="146">
        <v>1.2</v>
      </c>
      <c r="M208" s="133"/>
      <c r="N208" s="133"/>
      <c r="O208" s="166">
        <f t="shared" si="297"/>
        <v>0</v>
      </c>
      <c r="P208" s="158">
        <f t="shared" si="285"/>
        <v>0</v>
      </c>
      <c r="Q208" s="137"/>
      <c r="R208" s="158">
        <f t="shared" si="298"/>
        <v>0</v>
      </c>
      <c r="S208" s="137"/>
      <c r="T208" s="158">
        <f t="shared" si="287"/>
        <v>0</v>
      </c>
      <c r="U208" s="137"/>
      <c r="V208" s="158">
        <f t="shared" si="288"/>
        <v>0</v>
      </c>
      <c r="W208" s="137">
        <v>0</v>
      </c>
      <c r="X208" s="158">
        <f t="shared" si="289"/>
        <v>0</v>
      </c>
      <c r="Y208" s="137">
        <v>0</v>
      </c>
      <c r="Z208" s="158">
        <f t="shared" si="290"/>
        <v>0</v>
      </c>
      <c r="AA208" s="137">
        <v>0</v>
      </c>
      <c r="AB208" s="158">
        <f t="shared" si="291"/>
        <v>0</v>
      </c>
      <c r="AC208" s="166">
        <v>0</v>
      </c>
      <c r="AD208" s="137">
        <v>0</v>
      </c>
      <c r="AE208" s="158">
        <f t="shared" si="292"/>
        <v>0</v>
      </c>
      <c r="AF208" s="158">
        <v>35</v>
      </c>
      <c r="AG208" s="158">
        <v>0</v>
      </c>
      <c r="AH208" s="174">
        <v>0.04</v>
      </c>
      <c r="AI208" s="174">
        <v>1.4999999999999999E-2</v>
      </c>
      <c r="AJ208" s="158">
        <f t="shared" si="299"/>
        <v>2.2000000000000002</v>
      </c>
      <c r="AK208" s="175">
        <f t="shared" si="296"/>
        <v>0.82499999999999996</v>
      </c>
    </row>
    <row r="209" spans="1:37" s="195" customFormat="1" ht="12.75" customHeight="1" thickBot="1" x14ac:dyDescent="0.25">
      <c r="A209" s="160" t="s">
        <v>117</v>
      </c>
      <c r="B209" s="222" t="s">
        <v>11</v>
      </c>
      <c r="C209" s="222" t="s">
        <v>22</v>
      </c>
      <c r="D209" s="274">
        <v>55</v>
      </c>
      <c r="E209" s="274">
        <v>35</v>
      </c>
      <c r="F209" s="274" t="s">
        <v>140</v>
      </c>
      <c r="G209" s="240">
        <f t="shared" si="283"/>
        <v>35.025000000000006</v>
      </c>
      <c r="H209" s="240">
        <f t="shared" si="294"/>
        <v>19.974999999999994</v>
      </c>
      <c r="I209" s="241">
        <f t="shared" si="295"/>
        <v>0.36318181818181811</v>
      </c>
      <c r="J209" s="242">
        <v>1</v>
      </c>
      <c r="K209" s="155">
        <v>3.8</v>
      </c>
      <c r="L209" s="156">
        <v>1.2</v>
      </c>
      <c r="M209" s="161"/>
      <c r="N209" s="161"/>
      <c r="O209" s="167">
        <f t="shared" si="297"/>
        <v>0</v>
      </c>
      <c r="P209" s="163">
        <f t="shared" si="285"/>
        <v>0</v>
      </c>
      <c r="Q209" s="162"/>
      <c r="R209" s="163">
        <f t="shared" si="298"/>
        <v>0</v>
      </c>
      <c r="S209" s="162"/>
      <c r="T209" s="163">
        <f t="shared" si="287"/>
        <v>0</v>
      </c>
      <c r="U209" s="162"/>
      <c r="V209" s="163">
        <f t="shared" si="288"/>
        <v>0</v>
      </c>
      <c r="W209" s="162">
        <v>0</v>
      </c>
      <c r="X209" s="163">
        <f t="shared" si="289"/>
        <v>0</v>
      </c>
      <c r="Y209" s="162">
        <v>0</v>
      </c>
      <c r="Z209" s="163">
        <f t="shared" si="290"/>
        <v>0</v>
      </c>
      <c r="AA209" s="162">
        <v>0</v>
      </c>
      <c r="AB209" s="163">
        <f t="shared" si="291"/>
        <v>0</v>
      </c>
      <c r="AC209" s="167">
        <v>0</v>
      </c>
      <c r="AD209" s="162">
        <v>0</v>
      </c>
      <c r="AE209" s="163">
        <f t="shared" si="292"/>
        <v>0</v>
      </c>
      <c r="AF209" s="163">
        <v>32</v>
      </c>
      <c r="AG209" s="163">
        <v>0</v>
      </c>
      <c r="AH209" s="243">
        <v>0.04</v>
      </c>
      <c r="AI209" s="243">
        <v>1.4999999999999999E-2</v>
      </c>
      <c r="AJ209" s="163">
        <f t="shared" si="299"/>
        <v>2.2000000000000002</v>
      </c>
      <c r="AK209" s="244">
        <f t="shared" si="296"/>
        <v>0.82499999999999996</v>
      </c>
    </row>
    <row r="210" spans="1:37" s="195" customFormat="1" ht="12.75" customHeight="1" thickBot="1" x14ac:dyDescent="0.25">
      <c r="A210" s="245" t="s">
        <v>146</v>
      </c>
      <c r="B210" s="220" t="s">
        <v>181</v>
      </c>
      <c r="C210" s="220" t="s">
        <v>22</v>
      </c>
      <c r="D210" s="281">
        <v>55</v>
      </c>
      <c r="E210" s="281">
        <v>40</v>
      </c>
      <c r="F210" s="281" t="s">
        <v>140</v>
      </c>
      <c r="G210" s="246">
        <f t="shared" si="283"/>
        <v>41.025000000000006</v>
      </c>
      <c r="H210" s="246">
        <f t="shared" si="294"/>
        <v>13.974999999999994</v>
      </c>
      <c r="I210" s="247">
        <f t="shared" si="295"/>
        <v>0.25409090909090898</v>
      </c>
      <c r="J210" s="248">
        <v>1</v>
      </c>
      <c r="K210" s="231">
        <v>3.8</v>
      </c>
      <c r="L210" s="232">
        <v>1.2</v>
      </c>
      <c r="M210" s="249"/>
      <c r="N210" s="249"/>
      <c r="O210" s="250">
        <f t="shared" si="297"/>
        <v>0</v>
      </c>
      <c r="P210" s="251">
        <f t="shared" si="285"/>
        <v>0</v>
      </c>
      <c r="Q210" s="252"/>
      <c r="R210" s="251">
        <f t="shared" si="298"/>
        <v>0</v>
      </c>
      <c r="S210" s="252"/>
      <c r="T210" s="251">
        <f t="shared" si="287"/>
        <v>0</v>
      </c>
      <c r="U210" s="252"/>
      <c r="V210" s="251">
        <f t="shared" si="288"/>
        <v>0</v>
      </c>
      <c r="W210" s="252">
        <v>0</v>
      </c>
      <c r="X210" s="251">
        <f t="shared" si="289"/>
        <v>0</v>
      </c>
      <c r="Y210" s="252">
        <v>0</v>
      </c>
      <c r="Z210" s="251">
        <f t="shared" si="290"/>
        <v>0</v>
      </c>
      <c r="AA210" s="252">
        <v>0</v>
      </c>
      <c r="AB210" s="251">
        <f t="shared" si="291"/>
        <v>0</v>
      </c>
      <c r="AC210" s="250">
        <v>0</v>
      </c>
      <c r="AD210" s="252">
        <v>0</v>
      </c>
      <c r="AE210" s="251">
        <f t="shared" si="292"/>
        <v>0</v>
      </c>
      <c r="AF210" s="251">
        <v>38</v>
      </c>
      <c r="AG210" s="251">
        <v>0</v>
      </c>
      <c r="AH210" s="253">
        <v>0.04</v>
      </c>
      <c r="AI210" s="253">
        <v>1.4999999999999999E-2</v>
      </c>
      <c r="AJ210" s="251">
        <f t="shared" si="299"/>
        <v>2.2000000000000002</v>
      </c>
      <c r="AK210" s="254">
        <f t="shared" si="296"/>
        <v>0.82499999999999996</v>
      </c>
    </row>
    <row r="211" spans="1:37" s="195" customFormat="1" ht="12.75" customHeight="1" thickBot="1" x14ac:dyDescent="0.25">
      <c r="A211" s="200" t="s">
        <v>182</v>
      </c>
      <c r="B211" s="201" t="s">
        <v>11</v>
      </c>
      <c r="C211" s="201" t="s">
        <v>22</v>
      </c>
      <c r="D211" s="282">
        <v>50</v>
      </c>
      <c r="E211" s="282">
        <v>30</v>
      </c>
      <c r="F211" s="282" t="s">
        <v>140</v>
      </c>
      <c r="G211" s="203">
        <f t="shared" si="283"/>
        <v>28.75</v>
      </c>
      <c r="H211" s="203">
        <f t="shared" si="294"/>
        <v>21.25</v>
      </c>
      <c r="I211" s="204">
        <f t="shared" si="295"/>
        <v>0.42499999999999999</v>
      </c>
      <c r="J211" s="205">
        <v>1</v>
      </c>
      <c r="K211" s="153">
        <v>3.8</v>
      </c>
      <c r="L211" s="154">
        <v>1.2</v>
      </c>
      <c r="M211" s="206"/>
      <c r="N211" s="206"/>
      <c r="O211" s="207">
        <f t="shared" si="297"/>
        <v>0</v>
      </c>
      <c r="P211" s="186">
        <f t="shared" si="285"/>
        <v>0</v>
      </c>
      <c r="Q211" s="208"/>
      <c r="R211" s="186">
        <f t="shared" si="298"/>
        <v>0</v>
      </c>
      <c r="S211" s="208"/>
      <c r="T211" s="186">
        <f t="shared" si="287"/>
        <v>0</v>
      </c>
      <c r="U211" s="208"/>
      <c r="V211" s="186">
        <f t="shared" si="288"/>
        <v>0</v>
      </c>
      <c r="W211" s="208">
        <v>0</v>
      </c>
      <c r="X211" s="186">
        <f t="shared" si="289"/>
        <v>0</v>
      </c>
      <c r="Y211" s="208">
        <v>0</v>
      </c>
      <c r="Z211" s="186">
        <f t="shared" si="290"/>
        <v>0</v>
      </c>
      <c r="AA211" s="208">
        <v>0</v>
      </c>
      <c r="AB211" s="186">
        <f t="shared" si="291"/>
        <v>0</v>
      </c>
      <c r="AC211" s="207">
        <v>0</v>
      </c>
      <c r="AD211" s="208">
        <v>0</v>
      </c>
      <c r="AE211" s="186">
        <f t="shared" si="292"/>
        <v>0</v>
      </c>
      <c r="AF211" s="186">
        <v>26</v>
      </c>
      <c r="AG211" s="186">
        <v>0</v>
      </c>
      <c r="AH211" s="233">
        <v>0.04</v>
      </c>
      <c r="AI211" s="233">
        <v>1.4999999999999999E-2</v>
      </c>
      <c r="AJ211" s="186">
        <f t="shared" si="299"/>
        <v>2</v>
      </c>
      <c r="AK211" s="210">
        <f t="shared" si="296"/>
        <v>0.75</v>
      </c>
    </row>
    <row r="212" spans="1:37" ht="12.75" customHeight="1" x14ac:dyDescent="0.2">
      <c r="A212" s="235" t="s">
        <v>69</v>
      </c>
      <c r="B212" s="225" t="s">
        <v>7</v>
      </c>
      <c r="C212" s="225" t="s">
        <v>22</v>
      </c>
      <c r="D212" s="280">
        <v>40</v>
      </c>
      <c r="E212" s="280">
        <v>30</v>
      </c>
      <c r="F212" s="280">
        <v>0</v>
      </c>
      <c r="G212" s="226">
        <f t="shared" ref="G212:G226" si="300">SUM(P212,R212,T212,V212,X212,Z212,AB212,AC212,AE212,AF212,AJ212,AK212)</f>
        <v>25.200000000000003</v>
      </c>
      <c r="H212" s="226">
        <f t="shared" ref="H212:H226" si="301">D212-G212</f>
        <v>14.799999999999997</v>
      </c>
      <c r="I212" s="227">
        <f t="shared" ref="I212:I226" si="302">H212/D212</f>
        <v>0.36999999999999994</v>
      </c>
      <c r="J212" s="228">
        <v>1</v>
      </c>
      <c r="K212" s="143">
        <v>3.8</v>
      </c>
      <c r="L212" s="152">
        <v>1.2</v>
      </c>
      <c r="M212" s="135"/>
      <c r="N212" s="135"/>
      <c r="O212" s="169">
        <f t="shared" ref="O212:O226" si="303">(M212+N212)/K212</f>
        <v>0</v>
      </c>
      <c r="P212" s="164">
        <f t="shared" ref="P212:P226" si="304">O212/J212</f>
        <v>0</v>
      </c>
      <c r="Q212" s="139"/>
      <c r="R212" s="164">
        <f t="shared" ref="R212:R224" si="305">Q212/K212</f>
        <v>0</v>
      </c>
      <c r="S212" s="139"/>
      <c r="T212" s="164">
        <f t="shared" ref="T212:T226" si="306">S212/K212</f>
        <v>0</v>
      </c>
      <c r="U212" s="139"/>
      <c r="V212" s="164">
        <f t="shared" ref="V212:V224" si="307">U212/K212</f>
        <v>0</v>
      </c>
      <c r="W212" s="139">
        <v>0</v>
      </c>
      <c r="X212" s="164">
        <f t="shared" ref="X212:X226" si="308">(W212/K212)/J212</f>
        <v>0</v>
      </c>
      <c r="Y212" s="139">
        <v>0</v>
      </c>
      <c r="Z212" s="164">
        <f t="shared" ref="Z212:Z226" si="309">(Y212/K212)/J212</f>
        <v>0</v>
      </c>
      <c r="AA212" s="139">
        <v>0</v>
      </c>
      <c r="AB212" s="164">
        <f t="shared" ref="AB212:AB226" si="310">(AA212/K212)/J212</f>
        <v>0</v>
      </c>
      <c r="AC212" s="169">
        <v>0</v>
      </c>
      <c r="AD212" s="139">
        <v>0</v>
      </c>
      <c r="AE212" s="164">
        <f t="shared" ref="AE212:AE226" si="311">AD212/K212</f>
        <v>0</v>
      </c>
      <c r="AF212" s="164">
        <v>23</v>
      </c>
      <c r="AG212" s="164">
        <v>0</v>
      </c>
      <c r="AH212" s="236">
        <v>0.04</v>
      </c>
      <c r="AI212" s="236">
        <v>1.4999999999999999E-2</v>
      </c>
      <c r="AJ212" s="164">
        <f t="shared" ref="AJ212:AJ226" si="312">(D212*AH212)+AG212</f>
        <v>1.6</v>
      </c>
      <c r="AK212" s="230">
        <f t="shared" ref="AK212:AK226" si="313">D212*AI212</f>
        <v>0.6</v>
      </c>
    </row>
    <row r="213" spans="1:37" ht="12.75" customHeight="1" x14ac:dyDescent="0.2">
      <c r="A213" s="235" t="s">
        <v>103</v>
      </c>
      <c r="B213" s="225" t="s">
        <v>7</v>
      </c>
      <c r="C213" s="225" t="s">
        <v>22</v>
      </c>
      <c r="D213" s="280">
        <v>45</v>
      </c>
      <c r="E213" s="280">
        <v>30</v>
      </c>
      <c r="F213" s="280">
        <v>0</v>
      </c>
      <c r="G213" s="226">
        <f t="shared" si="300"/>
        <v>27.475000000000001</v>
      </c>
      <c r="H213" s="226">
        <f t="shared" si="301"/>
        <v>17.524999999999999</v>
      </c>
      <c r="I213" s="227">
        <f t="shared" si="302"/>
        <v>0.38944444444444443</v>
      </c>
      <c r="J213" s="228">
        <v>1</v>
      </c>
      <c r="K213" s="145">
        <v>3.8</v>
      </c>
      <c r="L213" s="146">
        <v>1.2</v>
      </c>
      <c r="M213" s="135"/>
      <c r="N213" s="135"/>
      <c r="O213" s="169">
        <f t="shared" si="303"/>
        <v>0</v>
      </c>
      <c r="P213" s="164">
        <f t="shared" si="304"/>
        <v>0</v>
      </c>
      <c r="Q213" s="139"/>
      <c r="R213" s="164">
        <f t="shared" si="305"/>
        <v>0</v>
      </c>
      <c r="S213" s="139"/>
      <c r="T213" s="164">
        <f t="shared" si="306"/>
        <v>0</v>
      </c>
      <c r="U213" s="139"/>
      <c r="V213" s="164">
        <f t="shared" si="307"/>
        <v>0</v>
      </c>
      <c r="W213" s="139">
        <v>0</v>
      </c>
      <c r="X213" s="164">
        <f t="shared" si="308"/>
        <v>0</v>
      </c>
      <c r="Y213" s="139">
        <v>0</v>
      </c>
      <c r="Z213" s="164">
        <f t="shared" si="309"/>
        <v>0</v>
      </c>
      <c r="AA213" s="139">
        <v>0</v>
      </c>
      <c r="AB213" s="164">
        <f t="shared" si="310"/>
        <v>0</v>
      </c>
      <c r="AC213" s="169">
        <v>0</v>
      </c>
      <c r="AD213" s="139">
        <v>0</v>
      </c>
      <c r="AE213" s="164">
        <f t="shared" si="311"/>
        <v>0</v>
      </c>
      <c r="AF213" s="164">
        <v>25</v>
      </c>
      <c r="AG213" s="164">
        <v>0</v>
      </c>
      <c r="AH213" s="236">
        <v>0.04</v>
      </c>
      <c r="AI213" s="236">
        <v>1.4999999999999999E-2</v>
      </c>
      <c r="AJ213" s="164">
        <f t="shared" si="312"/>
        <v>1.8</v>
      </c>
      <c r="AK213" s="230">
        <f t="shared" si="313"/>
        <v>0.67499999999999993</v>
      </c>
    </row>
    <row r="214" spans="1:37" ht="12.75" customHeight="1" x14ac:dyDescent="0.2">
      <c r="A214" s="235" t="s">
        <v>217</v>
      </c>
      <c r="B214" s="225" t="s">
        <v>7</v>
      </c>
      <c r="C214" s="225" t="s">
        <v>22</v>
      </c>
      <c r="D214" s="280">
        <v>40</v>
      </c>
      <c r="E214" s="280">
        <v>30</v>
      </c>
      <c r="F214" s="280">
        <v>0</v>
      </c>
      <c r="G214" s="226">
        <f>SUM(P214,R214,T214,V214,X214,Z214,AB214,AC214,AE214,AF214,AJ214,AK214)</f>
        <v>24.200000000000003</v>
      </c>
      <c r="H214" s="226">
        <f>D214-G214</f>
        <v>15.799999999999997</v>
      </c>
      <c r="I214" s="227">
        <f>H214/D214</f>
        <v>0.39499999999999991</v>
      </c>
      <c r="J214" s="228">
        <v>1</v>
      </c>
      <c r="K214" s="143">
        <v>3.8</v>
      </c>
      <c r="L214" s="152">
        <v>1.2</v>
      </c>
      <c r="M214" s="135"/>
      <c r="N214" s="135"/>
      <c r="O214" s="169">
        <f>(M214+N214)/K214</f>
        <v>0</v>
      </c>
      <c r="P214" s="164">
        <f>O214/J214</f>
        <v>0</v>
      </c>
      <c r="Q214" s="139"/>
      <c r="R214" s="164">
        <f>Q214/K214</f>
        <v>0</v>
      </c>
      <c r="S214" s="139"/>
      <c r="T214" s="164">
        <f>S214/K214</f>
        <v>0</v>
      </c>
      <c r="U214" s="139"/>
      <c r="V214" s="164">
        <f>U214/K214</f>
        <v>0</v>
      </c>
      <c r="W214" s="139">
        <v>0</v>
      </c>
      <c r="X214" s="164">
        <f>(W214/K214)/J214</f>
        <v>0</v>
      </c>
      <c r="Y214" s="139">
        <v>0</v>
      </c>
      <c r="Z214" s="164">
        <f>(Y214/K214)/J214</f>
        <v>0</v>
      </c>
      <c r="AA214" s="139">
        <v>0</v>
      </c>
      <c r="AB214" s="164">
        <f>(AA214/K214)/J214</f>
        <v>0</v>
      </c>
      <c r="AC214" s="169">
        <v>0</v>
      </c>
      <c r="AD214" s="139">
        <v>0</v>
      </c>
      <c r="AE214" s="164">
        <f>AD214/K214</f>
        <v>0</v>
      </c>
      <c r="AF214" s="164">
        <v>22</v>
      </c>
      <c r="AG214" s="164">
        <v>0</v>
      </c>
      <c r="AH214" s="236">
        <v>0.04</v>
      </c>
      <c r="AI214" s="236">
        <v>1.4999999999999999E-2</v>
      </c>
      <c r="AJ214" s="164">
        <f>(D214*AH214)+AG214</f>
        <v>1.6</v>
      </c>
      <c r="AK214" s="230">
        <f>D214*AI214</f>
        <v>0.6</v>
      </c>
    </row>
    <row r="215" spans="1:37" ht="12.75" customHeight="1" x14ac:dyDescent="0.2">
      <c r="A215" s="235" t="s">
        <v>218</v>
      </c>
      <c r="B215" s="225" t="s">
        <v>7</v>
      </c>
      <c r="C215" s="225" t="s">
        <v>22</v>
      </c>
      <c r="D215" s="280">
        <v>35</v>
      </c>
      <c r="E215" s="280">
        <v>25</v>
      </c>
      <c r="F215" s="280">
        <v>0</v>
      </c>
      <c r="G215" s="226">
        <f>SUM(P215,R215,T215,V215,X215,Z215,AB215,AC215,AE215,AF215,AJ215,AK215)</f>
        <v>21.924999999999997</v>
      </c>
      <c r="H215" s="226">
        <f>D215-G215</f>
        <v>13.075000000000003</v>
      </c>
      <c r="I215" s="227">
        <f>H215/D215</f>
        <v>0.37357142857142867</v>
      </c>
      <c r="J215" s="228">
        <v>1</v>
      </c>
      <c r="K215" s="145">
        <v>3.8</v>
      </c>
      <c r="L215" s="146">
        <v>1.2</v>
      </c>
      <c r="M215" s="135"/>
      <c r="N215" s="135"/>
      <c r="O215" s="169">
        <f>(M215+N215)/K215</f>
        <v>0</v>
      </c>
      <c r="P215" s="164">
        <f>O215/J215</f>
        <v>0</v>
      </c>
      <c r="Q215" s="139"/>
      <c r="R215" s="164">
        <f>Q215/K215</f>
        <v>0</v>
      </c>
      <c r="S215" s="139"/>
      <c r="T215" s="164">
        <f>S215/K215</f>
        <v>0</v>
      </c>
      <c r="U215" s="139"/>
      <c r="V215" s="164">
        <f>U215/K215</f>
        <v>0</v>
      </c>
      <c r="W215" s="139">
        <v>0</v>
      </c>
      <c r="X215" s="164">
        <f>(W215/K215)/J215</f>
        <v>0</v>
      </c>
      <c r="Y215" s="139">
        <v>0</v>
      </c>
      <c r="Z215" s="164">
        <f>(Y215/K215)/J215</f>
        <v>0</v>
      </c>
      <c r="AA215" s="139">
        <v>0</v>
      </c>
      <c r="AB215" s="164">
        <f>(AA215/K215)/J215</f>
        <v>0</v>
      </c>
      <c r="AC215" s="169">
        <v>0</v>
      </c>
      <c r="AD215" s="139">
        <v>0</v>
      </c>
      <c r="AE215" s="164">
        <f>AD215/K215</f>
        <v>0</v>
      </c>
      <c r="AF215" s="164">
        <v>20</v>
      </c>
      <c r="AG215" s="164">
        <v>0</v>
      </c>
      <c r="AH215" s="236">
        <v>0.04</v>
      </c>
      <c r="AI215" s="236">
        <v>1.4999999999999999E-2</v>
      </c>
      <c r="AJ215" s="164">
        <f>(D215*AH215)+AG215</f>
        <v>1.4000000000000001</v>
      </c>
      <c r="AK215" s="230">
        <f>D215*AI215</f>
        <v>0.52500000000000002</v>
      </c>
    </row>
    <row r="216" spans="1:37" ht="12.75" customHeight="1" x14ac:dyDescent="0.2">
      <c r="A216" s="107" t="s">
        <v>115</v>
      </c>
      <c r="B216" s="60" t="s">
        <v>10</v>
      </c>
      <c r="C216" s="60" t="s">
        <v>22</v>
      </c>
      <c r="D216" s="129">
        <v>55</v>
      </c>
      <c r="E216" s="129">
        <v>35</v>
      </c>
      <c r="F216" s="129">
        <v>0</v>
      </c>
      <c r="G216" s="226">
        <f t="shared" si="300"/>
        <v>36.025000000000006</v>
      </c>
      <c r="H216" s="226">
        <f t="shared" si="301"/>
        <v>18.974999999999994</v>
      </c>
      <c r="I216" s="227">
        <f t="shared" si="302"/>
        <v>0.34499999999999992</v>
      </c>
      <c r="J216" s="228">
        <v>1</v>
      </c>
      <c r="K216" s="145">
        <v>3.8</v>
      </c>
      <c r="L216" s="146">
        <v>1.2</v>
      </c>
      <c r="M216" s="135"/>
      <c r="N216" s="135"/>
      <c r="O216" s="169">
        <f t="shared" si="303"/>
        <v>0</v>
      </c>
      <c r="P216" s="164">
        <f t="shared" si="304"/>
        <v>0</v>
      </c>
      <c r="Q216" s="139"/>
      <c r="R216" s="164">
        <f t="shared" si="305"/>
        <v>0</v>
      </c>
      <c r="S216" s="139"/>
      <c r="T216" s="164">
        <f t="shared" si="306"/>
        <v>0</v>
      </c>
      <c r="U216" s="139"/>
      <c r="V216" s="164">
        <f t="shared" si="307"/>
        <v>0</v>
      </c>
      <c r="W216" s="139">
        <v>0</v>
      </c>
      <c r="X216" s="164">
        <f t="shared" si="308"/>
        <v>0</v>
      </c>
      <c r="Y216" s="139">
        <v>0</v>
      </c>
      <c r="Z216" s="164">
        <f t="shared" si="309"/>
        <v>0</v>
      </c>
      <c r="AA216" s="139">
        <v>0</v>
      </c>
      <c r="AB216" s="164">
        <f t="shared" si="310"/>
        <v>0</v>
      </c>
      <c r="AC216" s="169">
        <v>0</v>
      </c>
      <c r="AD216" s="139">
        <v>0</v>
      </c>
      <c r="AE216" s="164">
        <f t="shared" si="311"/>
        <v>0</v>
      </c>
      <c r="AF216" s="67">
        <v>33</v>
      </c>
      <c r="AG216" s="164">
        <v>0</v>
      </c>
      <c r="AH216" s="236">
        <v>0.04</v>
      </c>
      <c r="AI216" s="236">
        <v>1.4999999999999999E-2</v>
      </c>
      <c r="AJ216" s="164">
        <f t="shared" si="312"/>
        <v>2.2000000000000002</v>
      </c>
      <c r="AK216" s="230">
        <f t="shared" si="313"/>
        <v>0.82499999999999996</v>
      </c>
    </row>
    <row r="217" spans="1:37" s="195" customFormat="1" ht="12.75" customHeight="1" x14ac:dyDescent="0.2">
      <c r="A217" s="141" t="s">
        <v>105</v>
      </c>
      <c r="B217" s="176" t="s">
        <v>11</v>
      </c>
      <c r="C217" s="176" t="s">
        <v>22</v>
      </c>
      <c r="D217" s="273">
        <v>45</v>
      </c>
      <c r="E217" s="273">
        <v>25</v>
      </c>
      <c r="F217" s="273">
        <v>0</v>
      </c>
      <c r="G217" s="171">
        <f t="shared" si="300"/>
        <v>24.475000000000001</v>
      </c>
      <c r="H217" s="171">
        <f t="shared" si="301"/>
        <v>20.524999999999999</v>
      </c>
      <c r="I217" s="172">
        <f t="shared" si="302"/>
        <v>0.45611111111111108</v>
      </c>
      <c r="J217" s="173">
        <v>1</v>
      </c>
      <c r="K217" s="145">
        <v>3.8</v>
      </c>
      <c r="L217" s="146">
        <v>1.2</v>
      </c>
      <c r="M217" s="133"/>
      <c r="N217" s="133"/>
      <c r="O217" s="166">
        <f t="shared" si="303"/>
        <v>0</v>
      </c>
      <c r="P217" s="158">
        <f t="shared" si="304"/>
        <v>0</v>
      </c>
      <c r="Q217" s="137"/>
      <c r="R217" s="158">
        <f t="shared" si="305"/>
        <v>0</v>
      </c>
      <c r="S217" s="137"/>
      <c r="T217" s="158">
        <f t="shared" si="306"/>
        <v>0</v>
      </c>
      <c r="U217" s="137"/>
      <c r="V217" s="158">
        <f t="shared" si="307"/>
        <v>0</v>
      </c>
      <c r="W217" s="137">
        <v>0</v>
      </c>
      <c r="X217" s="158">
        <f t="shared" si="308"/>
        <v>0</v>
      </c>
      <c r="Y217" s="137">
        <v>0</v>
      </c>
      <c r="Z217" s="158">
        <f t="shared" si="309"/>
        <v>0</v>
      </c>
      <c r="AA217" s="137">
        <v>0</v>
      </c>
      <c r="AB217" s="158">
        <f t="shared" si="310"/>
        <v>0</v>
      </c>
      <c r="AC217" s="166">
        <v>0</v>
      </c>
      <c r="AD217" s="137">
        <v>0</v>
      </c>
      <c r="AE217" s="158">
        <f t="shared" si="311"/>
        <v>0</v>
      </c>
      <c r="AF217" s="158">
        <v>22</v>
      </c>
      <c r="AG217" s="158">
        <v>0</v>
      </c>
      <c r="AH217" s="174">
        <v>0.04</v>
      </c>
      <c r="AI217" s="174">
        <v>1.4999999999999999E-2</v>
      </c>
      <c r="AJ217" s="158">
        <f t="shared" si="312"/>
        <v>1.8</v>
      </c>
      <c r="AK217" s="175">
        <f t="shared" si="313"/>
        <v>0.67499999999999993</v>
      </c>
    </row>
    <row r="218" spans="1:37" s="195" customFormat="1" ht="12.75" customHeight="1" x14ac:dyDescent="0.2">
      <c r="A218" s="141" t="s">
        <v>104</v>
      </c>
      <c r="B218" s="176" t="s">
        <v>11</v>
      </c>
      <c r="C218" s="176" t="s">
        <v>22</v>
      </c>
      <c r="D218" s="273">
        <v>45</v>
      </c>
      <c r="E218" s="273">
        <v>25</v>
      </c>
      <c r="F218" s="273">
        <v>0</v>
      </c>
      <c r="G218" s="171">
        <f t="shared" si="300"/>
        <v>24.475000000000001</v>
      </c>
      <c r="H218" s="171">
        <f t="shared" si="301"/>
        <v>20.524999999999999</v>
      </c>
      <c r="I218" s="172">
        <f t="shared" si="302"/>
        <v>0.45611111111111108</v>
      </c>
      <c r="J218" s="173">
        <v>1</v>
      </c>
      <c r="K218" s="145">
        <v>3.8</v>
      </c>
      <c r="L218" s="146">
        <v>1.2</v>
      </c>
      <c r="M218" s="133"/>
      <c r="N218" s="133"/>
      <c r="O218" s="166">
        <f t="shared" si="303"/>
        <v>0</v>
      </c>
      <c r="P218" s="158">
        <f t="shared" si="304"/>
        <v>0</v>
      </c>
      <c r="Q218" s="137"/>
      <c r="R218" s="158">
        <f t="shared" si="305"/>
        <v>0</v>
      </c>
      <c r="S218" s="137"/>
      <c r="T218" s="158">
        <f t="shared" si="306"/>
        <v>0</v>
      </c>
      <c r="U218" s="137"/>
      <c r="V218" s="158">
        <f t="shared" si="307"/>
        <v>0</v>
      </c>
      <c r="W218" s="137">
        <v>0</v>
      </c>
      <c r="X218" s="158">
        <f t="shared" si="308"/>
        <v>0</v>
      </c>
      <c r="Y218" s="137">
        <v>0</v>
      </c>
      <c r="Z218" s="158">
        <f t="shared" si="309"/>
        <v>0</v>
      </c>
      <c r="AA218" s="137">
        <v>0</v>
      </c>
      <c r="AB218" s="158">
        <f t="shared" si="310"/>
        <v>0</v>
      </c>
      <c r="AC218" s="166">
        <v>0</v>
      </c>
      <c r="AD218" s="137">
        <v>0</v>
      </c>
      <c r="AE218" s="158">
        <f t="shared" si="311"/>
        <v>0</v>
      </c>
      <c r="AF218" s="158">
        <v>22</v>
      </c>
      <c r="AG218" s="158">
        <v>0</v>
      </c>
      <c r="AH218" s="174">
        <v>0.04</v>
      </c>
      <c r="AI218" s="174">
        <v>1.4999999999999999E-2</v>
      </c>
      <c r="AJ218" s="158">
        <f t="shared" si="312"/>
        <v>1.8</v>
      </c>
      <c r="AK218" s="175">
        <f t="shared" si="313"/>
        <v>0.67499999999999993</v>
      </c>
    </row>
    <row r="219" spans="1:37" s="195" customFormat="1" ht="12.75" customHeight="1" x14ac:dyDescent="0.2">
      <c r="A219" s="141" t="s">
        <v>183</v>
      </c>
      <c r="B219" s="176" t="s">
        <v>11</v>
      </c>
      <c r="C219" s="176" t="s">
        <v>22</v>
      </c>
      <c r="D219" s="273">
        <v>40</v>
      </c>
      <c r="E219" s="273">
        <v>20</v>
      </c>
      <c r="F219" s="273">
        <v>0</v>
      </c>
      <c r="G219" s="171">
        <f t="shared" si="300"/>
        <v>22.200000000000003</v>
      </c>
      <c r="H219" s="171">
        <f t="shared" si="301"/>
        <v>17.799999999999997</v>
      </c>
      <c r="I219" s="172">
        <f t="shared" si="302"/>
        <v>0.44499999999999995</v>
      </c>
      <c r="J219" s="173">
        <v>1</v>
      </c>
      <c r="K219" s="145">
        <v>3.8</v>
      </c>
      <c r="L219" s="146">
        <v>1.2</v>
      </c>
      <c r="M219" s="133"/>
      <c r="N219" s="133"/>
      <c r="O219" s="166">
        <f t="shared" si="303"/>
        <v>0</v>
      </c>
      <c r="P219" s="158">
        <f t="shared" si="304"/>
        <v>0</v>
      </c>
      <c r="Q219" s="137"/>
      <c r="R219" s="158">
        <f t="shared" si="305"/>
        <v>0</v>
      </c>
      <c r="S219" s="137"/>
      <c r="T219" s="158">
        <f t="shared" si="306"/>
        <v>0</v>
      </c>
      <c r="U219" s="137"/>
      <c r="V219" s="158">
        <f t="shared" si="307"/>
        <v>0</v>
      </c>
      <c r="W219" s="137">
        <v>0</v>
      </c>
      <c r="X219" s="158">
        <f t="shared" si="308"/>
        <v>0</v>
      </c>
      <c r="Y219" s="137">
        <v>0</v>
      </c>
      <c r="Z219" s="158">
        <f t="shared" si="309"/>
        <v>0</v>
      </c>
      <c r="AA219" s="137">
        <v>0</v>
      </c>
      <c r="AB219" s="158">
        <f t="shared" si="310"/>
        <v>0</v>
      </c>
      <c r="AC219" s="166">
        <v>0</v>
      </c>
      <c r="AD219" s="137">
        <v>0</v>
      </c>
      <c r="AE219" s="158">
        <f t="shared" si="311"/>
        <v>0</v>
      </c>
      <c r="AF219" s="158">
        <v>20</v>
      </c>
      <c r="AG219" s="158">
        <v>0</v>
      </c>
      <c r="AH219" s="174">
        <v>0.04</v>
      </c>
      <c r="AI219" s="174">
        <v>1.4999999999999999E-2</v>
      </c>
      <c r="AJ219" s="158">
        <f t="shared" si="312"/>
        <v>1.6</v>
      </c>
      <c r="AK219" s="175">
        <f t="shared" si="313"/>
        <v>0.6</v>
      </c>
    </row>
    <row r="220" spans="1:37" ht="12.75" customHeight="1" thickBot="1" x14ac:dyDescent="0.25">
      <c r="A220" s="160" t="s">
        <v>144</v>
      </c>
      <c r="B220" s="222" t="s">
        <v>11</v>
      </c>
      <c r="C220" s="222" t="s">
        <v>22</v>
      </c>
      <c r="D220" s="274">
        <v>35</v>
      </c>
      <c r="E220" s="274">
        <v>25</v>
      </c>
      <c r="F220" s="274">
        <v>10</v>
      </c>
      <c r="G220" s="240">
        <f t="shared" si="300"/>
        <v>18.924999999999997</v>
      </c>
      <c r="H220" s="240">
        <f t="shared" si="301"/>
        <v>16.075000000000003</v>
      </c>
      <c r="I220" s="241">
        <f t="shared" si="302"/>
        <v>0.45928571428571435</v>
      </c>
      <c r="J220" s="242">
        <v>1</v>
      </c>
      <c r="K220" s="155">
        <v>3.8</v>
      </c>
      <c r="L220" s="156">
        <v>1.2</v>
      </c>
      <c r="M220" s="161"/>
      <c r="N220" s="161"/>
      <c r="O220" s="167">
        <f t="shared" si="303"/>
        <v>0</v>
      </c>
      <c r="P220" s="163">
        <f t="shared" si="304"/>
        <v>0</v>
      </c>
      <c r="Q220" s="162"/>
      <c r="R220" s="163">
        <f t="shared" si="305"/>
        <v>0</v>
      </c>
      <c r="S220" s="162"/>
      <c r="T220" s="163">
        <f t="shared" si="306"/>
        <v>0</v>
      </c>
      <c r="U220" s="162"/>
      <c r="V220" s="163">
        <f t="shared" si="307"/>
        <v>0</v>
      </c>
      <c r="W220" s="162">
        <v>0</v>
      </c>
      <c r="X220" s="163">
        <f t="shared" si="308"/>
        <v>0</v>
      </c>
      <c r="Y220" s="162">
        <v>0</v>
      </c>
      <c r="Z220" s="163">
        <f t="shared" si="309"/>
        <v>0</v>
      </c>
      <c r="AA220" s="162">
        <v>0</v>
      </c>
      <c r="AB220" s="163">
        <f t="shared" si="310"/>
        <v>0</v>
      </c>
      <c r="AC220" s="167">
        <v>0</v>
      </c>
      <c r="AD220" s="162">
        <v>0</v>
      </c>
      <c r="AE220" s="163">
        <f t="shared" si="311"/>
        <v>0</v>
      </c>
      <c r="AF220" s="163">
        <v>17</v>
      </c>
      <c r="AG220" s="163">
        <v>0</v>
      </c>
      <c r="AH220" s="243">
        <v>0.04</v>
      </c>
      <c r="AI220" s="243">
        <v>1.4999999999999999E-2</v>
      </c>
      <c r="AJ220" s="163">
        <f t="shared" si="312"/>
        <v>1.4000000000000001</v>
      </c>
      <c r="AK220" s="244">
        <f t="shared" si="313"/>
        <v>0.52500000000000002</v>
      </c>
    </row>
    <row r="221" spans="1:37" s="195" customFormat="1" ht="12.75" customHeight="1" x14ac:dyDescent="0.2">
      <c r="A221" s="245" t="s">
        <v>106</v>
      </c>
      <c r="B221" s="220" t="s">
        <v>7</v>
      </c>
      <c r="C221" s="188" t="s">
        <v>22</v>
      </c>
      <c r="D221" s="272">
        <v>119</v>
      </c>
      <c r="E221" s="272">
        <v>119</v>
      </c>
      <c r="F221" s="272" t="s">
        <v>140</v>
      </c>
      <c r="G221" s="190">
        <f>SUM(P221,R221,T221,V221,X221,Z221,AB221,AC221,AE221,AF221,AJ221,AK221)</f>
        <v>84.545000000000002</v>
      </c>
      <c r="H221" s="190">
        <f>D221-G221</f>
        <v>34.454999999999998</v>
      </c>
      <c r="I221" s="191">
        <f>H221/D221</f>
        <v>0.28953781512605042</v>
      </c>
      <c r="J221" s="192">
        <v>1</v>
      </c>
      <c r="K221" s="149">
        <v>3.8</v>
      </c>
      <c r="L221" s="144">
        <v>1.2</v>
      </c>
      <c r="M221" s="132"/>
      <c r="N221" s="132"/>
      <c r="O221" s="165">
        <f>(M221+N221)/K221</f>
        <v>0</v>
      </c>
      <c r="P221" s="157">
        <f>O221/J221</f>
        <v>0</v>
      </c>
      <c r="Q221" s="136"/>
      <c r="R221" s="157">
        <f>Q221/K221</f>
        <v>0</v>
      </c>
      <c r="S221" s="136"/>
      <c r="T221" s="157">
        <f>S221/K221</f>
        <v>0</v>
      </c>
      <c r="U221" s="132"/>
      <c r="V221" s="157">
        <f>U221*L221</f>
        <v>0</v>
      </c>
      <c r="W221" s="136">
        <v>0</v>
      </c>
      <c r="X221" s="157">
        <f>(W221/K221)/J221</f>
        <v>0</v>
      </c>
      <c r="Y221" s="136">
        <v>0</v>
      </c>
      <c r="Z221" s="157">
        <f>(Y221/K221)/J221</f>
        <v>0</v>
      </c>
      <c r="AA221" s="136">
        <v>0</v>
      </c>
      <c r="AB221" s="157">
        <f>(AA221/K221)/J221</f>
        <v>0</v>
      </c>
      <c r="AC221" s="157">
        <v>0</v>
      </c>
      <c r="AD221" s="136">
        <v>0</v>
      </c>
      <c r="AE221" s="157">
        <f>AD221/K221</f>
        <v>0</v>
      </c>
      <c r="AF221" s="157">
        <v>78</v>
      </c>
      <c r="AG221" s="157">
        <v>0</v>
      </c>
      <c r="AH221" s="221">
        <v>0.04</v>
      </c>
      <c r="AI221" s="221">
        <v>1.4999999999999999E-2</v>
      </c>
      <c r="AJ221" s="157">
        <f>(D221*AH221)+AG221</f>
        <v>4.76</v>
      </c>
      <c r="AK221" s="194">
        <f>D221*AI221</f>
        <v>1.7849999999999999</v>
      </c>
    </row>
    <row r="222" spans="1:37" s="195" customFormat="1" ht="12.75" customHeight="1" x14ac:dyDescent="0.2">
      <c r="A222" s="160" t="s">
        <v>106</v>
      </c>
      <c r="B222" s="222" t="s">
        <v>8</v>
      </c>
      <c r="C222" s="176" t="s">
        <v>22</v>
      </c>
      <c r="D222" s="273">
        <v>119</v>
      </c>
      <c r="E222" s="280">
        <v>119</v>
      </c>
      <c r="F222" s="280" t="s">
        <v>140</v>
      </c>
      <c r="G222" s="171">
        <f>SUM(P222,R222,T222,V222,X222,Z222,AB222,AC222,AE222,AF222,AJ222,AK222)</f>
        <v>84.545000000000002</v>
      </c>
      <c r="H222" s="171">
        <f>D222-G222</f>
        <v>34.454999999999998</v>
      </c>
      <c r="I222" s="172">
        <f>H222/D222</f>
        <v>0.28953781512605042</v>
      </c>
      <c r="J222" s="173">
        <v>1</v>
      </c>
      <c r="K222" s="145">
        <v>3.8</v>
      </c>
      <c r="L222" s="146">
        <v>1.2</v>
      </c>
      <c r="M222" s="133"/>
      <c r="N222" s="133"/>
      <c r="O222" s="166">
        <f>(M222+N222)/K222</f>
        <v>0</v>
      </c>
      <c r="P222" s="158">
        <f>O222/J222</f>
        <v>0</v>
      </c>
      <c r="Q222" s="137"/>
      <c r="R222" s="158">
        <f>Q222/K222</f>
        <v>0</v>
      </c>
      <c r="S222" s="137"/>
      <c r="T222" s="158">
        <f>S222/K222</f>
        <v>0</v>
      </c>
      <c r="U222" s="133"/>
      <c r="V222" s="158">
        <f>U222*L222</f>
        <v>0</v>
      </c>
      <c r="W222" s="137">
        <v>0</v>
      </c>
      <c r="X222" s="158">
        <f>(W222/K222)/J222</f>
        <v>0</v>
      </c>
      <c r="Y222" s="137">
        <v>0</v>
      </c>
      <c r="Z222" s="158">
        <f>(Y222/K222)/J222</f>
        <v>0</v>
      </c>
      <c r="AA222" s="137">
        <v>0</v>
      </c>
      <c r="AB222" s="158">
        <f>(AA222/K222)/J222</f>
        <v>0</v>
      </c>
      <c r="AC222" s="158">
        <v>0</v>
      </c>
      <c r="AD222" s="137">
        <v>0</v>
      </c>
      <c r="AE222" s="158">
        <f>AD222/K222</f>
        <v>0</v>
      </c>
      <c r="AF222" s="158">
        <v>78</v>
      </c>
      <c r="AG222" s="158">
        <v>0</v>
      </c>
      <c r="AH222" s="174">
        <v>0.04</v>
      </c>
      <c r="AI222" s="174">
        <v>1.4999999999999999E-2</v>
      </c>
      <c r="AJ222" s="158">
        <f>(D222*AH222)+AG222</f>
        <v>4.76</v>
      </c>
      <c r="AK222" s="175">
        <f>D222*AI222</f>
        <v>1.7849999999999999</v>
      </c>
    </row>
    <row r="223" spans="1:37" s="195" customFormat="1" ht="12.75" customHeight="1" thickBot="1" x14ac:dyDescent="0.25">
      <c r="A223" s="142" t="s">
        <v>106</v>
      </c>
      <c r="B223" s="177" t="s">
        <v>9</v>
      </c>
      <c r="C223" s="177" t="s">
        <v>22</v>
      </c>
      <c r="D223" s="279">
        <v>119</v>
      </c>
      <c r="E223" s="283">
        <v>119</v>
      </c>
      <c r="F223" s="283" t="s">
        <v>140</v>
      </c>
      <c r="G223" s="178">
        <f>SUM(P223,R223,T223,V223,X223,Z223,AB223,AC223,AE223,AF223,AJ223,AK223)</f>
        <v>84.545000000000002</v>
      </c>
      <c r="H223" s="178">
        <f>D223-G223</f>
        <v>34.454999999999998</v>
      </c>
      <c r="I223" s="179">
        <f>H223/D223</f>
        <v>0.28953781512605042</v>
      </c>
      <c r="J223" s="180">
        <v>1</v>
      </c>
      <c r="K223" s="147">
        <v>3.8</v>
      </c>
      <c r="L223" s="148">
        <v>1.2</v>
      </c>
      <c r="M223" s="134"/>
      <c r="N223" s="134"/>
      <c r="O223" s="168">
        <f>(M223+N223)/K223</f>
        <v>0</v>
      </c>
      <c r="P223" s="159">
        <f>O223/J223</f>
        <v>0</v>
      </c>
      <c r="Q223" s="138"/>
      <c r="R223" s="159">
        <f>Q223/K223</f>
        <v>0</v>
      </c>
      <c r="S223" s="138"/>
      <c r="T223" s="159">
        <f>S223/K223</f>
        <v>0</v>
      </c>
      <c r="U223" s="134"/>
      <c r="V223" s="159">
        <f>U223*L223</f>
        <v>0</v>
      </c>
      <c r="W223" s="138">
        <v>0</v>
      </c>
      <c r="X223" s="159">
        <f>(W223/K223)/J223</f>
        <v>0</v>
      </c>
      <c r="Y223" s="138">
        <v>0</v>
      </c>
      <c r="Z223" s="159">
        <f>(Y223/K223)/J223</f>
        <v>0</v>
      </c>
      <c r="AA223" s="138">
        <v>0</v>
      </c>
      <c r="AB223" s="159">
        <f>(AA223/K223)/J223</f>
        <v>0</v>
      </c>
      <c r="AC223" s="159">
        <v>0</v>
      </c>
      <c r="AD223" s="138">
        <v>0</v>
      </c>
      <c r="AE223" s="159">
        <f>AD223/K223</f>
        <v>0</v>
      </c>
      <c r="AF223" s="159">
        <v>78</v>
      </c>
      <c r="AG223" s="159">
        <v>0</v>
      </c>
      <c r="AH223" s="181">
        <v>0.04</v>
      </c>
      <c r="AI223" s="181">
        <v>1.4999999999999999E-2</v>
      </c>
      <c r="AJ223" s="159">
        <f>(D223*AH223)+AG223</f>
        <v>4.76</v>
      </c>
      <c r="AK223" s="182">
        <f>D223*AI223</f>
        <v>1.7849999999999999</v>
      </c>
    </row>
    <row r="224" spans="1:37" ht="13.5" customHeight="1" thickBot="1" x14ac:dyDescent="0.25">
      <c r="A224" s="200" t="s">
        <v>58</v>
      </c>
      <c r="B224" s="201" t="s">
        <v>7</v>
      </c>
      <c r="C224" s="201" t="s">
        <v>22</v>
      </c>
      <c r="D224" s="282">
        <v>279</v>
      </c>
      <c r="E224" s="282" t="s">
        <v>140</v>
      </c>
      <c r="F224" s="282" t="s">
        <v>140</v>
      </c>
      <c r="G224" s="203">
        <f t="shared" si="300"/>
        <v>210.345</v>
      </c>
      <c r="H224" s="203">
        <f t="shared" si="301"/>
        <v>68.655000000000001</v>
      </c>
      <c r="I224" s="204">
        <f t="shared" si="302"/>
        <v>0.24607526881720432</v>
      </c>
      <c r="J224" s="205">
        <v>1</v>
      </c>
      <c r="K224" s="153">
        <v>3.8</v>
      </c>
      <c r="L224" s="154">
        <v>1.2</v>
      </c>
      <c r="M224" s="206"/>
      <c r="N224" s="206"/>
      <c r="O224" s="207">
        <f t="shared" si="303"/>
        <v>0</v>
      </c>
      <c r="P224" s="186">
        <f t="shared" si="304"/>
        <v>0</v>
      </c>
      <c r="Q224" s="208"/>
      <c r="R224" s="186">
        <f t="shared" si="305"/>
        <v>0</v>
      </c>
      <c r="S224" s="208"/>
      <c r="T224" s="186">
        <f t="shared" si="306"/>
        <v>0</v>
      </c>
      <c r="U224" s="206"/>
      <c r="V224" s="186">
        <f t="shared" si="307"/>
        <v>0</v>
      </c>
      <c r="W224" s="208">
        <v>0</v>
      </c>
      <c r="X224" s="186">
        <f t="shared" si="308"/>
        <v>0</v>
      </c>
      <c r="Y224" s="208">
        <v>0</v>
      </c>
      <c r="Z224" s="186">
        <f t="shared" si="309"/>
        <v>0</v>
      </c>
      <c r="AA224" s="208">
        <v>0</v>
      </c>
      <c r="AB224" s="186">
        <f t="shared" si="310"/>
        <v>0</v>
      </c>
      <c r="AC224" s="207">
        <v>0</v>
      </c>
      <c r="AD224" s="208">
        <v>0</v>
      </c>
      <c r="AE224" s="186">
        <f t="shared" si="311"/>
        <v>0</v>
      </c>
      <c r="AF224" s="77">
        <v>195</v>
      </c>
      <c r="AG224" s="186">
        <v>0</v>
      </c>
      <c r="AH224" s="233">
        <v>0.04</v>
      </c>
      <c r="AI224" s="233">
        <v>1.4999999999999999E-2</v>
      </c>
      <c r="AJ224" s="207">
        <f t="shared" si="312"/>
        <v>11.16</v>
      </c>
      <c r="AK224" s="234">
        <f t="shared" si="313"/>
        <v>4.1849999999999996</v>
      </c>
    </row>
    <row r="225" spans="1:37" s="195" customFormat="1" ht="12.75" customHeight="1" x14ac:dyDescent="0.2">
      <c r="A225" s="140" t="s">
        <v>147</v>
      </c>
      <c r="B225" s="188" t="s">
        <v>8</v>
      </c>
      <c r="C225" s="188" t="s">
        <v>1</v>
      </c>
      <c r="D225" s="189">
        <v>85</v>
      </c>
      <c r="E225" s="189">
        <v>55</v>
      </c>
      <c r="F225" s="189" t="s">
        <v>140</v>
      </c>
      <c r="G225" s="190">
        <f t="shared" si="300"/>
        <v>62.674999999999997</v>
      </c>
      <c r="H225" s="190">
        <f t="shared" si="301"/>
        <v>22.325000000000003</v>
      </c>
      <c r="I225" s="191">
        <f t="shared" si="302"/>
        <v>0.26264705882352946</v>
      </c>
      <c r="J225" s="192">
        <v>8</v>
      </c>
      <c r="K225" s="149">
        <v>3.8</v>
      </c>
      <c r="L225" s="144">
        <v>1.2</v>
      </c>
      <c r="M225" s="132">
        <v>380</v>
      </c>
      <c r="N225" s="132"/>
      <c r="O225" s="165">
        <f t="shared" si="303"/>
        <v>100</v>
      </c>
      <c r="P225" s="157">
        <f t="shared" si="304"/>
        <v>12.5</v>
      </c>
      <c r="Q225" s="136"/>
      <c r="R225" s="157">
        <v>5.5</v>
      </c>
      <c r="S225" s="136"/>
      <c r="T225" s="157">
        <f t="shared" si="306"/>
        <v>0</v>
      </c>
      <c r="U225" s="132"/>
      <c r="V225" s="157">
        <f>U225*L225</f>
        <v>0</v>
      </c>
      <c r="W225" s="136">
        <v>0</v>
      </c>
      <c r="X225" s="157">
        <f t="shared" si="308"/>
        <v>0</v>
      </c>
      <c r="Y225" s="136">
        <v>0</v>
      </c>
      <c r="Z225" s="157">
        <f t="shared" si="309"/>
        <v>0</v>
      </c>
      <c r="AA225" s="136">
        <v>0</v>
      </c>
      <c r="AB225" s="157">
        <f t="shared" si="310"/>
        <v>0</v>
      </c>
      <c r="AC225" s="157">
        <v>0</v>
      </c>
      <c r="AD225" s="136">
        <v>0</v>
      </c>
      <c r="AE225" s="157">
        <f t="shared" si="311"/>
        <v>0</v>
      </c>
      <c r="AF225" s="157">
        <v>40</v>
      </c>
      <c r="AG225" s="157">
        <v>0</v>
      </c>
      <c r="AH225" s="221">
        <v>0.04</v>
      </c>
      <c r="AI225" s="221">
        <v>1.4999999999999999E-2</v>
      </c>
      <c r="AJ225" s="157">
        <f t="shared" si="312"/>
        <v>3.4</v>
      </c>
      <c r="AK225" s="194">
        <f t="shared" si="313"/>
        <v>1.2749999999999999</v>
      </c>
    </row>
    <row r="226" spans="1:37" s="195" customFormat="1" ht="12.75" customHeight="1" thickBot="1" x14ac:dyDescent="0.25">
      <c r="A226" s="160" t="s">
        <v>147</v>
      </c>
      <c r="B226" s="222" t="s">
        <v>9</v>
      </c>
      <c r="C226" s="222" t="s">
        <v>1</v>
      </c>
      <c r="D226" s="170">
        <v>85</v>
      </c>
      <c r="E226" s="170">
        <v>55</v>
      </c>
      <c r="F226" s="170" t="s">
        <v>140</v>
      </c>
      <c r="G226" s="171">
        <f t="shared" si="300"/>
        <v>61.753947368421052</v>
      </c>
      <c r="H226" s="171">
        <f t="shared" si="301"/>
        <v>23.246052631578948</v>
      </c>
      <c r="I226" s="172">
        <f t="shared" si="302"/>
        <v>0.27348297213622291</v>
      </c>
      <c r="J226" s="173">
        <v>8</v>
      </c>
      <c r="K226" s="145">
        <v>3.8</v>
      </c>
      <c r="L226" s="146">
        <v>1.2</v>
      </c>
      <c r="M226" s="133">
        <v>352</v>
      </c>
      <c r="N226" s="133"/>
      <c r="O226" s="166">
        <f t="shared" si="303"/>
        <v>92.631578947368425</v>
      </c>
      <c r="P226" s="158">
        <f t="shared" si="304"/>
        <v>11.578947368421053</v>
      </c>
      <c r="Q226" s="137"/>
      <c r="R226" s="158">
        <v>5.5</v>
      </c>
      <c r="S226" s="137"/>
      <c r="T226" s="158">
        <f t="shared" si="306"/>
        <v>0</v>
      </c>
      <c r="U226" s="133"/>
      <c r="V226" s="158">
        <f>U226*L226</f>
        <v>0</v>
      </c>
      <c r="W226" s="137">
        <v>0</v>
      </c>
      <c r="X226" s="158">
        <f t="shared" si="308"/>
        <v>0</v>
      </c>
      <c r="Y226" s="137">
        <v>0</v>
      </c>
      <c r="Z226" s="158">
        <f t="shared" si="309"/>
        <v>0</v>
      </c>
      <c r="AA226" s="137">
        <v>0</v>
      </c>
      <c r="AB226" s="158">
        <f t="shared" si="310"/>
        <v>0</v>
      </c>
      <c r="AC226" s="158">
        <v>0</v>
      </c>
      <c r="AD226" s="137">
        <v>0</v>
      </c>
      <c r="AE226" s="158">
        <f t="shared" si="311"/>
        <v>0</v>
      </c>
      <c r="AF226" s="158">
        <v>40</v>
      </c>
      <c r="AG226" s="158">
        <v>0</v>
      </c>
      <c r="AH226" s="174">
        <v>0.04</v>
      </c>
      <c r="AI226" s="174">
        <v>1.4999999999999999E-2</v>
      </c>
      <c r="AJ226" s="158">
        <f t="shared" si="312"/>
        <v>3.4</v>
      </c>
      <c r="AK226" s="175">
        <f t="shared" si="313"/>
        <v>1.2749999999999999</v>
      </c>
    </row>
    <row r="227" spans="1:37" s="195" customFormat="1" ht="12.75" customHeight="1" x14ac:dyDescent="0.2">
      <c r="A227" s="140" t="s">
        <v>113</v>
      </c>
      <c r="B227" s="188" t="s">
        <v>8</v>
      </c>
      <c r="C227" s="188" t="s">
        <v>1</v>
      </c>
      <c r="D227" s="272">
        <v>60</v>
      </c>
      <c r="E227" s="272">
        <v>35</v>
      </c>
      <c r="F227" s="272">
        <v>5</v>
      </c>
      <c r="G227" s="190">
        <f>SUM(P227,R227,T227,V227,X227,Z227,AB227,AC227,AE227,AF227,AJ227,AK227)</f>
        <v>39.06315789473684</v>
      </c>
      <c r="H227" s="190">
        <f>D227-G227</f>
        <v>20.93684210526316</v>
      </c>
      <c r="I227" s="191">
        <f>H227/D227</f>
        <v>0.34894736842105267</v>
      </c>
      <c r="J227" s="192">
        <v>10</v>
      </c>
      <c r="K227" s="149">
        <v>3.8</v>
      </c>
      <c r="L227" s="144">
        <v>1.2</v>
      </c>
      <c r="M227" s="132">
        <v>409</v>
      </c>
      <c r="N227" s="132"/>
      <c r="O227" s="165">
        <f>(M227+N227)/K227</f>
        <v>107.63157894736842</v>
      </c>
      <c r="P227" s="157">
        <f>O227/J227</f>
        <v>10.763157894736842</v>
      </c>
      <c r="Q227" s="136"/>
      <c r="R227" s="157">
        <f>Q227/K227</f>
        <v>0</v>
      </c>
      <c r="S227" s="136"/>
      <c r="T227" s="157">
        <f>S227/K227</f>
        <v>0</v>
      </c>
      <c r="U227" s="136"/>
      <c r="V227" s="157">
        <f>U227/K227</f>
        <v>0</v>
      </c>
      <c r="W227" s="136">
        <v>0</v>
      </c>
      <c r="X227" s="157">
        <f>(W227/K227)/J227</f>
        <v>0</v>
      </c>
      <c r="Y227" s="136">
        <v>0</v>
      </c>
      <c r="Z227" s="157">
        <f>(Y227/K227)/J227</f>
        <v>0</v>
      </c>
      <c r="AA227" s="136">
        <v>0</v>
      </c>
      <c r="AB227" s="157">
        <f>(AA227/K227)/J227</f>
        <v>0</v>
      </c>
      <c r="AC227" s="165">
        <v>0</v>
      </c>
      <c r="AD227" s="136">
        <v>0</v>
      </c>
      <c r="AE227" s="157">
        <f>AD227/K227</f>
        <v>0</v>
      </c>
      <c r="AF227" s="157">
        <v>25</v>
      </c>
      <c r="AG227" s="157">
        <v>0</v>
      </c>
      <c r="AH227" s="221">
        <v>0.04</v>
      </c>
      <c r="AI227" s="221">
        <v>1.4999999999999999E-2</v>
      </c>
      <c r="AJ227" s="157">
        <f>(D227*AH227)+AG227</f>
        <v>2.4</v>
      </c>
      <c r="AK227" s="194">
        <f>D227*AI227</f>
        <v>0.89999999999999991</v>
      </c>
    </row>
    <row r="228" spans="1:37" s="195" customFormat="1" ht="12.75" customHeight="1" x14ac:dyDescent="0.2">
      <c r="A228" s="141" t="s">
        <v>113</v>
      </c>
      <c r="B228" s="176" t="s">
        <v>8</v>
      </c>
      <c r="C228" s="176" t="s">
        <v>2</v>
      </c>
      <c r="D228" s="273">
        <v>60</v>
      </c>
      <c r="E228" s="273">
        <v>35</v>
      </c>
      <c r="F228" s="273">
        <v>5</v>
      </c>
      <c r="G228" s="171">
        <f>SUM(P228,R228,T228,V228,X228,Z228,AB228,AC228,AE228,AF228,AJ228,AK228)</f>
        <v>35.608612440191386</v>
      </c>
      <c r="H228" s="171">
        <f>D228-G228</f>
        <v>24.391387559808614</v>
      </c>
      <c r="I228" s="172">
        <f>H228/D228</f>
        <v>0.40652312599681023</v>
      </c>
      <c r="J228" s="173">
        <v>22</v>
      </c>
      <c r="K228" s="145">
        <v>3.8</v>
      </c>
      <c r="L228" s="146">
        <v>1.2</v>
      </c>
      <c r="M228" s="133">
        <v>611</v>
      </c>
      <c r="N228" s="133"/>
      <c r="O228" s="166">
        <f>(M228+N228)/K228</f>
        <v>160.78947368421052</v>
      </c>
      <c r="P228" s="158">
        <f>O228/J228</f>
        <v>7.3086124401913874</v>
      </c>
      <c r="Q228" s="137"/>
      <c r="R228" s="158">
        <f>Q228/K228</f>
        <v>0</v>
      </c>
      <c r="S228" s="137"/>
      <c r="T228" s="158">
        <f>S228/K228</f>
        <v>0</v>
      </c>
      <c r="U228" s="137"/>
      <c r="V228" s="158">
        <f>U228/K228</f>
        <v>0</v>
      </c>
      <c r="W228" s="137">
        <v>0</v>
      </c>
      <c r="X228" s="158">
        <f>(W228/K228)/J228</f>
        <v>0</v>
      </c>
      <c r="Y228" s="137">
        <v>0</v>
      </c>
      <c r="Z228" s="158">
        <f>(Y228/K228)/J228</f>
        <v>0</v>
      </c>
      <c r="AA228" s="137">
        <v>0</v>
      </c>
      <c r="AB228" s="158">
        <f>(AA228/K228)/J228</f>
        <v>0</v>
      </c>
      <c r="AC228" s="166">
        <v>0</v>
      </c>
      <c r="AD228" s="137">
        <v>0</v>
      </c>
      <c r="AE228" s="158">
        <f>AD228/K228</f>
        <v>0</v>
      </c>
      <c r="AF228" s="158">
        <v>25</v>
      </c>
      <c r="AG228" s="158">
        <v>0</v>
      </c>
      <c r="AH228" s="174">
        <v>0.04</v>
      </c>
      <c r="AI228" s="174">
        <v>1.4999999999999999E-2</v>
      </c>
      <c r="AJ228" s="158">
        <f>(D228*AH228)+AG228</f>
        <v>2.4</v>
      </c>
      <c r="AK228" s="175">
        <f>D228*AI228</f>
        <v>0.89999999999999991</v>
      </c>
    </row>
    <row r="229" spans="1:37" s="195" customFormat="1" ht="12.75" customHeight="1" x14ac:dyDescent="0.2">
      <c r="A229" s="141" t="s">
        <v>113</v>
      </c>
      <c r="B229" s="176" t="s">
        <v>8</v>
      </c>
      <c r="C229" s="176" t="s">
        <v>3</v>
      </c>
      <c r="D229" s="273">
        <v>60</v>
      </c>
      <c r="E229" s="273">
        <v>35</v>
      </c>
      <c r="F229" s="273">
        <v>5</v>
      </c>
      <c r="G229" s="171">
        <f t="shared" ref="G229:G238" si="314">SUM(P229,R229,T229,V229,X229,Z229,AB229,AC229,AE229,AF229,AJ229,AK229)</f>
        <v>37.580701754385963</v>
      </c>
      <c r="H229" s="171">
        <f t="shared" ref="H229:H238" si="315">D229-G229</f>
        <v>22.419298245614037</v>
      </c>
      <c r="I229" s="172">
        <f t="shared" ref="I229:I238" si="316">H229/D229</f>
        <v>0.37365497076023396</v>
      </c>
      <c r="J229" s="173">
        <v>30</v>
      </c>
      <c r="K229" s="145">
        <v>3.8</v>
      </c>
      <c r="L229" s="146">
        <v>1.2</v>
      </c>
      <c r="M229" s="133">
        <v>1058</v>
      </c>
      <c r="N229" s="133"/>
      <c r="O229" s="166">
        <f t="shared" ref="O229:O238" si="317">(M229+N229)/K229</f>
        <v>278.42105263157896</v>
      </c>
      <c r="P229" s="158">
        <f t="shared" ref="P229:P238" si="318">O229/J229</f>
        <v>9.2807017543859658</v>
      </c>
      <c r="Q229" s="137"/>
      <c r="R229" s="158">
        <f t="shared" ref="R229:R238" si="319">Q229/K229</f>
        <v>0</v>
      </c>
      <c r="S229" s="137"/>
      <c r="T229" s="158">
        <f t="shared" ref="T229:T238" si="320">S229/K229</f>
        <v>0</v>
      </c>
      <c r="U229" s="137"/>
      <c r="V229" s="158">
        <f t="shared" ref="V229:V238" si="321">U229/K229</f>
        <v>0</v>
      </c>
      <c r="W229" s="137">
        <v>0</v>
      </c>
      <c r="X229" s="158">
        <f t="shared" ref="X229:X238" si="322">(W229/K229)/J229</f>
        <v>0</v>
      </c>
      <c r="Y229" s="137">
        <v>0</v>
      </c>
      <c r="Z229" s="158">
        <f t="shared" ref="Z229:Z238" si="323">(Y229/K229)/J229</f>
        <v>0</v>
      </c>
      <c r="AA229" s="137">
        <v>0</v>
      </c>
      <c r="AB229" s="158">
        <f t="shared" ref="AB229:AB238" si="324">(AA229/K229)/J229</f>
        <v>0</v>
      </c>
      <c r="AC229" s="166">
        <v>0</v>
      </c>
      <c r="AD229" s="137">
        <v>0</v>
      </c>
      <c r="AE229" s="158">
        <f t="shared" ref="AE229:AE238" si="325">AD229/K229</f>
        <v>0</v>
      </c>
      <c r="AF229" s="158">
        <v>25</v>
      </c>
      <c r="AG229" s="158">
        <v>0</v>
      </c>
      <c r="AH229" s="174">
        <v>0.04</v>
      </c>
      <c r="AI229" s="174">
        <v>1.4999999999999999E-2</v>
      </c>
      <c r="AJ229" s="158">
        <f t="shared" ref="AJ229:AJ238" si="326">(D229*AH229)+AG229</f>
        <v>2.4</v>
      </c>
      <c r="AK229" s="175">
        <f t="shared" ref="AK229:AK238" si="327">D229*AI229</f>
        <v>0.89999999999999991</v>
      </c>
    </row>
    <row r="230" spans="1:37" s="195" customFormat="1" ht="12.75" customHeight="1" x14ac:dyDescent="0.2">
      <c r="A230" s="141" t="s">
        <v>113</v>
      </c>
      <c r="B230" s="176" t="s">
        <v>9</v>
      </c>
      <c r="C230" s="176" t="s">
        <v>114</v>
      </c>
      <c r="D230" s="273">
        <v>55</v>
      </c>
      <c r="E230" s="273">
        <v>30</v>
      </c>
      <c r="F230" s="273">
        <v>5</v>
      </c>
      <c r="G230" s="171">
        <f t="shared" si="314"/>
        <v>37.840789473684218</v>
      </c>
      <c r="H230" s="171">
        <f t="shared" si="315"/>
        <v>17.159210526315782</v>
      </c>
      <c r="I230" s="172">
        <f t="shared" si="316"/>
        <v>0.3119856459330142</v>
      </c>
      <c r="J230" s="173">
        <v>10</v>
      </c>
      <c r="K230" s="145">
        <v>3.8</v>
      </c>
      <c r="L230" s="146">
        <v>1.2</v>
      </c>
      <c r="M230" s="133">
        <v>373</v>
      </c>
      <c r="N230" s="133"/>
      <c r="O230" s="166">
        <f t="shared" si="317"/>
        <v>98.15789473684211</v>
      </c>
      <c r="P230" s="158">
        <f t="shared" si="318"/>
        <v>9.8157894736842106</v>
      </c>
      <c r="Q230" s="137"/>
      <c r="R230" s="158">
        <f t="shared" si="319"/>
        <v>0</v>
      </c>
      <c r="S230" s="137"/>
      <c r="T230" s="158">
        <f t="shared" si="320"/>
        <v>0</v>
      </c>
      <c r="U230" s="137"/>
      <c r="V230" s="158">
        <f t="shared" si="321"/>
        <v>0</v>
      </c>
      <c r="W230" s="137">
        <v>0</v>
      </c>
      <c r="X230" s="158">
        <f t="shared" si="322"/>
        <v>0</v>
      </c>
      <c r="Y230" s="137">
        <v>0</v>
      </c>
      <c r="Z230" s="158">
        <f t="shared" si="323"/>
        <v>0</v>
      </c>
      <c r="AA230" s="137">
        <v>0</v>
      </c>
      <c r="AB230" s="158">
        <f t="shared" si="324"/>
        <v>0</v>
      </c>
      <c r="AC230" s="166">
        <v>0</v>
      </c>
      <c r="AD230" s="137">
        <v>0</v>
      </c>
      <c r="AE230" s="158">
        <f t="shared" si="325"/>
        <v>0</v>
      </c>
      <c r="AF230" s="158">
        <v>25</v>
      </c>
      <c r="AG230" s="158">
        <v>0</v>
      </c>
      <c r="AH230" s="174">
        <v>0.04</v>
      </c>
      <c r="AI230" s="174">
        <v>1.4999999999999999E-2</v>
      </c>
      <c r="AJ230" s="158">
        <f t="shared" si="326"/>
        <v>2.2000000000000002</v>
      </c>
      <c r="AK230" s="175">
        <f t="shared" si="327"/>
        <v>0.82499999999999996</v>
      </c>
    </row>
    <row r="231" spans="1:37" s="195" customFormat="1" ht="12.75" customHeight="1" x14ac:dyDescent="0.2">
      <c r="A231" s="141" t="s">
        <v>113</v>
      </c>
      <c r="B231" s="176" t="s">
        <v>9</v>
      </c>
      <c r="C231" s="176" t="s">
        <v>2</v>
      </c>
      <c r="D231" s="273">
        <v>55</v>
      </c>
      <c r="E231" s="273">
        <v>30</v>
      </c>
      <c r="F231" s="273">
        <v>5</v>
      </c>
      <c r="G231" s="171">
        <f t="shared" si="314"/>
        <v>34.580023923444983</v>
      </c>
      <c r="H231" s="171">
        <f t="shared" si="315"/>
        <v>20.419976076555017</v>
      </c>
      <c r="I231" s="172">
        <f t="shared" si="316"/>
        <v>0.37127229230100028</v>
      </c>
      <c r="J231" s="173">
        <v>22</v>
      </c>
      <c r="K231" s="145">
        <v>3.8</v>
      </c>
      <c r="L231" s="146">
        <v>1.2</v>
      </c>
      <c r="M231" s="133">
        <v>548</v>
      </c>
      <c r="N231" s="133"/>
      <c r="O231" s="166">
        <f t="shared" si="317"/>
        <v>144.21052631578948</v>
      </c>
      <c r="P231" s="158">
        <f t="shared" si="318"/>
        <v>6.5550239234449768</v>
      </c>
      <c r="Q231" s="137"/>
      <c r="R231" s="158">
        <f t="shared" si="319"/>
        <v>0</v>
      </c>
      <c r="S231" s="137"/>
      <c r="T231" s="158">
        <f t="shared" si="320"/>
        <v>0</v>
      </c>
      <c r="U231" s="137"/>
      <c r="V231" s="158">
        <f t="shared" si="321"/>
        <v>0</v>
      </c>
      <c r="W231" s="137">
        <v>0</v>
      </c>
      <c r="X231" s="158">
        <f t="shared" si="322"/>
        <v>0</v>
      </c>
      <c r="Y231" s="137">
        <v>0</v>
      </c>
      <c r="Z231" s="158">
        <f t="shared" si="323"/>
        <v>0</v>
      </c>
      <c r="AA231" s="137">
        <v>0</v>
      </c>
      <c r="AB231" s="158">
        <f t="shared" si="324"/>
        <v>0</v>
      </c>
      <c r="AC231" s="166">
        <v>0</v>
      </c>
      <c r="AD231" s="137">
        <v>0</v>
      </c>
      <c r="AE231" s="158">
        <f t="shared" si="325"/>
        <v>0</v>
      </c>
      <c r="AF231" s="158">
        <v>25</v>
      </c>
      <c r="AG231" s="158">
        <v>0</v>
      </c>
      <c r="AH231" s="174">
        <v>0.04</v>
      </c>
      <c r="AI231" s="174">
        <v>1.4999999999999999E-2</v>
      </c>
      <c r="AJ231" s="158">
        <f t="shared" si="326"/>
        <v>2.2000000000000002</v>
      </c>
      <c r="AK231" s="175">
        <f t="shared" si="327"/>
        <v>0.82499999999999996</v>
      </c>
    </row>
    <row r="232" spans="1:37" s="195" customFormat="1" ht="12.75" customHeight="1" x14ac:dyDescent="0.2">
      <c r="A232" s="141" t="s">
        <v>113</v>
      </c>
      <c r="B232" s="176" t="s">
        <v>9</v>
      </c>
      <c r="C232" s="176" t="s">
        <v>3</v>
      </c>
      <c r="D232" s="273">
        <v>55</v>
      </c>
      <c r="E232" s="273">
        <v>30</v>
      </c>
      <c r="F232" s="273">
        <v>5</v>
      </c>
      <c r="G232" s="171">
        <f t="shared" si="314"/>
        <v>36.437280701754389</v>
      </c>
      <c r="H232" s="171">
        <f t="shared" si="315"/>
        <v>18.562719298245611</v>
      </c>
      <c r="I232" s="172">
        <f t="shared" si="316"/>
        <v>0.33750398724082931</v>
      </c>
      <c r="J232" s="173">
        <v>30</v>
      </c>
      <c r="K232" s="145">
        <v>3.8</v>
      </c>
      <c r="L232" s="146">
        <v>1.2</v>
      </c>
      <c r="M232" s="133">
        <v>959</v>
      </c>
      <c r="N232" s="133"/>
      <c r="O232" s="166">
        <f t="shared" si="317"/>
        <v>252.36842105263159</v>
      </c>
      <c r="P232" s="158">
        <f t="shared" si="318"/>
        <v>8.412280701754387</v>
      </c>
      <c r="Q232" s="137"/>
      <c r="R232" s="158">
        <f t="shared" si="319"/>
        <v>0</v>
      </c>
      <c r="S232" s="137"/>
      <c r="T232" s="158">
        <f t="shared" si="320"/>
        <v>0</v>
      </c>
      <c r="U232" s="137"/>
      <c r="V232" s="158">
        <f t="shared" si="321"/>
        <v>0</v>
      </c>
      <c r="W232" s="137">
        <v>0</v>
      </c>
      <c r="X232" s="158">
        <f t="shared" si="322"/>
        <v>0</v>
      </c>
      <c r="Y232" s="137">
        <v>0</v>
      </c>
      <c r="Z232" s="158">
        <f t="shared" si="323"/>
        <v>0</v>
      </c>
      <c r="AA232" s="137">
        <v>0</v>
      </c>
      <c r="AB232" s="158">
        <f t="shared" si="324"/>
        <v>0</v>
      </c>
      <c r="AC232" s="166">
        <v>0</v>
      </c>
      <c r="AD232" s="137">
        <v>0</v>
      </c>
      <c r="AE232" s="158">
        <f t="shared" si="325"/>
        <v>0</v>
      </c>
      <c r="AF232" s="158">
        <v>25</v>
      </c>
      <c r="AG232" s="158">
        <v>0</v>
      </c>
      <c r="AH232" s="174">
        <v>0.04</v>
      </c>
      <c r="AI232" s="174">
        <v>1.4999999999999999E-2</v>
      </c>
      <c r="AJ232" s="158">
        <f t="shared" si="326"/>
        <v>2.2000000000000002</v>
      </c>
      <c r="AK232" s="175">
        <f t="shared" si="327"/>
        <v>0.82499999999999996</v>
      </c>
    </row>
    <row r="233" spans="1:37" s="195" customFormat="1" ht="12.75" customHeight="1" x14ac:dyDescent="0.2">
      <c r="A233" s="141" t="s">
        <v>113</v>
      </c>
      <c r="B233" s="176" t="s">
        <v>10</v>
      </c>
      <c r="C233" s="176" t="s">
        <v>114</v>
      </c>
      <c r="D233" s="273">
        <v>50</v>
      </c>
      <c r="E233" s="273">
        <v>30</v>
      </c>
      <c r="F233" s="273">
        <v>5</v>
      </c>
      <c r="G233" s="171">
        <f t="shared" si="314"/>
        <v>36.328947368421055</v>
      </c>
      <c r="H233" s="171">
        <f t="shared" si="315"/>
        <v>13.671052631578945</v>
      </c>
      <c r="I233" s="172">
        <f t="shared" si="316"/>
        <v>0.2734210526315789</v>
      </c>
      <c r="J233" s="173">
        <v>10</v>
      </c>
      <c r="K233" s="145">
        <v>3.8</v>
      </c>
      <c r="L233" s="146">
        <v>1.2</v>
      </c>
      <c r="M233" s="133">
        <v>326</v>
      </c>
      <c r="N233" s="133"/>
      <c r="O233" s="166">
        <f t="shared" si="317"/>
        <v>85.789473684210535</v>
      </c>
      <c r="P233" s="158">
        <f t="shared" si="318"/>
        <v>8.5789473684210531</v>
      </c>
      <c r="Q233" s="137"/>
      <c r="R233" s="158">
        <f t="shared" si="319"/>
        <v>0</v>
      </c>
      <c r="S233" s="137"/>
      <c r="T233" s="158">
        <f t="shared" si="320"/>
        <v>0</v>
      </c>
      <c r="U233" s="137"/>
      <c r="V233" s="158">
        <f t="shared" si="321"/>
        <v>0</v>
      </c>
      <c r="W233" s="137">
        <v>0</v>
      </c>
      <c r="X233" s="158">
        <f t="shared" si="322"/>
        <v>0</v>
      </c>
      <c r="Y233" s="137">
        <v>0</v>
      </c>
      <c r="Z233" s="158">
        <f t="shared" si="323"/>
        <v>0</v>
      </c>
      <c r="AA233" s="137">
        <v>0</v>
      </c>
      <c r="AB233" s="158">
        <f t="shared" si="324"/>
        <v>0</v>
      </c>
      <c r="AC233" s="166">
        <v>0</v>
      </c>
      <c r="AD233" s="137">
        <v>0</v>
      </c>
      <c r="AE233" s="158">
        <f t="shared" si="325"/>
        <v>0</v>
      </c>
      <c r="AF233" s="158">
        <v>25</v>
      </c>
      <c r="AG233" s="158">
        <v>0</v>
      </c>
      <c r="AH233" s="174">
        <v>0.04</v>
      </c>
      <c r="AI233" s="174">
        <v>1.4999999999999999E-2</v>
      </c>
      <c r="AJ233" s="158">
        <f t="shared" si="326"/>
        <v>2</v>
      </c>
      <c r="AK233" s="175">
        <f t="shared" si="327"/>
        <v>0.75</v>
      </c>
    </row>
    <row r="234" spans="1:37" s="195" customFormat="1" ht="12.75" customHeight="1" x14ac:dyDescent="0.2">
      <c r="A234" s="141" t="s">
        <v>113</v>
      </c>
      <c r="B234" s="176" t="s">
        <v>10</v>
      </c>
      <c r="C234" s="176" t="s">
        <v>2</v>
      </c>
      <c r="D234" s="273">
        <v>50</v>
      </c>
      <c r="E234" s="273">
        <v>30</v>
      </c>
      <c r="F234" s="273">
        <v>5</v>
      </c>
      <c r="G234" s="171">
        <f t="shared" si="314"/>
        <v>33.312200956937801</v>
      </c>
      <c r="H234" s="171">
        <f t="shared" si="315"/>
        <v>16.687799043062199</v>
      </c>
      <c r="I234" s="172">
        <f t="shared" si="316"/>
        <v>0.33375598086124397</v>
      </c>
      <c r="J234" s="173">
        <v>22</v>
      </c>
      <c r="K234" s="145">
        <v>3.8</v>
      </c>
      <c r="L234" s="146">
        <v>1.2</v>
      </c>
      <c r="M234" s="133">
        <v>465</v>
      </c>
      <c r="N234" s="133"/>
      <c r="O234" s="166">
        <f t="shared" si="317"/>
        <v>122.36842105263159</v>
      </c>
      <c r="P234" s="158">
        <f t="shared" si="318"/>
        <v>5.5622009569377999</v>
      </c>
      <c r="Q234" s="137"/>
      <c r="R234" s="158">
        <f t="shared" si="319"/>
        <v>0</v>
      </c>
      <c r="S234" s="137"/>
      <c r="T234" s="158">
        <f t="shared" si="320"/>
        <v>0</v>
      </c>
      <c r="U234" s="137"/>
      <c r="V234" s="158">
        <f t="shared" si="321"/>
        <v>0</v>
      </c>
      <c r="W234" s="137">
        <v>0</v>
      </c>
      <c r="X234" s="158">
        <f t="shared" si="322"/>
        <v>0</v>
      </c>
      <c r="Y234" s="137">
        <v>0</v>
      </c>
      <c r="Z234" s="158">
        <f t="shared" si="323"/>
        <v>0</v>
      </c>
      <c r="AA234" s="137">
        <v>0</v>
      </c>
      <c r="AB234" s="158">
        <f t="shared" si="324"/>
        <v>0</v>
      </c>
      <c r="AC234" s="166">
        <v>0</v>
      </c>
      <c r="AD234" s="137">
        <v>0</v>
      </c>
      <c r="AE234" s="158">
        <f t="shared" si="325"/>
        <v>0</v>
      </c>
      <c r="AF234" s="158">
        <v>25</v>
      </c>
      <c r="AG234" s="158">
        <v>0</v>
      </c>
      <c r="AH234" s="174">
        <v>0.04</v>
      </c>
      <c r="AI234" s="174">
        <v>1.4999999999999999E-2</v>
      </c>
      <c r="AJ234" s="158">
        <f t="shared" si="326"/>
        <v>2</v>
      </c>
      <c r="AK234" s="175">
        <f t="shared" si="327"/>
        <v>0.75</v>
      </c>
    </row>
    <row r="235" spans="1:37" s="195" customFormat="1" ht="12.75" customHeight="1" x14ac:dyDescent="0.2">
      <c r="A235" s="141" t="s">
        <v>113</v>
      </c>
      <c r="B235" s="176" t="s">
        <v>10</v>
      </c>
      <c r="C235" s="176" t="s">
        <v>3</v>
      </c>
      <c r="D235" s="273">
        <v>50</v>
      </c>
      <c r="E235" s="273">
        <v>30</v>
      </c>
      <c r="F235" s="273">
        <v>5</v>
      </c>
      <c r="G235" s="171">
        <f t="shared" si="314"/>
        <v>35.021929824561404</v>
      </c>
      <c r="H235" s="171">
        <f t="shared" si="315"/>
        <v>14.978070175438596</v>
      </c>
      <c r="I235" s="172">
        <f t="shared" si="316"/>
        <v>0.29956140350877192</v>
      </c>
      <c r="J235" s="173">
        <v>30</v>
      </c>
      <c r="K235" s="145">
        <v>3.8</v>
      </c>
      <c r="L235" s="146">
        <v>1.2</v>
      </c>
      <c r="M235" s="133">
        <v>829</v>
      </c>
      <c r="N235" s="133"/>
      <c r="O235" s="166">
        <f t="shared" si="317"/>
        <v>218.15789473684211</v>
      </c>
      <c r="P235" s="158">
        <f t="shared" si="318"/>
        <v>7.2719298245614032</v>
      </c>
      <c r="Q235" s="137"/>
      <c r="R235" s="158">
        <f t="shared" si="319"/>
        <v>0</v>
      </c>
      <c r="S235" s="137"/>
      <c r="T235" s="158">
        <f t="shared" si="320"/>
        <v>0</v>
      </c>
      <c r="U235" s="137"/>
      <c r="V235" s="158">
        <f t="shared" si="321"/>
        <v>0</v>
      </c>
      <c r="W235" s="137">
        <v>0</v>
      </c>
      <c r="X235" s="158">
        <f t="shared" si="322"/>
        <v>0</v>
      </c>
      <c r="Y235" s="137">
        <v>0</v>
      </c>
      <c r="Z235" s="158">
        <f t="shared" si="323"/>
        <v>0</v>
      </c>
      <c r="AA235" s="137">
        <v>0</v>
      </c>
      <c r="AB235" s="158">
        <f t="shared" si="324"/>
        <v>0</v>
      </c>
      <c r="AC235" s="166">
        <v>0</v>
      </c>
      <c r="AD235" s="137">
        <v>0</v>
      </c>
      <c r="AE235" s="158">
        <f t="shared" si="325"/>
        <v>0</v>
      </c>
      <c r="AF235" s="158">
        <v>25</v>
      </c>
      <c r="AG235" s="158">
        <v>0</v>
      </c>
      <c r="AH235" s="174">
        <v>0.04</v>
      </c>
      <c r="AI235" s="174">
        <v>1.4999999999999999E-2</v>
      </c>
      <c r="AJ235" s="158">
        <f t="shared" si="326"/>
        <v>2</v>
      </c>
      <c r="AK235" s="175">
        <f t="shared" si="327"/>
        <v>0.75</v>
      </c>
    </row>
    <row r="236" spans="1:37" s="195" customFormat="1" ht="12.75" customHeight="1" x14ac:dyDescent="0.2">
      <c r="A236" s="141" t="s">
        <v>113</v>
      </c>
      <c r="B236" s="176" t="s">
        <v>11</v>
      </c>
      <c r="C236" s="176" t="s">
        <v>1</v>
      </c>
      <c r="D236" s="273">
        <v>50</v>
      </c>
      <c r="E236" s="273">
        <v>30</v>
      </c>
      <c r="F236" s="273">
        <v>5</v>
      </c>
      <c r="G236" s="171">
        <f t="shared" si="314"/>
        <v>37.960526315789473</v>
      </c>
      <c r="H236" s="171">
        <f t="shared" si="315"/>
        <v>12.039473684210527</v>
      </c>
      <c r="I236" s="172">
        <f t="shared" si="316"/>
        <v>0.24078947368421055</v>
      </c>
      <c r="J236" s="173">
        <v>10</v>
      </c>
      <c r="K236" s="145">
        <v>3.8</v>
      </c>
      <c r="L236" s="146">
        <v>1.2</v>
      </c>
      <c r="M236" s="133">
        <v>388</v>
      </c>
      <c r="N236" s="133"/>
      <c r="O236" s="166">
        <f t="shared" si="317"/>
        <v>102.10526315789474</v>
      </c>
      <c r="P236" s="158">
        <f t="shared" si="318"/>
        <v>10.210526315789474</v>
      </c>
      <c r="Q236" s="137"/>
      <c r="R236" s="158">
        <f t="shared" si="319"/>
        <v>0</v>
      </c>
      <c r="S236" s="137"/>
      <c r="T236" s="158">
        <f t="shared" si="320"/>
        <v>0</v>
      </c>
      <c r="U236" s="137"/>
      <c r="V236" s="158">
        <f t="shared" si="321"/>
        <v>0</v>
      </c>
      <c r="W236" s="137">
        <v>0</v>
      </c>
      <c r="X236" s="158">
        <f t="shared" si="322"/>
        <v>0</v>
      </c>
      <c r="Y236" s="137">
        <v>0</v>
      </c>
      <c r="Z236" s="158">
        <f t="shared" si="323"/>
        <v>0</v>
      </c>
      <c r="AA236" s="137">
        <v>0</v>
      </c>
      <c r="AB236" s="158">
        <f t="shared" si="324"/>
        <v>0</v>
      </c>
      <c r="AC236" s="166">
        <v>0</v>
      </c>
      <c r="AD236" s="137">
        <v>0</v>
      </c>
      <c r="AE236" s="158">
        <f t="shared" si="325"/>
        <v>0</v>
      </c>
      <c r="AF236" s="158">
        <v>25</v>
      </c>
      <c r="AG236" s="158">
        <v>0</v>
      </c>
      <c r="AH236" s="174">
        <v>0.04</v>
      </c>
      <c r="AI236" s="174">
        <v>1.4999999999999999E-2</v>
      </c>
      <c r="AJ236" s="158">
        <f t="shared" si="326"/>
        <v>2</v>
      </c>
      <c r="AK236" s="175">
        <f t="shared" si="327"/>
        <v>0.75</v>
      </c>
    </row>
    <row r="237" spans="1:37" s="195" customFormat="1" ht="12.75" customHeight="1" x14ac:dyDescent="0.2">
      <c r="A237" s="141" t="s">
        <v>113</v>
      </c>
      <c r="B237" s="176" t="s">
        <v>11</v>
      </c>
      <c r="C237" s="176" t="s">
        <v>2</v>
      </c>
      <c r="D237" s="273">
        <v>50</v>
      </c>
      <c r="E237" s="273">
        <v>30</v>
      </c>
      <c r="F237" s="273">
        <v>5</v>
      </c>
      <c r="G237" s="171">
        <f t="shared" si="314"/>
        <v>34.604066985645929</v>
      </c>
      <c r="H237" s="171">
        <f t="shared" si="315"/>
        <v>15.395933014354071</v>
      </c>
      <c r="I237" s="172">
        <f t="shared" si="316"/>
        <v>0.30791866028708142</v>
      </c>
      <c r="J237" s="173">
        <v>22</v>
      </c>
      <c r="K237" s="145">
        <v>3.8</v>
      </c>
      <c r="L237" s="146">
        <v>1.2</v>
      </c>
      <c r="M237" s="133">
        <v>573</v>
      </c>
      <c r="N237" s="133"/>
      <c r="O237" s="166">
        <f t="shared" si="317"/>
        <v>150.78947368421052</v>
      </c>
      <c r="P237" s="158">
        <f t="shared" si="318"/>
        <v>6.8540669856459324</v>
      </c>
      <c r="Q237" s="137"/>
      <c r="R237" s="158">
        <f t="shared" si="319"/>
        <v>0</v>
      </c>
      <c r="S237" s="137"/>
      <c r="T237" s="158">
        <f t="shared" si="320"/>
        <v>0</v>
      </c>
      <c r="U237" s="137"/>
      <c r="V237" s="158">
        <f t="shared" si="321"/>
        <v>0</v>
      </c>
      <c r="W237" s="137">
        <v>0</v>
      </c>
      <c r="X237" s="158">
        <f t="shared" si="322"/>
        <v>0</v>
      </c>
      <c r="Y237" s="137">
        <v>0</v>
      </c>
      <c r="Z237" s="158">
        <f t="shared" si="323"/>
        <v>0</v>
      </c>
      <c r="AA237" s="137">
        <v>0</v>
      </c>
      <c r="AB237" s="158">
        <f t="shared" si="324"/>
        <v>0</v>
      </c>
      <c r="AC237" s="166">
        <v>0</v>
      </c>
      <c r="AD237" s="137">
        <v>0</v>
      </c>
      <c r="AE237" s="158">
        <f t="shared" si="325"/>
        <v>0</v>
      </c>
      <c r="AF237" s="158">
        <v>25</v>
      </c>
      <c r="AG237" s="158">
        <v>0</v>
      </c>
      <c r="AH237" s="174">
        <v>0.04</v>
      </c>
      <c r="AI237" s="174">
        <v>1.4999999999999999E-2</v>
      </c>
      <c r="AJ237" s="158">
        <f t="shared" si="326"/>
        <v>2</v>
      </c>
      <c r="AK237" s="175">
        <f t="shared" si="327"/>
        <v>0.75</v>
      </c>
    </row>
    <row r="238" spans="1:37" s="195" customFormat="1" ht="13.5" customHeight="1" thickBot="1" x14ac:dyDescent="0.25">
      <c r="A238" s="142" t="s">
        <v>113</v>
      </c>
      <c r="B238" s="177" t="s">
        <v>11</v>
      </c>
      <c r="C238" s="177" t="s">
        <v>3</v>
      </c>
      <c r="D238" s="279">
        <v>50</v>
      </c>
      <c r="E238" s="279">
        <v>30</v>
      </c>
      <c r="F238" s="279">
        <v>5</v>
      </c>
      <c r="G238" s="178">
        <f t="shared" si="314"/>
        <v>36.504385964912281</v>
      </c>
      <c r="H238" s="178">
        <f t="shared" si="315"/>
        <v>13.495614035087719</v>
      </c>
      <c r="I238" s="179">
        <f t="shared" si="316"/>
        <v>0.26991228070175438</v>
      </c>
      <c r="J238" s="180">
        <v>30</v>
      </c>
      <c r="K238" s="147">
        <v>3.8</v>
      </c>
      <c r="L238" s="148">
        <v>1.2</v>
      </c>
      <c r="M238" s="134">
        <v>998</v>
      </c>
      <c r="N238" s="134"/>
      <c r="O238" s="168">
        <f t="shared" si="317"/>
        <v>262.63157894736844</v>
      </c>
      <c r="P238" s="159">
        <f t="shared" si="318"/>
        <v>8.7543859649122808</v>
      </c>
      <c r="Q238" s="138"/>
      <c r="R238" s="159">
        <f t="shared" si="319"/>
        <v>0</v>
      </c>
      <c r="S238" s="138"/>
      <c r="T238" s="159">
        <f t="shared" si="320"/>
        <v>0</v>
      </c>
      <c r="U238" s="138"/>
      <c r="V238" s="159">
        <f t="shared" si="321"/>
        <v>0</v>
      </c>
      <c r="W238" s="138">
        <v>0</v>
      </c>
      <c r="X238" s="159">
        <f t="shared" si="322"/>
        <v>0</v>
      </c>
      <c r="Y238" s="138">
        <v>0</v>
      </c>
      <c r="Z238" s="159">
        <f t="shared" si="323"/>
        <v>0</v>
      </c>
      <c r="AA238" s="138">
        <v>0</v>
      </c>
      <c r="AB238" s="159">
        <f t="shared" si="324"/>
        <v>0</v>
      </c>
      <c r="AC238" s="168">
        <v>0</v>
      </c>
      <c r="AD238" s="138">
        <v>0</v>
      </c>
      <c r="AE238" s="159">
        <f t="shared" si="325"/>
        <v>0</v>
      </c>
      <c r="AF238" s="159">
        <v>25</v>
      </c>
      <c r="AG238" s="159">
        <v>0</v>
      </c>
      <c r="AH238" s="181">
        <v>0.04</v>
      </c>
      <c r="AI238" s="181">
        <v>1.4999999999999999E-2</v>
      </c>
      <c r="AJ238" s="159">
        <f t="shared" si="326"/>
        <v>2</v>
      </c>
      <c r="AK238" s="182">
        <f t="shared" si="327"/>
        <v>0.75</v>
      </c>
    </row>
    <row r="239" spans="1:37" s="195" customFormat="1" ht="12.75" customHeight="1" x14ac:dyDescent="0.2">
      <c r="A239" s="187" t="s">
        <v>188</v>
      </c>
      <c r="B239" s="188" t="s">
        <v>187</v>
      </c>
      <c r="C239" s="188" t="s">
        <v>22</v>
      </c>
      <c r="D239" s="272">
        <v>50</v>
      </c>
      <c r="E239" s="272">
        <v>35</v>
      </c>
      <c r="F239" s="272">
        <v>5</v>
      </c>
      <c r="G239" s="190">
        <f>SUM(P239,R239,T239,V239,X239,Z239,AB239,AC239,AE239,AF239,AJ239,AK239)</f>
        <v>35.75</v>
      </c>
      <c r="H239" s="190">
        <f>D239-G239</f>
        <v>14.25</v>
      </c>
      <c r="I239" s="191">
        <f>H239/D239</f>
        <v>0.28499999999999998</v>
      </c>
      <c r="J239" s="192">
        <v>1</v>
      </c>
      <c r="K239" s="145">
        <v>3.8</v>
      </c>
      <c r="L239" s="146">
        <v>1.2</v>
      </c>
      <c r="M239" s="132"/>
      <c r="N239" s="132"/>
      <c r="O239" s="165">
        <f>(M239+N239)/K239</f>
        <v>0</v>
      </c>
      <c r="P239" s="157">
        <f t="shared" ref="P239:P246" si="328">O239/J239</f>
        <v>0</v>
      </c>
      <c r="Q239" s="136"/>
      <c r="R239" s="157">
        <f t="shared" ref="R239:R246" si="329">Q239/K239</f>
        <v>0</v>
      </c>
      <c r="S239" s="136"/>
      <c r="T239" s="157">
        <f>S239/K239</f>
        <v>0</v>
      </c>
      <c r="U239" s="132"/>
      <c r="V239" s="157">
        <f>U239*L239</f>
        <v>0</v>
      </c>
      <c r="W239" s="136">
        <v>0</v>
      </c>
      <c r="X239" s="157">
        <f>(W239/K239)/J239</f>
        <v>0</v>
      </c>
      <c r="Y239" s="136">
        <v>0</v>
      </c>
      <c r="Z239" s="157">
        <f>(Y239/K239)/J239</f>
        <v>0</v>
      </c>
      <c r="AA239" s="136">
        <v>0</v>
      </c>
      <c r="AB239" s="157">
        <f>(AA239/K239)/J239</f>
        <v>0</v>
      </c>
      <c r="AC239" s="157">
        <v>0</v>
      </c>
      <c r="AD239" s="136">
        <v>0</v>
      </c>
      <c r="AE239" s="157">
        <f>AD239/K239</f>
        <v>0</v>
      </c>
      <c r="AF239" s="157">
        <v>33</v>
      </c>
      <c r="AG239" s="157">
        <v>0</v>
      </c>
      <c r="AH239" s="221">
        <v>0.04</v>
      </c>
      <c r="AI239" s="221">
        <v>1.4999999999999999E-2</v>
      </c>
      <c r="AJ239" s="157">
        <f>(D239*AH239)+AG239</f>
        <v>2</v>
      </c>
      <c r="AK239" s="194">
        <f>D239*AI239</f>
        <v>0.75</v>
      </c>
    </row>
    <row r="240" spans="1:37" s="195" customFormat="1" ht="12.75" customHeight="1" x14ac:dyDescent="0.2">
      <c r="A240" s="141" t="s">
        <v>135</v>
      </c>
      <c r="B240" s="176" t="s">
        <v>11</v>
      </c>
      <c r="C240" s="176" t="s">
        <v>1</v>
      </c>
      <c r="D240" s="273">
        <v>50</v>
      </c>
      <c r="E240" s="273">
        <v>35</v>
      </c>
      <c r="F240" s="273">
        <v>5</v>
      </c>
      <c r="G240" s="171">
        <f>SUM(P240,R240,T240,V240,X240,Z240,AB240,AC240,AE240,AF240,AJ240,AK240)</f>
        <v>37.960526315789473</v>
      </c>
      <c r="H240" s="171">
        <f>D240-G240</f>
        <v>12.039473684210527</v>
      </c>
      <c r="I240" s="172">
        <f>H240/D240</f>
        <v>0.24078947368421055</v>
      </c>
      <c r="J240" s="173">
        <v>10</v>
      </c>
      <c r="K240" s="145">
        <v>3.8</v>
      </c>
      <c r="L240" s="146">
        <v>1.2</v>
      </c>
      <c r="M240" s="133">
        <v>312</v>
      </c>
      <c r="N240" s="133"/>
      <c r="O240" s="166">
        <f>(M240+N240)/K240</f>
        <v>82.10526315789474</v>
      </c>
      <c r="P240" s="158">
        <f t="shared" si="328"/>
        <v>8.2105263157894743</v>
      </c>
      <c r="Q240" s="137"/>
      <c r="R240" s="158">
        <f t="shared" si="329"/>
        <v>0</v>
      </c>
      <c r="S240" s="137"/>
      <c r="T240" s="158">
        <f>S240/K240</f>
        <v>0</v>
      </c>
      <c r="U240" s="137"/>
      <c r="V240" s="158">
        <f>U240/K240</f>
        <v>0</v>
      </c>
      <c r="W240" s="137">
        <v>0</v>
      </c>
      <c r="X240" s="158">
        <f>(W240/K240)/J240</f>
        <v>0</v>
      </c>
      <c r="Y240" s="137">
        <v>0</v>
      </c>
      <c r="Z240" s="158">
        <f>(Y240/K240)/J240</f>
        <v>0</v>
      </c>
      <c r="AA240" s="137">
        <v>0</v>
      </c>
      <c r="AB240" s="158">
        <f>(AA240/K240)/J240</f>
        <v>0</v>
      </c>
      <c r="AC240" s="166">
        <v>0</v>
      </c>
      <c r="AD240" s="137">
        <v>0</v>
      </c>
      <c r="AE240" s="158">
        <f>AD240/K240</f>
        <v>0</v>
      </c>
      <c r="AF240" s="158">
        <v>27</v>
      </c>
      <c r="AG240" s="158">
        <v>0</v>
      </c>
      <c r="AH240" s="174">
        <v>0.04</v>
      </c>
      <c r="AI240" s="174">
        <v>1.4999999999999999E-2</v>
      </c>
      <c r="AJ240" s="158">
        <f>(D240*AH240)+AG240</f>
        <v>2</v>
      </c>
      <c r="AK240" s="175">
        <f>D240*AI240</f>
        <v>0.75</v>
      </c>
    </row>
    <row r="241" spans="1:37" s="195" customFormat="1" ht="12.75" customHeight="1" x14ac:dyDescent="0.2">
      <c r="A241" s="141" t="s">
        <v>135</v>
      </c>
      <c r="B241" s="176" t="s">
        <v>11</v>
      </c>
      <c r="C241" s="176" t="s">
        <v>2</v>
      </c>
      <c r="D241" s="273">
        <v>50</v>
      </c>
      <c r="E241" s="273">
        <v>35</v>
      </c>
      <c r="F241" s="273">
        <v>5</v>
      </c>
      <c r="G241" s="171">
        <f>SUM(P241,R241,T241,V241,X241,Z241,AB241,AC241,AE241,AF241,AJ241,AK241)</f>
        <v>35.013157894736842</v>
      </c>
      <c r="H241" s="171">
        <f>D241-G241</f>
        <v>14.986842105263158</v>
      </c>
      <c r="I241" s="172">
        <f>H241/D241</f>
        <v>0.29973684210526313</v>
      </c>
      <c r="J241" s="173">
        <v>22</v>
      </c>
      <c r="K241" s="145">
        <v>3.8</v>
      </c>
      <c r="L241" s="146">
        <v>1.2</v>
      </c>
      <c r="M241" s="133">
        <v>440</v>
      </c>
      <c r="N241" s="133"/>
      <c r="O241" s="166">
        <f>(M241+N241)/K241</f>
        <v>115.78947368421053</v>
      </c>
      <c r="P241" s="158">
        <f t="shared" si="328"/>
        <v>5.2631578947368425</v>
      </c>
      <c r="Q241" s="137"/>
      <c r="R241" s="158">
        <f t="shared" si="329"/>
        <v>0</v>
      </c>
      <c r="S241" s="137"/>
      <c r="T241" s="158">
        <f>S241/K241</f>
        <v>0</v>
      </c>
      <c r="U241" s="137"/>
      <c r="V241" s="158">
        <f>U241/K241</f>
        <v>0</v>
      </c>
      <c r="W241" s="137">
        <v>0</v>
      </c>
      <c r="X241" s="158">
        <f>(W241/K241)/J241</f>
        <v>0</v>
      </c>
      <c r="Y241" s="137">
        <v>0</v>
      </c>
      <c r="Z241" s="158">
        <f>(Y241/K241)/J241</f>
        <v>0</v>
      </c>
      <c r="AA241" s="137">
        <v>0</v>
      </c>
      <c r="AB241" s="158">
        <f>(AA241/K241)/J241</f>
        <v>0</v>
      </c>
      <c r="AC241" s="166">
        <v>0</v>
      </c>
      <c r="AD241" s="137">
        <v>0</v>
      </c>
      <c r="AE241" s="158">
        <f>AD241/K241</f>
        <v>0</v>
      </c>
      <c r="AF241" s="158">
        <v>27</v>
      </c>
      <c r="AG241" s="158">
        <v>0</v>
      </c>
      <c r="AH241" s="174">
        <v>0.04</v>
      </c>
      <c r="AI241" s="174">
        <v>1.4999999999999999E-2</v>
      </c>
      <c r="AJ241" s="158">
        <f>(D241*AH241)+AG241</f>
        <v>2</v>
      </c>
      <c r="AK241" s="175">
        <f>D241*AI241</f>
        <v>0.75</v>
      </c>
    </row>
    <row r="242" spans="1:37" s="195" customFormat="1" ht="13.5" customHeight="1" thickBot="1" x14ac:dyDescent="0.25">
      <c r="A242" s="142" t="s">
        <v>135</v>
      </c>
      <c r="B242" s="177" t="s">
        <v>11</v>
      </c>
      <c r="C242" s="177" t="s">
        <v>3</v>
      </c>
      <c r="D242" s="279">
        <v>50</v>
      </c>
      <c r="E242" s="279">
        <v>35</v>
      </c>
      <c r="F242" s="279">
        <v>5</v>
      </c>
      <c r="G242" s="178">
        <f>SUM(P242,R242,T242,V242,X242,Z242,AB242,AC242,AE242,AF242,AJ242,AK242)</f>
        <v>36.671052631578945</v>
      </c>
      <c r="H242" s="178">
        <f>D242-G242</f>
        <v>13.328947368421055</v>
      </c>
      <c r="I242" s="179">
        <f>H242/D242</f>
        <v>0.26657894736842108</v>
      </c>
      <c r="J242" s="180">
        <v>30</v>
      </c>
      <c r="K242" s="147">
        <v>3.8</v>
      </c>
      <c r="L242" s="148">
        <v>1.2</v>
      </c>
      <c r="M242" s="134">
        <v>789</v>
      </c>
      <c r="N242" s="134"/>
      <c r="O242" s="168">
        <f>(M242+N242)/K242</f>
        <v>207.63157894736844</v>
      </c>
      <c r="P242" s="159">
        <f t="shared" si="328"/>
        <v>6.9210526315789478</v>
      </c>
      <c r="Q242" s="138"/>
      <c r="R242" s="159">
        <f t="shared" si="329"/>
        <v>0</v>
      </c>
      <c r="S242" s="138"/>
      <c r="T242" s="159">
        <f>S242/K242</f>
        <v>0</v>
      </c>
      <c r="U242" s="138"/>
      <c r="V242" s="159">
        <f>U242/K242</f>
        <v>0</v>
      </c>
      <c r="W242" s="138">
        <v>0</v>
      </c>
      <c r="X242" s="159">
        <f>(W242/K242)/J242</f>
        <v>0</v>
      </c>
      <c r="Y242" s="138">
        <v>0</v>
      </c>
      <c r="Z242" s="159">
        <f>(Y242/K242)/J242</f>
        <v>0</v>
      </c>
      <c r="AA242" s="138">
        <v>0</v>
      </c>
      <c r="AB242" s="159">
        <f>(AA242/K242)/J242</f>
        <v>0</v>
      </c>
      <c r="AC242" s="168">
        <v>0</v>
      </c>
      <c r="AD242" s="138">
        <v>0</v>
      </c>
      <c r="AE242" s="159">
        <f>AD242/K242</f>
        <v>0</v>
      </c>
      <c r="AF242" s="159">
        <v>27</v>
      </c>
      <c r="AG242" s="159">
        <v>0</v>
      </c>
      <c r="AH242" s="181">
        <v>0.04</v>
      </c>
      <c r="AI242" s="181">
        <v>1.4999999999999999E-2</v>
      </c>
      <c r="AJ242" s="159">
        <f>(D242*AH242)+AG242</f>
        <v>2</v>
      </c>
      <c r="AK242" s="182">
        <f>D242*AI242</f>
        <v>0.75</v>
      </c>
    </row>
    <row r="243" spans="1:37" s="195" customFormat="1" ht="13.5" customHeight="1" thickBot="1" x14ac:dyDescent="0.25">
      <c r="A243" s="200" t="s">
        <v>176</v>
      </c>
      <c r="B243" s="201" t="s">
        <v>7</v>
      </c>
      <c r="C243" s="201" t="s">
        <v>22</v>
      </c>
      <c r="D243" s="282">
        <v>45</v>
      </c>
      <c r="E243" s="282">
        <v>30</v>
      </c>
      <c r="F243" s="282">
        <v>5</v>
      </c>
      <c r="G243" s="203">
        <f t="shared" ref="G243:G266" si="330">SUM(P243,R243,T243,V243,X243,Z243,AB243,AC243,AE243,AF243,AJ243,AK243)</f>
        <v>24.475000000000001</v>
      </c>
      <c r="H243" s="203">
        <f t="shared" ref="H243:H266" si="331">D243-G243</f>
        <v>20.524999999999999</v>
      </c>
      <c r="I243" s="204">
        <f t="shared" ref="I243:I266" si="332">H243/D243</f>
        <v>0.45611111111111108</v>
      </c>
      <c r="J243" s="205">
        <v>1</v>
      </c>
      <c r="K243" s="153">
        <v>3.8</v>
      </c>
      <c r="L243" s="154">
        <v>1.2</v>
      </c>
      <c r="M243" s="206"/>
      <c r="N243" s="206"/>
      <c r="O243" s="207">
        <f t="shared" ref="O243:O266" si="333">(M243+N243)/K243</f>
        <v>0</v>
      </c>
      <c r="P243" s="186">
        <f t="shared" si="328"/>
        <v>0</v>
      </c>
      <c r="Q243" s="208"/>
      <c r="R243" s="186">
        <f t="shared" si="329"/>
        <v>0</v>
      </c>
      <c r="S243" s="208"/>
      <c r="T243" s="186">
        <f t="shared" ref="T243:T266" si="334">S243/K243</f>
        <v>0</v>
      </c>
      <c r="U243" s="208"/>
      <c r="V243" s="186">
        <f t="shared" ref="V243:V266" si="335">U243/K243</f>
        <v>0</v>
      </c>
      <c r="W243" s="208">
        <v>0</v>
      </c>
      <c r="X243" s="186">
        <f t="shared" ref="X243:X266" si="336">(W243/K243)/J243</f>
        <v>0</v>
      </c>
      <c r="Y243" s="208">
        <v>0</v>
      </c>
      <c r="Z243" s="186">
        <f t="shared" ref="Z243:Z266" si="337">(Y243/K243)/J243</f>
        <v>0</v>
      </c>
      <c r="AA243" s="208">
        <v>0</v>
      </c>
      <c r="AB243" s="186">
        <f t="shared" ref="AB243:AB266" si="338">(AA243/K243)/J243</f>
        <v>0</v>
      </c>
      <c r="AC243" s="207">
        <v>0</v>
      </c>
      <c r="AD243" s="208">
        <v>0</v>
      </c>
      <c r="AE243" s="186">
        <f t="shared" ref="AE243:AE266" si="339">AD243/K243</f>
        <v>0</v>
      </c>
      <c r="AF243" s="186">
        <v>22</v>
      </c>
      <c r="AG243" s="186">
        <v>0</v>
      </c>
      <c r="AH243" s="233">
        <v>0.04</v>
      </c>
      <c r="AI243" s="233">
        <v>1.4999999999999999E-2</v>
      </c>
      <c r="AJ243" s="207">
        <f t="shared" ref="AJ243:AJ266" si="340">(D243*AH243)+AG243</f>
        <v>1.8</v>
      </c>
      <c r="AK243" s="234">
        <f t="shared" ref="AK243:AK266" si="341">D243*AI243</f>
        <v>0.67499999999999993</v>
      </c>
    </row>
    <row r="244" spans="1:37" s="195" customFormat="1" ht="12.75" customHeight="1" x14ac:dyDescent="0.2">
      <c r="A244" s="140" t="s">
        <v>171</v>
      </c>
      <c r="B244" s="188" t="s">
        <v>7</v>
      </c>
      <c r="C244" s="188" t="s">
        <v>1</v>
      </c>
      <c r="D244" s="272">
        <v>45</v>
      </c>
      <c r="E244" s="272">
        <v>30</v>
      </c>
      <c r="F244" s="272">
        <v>5</v>
      </c>
      <c r="G244" s="190">
        <f t="shared" si="330"/>
        <v>29.34342105263158</v>
      </c>
      <c r="H244" s="190">
        <f t="shared" si="331"/>
        <v>15.65657894736842</v>
      </c>
      <c r="I244" s="191">
        <f t="shared" si="332"/>
        <v>0.34792397660818708</v>
      </c>
      <c r="J244" s="192">
        <v>10</v>
      </c>
      <c r="K244" s="149">
        <v>3.8</v>
      </c>
      <c r="L244" s="144">
        <v>1.2</v>
      </c>
      <c r="M244" s="132">
        <v>337</v>
      </c>
      <c r="N244" s="132"/>
      <c r="O244" s="165">
        <f t="shared" si="333"/>
        <v>88.684210526315795</v>
      </c>
      <c r="P244" s="157">
        <f t="shared" si="328"/>
        <v>8.8684210526315788</v>
      </c>
      <c r="Q244" s="136"/>
      <c r="R244" s="157">
        <f t="shared" si="329"/>
        <v>0</v>
      </c>
      <c r="S244" s="136"/>
      <c r="T244" s="157">
        <f t="shared" si="334"/>
        <v>0</v>
      </c>
      <c r="U244" s="136"/>
      <c r="V244" s="157">
        <f t="shared" si="335"/>
        <v>0</v>
      </c>
      <c r="W244" s="136">
        <v>0</v>
      </c>
      <c r="X244" s="157">
        <f t="shared" si="336"/>
        <v>0</v>
      </c>
      <c r="Y244" s="136">
        <v>0</v>
      </c>
      <c r="Z244" s="157">
        <f t="shared" si="337"/>
        <v>0</v>
      </c>
      <c r="AA244" s="136">
        <v>0</v>
      </c>
      <c r="AB244" s="157">
        <f t="shared" si="338"/>
        <v>0</v>
      </c>
      <c r="AC244" s="165">
        <v>0</v>
      </c>
      <c r="AD244" s="136">
        <v>0</v>
      </c>
      <c r="AE244" s="157">
        <f t="shared" si="339"/>
        <v>0</v>
      </c>
      <c r="AF244" s="157">
        <v>18</v>
      </c>
      <c r="AG244" s="157">
        <v>0</v>
      </c>
      <c r="AH244" s="193">
        <v>0.04</v>
      </c>
      <c r="AI244" s="193">
        <v>1.4999999999999999E-2</v>
      </c>
      <c r="AJ244" s="157">
        <f t="shared" si="340"/>
        <v>1.8</v>
      </c>
      <c r="AK244" s="194">
        <f t="shared" si="341"/>
        <v>0.67499999999999993</v>
      </c>
    </row>
    <row r="245" spans="1:37" s="195" customFormat="1" ht="12.75" customHeight="1" x14ac:dyDescent="0.2">
      <c r="A245" s="141" t="s">
        <v>171</v>
      </c>
      <c r="B245" s="176" t="s">
        <v>7</v>
      </c>
      <c r="C245" s="176" t="s">
        <v>2</v>
      </c>
      <c r="D245" s="273">
        <v>45</v>
      </c>
      <c r="E245" s="273">
        <v>30</v>
      </c>
      <c r="F245" s="273">
        <v>5</v>
      </c>
      <c r="G245" s="171">
        <f t="shared" si="330"/>
        <v>26.264473684210529</v>
      </c>
      <c r="H245" s="171">
        <f t="shared" si="331"/>
        <v>18.735526315789471</v>
      </c>
      <c r="I245" s="172">
        <f t="shared" si="332"/>
        <v>0.41634502923976602</v>
      </c>
      <c r="J245" s="173">
        <v>22</v>
      </c>
      <c r="K245" s="145">
        <v>3.8</v>
      </c>
      <c r="L245" s="146">
        <v>1.2</v>
      </c>
      <c r="M245" s="133">
        <v>484</v>
      </c>
      <c r="N245" s="133"/>
      <c r="O245" s="166">
        <f t="shared" si="333"/>
        <v>127.36842105263159</v>
      </c>
      <c r="P245" s="158">
        <f t="shared" si="328"/>
        <v>5.7894736842105265</v>
      </c>
      <c r="Q245" s="137"/>
      <c r="R245" s="158">
        <f t="shared" si="329"/>
        <v>0</v>
      </c>
      <c r="S245" s="137"/>
      <c r="T245" s="158">
        <f t="shared" si="334"/>
        <v>0</v>
      </c>
      <c r="U245" s="137"/>
      <c r="V245" s="158">
        <f t="shared" si="335"/>
        <v>0</v>
      </c>
      <c r="W245" s="137">
        <v>0</v>
      </c>
      <c r="X245" s="158">
        <f t="shared" si="336"/>
        <v>0</v>
      </c>
      <c r="Y245" s="137">
        <v>0</v>
      </c>
      <c r="Z245" s="158">
        <f t="shared" si="337"/>
        <v>0</v>
      </c>
      <c r="AA245" s="137">
        <v>0</v>
      </c>
      <c r="AB245" s="158">
        <f t="shared" si="338"/>
        <v>0</v>
      </c>
      <c r="AC245" s="166">
        <v>0</v>
      </c>
      <c r="AD245" s="137">
        <v>0</v>
      </c>
      <c r="AE245" s="158">
        <f t="shared" si="339"/>
        <v>0</v>
      </c>
      <c r="AF245" s="158">
        <v>18</v>
      </c>
      <c r="AG245" s="158">
        <v>0</v>
      </c>
      <c r="AH245" s="197">
        <v>0.04</v>
      </c>
      <c r="AI245" s="197">
        <v>1.4999999999999999E-2</v>
      </c>
      <c r="AJ245" s="158">
        <f t="shared" si="340"/>
        <v>1.8</v>
      </c>
      <c r="AK245" s="175">
        <f t="shared" si="341"/>
        <v>0.67499999999999993</v>
      </c>
    </row>
    <row r="246" spans="1:37" s="195" customFormat="1" ht="12.75" customHeight="1" thickBot="1" x14ac:dyDescent="0.25">
      <c r="A246" s="142" t="s">
        <v>171</v>
      </c>
      <c r="B246" s="177" t="s">
        <v>7</v>
      </c>
      <c r="C246" s="177" t="s">
        <v>3</v>
      </c>
      <c r="D246" s="279">
        <v>45</v>
      </c>
      <c r="E246" s="279">
        <v>30</v>
      </c>
      <c r="F246" s="279">
        <v>5</v>
      </c>
      <c r="G246" s="178">
        <f t="shared" si="330"/>
        <v>28.010087719298248</v>
      </c>
      <c r="H246" s="178">
        <f t="shared" si="331"/>
        <v>16.989912280701752</v>
      </c>
      <c r="I246" s="179">
        <f t="shared" si="332"/>
        <v>0.3775536062378167</v>
      </c>
      <c r="J246" s="180">
        <v>30</v>
      </c>
      <c r="K246" s="147">
        <v>3.8</v>
      </c>
      <c r="L246" s="148">
        <v>1.2</v>
      </c>
      <c r="M246" s="134">
        <v>859</v>
      </c>
      <c r="N246" s="134"/>
      <c r="O246" s="168">
        <f t="shared" si="333"/>
        <v>226.05263157894737</v>
      </c>
      <c r="P246" s="159">
        <f t="shared" si="328"/>
        <v>7.5350877192982457</v>
      </c>
      <c r="Q246" s="138"/>
      <c r="R246" s="159">
        <f t="shared" si="329"/>
        <v>0</v>
      </c>
      <c r="S246" s="138"/>
      <c r="T246" s="159">
        <f t="shared" si="334"/>
        <v>0</v>
      </c>
      <c r="U246" s="138"/>
      <c r="V246" s="159">
        <f t="shared" si="335"/>
        <v>0</v>
      </c>
      <c r="W246" s="138">
        <v>0</v>
      </c>
      <c r="X246" s="159">
        <f t="shared" si="336"/>
        <v>0</v>
      </c>
      <c r="Y246" s="138">
        <v>0</v>
      </c>
      <c r="Z246" s="159">
        <f t="shared" si="337"/>
        <v>0</v>
      </c>
      <c r="AA246" s="138">
        <v>0</v>
      </c>
      <c r="AB246" s="159">
        <f t="shared" si="338"/>
        <v>0</v>
      </c>
      <c r="AC246" s="168">
        <v>0</v>
      </c>
      <c r="AD246" s="138">
        <v>0</v>
      </c>
      <c r="AE246" s="159">
        <f t="shared" si="339"/>
        <v>0</v>
      </c>
      <c r="AF246" s="159">
        <v>18</v>
      </c>
      <c r="AG246" s="159">
        <v>0</v>
      </c>
      <c r="AH246" s="199">
        <v>0.04</v>
      </c>
      <c r="AI246" s="199">
        <v>1.4999999999999999E-2</v>
      </c>
      <c r="AJ246" s="159">
        <f t="shared" si="340"/>
        <v>1.8</v>
      </c>
      <c r="AK246" s="182">
        <f t="shared" si="341"/>
        <v>0.67499999999999993</v>
      </c>
    </row>
    <row r="247" spans="1:37" ht="12.75" customHeight="1" x14ac:dyDescent="0.2">
      <c r="A247" s="140" t="s">
        <v>177</v>
      </c>
      <c r="B247" s="188" t="s">
        <v>8</v>
      </c>
      <c r="C247" s="188" t="s">
        <v>22</v>
      </c>
      <c r="D247" s="272">
        <v>60</v>
      </c>
      <c r="E247" s="272">
        <v>40</v>
      </c>
      <c r="F247" s="272">
        <v>5</v>
      </c>
      <c r="G247" s="190">
        <f t="shared" ref="G247:G252" si="342">SUM(P247,R247,T247,V247,X247,Z247,AB247,AC247,AE247,AF247,AJ247,AK247)</f>
        <v>43.3</v>
      </c>
      <c r="H247" s="190">
        <f t="shared" ref="H247:H252" si="343">D247-G247</f>
        <v>16.700000000000003</v>
      </c>
      <c r="I247" s="191">
        <f t="shared" ref="I247:I252" si="344">H247/D247</f>
        <v>0.27833333333333338</v>
      </c>
      <c r="J247" s="192">
        <v>1</v>
      </c>
      <c r="K247" s="149">
        <v>3.8</v>
      </c>
      <c r="L247" s="144">
        <v>1.2</v>
      </c>
      <c r="M247" s="132"/>
      <c r="N247" s="132"/>
      <c r="O247" s="165">
        <f t="shared" ref="O247:O252" si="345">(M247+N247)/K247</f>
        <v>0</v>
      </c>
      <c r="P247" s="157">
        <f t="shared" ref="P247:P252" si="346">O247/J247</f>
        <v>0</v>
      </c>
      <c r="Q247" s="136"/>
      <c r="R247" s="157">
        <f t="shared" ref="R247:R252" si="347">Q247/K247</f>
        <v>0</v>
      </c>
      <c r="S247" s="136"/>
      <c r="T247" s="157">
        <f t="shared" ref="T247:T252" si="348">S247/K247</f>
        <v>0</v>
      </c>
      <c r="U247" s="136"/>
      <c r="V247" s="157">
        <f t="shared" ref="V247:V252" si="349">U247/K247</f>
        <v>0</v>
      </c>
      <c r="W247" s="136">
        <v>0</v>
      </c>
      <c r="X247" s="157">
        <f t="shared" ref="X247:X252" si="350">(W247/K247)/J247</f>
        <v>0</v>
      </c>
      <c r="Y247" s="136">
        <v>0</v>
      </c>
      <c r="Z247" s="157">
        <f t="shared" ref="Z247:Z252" si="351">(Y247/K247)/J247</f>
        <v>0</v>
      </c>
      <c r="AA247" s="136">
        <v>0</v>
      </c>
      <c r="AB247" s="157">
        <f t="shared" ref="AB247:AB252" si="352">(AA247/K247)/J247</f>
        <v>0</v>
      </c>
      <c r="AC247" s="165">
        <v>0</v>
      </c>
      <c r="AD247" s="136">
        <v>0</v>
      </c>
      <c r="AE247" s="157">
        <f t="shared" ref="AE247:AE252" si="353">AD247/K247</f>
        <v>0</v>
      </c>
      <c r="AF247" s="157">
        <v>40</v>
      </c>
      <c r="AG247" s="157">
        <v>0</v>
      </c>
      <c r="AH247" s="193">
        <v>0.04</v>
      </c>
      <c r="AI247" s="193">
        <v>1.4999999999999999E-2</v>
      </c>
      <c r="AJ247" s="157">
        <f t="shared" ref="AJ247:AJ252" si="354">(D247*AH247)+AG247</f>
        <v>2.4</v>
      </c>
      <c r="AK247" s="194">
        <f t="shared" ref="AK247:AK252" si="355">D247*AI247</f>
        <v>0.89999999999999991</v>
      </c>
    </row>
    <row r="248" spans="1:37" ht="12.75" customHeight="1" x14ac:dyDescent="0.2">
      <c r="A248" s="235" t="s">
        <v>177</v>
      </c>
      <c r="B248" s="225" t="s">
        <v>9</v>
      </c>
      <c r="C248" s="225" t="s">
        <v>22</v>
      </c>
      <c r="D248" s="280">
        <v>60</v>
      </c>
      <c r="E248" s="280">
        <v>40</v>
      </c>
      <c r="F248" s="280">
        <v>5</v>
      </c>
      <c r="G248" s="226">
        <f t="shared" si="342"/>
        <v>43.3</v>
      </c>
      <c r="H248" s="226">
        <f t="shared" si="343"/>
        <v>16.700000000000003</v>
      </c>
      <c r="I248" s="227">
        <f t="shared" si="344"/>
        <v>0.27833333333333338</v>
      </c>
      <c r="J248" s="228">
        <v>1</v>
      </c>
      <c r="K248" s="143">
        <v>3.8</v>
      </c>
      <c r="L248" s="152">
        <v>1.2</v>
      </c>
      <c r="M248" s="135"/>
      <c r="N248" s="135"/>
      <c r="O248" s="169">
        <f t="shared" si="345"/>
        <v>0</v>
      </c>
      <c r="P248" s="164">
        <f t="shared" si="346"/>
        <v>0</v>
      </c>
      <c r="Q248" s="139"/>
      <c r="R248" s="164">
        <f t="shared" si="347"/>
        <v>0</v>
      </c>
      <c r="S248" s="139"/>
      <c r="T248" s="164">
        <f t="shared" si="348"/>
        <v>0</v>
      </c>
      <c r="U248" s="139"/>
      <c r="V248" s="164">
        <f t="shared" si="349"/>
        <v>0</v>
      </c>
      <c r="W248" s="139">
        <v>0</v>
      </c>
      <c r="X248" s="164">
        <f t="shared" si="350"/>
        <v>0</v>
      </c>
      <c r="Y248" s="139">
        <v>0</v>
      </c>
      <c r="Z248" s="164">
        <f t="shared" si="351"/>
        <v>0</v>
      </c>
      <c r="AA248" s="139">
        <v>0</v>
      </c>
      <c r="AB248" s="164">
        <f t="shared" si="352"/>
        <v>0</v>
      </c>
      <c r="AC248" s="169">
        <v>0</v>
      </c>
      <c r="AD248" s="139">
        <v>0</v>
      </c>
      <c r="AE248" s="164">
        <f t="shared" si="353"/>
        <v>0</v>
      </c>
      <c r="AF248" s="164">
        <v>40</v>
      </c>
      <c r="AG248" s="164">
        <v>0</v>
      </c>
      <c r="AH248" s="229">
        <v>0.04</v>
      </c>
      <c r="AI248" s="229">
        <v>1.4999999999999999E-2</v>
      </c>
      <c r="AJ248" s="164">
        <f t="shared" si="354"/>
        <v>2.4</v>
      </c>
      <c r="AK248" s="230">
        <f t="shared" si="355"/>
        <v>0.89999999999999991</v>
      </c>
    </row>
    <row r="249" spans="1:37" ht="12.75" customHeight="1" x14ac:dyDescent="0.2">
      <c r="A249" s="235" t="s">
        <v>163</v>
      </c>
      <c r="B249" s="225" t="s">
        <v>8</v>
      </c>
      <c r="C249" s="225" t="s">
        <v>1</v>
      </c>
      <c r="D249" s="280">
        <v>60</v>
      </c>
      <c r="E249" s="280">
        <v>40</v>
      </c>
      <c r="F249" s="280">
        <v>5</v>
      </c>
      <c r="G249" s="226">
        <f t="shared" si="342"/>
        <v>40.109210526315785</v>
      </c>
      <c r="H249" s="226">
        <f t="shared" si="343"/>
        <v>19.890789473684215</v>
      </c>
      <c r="I249" s="227">
        <f t="shared" si="344"/>
        <v>0.3315131578947369</v>
      </c>
      <c r="J249" s="228">
        <v>8</v>
      </c>
      <c r="K249" s="143">
        <v>3.8</v>
      </c>
      <c r="L249" s="152">
        <v>1.2</v>
      </c>
      <c r="M249" s="135">
        <v>359</v>
      </c>
      <c r="N249" s="135"/>
      <c r="O249" s="169">
        <f t="shared" si="345"/>
        <v>94.473684210526315</v>
      </c>
      <c r="P249" s="164">
        <f t="shared" si="346"/>
        <v>11.809210526315789</v>
      </c>
      <c r="Q249" s="139"/>
      <c r="R249" s="164">
        <f t="shared" si="347"/>
        <v>0</v>
      </c>
      <c r="S249" s="139"/>
      <c r="T249" s="164">
        <f t="shared" si="348"/>
        <v>0</v>
      </c>
      <c r="U249" s="139"/>
      <c r="V249" s="164">
        <f t="shared" si="349"/>
        <v>0</v>
      </c>
      <c r="W249" s="139">
        <v>0</v>
      </c>
      <c r="X249" s="164">
        <f t="shared" si="350"/>
        <v>0</v>
      </c>
      <c r="Y249" s="139">
        <v>0</v>
      </c>
      <c r="Z249" s="164">
        <f t="shared" si="351"/>
        <v>0</v>
      </c>
      <c r="AA249" s="139">
        <v>0</v>
      </c>
      <c r="AB249" s="164">
        <f t="shared" si="352"/>
        <v>0</v>
      </c>
      <c r="AC249" s="169">
        <v>0</v>
      </c>
      <c r="AD249" s="139">
        <v>0</v>
      </c>
      <c r="AE249" s="164">
        <f t="shared" si="353"/>
        <v>0</v>
      </c>
      <c r="AF249" s="164">
        <v>25</v>
      </c>
      <c r="AG249" s="164">
        <v>0</v>
      </c>
      <c r="AH249" s="229">
        <v>0.04</v>
      </c>
      <c r="AI249" s="229">
        <v>1.4999999999999999E-2</v>
      </c>
      <c r="AJ249" s="164">
        <f t="shared" si="354"/>
        <v>2.4</v>
      </c>
      <c r="AK249" s="230">
        <f t="shared" si="355"/>
        <v>0.89999999999999991</v>
      </c>
    </row>
    <row r="250" spans="1:37" ht="12.75" customHeight="1" x14ac:dyDescent="0.2">
      <c r="A250" s="141" t="s">
        <v>163</v>
      </c>
      <c r="B250" s="176" t="s">
        <v>8</v>
      </c>
      <c r="C250" s="176" t="s">
        <v>2</v>
      </c>
      <c r="D250" s="273">
        <v>60</v>
      </c>
      <c r="E250" s="273">
        <v>40</v>
      </c>
      <c r="F250" s="273">
        <v>5</v>
      </c>
      <c r="G250" s="171">
        <f t="shared" si="342"/>
        <v>36.88552631578947</v>
      </c>
      <c r="H250" s="171">
        <f t="shared" si="343"/>
        <v>23.11447368421053</v>
      </c>
      <c r="I250" s="172">
        <f t="shared" si="344"/>
        <v>0.38524122807017552</v>
      </c>
      <c r="J250" s="173">
        <v>16</v>
      </c>
      <c r="K250" s="145">
        <v>3.8</v>
      </c>
      <c r="L250" s="146">
        <v>1.2</v>
      </c>
      <c r="M250" s="133">
        <v>522</v>
      </c>
      <c r="N250" s="133"/>
      <c r="O250" s="166">
        <f t="shared" si="345"/>
        <v>137.36842105263159</v>
      </c>
      <c r="P250" s="158">
        <f t="shared" si="346"/>
        <v>8.5855263157894743</v>
      </c>
      <c r="Q250" s="137"/>
      <c r="R250" s="158">
        <f t="shared" si="347"/>
        <v>0</v>
      </c>
      <c r="S250" s="137"/>
      <c r="T250" s="158">
        <f t="shared" si="348"/>
        <v>0</v>
      </c>
      <c r="U250" s="137"/>
      <c r="V250" s="158">
        <f t="shared" si="349"/>
        <v>0</v>
      </c>
      <c r="W250" s="137">
        <v>0</v>
      </c>
      <c r="X250" s="158">
        <f t="shared" si="350"/>
        <v>0</v>
      </c>
      <c r="Y250" s="137">
        <v>0</v>
      </c>
      <c r="Z250" s="158">
        <f t="shared" si="351"/>
        <v>0</v>
      </c>
      <c r="AA250" s="137">
        <v>0</v>
      </c>
      <c r="AB250" s="158">
        <f t="shared" si="352"/>
        <v>0</v>
      </c>
      <c r="AC250" s="166">
        <v>0</v>
      </c>
      <c r="AD250" s="137">
        <v>0</v>
      </c>
      <c r="AE250" s="158">
        <f t="shared" si="353"/>
        <v>0</v>
      </c>
      <c r="AF250" s="158">
        <v>25</v>
      </c>
      <c r="AG250" s="158">
        <v>0</v>
      </c>
      <c r="AH250" s="197">
        <v>0.04</v>
      </c>
      <c r="AI250" s="197">
        <v>1.4999999999999999E-2</v>
      </c>
      <c r="AJ250" s="158">
        <f t="shared" si="354"/>
        <v>2.4</v>
      </c>
      <c r="AK250" s="175">
        <f t="shared" si="355"/>
        <v>0.89999999999999991</v>
      </c>
    </row>
    <row r="251" spans="1:37" ht="12.75" customHeight="1" x14ac:dyDescent="0.2">
      <c r="A251" s="235" t="s">
        <v>163</v>
      </c>
      <c r="B251" s="225" t="s">
        <v>9</v>
      </c>
      <c r="C251" s="225" t="s">
        <v>1</v>
      </c>
      <c r="D251" s="280">
        <v>60</v>
      </c>
      <c r="E251" s="280">
        <v>40</v>
      </c>
      <c r="F251" s="280">
        <v>5</v>
      </c>
      <c r="G251" s="226">
        <f t="shared" si="342"/>
        <v>40.109210526315785</v>
      </c>
      <c r="H251" s="226">
        <f t="shared" si="343"/>
        <v>19.890789473684215</v>
      </c>
      <c r="I251" s="227">
        <f t="shared" si="344"/>
        <v>0.3315131578947369</v>
      </c>
      <c r="J251" s="228">
        <v>8</v>
      </c>
      <c r="K251" s="143">
        <v>3.8</v>
      </c>
      <c r="L251" s="152">
        <v>1.2</v>
      </c>
      <c r="M251" s="135">
        <v>359</v>
      </c>
      <c r="N251" s="135"/>
      <c r="O251" s="169">
        <f t="shared" si="345"/>
        <v>94.473684210526315</v>
      </c>
      <c r="P251" s="164">
        <f t="shared" si="346"/>
        <v>11.809210526315789</v>
      </c>
      <c r="Q251" s="139"/>
      <c r="R251" s="164">
        <f t="shared" si="347"/>
        <v>0</v>
      </c>
      <c r="S251" s="139"/>
      <c r="T251" s="164">
        <f t="shared" si="348"/>
        <v>0</v>
      </c>
      <c r="U251" s="139"/>
      <c r="V251" s="164">
        <f t="shared" si="349"/>
        <v>0</v>
      </c>
      <c r="W251" s="139">
        <v>0</v>
      </c>
      <c r="X251" s="164">
        <f t="shared" si="350"/>
        <v>0</v>
      </c>
      <c r="Y251" s="139">
        <v>0</v>
      </c>
      <c r="Z251" s="164">
        <f t="shared" si="351"/>
        <v>0</v>
      </c>
      <c r="AA251" s="139">
        <v>0</v>
      </c>
      <c r="AB251" s="164">
        <f t="shared" si="352"/>
        <v>0</v>
      </c>
      <c r="AC251" s="169">
        <v>0</v>
      </c>
      <c r="AD251" s="139">
        <v>0</v>
      </c>
      <c r="AE251" s="164">
        <f t="shared" si="353"/>
        <v>0</v>
      </c>
      <c r="AF251" s="164">
        <v>25</v>
      </c>
      <c r="AG251" s="164">
        <v>0</v>
      </c>
      <c r="AH251" s="229">
        <v>0.04</v>
      </c>
      <c r="AI251" s="229">
        <v>1.4999999999999999E-2</v>
      </c>
      <c r="AJ251" s="164">
        <f t="shared" si="354"/>
        <v>2.4</v>
      </c>
      <c r="AK251" s="230">
        <f t="shared" si="355"/>
        <v>0.89999999999999991</v>
      </c>
    </row>
    <row r="252" spans="1:37" ht="12.75" customHeight="1" thickBot="1" x14ac:dyDescent="0.25">
      <c r="A252" s="142" t="s">
        <v>163</v>
      </c>
      <c r="B252" s="177" t="s">
        <v>9</v>
      </c>
      <c r="C252" s="177" t="s">
        <v>2</v>
      </c>
      <c r="D252" s="279">
        <v>60</v>
      </c>
      <c r="E252" s="279">
        <v>40</v>
      </c>
      <c r="F252" s="279">
        <v>5</v>
      </c>
      <c r="G252" s="178">
        <f t="shared" si="342"/>
        <v>37.526973684210525</v>
      </c>
      <c r="H252" s="178">
        <f t="shared" si="343"/>
        <v>22.473026315789475</v>
      </c>
      <c r="I252" s="179">
        <f t="shared" si="344"/>
        <v>0.37455043859649123</v>
      </c>
      <c r="J252" s="180">
        <v>16</v>
      </c>
      <c r="K252" s="147">
        <v>3.8</v>
      </c>
      <c r="L252" s="148">
        <v>1.2</v>
      </c>
      <c r="M252" s="134">
        <v>561</v>
      </c>
      <c r="N252" s="134"/>
      <c r="O252" s="168">
        <f t="shared" si="345"/>
        <v>147.63157894736844</v>
      </c>
      <c r="P252" s="159">
        <f t="shared" si="346"/>
        <v>9.2269736842105274</v>
      </c>
      <c r="Q252" s="138"/>
      <c r="R252" s="159">
        <f t="shared" si="347"/>
        <v>0</v>
      </c>
      <c r="S252" s="138"/>
      <c r="T252" s="159">
        <f t="shared" si="348"/>
        <v>0</v>
      </c>
      <c r="U252" s="138"/>
      <c r="V252" s="159">
        <f t="shared" si="349"/>
        <v>0</v>
      </c>
      <c r="W252" s="138">
        <v>0</v>
      </c>
      <c r="X252" s="159">
        <f t="shared" si="350"/>
        <v>0</v>
      </c>
      <c r="Y252" s="138">
        <v>0</v>
      </c>
      <c r="Z252" s="159">
        <f t="shared" si="351"/>
        <v>0</v>
      </c>
      <c r="AA252" s="138">
        <v>0</v>
      </c>
      <c r="AB252" s="159">
        <f t="shared" si="352"/>
        <v>0</v>
      </c>
      <c r="AC252" s="168">
        <v>0</v>
      </c>
      <c r="AD252" s="138">
        <v>0</v>
      </c>
      <c r="AE252" s="159">
        <f t="shared" si="353"/>
        <v>0</v>
      </c>
      <c r="AF252" s="159">
        <v>25</v>
      </c>
      <c r="AG252" s="159">
        <v>0</v>
      </c>
      <c r="AH252" s="199">
        <v>0.04</v>
      </c>
      <c r="AI252" s="199">
        <v>1.4999999999999999E-2</v>
      </c>
      <c r="AJ252" s="159">
        <f t="shared" si="354"/>
        <v>2.4</v>
      </c>
      <c r="AK252" s="182">
        <f t="shared" si="355"/>
        <v>0.89999999999999991</v>
      </c>
    </row>
    <row r="253" spans="1:37" s="195" customFormat="1" ht="12.75" customHeight="1" x14ac:dyDescent="0.2">
      <c r="A253" s="235" t="s">
        <v>142</v>
      </c>
      <c r="B253" s="225" t="s">
        <v>7</v>
      </c>
      <c r="C253" s="225" t="s">
        <v>22</v>
      </c>
      <c r="D253" s="280">
        <v>30</v>
      </c>
      <c r="E253" s="280">
        <v>15</v>
      </c>
      <c r="F253" s="280">
        <v>5</v>
      </c>
      <c r="G253" s="226">
        <f t="shared" si="330"/>
        <v>14.649999999999999</v>
      </c>
      <c r="H253" s="226">
        <f t="shared" si="331"/>
        <v>15.350000000000001</v>
      </c>
      <c r="I253" s="227">
        <f t="shared" si="332"/>
        <v>0.51166666666666671</v>
      </c>
      <c r="J253" s="228">
        <v>10</v>
      </c>
      <c r="K253" s="143">
        <v>3.8</v>
      </c>
      <c r="L253" s="152">
        <v>1.2</v>
      </c>
      <c r="M253" s="135"/>
      <c r="N253" s="135"/>
      <c r="O253" s="169">
        <f t="shared" si="333"/>
        <v>0</v>
      </c>
      <c r="P253" s="164">
        <f t="shared" ref="P253:P266" si="356">O253/J253</f>
        <v>0</v>
      </c>
      <c r="Q253" s="139"/>
      <c r="R253" s="164">
        <f t="shared" ref="R253:R266" si="357">Q253/K253</f>
        <v>0</v>
      </c>
      <c r="S253" s="139"/>
      <c r="T253" s="164">
        <f t="shared" si="334"/>
        <v>0</v>
      </c>
      <c r="U253" s="139"/>
      <c r="V253" s="164">
        <f t="shared" si="335"/>
        <v>0</v>
      </c>
      <c r="W253" s="139">
        <v>0</v>
      </c>
      <c r="X253" s="164">
        <f t="shared" si="336"/>
        <v>0</v>
      </c>
      <c r="Y253" s="139">
        <v>0</v>
      </c>
      <c r="Z253" s="164">
        <f t="shared" si="337"/>
        <v>0</v>
      </c>
      <c r="AA253" s="139">
        <v>0</v>
      </c>
      <c r="AB253" s="164">
        <f t="shared" si="338"/>
        <v>0</v>
      </c>
      <c r="AC253" s="169">
        <v>0</v>
      </c>
      <c r="AD253" s="139">
        <v>0</v>
      </c>
      <c r="AE253" s="164">
        <f t="shared" si="339"/>
        <v>0</v>
      </c>
      <c r="AF253" s="164">
        <v>13</v>
      </c>
      <c r="AG253" s="164">
        <v>0</v>
      </c>
      <c r="AH253" s="229">
        <v>0.04</v>
      </c>
      <c r="AI253" s="229">
        <v>1.4999999999999999E-2</v>
      </c>
      <c r="AJ253" s="164">
        <f t="shared" si="340"/>
        <v>1.2</v>
      </c>
      <c r="AK253" s="230">
        <f t="shared" si="341"/>
        <v>0.44999999999999996</v>
      </c>
    </row>
    <row r="254" spans="1:37" s="195" customFormat="1" ht="12.75" customHeight="1" x14ac:dyDescent="0.2">
      <c r="A254" s="141" t="s">
        <v>142</v>
      </c>
      <c r="B254" s="176" t="s">
        <v>8</v>
      </c>
      <c r="C254" s="176" t="s">
        <v>22</v>
      </c>
      <c r="D254" s="273">
        <v>30</v>
      </c>
      <c r="E254" s="273">
        <v>15</v>
      </c>
      <c r="F254" s="273">
        <v>5</v>
      </c>
      <c r="G254" s="171">
        <f t="shared" si="330"/>
        <v>14.649999999999999</v>
      </c>
      <c r="H254" s="171">
        <f t="shared" si="331"/>
        <v>15.350000000000001</v>
      </c>
      <c r="I254" s="172">
        <f t="shared" si="332"/>
        <v>0.51166666666666671</v>
      </c>
      <c r="J254" s="173">
        <v>10</v>
      </c>
      <c r="K254" s="145">
        <v>3.8</v>
      </c>
      <c r="L254" s="146">
        <v>1.2</v>
      </c>
      <c r="M254" s="133"/>
      <c r="N254" s="133"/>
      <c r="O254" s="166">
        <f t="shared" si="333"/>
        <v>0</v>
      </c>
      <c r="P254" s="158">
        <f t="shared" si="356"/>
        <v>0</v>
      </c>
      <c r="Q254" s="137"/>
      <c r="R254" s="158">
        <f t="shared" si="357"/>
        <v>0</v>
      </c>
      <c r="S254" s="137"/>
      <c r="T254" s="158">
        <f t="shared" si="334"/>
        <v>0</v>
      </c>
      <c r="U254" s="137"/>
      <c r="V254" s="158">
        <f t="shared" si="335"/>
        <v>0</v>
      </c>
      <c r="W254" s="137">
        <v>0</v>
      </c>
      <c r="X254" s="158">
        <f t="shared" si="336"/>
        <v>0</v>
      </c>
      <c r="Y254" s="137">
        <v>0</v>
      </c>
      <c r="Z254" s="158">
        <f t="shared" si="337"/>
        <v>0</v>
      </c>
      <c r="AA254" s="137">
        <v>0</v>
      </c>
      <c r="AB254" s="158">
        <f t="shared" si="338"/>
        <v>0</v>
      </c>
      <c r="AC254" s="166">
        <v>0</v>
      </c>
      <c r="AD254" s="137">
        <v>0</v>
      </c>
      <c r="AE254" s="158">
        <f t="shared" si="339"/>
        <v>0</v>
      </c>
      <c r="AF254" s="158">
        <v>13</v>
      </c>
      <c r="AG254" s="158">
        <v>0</v>
      </c>
      <c r="AH254" s="197">
        <v>0.04</v>
      </c>
      <c r="AI254" s="197">
        <v>1.4999999999999999E-2</v>
      </c>
      <c r="AJ254" s="158">
        <f t="shared" si="340"/>
        <v>1.2</v>
      </c>
      <c r="AK254" s="175">
        <f t="shared" si="341"/>
        <v>0.44999999999999996</v>
      </c>
    </row>
    <row r="255" spans="1:37" s="195" customFormat="1" ht="12.75" customHeight="1" x14ac:dyDescent="0.2">
      <c r="A255" s="141" t="s">
        <v>142</v>
      </c>
      <c r="B255" s="176" t="s">
        <v>9</v>
      </c>
      <c r="C255" s="176" t="s">
        <v>22</v>
      </c>
      <c r="D255" s="273">
        <v>30</v>
      </c>
      <c r="E255" s="273">
        <v>15</v>
      </c>
      <c r="F255" s="273">
        <v>5</v>
      </c>
      <c r="G255" s="171">
        <f t="shared" si="330"/>
        <v>14.649999999999999</v>
      </c>
      <c r="H255" s="171">
        <f t="shared" si="331"/>
        <v>15.350000000000001</v>
      </c>
      <c r="I255" s="172">
        <f t="shared" si="332"/>
        <v>0.51166666666666671</v>
      </c>
      <c r="J255" s="173">
        <v>10</v>
      </c>
      <c r="K255" s="145">
        <v>3.8</v>
      </c>
      <c r="L255" s="146">
        <v>1.2</v>
      </c>
      <c r="M255" s="133"/>
      <c r="N255" s="133"/>
      <c r="O255" s="166">
        <f t="shared" si="333"/>
        <v>0</v>
      </c>
      <c r="P255" s="158">
        <f t="shared" si="356"/>
        <v>0</v>
      </c>
      <c r="Q255" s="137"/>
      <c r="R255" s="158">
        <f t="shared" si="357"/>
        <v>0</v>
      </c>
      <c r="S255" s="137"/>
      <c r="T255" s="158">
        <f t="shared" si="334"/>
        <v>0</v>
      </c>
      <c r="U255" s="137"/>
      <c r="V255" s="158">
        <f t="shared" si="335"/>
        <v>0</v>
      </c>
      <c r="W255" s="137">
        <v>0</v>
      </c>
      <c r="X255" s="158">
        <f t="shared" si="336"/>
        <v>0</v>
      </c>
      <c r="Y255" s="137">
        <v>0</v>
      </c>
      <c r="Z255" s="158">
        <f t="shared" si="337"/>
        <v>0</v>
      </c>
      <c r="AA255" s="137">
        <v>0</v>
      </c>
      <c r="AB255" s="158">
        <f t="shared" si="338"/>
        <v>0</v>
      </c>
      <c r="AC255" s="166">
        <v>0</v>
      </c>
      <c r="AD255" s="137">
        <v>0</v>
      </c>
      <c r="AE255" s="158">
        <f t="shared" si="339"/>
        <v>0</v>
      </c>
      <c r="AF255" s="158">
        <v>13</v>
      </c>
      <c r="AG255" s="158">
        <v>0</v>
      </c>
      <c r="AH255" s="197">
        <v>0.04</v>
      </c>
      <c r="AI255" s="197">
        <v>1.4999999999999999E-2</v>
      </c>
      <c r="AJ255" s="158">
        <f t="shared" si="340"/>
        <v>1.2</v>
      </c>
      <c r="AK255" s="175">
        <f t="shared" si="341"/>
        <v>0.44999999999999996</v>
      </c>
    </row>
    <row r="256" spans="1:37" s="195" customFormat="1" ht="12.75" customHeight="1" x14ac:dyDescent="0.2">
      <c r="A256" s="141" t="s">
        <v>142</v>
      </c>
      <c r="B256" s="176" t="s">
        <v>10</v>
      </c>
      <c r="C256" s="176" t="s">
        <v>22</v>
      </c>
      <c r="D256" s="273">
        <v>30</v>
      </c>
      <c r="E256" s="273">
        <v>15</v>
      </c>
      <c r="F256" s="273">
        <v>5</v>
      </c>
      <c r="G256" s="171">
        <f t="shared" si="330"/>
        <v>14.649999999999999</v>
      </c>
      <c r="H256" s="171">
        <f t="shared" si="331"/>
        <v>15.350000000000001</v>
      </c>
      <c r="I256" s="172">
        <f t="shared" si="332"/>
        <v>0.51166666666666671</v>
      </c>
      <c r="J256" s="173">
        <v>10</v>
      </c>
      <c r="K256" s="145">
        <v>3.8</v>
      </c>
      <c r="L256" s="146">
        <v>1.2</v>
      </c>
      <c r="M256" s="133"/>
      <c r="N256" s="133"/>
      <c r="O256" s="166">
        <f t="shared" si="333"/>
        <v>0</v>
      </c>
      <c r="P256" s="158">
        <f t="shared" si="356"/>
        <v>0</v>
      </c>
      <c r="Q256" s="137"/>
      <c r="R256" s="158">
        <f t="shared" si="357"/>
        <v>0</v>
      </c>
      <c r="S256" s="137"/>
      <c r="T256" s="158">
        <f t="shared" si="334"/>
        <v>0</v>
      </c>
      <c r="U256" s="137"/>
      <c r="V256" s="158">
        <f t="shared" si="335"/>
        <v>0</v>
      </c>
      <c r="W256" s="137">
        <v>0</v>
      </c>
      <c r="X256" s="158">
        <f t="shared" si="336"/>
        <v>0</v>
      </c>
      <c r="Y256" s="137">
        <v>0</v>
      </c>
      <c r="Z256" s="158">
        <f t="shared" si="337"/>
        <v>0</v>
      </c>
      <c r="AA256" s="137">
        <v>0</v>
      </c>
      <c r="AB256" s="158">
        <f t="shared" si="338"/>
        <v>0</v>
      </c>
      <c r="AC256" s="166">
        <v>0</v>
      </c>
      <c r="AD256" s="137">
        <v>0</v>
      </c>
      <c r="AE256" s="158">
        <f t="shared" si="339"/>
        <v>0</v>
      </c>
      <c r="AF256" s="158">
        <v>13</v>
      </c>
      <c r="AG256" s="158">
        <v>0</v>
      </c>
      <c r="AH256" s="197">
        <v>0.04</v>
      </c>
      <c r="AI256" s="197">
        <v>1.4999999999999999E-2</v>
      </c>
      <c r="AJ256" s="158">
        <f t="shared" si="340"/>
        <v>1.2</v>
      </c>
      <c r="AK256" s="175">
        <f t="shared" si="341"/>
        <v>0.44999999999999996</v>
      </c>
    </row>
    <row r="257" spans="1:37" s="195" customFormat="1" ht="12.75" customHeight="1" thickBot="1" x14ac:dyDescent="0.25">
      <c r="A257" s="160" t="s">
        <v>142</v>
      </c>
      <c r="B257" s="222" t="s">
        <v>11</v>
      </c>
      <c r="C257" s="222" t="s">
        <v>22</v>
      </c>
      <c r="D257" s="274">
        <v>30</v>
      </c>
      <c r="E257" s="274">
        <v>15</v>
      </c>
      <c r="F257" s="274">
        <v>5</v>
      </c>
      <c r="G257" s="240">
        <f t="shared" si="330"/>
        <v>14.649999999999999</v>
      </c>
      <c r="H257" s="240">
        <f t="shared" si="331"/>
        <v>15.350000000000001</v>
      </c>
      <c r="I257" s="241">
        <f t="shared" si="332"/>
        <v>0.51166666666666671</v>
      </c>
      <c r="J257" s="242">
        <v>10</v>
      </c>
      <c r="K257" s="155">
        <v>3.8</v>
      </c>
      <c r="L257" s="156">
        <v>1.2</v>
      </c>
      <c r="M257" s="161"/>
      <c r="N257" s="161"/>
      <c r="O257" s="167">
        <f t="shared" si="333"/>
        <v>0</v>
      </c>
      <c r="P257" s="163">
        <f t="shared" si="356"/>
        <v>0</v>
      </c>
      <c r="Q257" s="162"/>
      <c r="R257" s="163">
        <f t="shared" si="357"/>
        <v>0</v>
      </c>
      <c r="S257" s="162"/>
      <c r="T257" s="163">
        <f t="shared" si="334"/>
        <v>0</v>
      </c>
      <c r="U257" s="162"/>
      <c r="V257" s="163">
        <f t="shared" si="335"/>
        <v>0</v>
      </c>
      <c r="W257" s="162">
        <v>0</v>
      </c>
      <c r="X257" s="163">
        <f t="shared" si="336"/>
        <v>0</v>
      </c>
      <c r="Y257" s="162">
        <v>0</v>
      </c>
      <c r="Z257" s="163">
        <f t="shared" si="337"/>
        <v>0</v>
      </c>
      <c r="AA257" s="162">
        <v>0</v>
      </c>
      <c r="AB257" s="163">
        <f t="shared" si="338"/>
        <v>0</v>
      </c>
      <c r="AC257" s="167">
        <v>0</v>
      </c>
      <c r="AD257" s="162">
        <v>0</v>
      </c>
      <c r="AE257" s="163">
        <f t="shared" si="339"/>
        <v>0</v>
      </c>
      <c r="AF257" s="163">
        <v>13</v>
      </c>
      <c r="AG257" s="163">
        <v>0</v>
      </c>
      <c r="AH257" s="268">
        <v>0.04</v>
      </c>
      <c r="AI257" s="268">
        <v>1.4999999999999999E-2</v>
      </c>
      <c r="AJ257" s="163">
        <f t="shared" si="340"/>
        <v>1.2</v>
      </c>
      <c r="AK257" s="244">
        <f t="shared" si="341"/>
        <v>0.44999999999999996</v>
      </c>
    </row>
    <row r="258" spans="1:37" s="195" customFormat="1" ht="12.75" customHeight="1" x14ac:dyDescent="0.2">
      <c r="A258" s="140" t="s">
        <v>85</v>
      </c>
      <c r="B258" s="188" t="s">
        <v>7</v>
      </c>
      <c r="C258" s="188" t="s">
        <v>1</v>
      </c>
      <c r="D258" s="272">
        <v>60</v>
      </c>
      <c r="E258" s="272">
        <v>50</v>
      </c>
      <c r="F258" s="272">
        <v>15</v>
      </c>
      <c r="G258" s="190">
        <f t="shared" si="330"/>
        <v>38.036842105263155</v>
      </c>
      <c r="H258" s="190">
        <f t="shared" si="331"/>
        <v>21.963157894736845</v>
      </c>
      <c r="I258" s="191">
        <f t="shared" si="332"/>
        <v>0.36605263157894741</v>
      </c>
      <c r="J258" s="192">
        <v>10</v>
      </c>
      <c r="K258" s="149">
        <v>3.8</v>
      </c>
      <c r="L258" s="144">
        <v>1.2</v>
      </c>
      <c r="M258" s="132">
        <v>370</v>
      </c>
      <c r="N258" s="132"/>
      <c r="O258" s="165">
        <f t="shared" si="333"/>
        <v>97.368421052631589</v>
      </c>
      <c r="P258" s="157">
        <f t="shared" si="356"/>
        <v>9.7368421052631593</v>
      </c>
      <c r="Q258" s="136"/>
      <c r="R258" s="157">
        <f t="shared" si="357"/>
        <v>0</v>
      </c>
      <c r="S258" s="136"/>
      <c r="T258" s="157">
        <f t="shared" si="334"/>
        <v>0</v>
      </c>
      <c r="U258" s="136"/>
      <c r="V258" s="157">
        <f t="shared" si="335"/>
        <v>0</v>
      </c>
      <c r="W258" s="136">
        <v>0</v>
      </c>
      <c r="X258" s="157">
        <f t="shared" si="336"/>
        <v>0</v>
      </c>
      <c r="Y258" s="136">
        <v>0</v>
      </c>
      <c r="Z258" s="157">
        <f t="shared" si="337"/>
        <v>0</v>
      </c>
      <c r="AA258" s="136">
        <v>0</v>
      </c>
      <c r="AB258" s="157">
        <f t="shared" si="338"/>
        <v>0</v>
      </c>
      <c r="AC258" s="165">
        <v>0</v>
      </c>
      <c r="AD258" s="136">
        <v>0</v>
      </c>
      <c r="AE258" s="157">
        <f t="shared" si="339"/>
        <v>0</v>
      </c>
      <c r="AF258" s="157">
        <v>25</v>
      </c>
      <c r="AG258" s="157">
        <v>0</v>
      </c>
      <c r="AH258" s="193">
        <v>0.04</v>
      </c>
      <c r="AI258" s="193">
        <v>1.4999999999999999E-2</v>
      </c>
      <c r="AJ258" s="157">
        <f t="shared" si="340"/>
        <v>2.4</v>
      </c>
      <c r="AK258" s="194">
        <f t="shared" si="341"/>
        <v>0.89999999999999991</v>
      </c>
    </row>
    <row r="259" spans="1:37" s="195" customFormat="1" ht="12.75" customHeight="1" x14ac:dyDescent="0.2">
      <c r="A259" s="141" t="s">
        <v>85</v>
      </c>
      <c r="B259" s="176" t="s">
        <v>7</v>
      </c>
      <c r="C259" s="176" t="s">
        <v>2</v>
      </c>
      <c r="D259" s="273">
        <v>60</v>
      </c>
      <c r="E259" s="273">
        <v>50</v>
      </c>
      <c r="F259" s="273">
        <v>15</v>
      </c>
      <c r="G259" s="171">
        <f t="shared" si="330"/>
        <v>34.771291866028704</v>
      </c>
      <c r="H259" s="171">
        <f t="shared" si="331"/>
        <v>25.228708133971296</v>
      </c>
      <c r="I259" s="172">
        <f t="shared" si="332"/>
        <v>0.42047846889952162</v>
      </c>
      <c r="J259" s="173">
        <v>22</v>
      </c>
      <c r="K259" s="145">
        <v>3.8</v>
      </c>
      <c r="L259" s="146">
        <v>1.2</v>
      </c>
      <c r="M259" s="133">
        <v>541</v>
      </c>
      <c r="N259" s="133"/>
      <c r="O259" s="166">
        <f t="shared" si="333"/>
        <v>142.36842105263159</v>
      </c>
      <c r="P259" s="158">
        <f t="shared" si="356"/>
        <v>6.4712918660287082</v>
      </c>
      <c r="Q259" s="137"/>
      <c r="R259" s="158">
        <f t="shared" si="357"/>
        <v>0</v>
      </c>
      <c r="S259" s="137"/>
      <c r="T259" s="158">
        <f t="shared" si="334"/>
        <v>0</v>
      </c>
      <c r="U259" s="137"/>
      <c r="V259" s="158">
        <f t="shared" si="335"/>
        <v>0</v>
      </c>
      <c r="W259" s="137">
        <v>0</v>
      </c>
      <c r="X259" s="158">
        <f t="shared" si="336"/>
        <v>0</v>
      </c>
      <c r="Y259" s="137">
        <v>0</v>
      </c>
      <c r="Z259" s="158">
        <f t="shared" si="337"/>
        <v>0</v>
      </c>
      <c r="AA259" s="137">
        <v>0</v>
      </c>
      <c r="AB259" s="158">
        <f t="shared" si="338"/>
        <v>0</v>
      </c>
      <c r="AC259" s="166">
        <v>0</v>
      </c>
      <c r="AD259" s="137">
        <v>0</v>
      </c>
      <c r="AE259" s="158">
        <f t="shared" si="339"/>
        <v>0</v>
      </c>
      <c r="AF259" s="158">
        <v>25</v>
      </c>
      <c r="AG259" s="158">
        <v>0</v>
      </c>
      <c r="AH259" s="197">
        <v>0.04</v>
      </c>
      <c r="AI259" s="197">
        <v>1.4999999999999999E-2</v>
      </c>
      <c r="AJ259" s="158">
        <f t="shared" si="340"/>
        <v>2.4</v>
      </c>
      <c r="AK259" s="175">
        <f t="shared" si="341"/>
        <v>0.89999999999999991</v>
      </c>
    </row>
    <row r="260" spans="1:37" s="195" customFormat="1" ht="12.75" customHeight="1" x14ac:dyDescent="0.2">
      <c r="A260" s="141" t="s">
        <v>85</v>
      </c>
      <c r="B260" s="176" t="s">
        <v>7</v>
      </c>
      <c r="C260" s="176" t="s">
        <v>3</v>
      </c>
      <c r="D260" s="273">
        <v>60</v>
      </c>
      <c r="E260" s="273">
        <v>50</v>
      </c>
      <c r="F260" s="273">
        <v>15</v>
      </c>
      <c r="G260" s="171">
        <f t="shared" si="330"/>
        <v>35.659649122807018</v>
      </c>
      <c r="H260" s="171">
        <f t="shared" si="331"/>
        <v>24.340350877192982</v>
      </c>
      <c r="I260" s="172">
        <f t="shared" si="332"/>
        <v>0.40567251461988302</v>
      </c>
      <c r="J260" s="173">
        <v>30</v>
      </c>
      <c r="K260" s="145">
        <v>3.8</v>
      </c>
      <c r="L260" s="146">
        <v>1.2</v>
      </c>
      <c r="M260" s="133">
        <v>839</v>
      </c>
      <c r="N260" s="133"/>
      <c r="O260" s="166">
        <f t="shared" si="333"/>
        <v>220.78947368421055</v>
      </c>
      <c r="P260" s="158">
        <f t="shared" si="356"/>
        <v>7.359649122807018</v>
      </c>
      <c r="Q260" s="137"/>
      <c r="R260" s="158">
        <f t="shared" si="357"/>
        <v>0</v>
      </c>
      <c r="S260" s="137"/>
      <c r="T260" s="158">
        <f t="shared" si="334"/>
        <v>0</v>
      </c>
      <c r="U260" s="137"/>
      <c r="V260" s="158">
        <f t="shared" si="335"/>
        <v>0</v>
      </c>
      <c r="W260" s="137">
        <v>0</v>
      </c>
      <c r="X260" s="158">
        <f t="shared" si="336"/>
        <v>0</v>
      </c>
      <c r="Y260" s="137">
        <v>0</v>
      </c>
      <c r="Z260" s="158">
        <f t="shared" si="337"/>
        <v>0</v>
      </c>
      <c r="AA260" s="137">
        <v>0</v>
      </c>
      <c r="AB260" s="158">
        <f t="shared" si="338"/>
        <v>0</v>
      </c>
      <c r="AC260" s="166">
        <v>0</v>
      </c>
      <c r="AD260" s="137">
        <v>0</v>
      </c>
      <c r="AE260" s="158">
        <f t="shared" si="339"/>
        <v>0</v>
      </c>
      <c r="AF260" s="158">
        <v>25</v>
      </c>
      <c r="AG260" s="158">
        <v>0</v>
      </c>
      <c r="AH260" s="197">
        <v>0.04</v>
      </c>
      <c r="AI260" s="197">
        <v>1.4999999999999999E-2</v>
      </c>
      <c r="AJ260" s="158">
        <f t="shared" si="340"/>
        <v>2.4</v>
      </c>
      <c r="AK260" s="175">
        <f t="shared" si="341"/>
        <v>0.89999999999999991</v>
      </c>
    </row>
    <row r="261" spans="1:37" s="195" customFormat="1" ht="12.75" customHeight="1" x14ac:dyDescent="0.2">
      <c r="A261" s="141" t="s">
        <v>85</v>
      </c>
      <c r="B261" s="176" t="s">
        <v>8</v>
      </c>
      <c r="C261" s="176" t="s">
        <v>1</v>
      </c>
      <c r="D261" s="273">
        <v>60</v>
      </c>
      <c r="E261" s="273">
        <v>50</v>
      </c>
      <c r="F261" s="273">
        <v>15</v>
      </c>
      <c r="G261" s="171">
        <f t="shared" si="330"/>
        <v>36.984210526315792</v>
      </c>
      <c r="H261" s="171">
        <f t="shared" si="331"/>
        <v>23.015789473684208</v>
      </c>
      <c r="I261" s="172">
        <f t="shared" si="332"/>
        <v>0.38359649122807016</v>
      </c>
      <c r="J261" s="173">
        <v>10</v>
      </c>
      <c r="K261" s="145">
        <v>3.8</v>
      </c>
      <c r="L261" s="146">
        <v>1.2</v>
      </c>
      <c r="M261" s="133">
        <v>330</v>
      </c>
      <c r="N261" s="133"/>
      <c r="O261" s="166">
        <f t="shared" si="333"/>
        <v>86.842105263157904</v>
      </c>
      <c r="P261" s="158">
        <f t="shared" si="356"/>
        <v>8.6842105263157912</v>
      </c>
      <c r="Q261" s="137"/>
      <c r="R261" s="158">
        <f t="shared" si="357"/>
        <v>0</v>
      </c>
      <c r="S261" s="137"/>
      <c r="T261" s="158">
        <f t="shared" si="334"/>
        <v>0</v>
      </c>
      <c r="U261" s="137"/>
      <c r="V261" s="158">
        <f t="shared" si="335"/>
        <v>0</v>
      </c>
      <c r="W261" s="137">
        <v>0</v>
      </c>
      <c r="X261" s="158">
        <f t="shared" si="336"/>
        <v>0</v>
      </c>
      <c r="Y261" s="137">
        <v>0</v>
      </c>
      <c r="Z261" s="158">
        <f t="shared" si="337"/>
        <v>0</v>
      </c>
      <c r="AA261" s="137">
        <v>0</v>
      </c>
      <c r="AB261" s="158">
        <f t="shared" si="338"/>
        <v>0</v>
      </c>
      <c r="AC261" s="166">
        <v>0</v>
      </c>
      <c r="AD261" s="137">
        <v>0</v>
      </c>
      <c r="AE261" s="158">
        <f t="shared" si="339"/>
        <v>0</v>
      </c>
      <c r="AF261" s="158">
        <v>25</v>
      </c>
      <c r="AG261" s="158">
        <v>0</v>
      </c>
      <c r="AH261" s="197">
        <v>0.04</v>
      </c>
      <c r="AI261" s="197">
        <v>1.4999999999999999E-2</v>
      </c>
      <c r="AJ261" s="158">
        <f t="shared" si="340"/>
        <v>2.4</v>
      </c>
      <c r="AK261" s="175">
        <f t="shared" si="341"/>
        <v>0.89999999999999991</v>
      </c>
    </row>
    <row r="262" spans="1:37" s="195" customFormat="1" ht="12.75" customHeight="1" x14ac:dyDescent="0.2">
      <c r="A262" s="141" t="s">
        <v>85</v>
      </c>
      <c r="B262" s="176" t="s">
        <v>8</v>
      </c>
      <c r="C262" s="176" t="s">
        <v>2</v>
      </c>
      <c r="D262" s="273">
        <v>60</v>
      </c>
      <c r="E262" s="273">
        <v>50</v>
      </c>
      <c r="F262" s="273">
        <v>15</v>
      </c>
      <c r="G262" s="171">
        <f t="shared" si="330"/>
        <v>33.93397129186603</v>
      </c>
      <c r="H262" s="171">
        <f t="shared" si="331"/>
        <v>26.06602870813397</v>
      </c>
      <c r="I262" s="172">
        <f t="shared" si="332"/>
        <v>0.43443381180223284</v>
      </c>
      <c r="J262" s="173">
        <v>22</v>
      </c>
      <c r="K262" s="145">
        <v>3.8</v>
      </c>
      <c r="L262" s="146">
        <v>1.2</v>
      </c>
      <c r="M262" s="133">
        <v>471</v>
      </c>
      <c r="N262" s="133"/>
      <c r="O262" s="166">
        <f t="shared" si="333"/>
        <v>123.94736842105264</v>
      </c>
      <c r="P262" s="158">
        <f t="shared" si="356"/>
        <v>5.633971291866029</v>
      </c>
      <c r="Q262" s="137"/>
      <c r="R262" s="158">
        <f t="shared" si="357"/>
        <v>0</v>
      </c>
      <c r="S262" s="137"/>
      <c r="T262" s="158">
        <f t="shared" si="334"/>
        <v>0</v>
      </c>
      <c r="U262" s="137"/>
      <c r="V262" s="158">
        <f t="shared" si="335"/>
        <v>0</v>
      </c>
      <c r="W262" s="137">
        <v>0</v>
      </c>
      <c r="X262" s="158">
        <f t="shared" si="336"/>
        <v>0</v>
      </c>
      <c r="Y262" s="137">
        <v>0</v>
      </c>
      <c r="Z262" s="158">
        <f t="shared" si="337"/>
        <v>0</v>
      </c>
      <c r="AA262" s="137">
        <v>0</v>
      </c>
      <c r="AB262" s="158">
        <f t="shared" si="338"/>
        <v>0</v>
      </c>
      <c r="AC262" s="166">
        <v>0</v>
      </c>
      <c r="AD262" s="137">
        <v>0</v>
      </c>
      <c r="AE262" s="158">
        <f t="shared" si="339"/>
        <v>0</v>
      </c>
      <c r="AF262" s="158">
        <v>25</v>
      </c>
      <c r="AG262" s="158">
        <v>0</v>
      </c>
      <c r="AH262" s="197">
        <v>0.04</v>
      </c>
      <c r="AI262" s="197">
        <v>1.4999999999999999E-2</v>
      </c>
      <c r="AJ262" s="158">
        <f t="shared" si="340"/>
        <v>2.4</v>
      </c>
      <c r="AK262" s="175">
        <f t="shared" si="341"/>
        <v>0.89999999999999991</v>
      </c>
    </row>
    <row r="263" spans="1:37" s="195" customFormat="1" ht="12.75" customHeight="1" x14ac:dyDescent="0.2">
      <c r="A263" s="141" t="s">
        <v>85</v>
      </c>
      <c r="B263" s="176" t="s">
        <v>8</v>
      </c>
      <c r="C263" s="176" t="s">
        <v>3</v>
      </c>
      <c r="D263" s="273">
        <v>60</v>
      </c>
      <c r="E263" s="273">
        <v>50</v>
      </c>
      <c r="F263" s="273">
        <v>15</v>
      </c>
      <c r="G263" s="171">
        <f t="shared" si="330"/>
        <v>35.659649122807018</v>
      </c>
      <c r="H263" s="171">
        <f t="shared" si="331"/>
        <v>24.340350877192982</v>
      </c>
      <c r="I263" s="172">
        <f t="shared" si="332"/>
        <v>0.40567251461988302</v>
      </c>
      <c r="J263" s="173">
        <v>30</v>
      </c>
      <c r="K263" s="145">
        <v>3.8</v>
      </c>
      <c r="L263" s="146">
        <v>1.2</v>
      </c>
      <c r="M263" s="133">
        <v>839</v>
      </c>
      <c r="N263" s="133"/>
      <c r="O263" s="166">
        <f t="shared" si="333"/>
        <v>220.78947368421055</v>
      </c>
      <c r="P263" s="158">
        <f t="shared" si="356"/>
        <v>7.359649122807018</v>
      </c>
      <c r="Q263" s="137"/>
      <c r="R263" s="158">
        <f t="shared" si="357"/>
        <v>0</v>
      </c>
      <c r="S263" s="137"/>
      <c r="T263" s="158">
        <f t="shared" si="334"/>
        <v>0</v>
      </c>
      <c r="U263" s="137"/>
      <c r="V263" s="158">
        <f t="shared" si="335"/>
        <v>0</v>
      </c>
      <c r="W263" s="137">
        <v>0</v>
      </c>
      <c r="X263" s="158">
        <f t="shared" si="336"/>
        <v>0</v>
      </c>
      <c r="Y263" s="137">
        <v>0</v>
      </c>
      <c r="Z263" s="158">
        <f t="shared" si="337"/>
        <v>0</v>
      </c>
      <c r="AA263" s="137">
        <v>0</v>
      </c>
      <c r="AB263" s="158">
        <f t="shared" si="338"/>
        <v>0</v>
      </c>
      <c r="AC263" s="166">
        <v>0</v>
      </c>
      <c r="AD263" s="137">
        <v>0</v>
      </c>
      <c r="AE263" s="158">
        <f t="shared" si="339"/>
        <v>0</v>
      </c>
      <c r="AF263" s="158">
        <v>25</v>
      </c>
      <c r="AG263" s="158">
        <v>0</v>
      </c>
      <c r="AH263" s="197">
        <v>0.04</v>
      </c>
      <c r="AI263" s="197">
        <v>1.4999999999999999E-2</v>
      </c>
      <c r="AJ263" s="158">
        <f t="shared" si="340"/>
        <v>2.4</v>
      </c>
      <c r="AK263" s="175">
        <f t="shared" si="341"/>
        <v>0.89999999999999991</v>
      </c>
    </row>
    <row r="264" spans="1:37" s="195" customFormat="1" ht="12.75" customHeight="1" x14ac:dyDescent="0.2">
      <c r="A264" s="141" t="s">
        <v>85</v>
      </c>
      <c r="B264" s="176" t="s">
        <v>9</v>
      </c>
      <c r="C264" s="176" t="s">
        <v>1</v>
      </c>
      <c r="D264" s="273">
        <v>60</v>
      </c>
      <c r="E264" s="273">
        <v>50</v>
      </c>
      <c r="F264" s="273">
        <v>15</v>
      </c>
      <c r="G264" s="171">
        <f t="shared" si="330"/>
        <v>37.642105263157887</v>
      </c>
      <c r="H264" s="171">
        <f t="shared" si="331"/>
        <v>22.357894736842113</v>
      </c>
      <c r="I264" s="172">
        <f t="shared" si="332"/>
        <v>0.37263157894736854</v>
      </c>
      <c r="J264" s="173">
        <v>10</v>
      </c>
      <c r="K264" s="145">
        <v>3.8</v>
      </c>
      <c r="L264" s="146">
        <v>1.2</v>
      </c>
      <c r="M264" s="133">
        <v>355</v>
      </c>
      <c r="N264" s="133"/>
      <c r="O264" s="166">
        <f t="shared" si="333"/>
        <v>93.421052631578945</v>
      </c>
      <c r="P264" s="158">
        <f t="shared" si="356"/>
        <v>9.3421052631578938</v>
      </c>
      <c r="Q264" s="137"/>
      <c r="R264" s="158">
        <f t="shared" si="357"/>
        <v>0</v>
      </c>
      <c r="S264" s="137"/>
      <c r="T264" s="158">
        <f t="shared" si="334"/>
        <v>0</v>
      </c>
      <c r="U264" s="137"/>
      <c r="V264" s="158">
        <f t="shared" si="335"/>
        <v>0</v>
      </c>
      <c r="W264" s="137">
        <v>0</v>
      </c>
      <c r="X264" s="158">
        <f t="shared" si="336"/>
        <v>0</v>
      </c>
      <c r="Y264" s="137">
        <v>0</v>
      </c>
      <c r="Z264" s="158">
        <f t="shared" si="337"/>
        <v>0</v>
      </c>
      <c r="AA264" s="137">
        <v>0</v>
      </c>
      <c r="AB264" s="158">
        <f t="shared" si="338"/>
        <v>0</v>
      </c>
      <c r="AC264" s="166">
        <v>0</v>
      </c>
      <c r="AD264" s="137">
        <v>0</v>
      </c>
      <c r="AE264" s="158">
        <f t="shared" si="339"/>
        <v>0</v>
      </c>
      <c r="AF264" s="158">
        <v>25</v>
      </c>
      <c r="AG264" s="158">
        <v>0</v>
      </c>
      <c r="AH264" s="197">
        <v>0.04</v>
      </c>
      <c r="AI264" s="197">
        <v>1.4999999999999999E-2</v>
      </c>
      <c r="AJ264" s="158">
        <f t="shared" si="340"/>
        <v>2.4</v>
      </c>
      <c r="AK264" s="175">
        <f t="shared" si="341"/>
        <v>0.89999999999999991</v>
      </c>
    </row>
    <row r="265" spans="1:37" s="195" customFormat="1" ht="12.75" customHeight="1" x14ac:dyDescent="0.2">
      <c r="A265" s="141" t="s">
        <v>85</v>
      </c>
      <c r="B265" s="176" t="s">
        <v>9</v>
      </c>
      <c r="C265" s="176" t="s">
        <v>2</v>
      </c>
      <c r="D265" s="273">
        <v>60</v>
      </c>
      <c r="E265" s="273">
        <v>50</v>
      </c>
      <c r="F265" s="273">
        <v>15</v>
      </c>
      <c r="G265" s="171">
        <f t="shared" si="330"/>
        <v>34.472248803827746</v>
      </c>
      <c r="H265" s="171">
        <f t="shared" si="331"/>
        <v>25.527751196172254</v>
      </c>
      <c r="I265" s="172">
        <f t="shared" si="332"/>
        <v>0.42546251993620421</v>
      </c>
      <c r="J265" s="173">
        <v>22</v>
      </c>
      <c r="K265" s="145">
        <v>3.8</v>
      </c>
      <c r="L265" s="146">
        <v>1.2</v>
      </c>
      <c r="M265" s="133">
        <v>516</v>
      </c>
      <c r="N265" s="133"/>
      <c r="O265" s="166">
        <f t="shared" si="333"/>
        <v>135.78947368421052</v>
      </c>
      <c r="P265" s="158">
        <f t="shared" si="356"/>
        <v>6.1722488038277508</v>
      </c>
      <c r="Q265" s="137"/>
      <c r="R265" s="158">
        <f t="shared" si="357"/>
        <v>0</v>
      </c>
      <c r="S265" s="137"/>
      <c r="T265" s="158">
        <f t="shared" si="334"/>
        <v>0</v>
      </c>
      <c r="U265" s="137"/>
      <c r="V265" s="158">
        <f t="shared" si="335"/>
        <v>0</v>
      </c>
      <c r="W265" s="137">
        <v>0</v>
      </c>
      <c r="X265" s="158">
        <f t="shared" si="336"/>
        <v>0</v>
      </c>
      <c r="Y265" s="137">
        <v>0</v>
      </c>
      <c r="Z265" s="158">
        <f t="shared" si="337"/>
        <v>0</v>
      </c>
      <c r="AA265" s="137">
        <v>0</v>
      </c>
      <c r="AB265" s="158">
        <f t="shared" si="338"/>
        <v>0</v>
      </c>
      <c r="AC265" s="166">
        <v>0</v>
      </c>
      <c r="AD265" s="137">
        <v>0</v>
      </c>
      <c r="AE265" s="158">
        <f t="shared" si="339"/>
        <v>0</v>
      </c>
      <c r="AF265" s="158">
        <v>25</v>
      </c>
      <c r="AG265" s="158">
        <v>0</v>
      </c>
      <c r="AH265" s="197">
        <v>0.04</v>
      </c>
      <c r="AI265" s="197">
        <v>1.4999999999999999E-2</v>
      </c>
      <c r="AJ265" s="158">
        <f t="shared" si="340"/>
        <v>2.4</v>
      </c>
      <c r="AK265" s="175">
        <f t="shared" si="341"/>
        <v>0.89999999999999991</v>
      </c>
    </row>
    <row r="266" spans="1:37" s="195" customFormat="1" ht="12.75" customHeight="1" thickBot="1" x14ac:dyDescent="0.25">
      <c r="A266" s="142" t="s">
        <v>85</v>
      </c>
      <c r="B266" s="177" t="s">
        <v>9</v>
      </c>
      <c r="C266" s="177" t="s">
        <v>3</v>
      </c>
      <c r="D266" s="279">
        <v>60</v>
      </c>
      <c r="E266" s="279">
        <v>50</v>
      </c>
      <c r="F266" s="279">
        <v>15</v>
      </c>
      <c r="G266" s="178">
        <f t="shared" si="330"/>
        <v>36.273684210526312</v>
      </c>
      <c r="H266" s="178">
        <f t="shared" si="331"/>
        <v>23.726315789473688</v>
      </c>
      <c r="I266" s="179">
        <f t="shared" si="332"/>
        <v>0.39543859649122814</v>
      </c>
      <c r="J266" s="180">
        <v>30</v>
      </c>
      <c r="K266" s="147">
        <v>3.8</v>
      </c>
      <c r="L266" s="148">
        <v>1.2</v>
      </c>
      <c r="M266" s="134">
        <v>909</v>
      </c>
      <c r="N266" s="134"/>
      <c r="O266" s="168">
        <f t="shared" si="333"/>
        <v>239.21052631578948</v>
      </c>
      <c r="P266" s="159">
        <f t="shared" si="356"/>
        <v>7.9736842105263159</v>
      </c>
      <c r="Q266" s="138"/>
      <c r="R266" s="159">
        <f t="shared" si="357"/>
        <v>0</v>
      </c>
      <c r="S266" s="138"/>
      <c r="T266" s="159">
        <f t="shared" si="334"/>
        <v>0</v>
      </c>
      <c r="U266" s="138"/>
      <c r="V266" s="159">
        <f t="shared" si="335"/>
        <v>0</v>
      </c>
      <c r="W266" s="138">
        <v>0</v>
      </c>
      <c r="X266" s="159">
        <f t="shared" si="336"/>
        <v>0</v>
      </c>
      <c r="Y266" s="138">
        <v>0</v>
      </c>
      <c r="Z266" s="159">
        <f t="shared" si="337"/>
        <v>0</v>
      </c>
      <c r="AA266" s="138">
        <v>0</v>
      </c>
      <c r="AB266" s="159">
        <f t="shared" si="338"/>
        <v>0</v>
      </c>
      <c r="AC266" s="168">
        <v>0</v>
      </c>
      <c r="AD266" s="138">
        <v>0</v>
      </c>
      <c r="AE266" s="159">
        <f t="shared" si="339"/>
        <v>0</v>
      </c>
      <c r="AF266" s="159">
        <v>25</v>
      </c>
      <c r="AG266" s="159">
        <v>0</v>
      </c>
      <c r="AH266" s="199">
        <v>0.04</v>
      </c>
      <c r="AI266" s="199">
        <v>1.4999999999999999E-2</v>
      </c>
      <c r="AJ266" s="159">
        <f t="shared" si="340"/>
        <v>2.4</v>
      </c>
      <c r="AK266" s="182">
        <f t="shared" si="341"/>
        <v>0.89999999999999991</v>
      </c>
    </row>
    <row r="267" spans="1:37" ht="12.75" customHeight="1" x14ac:dyDescent="0.2">
      <c r="A267" s="104" t="s">
        <v>86</v>
      </c>
      <c r="B267" s="24" t="s">
        <v>7</v>
      </c>
      <c r="C267" s="24" t="s">
        <v>22</v>
      </c>
      <c r="D267" s="125">
        <v>30</v>
      </c>
      <c r="E267" s="125">
        <v>25</v>
      </c>
      <c r="F267" s="125">
        <v>5</v>
      </c>
      <c r="G267" s="190">
        <f t="shared" ref="G267:G272" si="358">SUM(P267,R267,T267,V267,X267,Z267,AB267,AC267,AE267,AF267,AJ267,AK267)</f>
        <v>10.649999999999999</v>
      </c>
      <c r="H267" s="190">
        <f t="shared" ref="H267:H272" si="359">D267-G267</f>
        <v>19.350000000000001</v>
      </c>
      <c r="I267" s="191">
        <f t="shared" ref="I267:I272" si="360">H267/D267</f>
        <v>0.64500000000000002</v>
      </c>
      <c r="J267" s="192">
        <v>1</v>
      </c>
      <c r="K267" s="149">
        <v>3.8</v>
      </c>
      <c r="L267" s="144">
        <v>1.2</v>
      </c>
      <c r="M267" s="132"/>
      <c r="N267" s="132"/>
      <c r="O267" s="165">
        <f>(M267+N267)/K267</f>
        <v>0</v>
      </c>
      <c r="P267" s="157">
        <f t="shared" ref="P267:P272" si="361">O267/J267</f>
        <v>0</v>
      </c>
      <c r="Q267" s="136"/>
      <c r="R267" s="157">
        <f t="shared" ref="R267:R272" si="362">Q267/K267</f>
        <v>0</v>
      </c>
      <c r="S267" s="136"/>
      <c r="T267" s="157">
        <f t="shared" ref="T267:T272" si="363">S267/K267</f>
        <v>0</v>
      </c>
      <c r="U267" s="136"/>
      <c r="V267" s="157">
        <f>U267*L267</f>
        <v>0</v>
      </c>
      <c r="W267" s="136">
        <v>0</v>
      </c>
      <c r="X267" s="157">
        <f t="shared" ref="X267:X272" si="364">(W267/K267)/J267</f>
        <v>0</v>
      </c>
      <c r="Y267" s="136">
        <v>0</v>
      </c>
      <c r="Z267" s="157">
        <f t="shared" ref="Z267:Z272" si="365">(Y267/K267)/J267</f>
        <v>0</v>
      </c>
      <c r="AA267" s="136">
        <v>0</v>
      </c>
      <c r="AB267" s="157">
        <f t="shared" ref="AB267:AB272" si="366">(AA267/K267)/J267</f>
        <v>0</v>
      </c>
      <c r="AC267" s="165">
        <v>0</v>
      </c>
      <c r="AD267" s="136">
        <v>0</v>
      </c>
      <c r="AE267" s="157">
        <f t="shared" ref="AE267:AE272" si="367">AD267/K267</f>
        <v>0</v>
      </c>
      <c r="AF267" s="32">
        <v>9</v>
      </c>
      <c r="AG267" s="157">
        <v>0</v>
      </c>
      <c r="AH267" s="193">
        <v>0.04</v>
      </c>
      <c r="AI267" s="193">
        <v>1.4999999999999999E-2</v>
      </c>
      <c r="AJ267" s="157">
        <f t="shared" ref="AJ267:AJ272" si="368">(D267*AH267)+AG267</f>
        <v>1.2</v>
      </c>
      <c r="AK267" s="194">
        <f t="shared" ref="AK267:AK272" si="369">D267*AI267</f>
        <v>0.44999999999999996</v>
      </c>
    </row>
    <row r="268" spans="1:37" ht="13.5" customHeight="1" thickBot="1" x14ac:dyDescent="0.25">
      <c r="A268" s="108" t="s">
        <v>143</v>
      </c>
      <c r="B268" s="80" t="s">
        <v>54</v>
      </c>
      <c r="C268" s="80" t="s">
        <v>22</v>
      </c>
      <c r="D268" s="131">
        <v>100</v>
      </c>
      <c r="E268" s="119" t="s">
        <v>140</v>
      </c>
      <c r="F268" s="119" t="s">
        <v>140</v>
      </c>
      <c r="G268" s="213">
        <f t="shared" si="358"/>
        <v>70.5</v>
      </c>
      <c r="H268" s="213">
        <f t="shared" si="359"/>
        <v>29.5</v>
      </c>
      <c r="I268" s="214">
        <f t="shared" si="360"/>
        <v>0.29499999999999998</v>
      </c>
      <c r="J268" s="215">
        <v>1</v>
      </c>
      <c r="K268" s="150">
        <v>3.8</v>
      </c>
      <c r="L268" s="151">
        <v>1.2</v>
      </c>
      <c r="M268" s="183"/>
      <c r="N268" s="183"/>
      <c r="O268" s="184">
        <f t="shared" ref="O268:O305" si="370">(M268+N268)/K268</f>
        <v>0</v>
      </c>
      <c r="P268" s="185">
        <f t="shared" si="361"/>
        <v>0</v>
      </c>
      <c r="Q268" s="216"/>
      <c r="R268" s="185">
        <f t="shared" si="362"/>
        <v>0</v>
      </c>
      <c r="S268" s="216"/>
      <c r="T268" s="185">
        <f t="shared" si="363"/>
        <v>0</v>
      </c>
      <c r="U268" s="216"/>
      <c r="V268" s="185">
        <f>U268/K268</f>
        <v>0</v>
      </c>
      <c r="W268" s="216">
        <v>0</v>
      </c>
      <c r="X268" s="185">
        <f t="shared" si="364"/>
        <v>0</v>
      </c>
      <c r="Y268" s="216">
        <v>0</v>
      </c>
      <c r="Z268" s="185">
        <f t="shared" si="365"/>
        <v>0</v>
      </c>
      <c r="AA268" s="216">
        <v>0</v>
      </c>
      <c r="AB268" s="185">
        <f t="shared" si="366"/>
        <v>0</v>
      </c>
      <c r="AC268" s="184">
        <v>0</v>
      </c>
      <c r="AD268" s="216">
        <v>0</v>
      </c>
      <c r="AE268" s="185">
        <f t="shared" si="367"/>
        <v>0</v>
      </c>
      <c r="AF268" s="81">
        <v>65</v>
      </c>
      <c r="AG268" s="185">
        <v>0</v>
      </c>
      <c r="AH268" s="217">
        <v>0.04</v>
      </c>
      <c r="AI268" s="217">
        <v>1.4999999999999999E-2</v>
      </c>
      <c r="AJ268" s="184">
        <f t="shared" si="368"/>
        <v>4</v>
      </c>
      <c r="AK268" s="223">
        <f t="shared" si="369"/>
        <v>1.5</v>
      </c>
    </row>
    <row r="269" spans="1:37" s="195" customFormat="1" ht="12.75" customHeight="1" x14ac:dyDescent="0.2">
      <c r="A269" s="219" t="s">
        <v>157</v>
      </c>
      <c r="B269" s="220" t="s">
        <v>8</v>
      </c>
      <c r="C269" s="188" t="s">
        <v>22</v>
      </c>
      <c r="D269" s="272">
        <v>30</v>
      </c>
      <c r="E269" s="272">
        <v>25</v>
      </c>
      <c r="F269" s="272">
        <v>5</v>
      </c>
      <c r="G269" s="190">
        <f t="shared" si="358"/>
        <v>17.649999999999999</v>
      </c>
      <c r="H269" s="190">
        <f t="shared" si="359"/>
        <v>12.350000000000001</v>
      </c>
      <c r="I269" s="191">
        <f t="shared" si="360"/>
        <v>0.41166666666666674</v>
      </c>
      <c r="J269" s="192">
        <v>1</v>
      </c>
      <c r="K269" s="149">
        <v>3.8</v>
      </c>
      <c r="L269" s="144">
        <v>1.2</v>
      </c>
      <c r="M269" s="132"/>
      <c r="N269" s="132"/>
      <c r="O269" s="165">
        <f t="shared" ref="O269:O274" si="371">(M269+N269)/K269</f>
        <v>0</v>
      </c>
      <c r="P269" s="157">
        <f t="shared" si="361"/>
        <v>0</v>
      </c>
      <c r="Q269" s="136"/>
      <c r="R269" s="157">
        <f t="shared" si="362"/>
        <v>0</v>
      </c>
      <c r="S269" s="136"/>
      <c r="T269" s="157">
        <f t="shared" si="363"/>
        <v>0</v>
      </c>
      <c r="U269" s="132"/>
      <c r="V269" s="157">
        <f>U269*L269</f>
        <v>0</v>
      </c>
      <c r="W269" s="136">
        <v>0</v>
      </c>
      <c r="X269" s="157">
        <f t="shared" si="364"/>
        <v>0</v>
      </c>
      <c r="Y269" s="136">
        <v>0</v>
      </c>
      <c r="Z269" s="157">
        <f t="shared" si="365"/>
        <v>0</v>
      </c>
      <c r="AA269" s="136">
        <v>0</v>
      </c>
      <c r="AB269" s="157">
        <f t="shared" si="366"/>
        <v>0</v>
      </c>
      <c r="AC269" s="157">
        <v>0</v>
      </c>
      <c r="AD269" s="136">
        <v>0</v>
      </c>
      <c r="AE269" s="157">
        <f t="shared" si="367"/>
        <v>0</v>
      </c>
      <c r="AF269" s="157">
        <v>16</v>
      </c>
      <c r="AG269" s="157">
        <v>0</v>
      </c>
      <c r="AH269" s="221">
        <v>0.04</v>
      </c>
      <c r="AI269" s="221">
        <v>1.4999999999999999E-2</v>
      </c>
      <c r="AJ269" s="157">
        <f t="shared" si="368"/>
        <v>1.2</v>
      </c>
      <c r="AK269" s="194">
        <f t="shared" si="369"/>
        <v>0.44999999999999996</v>
      </c>
    </row>
    <row r="270" spans="1:37" s="195" customFormat="1" ht="12.75" customHeight="1" x14ac:dyDescent="0.2">
      <c r="A270" s="160" t="s">
        <v>157</v>
      </c>
      <c r="B270" s="222" t="s">
        <v>9</v>
      </c>
      <c r="C270" s="176" t="s">
        <v>22</v>
      </c>
      <c r="D270" s="273">
        <v>40</v>
      </c>
      <c r="E270" s="273">
        <v>30</v>
      </c>
      <c r="F270" s="273">
        <v>5</v>
      </c>
      <c r="G270" s="171">
        <f t="shared" si="358"/>
        <v>21.200000000000003</v>
      </c>
      <c r="H270" s="171">
        <f t="shared" si="359"/>
        <v>18.799999999999997</v>
      </c>
      <c r="I270" s="172">
        <f t="shared" si="360"/>
        <v>0.46999999999999992</v>
      </c>
      <c r="J270" s="173">
        <v>1</v>
      </c>
      <c r="K270" s="145">
        <v>3.8</v>
      </c>
      <c r="L270" s="146">
        <v>1.2</v>
      </c>
      <c r="M270" s="133"/>
      <c r="N270" s="133"/>
      <c r="O270" s="166">
        <f t="shared" si="371"/>
        <v>0</v>
      </c>
      <c r="P270" s="158">
        <f t="shared" si="361"/>
        <v>0</v>
      </c>
      <c r="Q270" s="137"/>
      <c r="R270" s="158">
        <f t="shared" si="362"/>
        <v>0</v>
      </c>
      <c r="S270" s="137"/>
      <c r="T270" s="158">
        <f t="shared" si="363"/>
        <v>0</v>
      </c>
      <c r="U270" s="133"/>
      <c r="V270" s="158">
        <f>U270*L270</f>
        <v>0</v>
      </c>
      <c r="W270" s="137">
        <v>0</v>
      </c>
      <c r="X270" s="158">
        <f t="shared" si="364"/>
        <v>0</v>
      </c>
      <c r="Y270" s="137">
        <v>0</v>
      </c>
      <c r="Z270" s="158">
        <f t="shared" si="365"/>
        <v>0</v>
      </c>
      <c r="AA270" s="137">
        <v>0</v>
      </c>
      <c r="AB270" s="158">
        <f t="shared" si="366"/>
        <v>0</v>
      </c>
      <c r="AC270" s="158">
        <v>0</v>
      </c>
      <c r="AD270" s="137">
        <v>0</v>
      </c>
      <c r="AE270" s="158">
        <f t="shared" si="367"/>
        <v>0</v>
      </c>
      <c r="AF270" s="158">
        <v>19</v>
      </c>
      <c r="AG270" s="158">
        <v>0</v>
      </c>
      <c r="AH270" s="174">
        <v>0.04</v>
      </c>
      <c r="AI270" s="174">
        <v>1.4999999999999999E-2</v>
      </c>
      <c r="AJ270" s="158">
        <f t="shared" si="368"/>
        <v>1.6</v>
      </c>
      <c r="AK270" s="175">
        <f t="shared" si="369"/>
        <v>0.6</v>
      </c>
    </row>
    <row r="271" spans="1:37" s="195" customFormat="1" ht="13.5" customHeight="1" thickBot="1" x14ac:dyDescent="0.25">
      <c r="A271" s="142" t="s">
        <v>157</v>
      </c>
      <c r="B271" s="177" t="s">
        <v>125</v>
      </c>
      <c r="C271" s="177" t="s">
        <v>22</v>
      </c>
      <c r="D271" s="279">
        <v>40</v>
      </c>
      <c r="E271" s="279">
        <v>30</v>
      </c>
      <c r="F271" s="279">
        <v>5</v>
      </c>
      <c r="G271" s="178">
        <f t="shared" si="358"/>
        <v>22.200000000000003</v>
      </c>
      <c r="H271" s="178">
        <f t="shared" si="359"/>
        <v>17.799999999999997</v>
      </c>
      <c r="I271" s="179">
        <f t="shared" si="360"/>
        <v>0.44499999999999995</v>
      </c>
      <c r="J271" s="180">
        <v>1</v>
      </c>
      <c r="K271" s="147">
        <v>3.8</v>
      </c>
      <c r="L271" s="148">
        <v>1.2</v>
      </c>
      <c r="M271" s="134"/>
      <c r="N271" s="134"/>
      <c r="O271" s="168">
        <f t="shared" si="371"/>
        <v>0</v>
      </c>
      <c r="P271" s="159">
        <f t="shared" si="361"/>
        <v>0</v>
      </c>
      <c r="Q271" s="138"/>
      <c r="R271" s="159">
        <f t="shared" si="362"/>
        <v>0</v>
      </c>
      <c r="S271" s="138"/>
      <c r="T271" s="159">
        <f t="shared" si="363"/>
        <v>0</v>
      </c>
      <c r="U271" s="134"/>
      <c r="V271" s="159">
        <f>U271*L271</f>
        <v>0</v>
      </c>
      <c r="W271" s="138">
        <v>0</v>
      </c>
      <c r="X271" s="159">
        <f t="shared" si="364"/>
        <v>0</v>
      </c>
      <c r="Y271" s="138">
        <v>0</v>
      </c>
      <c r="Z271" s="159">
        <f t="shared" si="365"/>
        <v>0</v>
      </c>
      <c r="AA271" s="138">
        <v>0</v>
      </c>
      <c r="AB271" s="159">
        <f t="shared" si="366"/>
        <v>0</v>
      </c>
      <c r="AC271" s="159">
        <v>0</v>
      </c>
      <c r="AD271" s="138">
        <v>0</v>
      </c>
      <c r="AE271" s="159">
        <f t="shared" si="367"/>
        <v>0</v>
      </c>
      <c r="AF271" s="159">
        <v>20</v>
      </c>
      <c r="AG271" s="159">
        <v>0</v>
      </c>
      <c r="AH271" s="181">
        <v>0.04</v>
      </c>
      <c r="AI271" s="181">
        <v>1.4999999999999999E-2</v>
      </c>
      <c r="AJ271" s="159">
        <f t="shared" si="368"/>
        <v>1.6</v>
      </c>
      <c r="AK271" s="182">
        <f t="shared" si="369"/>
        <v>0.6</v>
      </c>
    </row>
    <row r="272" spans="1:37" s="195" customFormat="1" ht="13.5" customHeight="1" thickBot="1" x14ac:dyDescent="0.25">
      <c r="A272" s="211" t="s">
        <v>145</v>
      </c>
      <c r="B272" s="212" t="s">
        <v>8</v>
      </c>
      <c r="C272" s="212" t="s">
        <v>22</v>
      </c>
      <c r="D272" s="283">
        <v>110</v>
      </c>
      <c r="E272" s="283" t="s">
        <v>140</v>
      </c>
      <c r="F272" s="283" t="s">
        <v>140</v>
      </c>
      <c r="G272" s="213">
        <f t="shared" si="358"/>
        <v>76.050000000000011</v>
      </c>
      <c r="H272" s="213">
        <f t="shared" si="359"/>
        <v>33.949999999999989</v>
      </c>
      <c r="I272" s="214">
        <f t="shared" si="360"/>
        <v>0.30863636363636354</v>
      </c>
      <c r="J272" s="215">
        <v>1</v>
      </c>
      <c r="K272" s="150">
        <v>3.8</v>
      </c>
      <c r="L272" s="151">
        <v>1.2</v>
      </c>
      <c r="M272" s="183"/>
      <c r="N272" s="183"/>
      <c r="O272" s="184">
        <f t="shared" si="371"/>
        <v>0</v>
      </c>
      <c r="P272" s="185">
        <f t="shared" si="361"/>
        <v>0</v>
      </c>
      <c r="Q272" s="216"/>
      <c r="R272" s="185">
        <f t="shared" si="362"/>
        <v>0</v>
      </c>
      <c r="S272" s="216"/>
      <c r="T272" s="185">
        <f t="shared" si="363"/>
        <v>0</v>
      </c>
      <c r="U272" s="216"/>
      <c r="V272" s="185">
        <f>U272/K272</f>
        <v>0</v>
      </c>
      <c r="W272" s="216">
        <v>0</v>
      </c>
      <c r="X272" s="185">
        <f t="shared" si="364"/>
        <v>0</v>
      </c>
      <c r="Y272" s="216">
        <v>0</v>
      </c>
      <c r="Z272" s="185">
        <f t="shared" si="365"/>
        <v>0</v>
      </c>
      <c r="AA272" s="216">
        <v>0</v>
      </c>
      <c r="AB272" s="185">
        <f t="shared" si="366"/>
        <v>0</v>
      </c>
      <c r="AC272" s="184">
        <v>0</v>
      </c>
      <c r="AD272" s="216">
        <v>0</v>
      </c>
      <c r="AE272" s="185">
        <f t="shared" si="367"/>
        <v>0</v>
      </c>
      <c r="AF272" s="185">
        <v>70</v>
      </c>
      <c r="AG272" s="185">
        <v>0</v>
      </c>
      <c r="AH272" s="217">
        <v>0.04</v>
      </c>
      <c r="AI272" s="217">
        <v>1.4999999999999999E-2</v>
      </c>
      <c r="AJ272" s="184">
        <f t="shared" si="368"/>
        <v>4.4000000000000004</v>
      </c>
      <c r="AK272" s="223">
        <f t="shared" si="369"/>
        <v>1.65</v>
      </c>
    </row>
    <row r="273" spans="1:37" s="195" customFormat="1" ht="12.75" customHeight="1" x14ac:dyDescent="0.2">
      <c r="A273" s="219" t="s">
        <v>236</v>
      </c>
      <c r="B273" s="220" t="s">
        <v>7</v>
      </c>
      <c r="C273" s="188" t="s">
        <v>22</v>
      </c>
      <c r="D273" s="272">
        <v>25</v>
      </c>
      <c r="E273" s="272">
        <v>25</v>
      </c>
      <c r="F273" s="272">
        <v>0</v>
      </c>
      <c r="G273" s="190">
        <f t="shared" ref="G273:G274" si="372">SUM(P273,R273,T273,V273,X273,Z273,AB273,AC273,AE273,AF273,AJ273,AK273)</f>
        <v>13.175000000000001</v>
      </c>
      <c r="H273" s="190">
        <f t="shared" ref="H273:H274" si="373">D273-G273</f>
        <v>11.824999999999999</v>
      </c>
      <c r="I273" s="191">
        <f t="shared" ref="I273:I274" si="374">H273/D273</f>
        <v>0.47299999999999998</v>
      </c>
      <c r="J273" s="192">
        <v>1</v>
      </c>
      <c r="K273" s="149">
        <v>3.8</v>
      </c>
      <c r="L273" s="144">
        <v>1.2</v>
      </c>
      <c r="M273" s="132"/>
      <c r="N273" s="132"/>
      <c r="O273" s="165">
        <f t="shared" si="371"/>
        <v>0</v>
      </c>
      <c r="P273" s="157">
        <f t="shared" ref="P273:P274" si="375">O273/J273</f>
        <v>0</v>
      </c>
      <c r="Q273" s="136"/>
      <c r="R273" s="157">
        <f t="shared" ref="R273:R274" si="376">Q273/K273</f>
        <v>0</v>
      </c>
      <c r="S273" s="136"/>
      <c r="T273" s="157">
        <f t="shared" ref="T273:T274" si="377">S273/K273</f>
        <v>0</v>
      </c>
      <c r="U273" s="132"/>
      <c r="V273" s="157">
        <f>U273*L273</f>
        <v>0</v>
      </c>
      <c r="W273" s="136">
        <v>0</v>
      </c>
      <c r="X273" s="157">
        <f t="shared" ref="X273:X274" si="378">(W273/K273)/J273</f>
        <v>0</v>
      </c>
      <c r="Y273" s="136">
        <v>0</v>
      </c>
      <c r="Z273" s="157">
        <f t="shared" ref="Z273:Z274" si="379">(Y273/K273)/J273</f>
        <v>0</v>
      </c>
      <c r="AA273" s="136">
        <v>0</v>
      </c>
      <c r="AB273" s="157">
        <f t="shared" ref="AB273:AB274" si="380">(AA273/K273)/J273</f>
        <v>0</v>
      </c>
      <c r="AC273" s="157">
        <v>0</v>
      </c>
      <c r="AD273" s="136">
        <v>0</v>
      </c>
      <c r="AE273" s="157">
        <f t="shared" ref="AE273:AE274" si="381">AD273/K273</f>
        <v>0</v>
      </c>
      <c r="AF273" s="157">
        <v>11.8</v>
      </c>
      <c r="AG273" s="157">
        <v>0</v>
      </c>
      <c r="AH273" s="221">
        <v>0.04</v>
      </c>
      <c r="AI273" s="221">
        <v>1.4999999999999999E-2</v>
      </c>
      <c r="AJ273" s="157">
        <f t="shared" ref="AJ273:AJ274" si="382">(D273*AH273)+AG273</f>
        <v>1</v>
      </c>
      <c r="AK273" s="194">
        <f t="shared" ref="AK273:AK274" si="383">D273*AI273</f>
        <v>0.375</v>
      </c>
    </row>
    <row r="274" spans="1:37" s="195" customFormat="1" ht="13.5" customHeight="1" thickBot="1" x14ac:dyDescent="0.25">
      <c r="A274" s="211" t="s">
        <v>237</v>
      </c>
      <c r="B274" s="212" t="s">
        <v>7</v>
      </c>
      <c r="C274" s="212" t="s">
        <v>22</v>
      </c>
      <c r="D274" s="283">
        <v>90</v>
      </c>
      <c r="E274" s="283" t="s">
        <v>140</v>
      </c>
      <c r="F274" s="283" t="s">
        <v>140</v>
      </c>
      <c r="G274" s="213">
        <f t="shared" si="372"/>
        <v>52.150000000000006</v>
      </c>
      <c r="H274" s="213">
        <f t="shared" si="373"/>
        <v>37.849999999999994</v>
      </c>
      <c r="I274" s="214">
        <f t="shared" si="374"/>
        <v>0.42055555555555552</v>
      </c>
      <c r="J274" s="215">
        <v>1</v>
      </c>
      <c r="K274" s="150">
        <v>3.8</v>
      </c>
      <c r="L274" s="151">
        <v>1.2</v>
      </c>
      <c r="M274" s="183"/>
      <c r="N274" s="183"/>
      <c r="O274" s="184">
        <f t="shared" si="371"/>
        <v>0</v>
      </c>
      <c r="P274" s="185">
        <f t="shared" si="375"/>
        <v>0</v>
      </c>
      <c r="Q274" s="216"/>
      <c r="R274" s="185">
        <f t="shared" si="376"/>
        <v>0</v>
      </c>
      <c r="S274" s="216"/>
      <c r="T274" s="185">
        <f t="shared" si="377"/>
        <v>0</v>
      </c>
      <c r="U274" s="216"/>
      <c r="V274" s="185">
        <f>U274/K274</f>
        <v>0</v>
      </c>
      <c r="W274" s="216">
        <v>0</v>
      </c>
      <c r="X274" s="185">
        <f t="shared" si="378"/>
        <v>0</v>
      </c>
      <c r="Y274" s="216">
        <v>0</v>
      </c>
      <c r="Z274" s="185">
        <f t="shared" si="379"/>
        <v>0</v>
      </c>
      <c r="AA274" s="216">
        <v>0</v>
      </c>
      <c r="AB274" s="185">
        <f t="shared" si="380"/>
        <v>0</v>
      </c>
      <c r="AC274" s="184">
        <v>0</v>
      </c>
      <c r="AD274" s="216">
        <v>0</v>
      </c>
      <c r="AE274" s="185">
        <f t="shared" si="381"/>
        <v>0</v>
      </c>
      <c r="AF274" s="185">
        <v>47.2</v>
      </c>
      <c r="AG274" s="185">
        <v>0</v>
      </c>
      <c r="AH274" s="217">
        <v>0.04</v>
      </c>
      <c r="AI274" s="217">
        <v>1.4999999999999999E-2</v>
      </c>
      <c r="AJ274" s="184">
        <f t="shared" si="382"/>
        <v>3.6</v>
      </c>
      <c r="AK274" s="223">
        <f t="shared" si="383"/>
        <v>1.3499999999999999</v>
      </c>
    </row>
    <row r="275" spans="1:37" s="195" customFormat="1" ht="12.75" customHeight="1" x14ac:dyDescent="0.2">
      <c r="A275" s="187" t="s">
        <v>59</v>
      </c>
      <c r="B275" s="188" t="s">
        <v>11</v>
      </c>
      <c r="C275" s="188" t="s">
        <v>1</v>
      </c>
      <c r="D275" s="272">
        <v>30</v>
      </c>
      <c r="E275" s="272">
        <v>25</v>
      </c>
      <c r="F275" s="272">
        <v>5</v>
      </c>
      <c r="G275" s="190">
        <f t="shared" ref="G275:G280" si="384">SUM(P275,R275,T275,V275,X275,Z275,AB275,AC275,AE275,AF275,AJ275,AK275)</f>
        <v>20.886842105263156</v>
      </c>
      <c r="H275" s="190">
        <f t="shared" ref="H275:H280" si="385">D275-G275</f>
        <v>9.1131578947368439</v>
      </c>
      <c r="I275" s="191">
        <f t="shared" ref="I275:I280" si="386">H275/D275</f>
        <v>0.30377192982456147</v>
      </c>
      <c r="J275" s="192">
        <v>8</v>
      </c>
      <c r="K275" s="145">
        <v>3.8</v>
      </c>
      <c r="L275" s="146">
        <v>1.2</v>
      </c>
      <c r="M275" s="132">
        <v>220</v>
      </c>
      <c r="N275" s="132"/>
      <c r="O275" s="165">
        <f t="shared" si="370"/>
        <v>57.894736842105267</v>
      </c>
      <c r="P275" s="157">
        <f t="shared" ref="P275:P280" si="387">O275/J275</f>
        <v>7.2368421052631584</v>
      </c>
      <c r="Q275" s="136"/>
      <c r="R275" s="157">
        <f t="shared" ref="R275:R280" si="388">Q275/K275</f>
        <v>0</v>
      </c>
      <c r="S275" s="136"/>
      <c r="T275" s="157">
        <f t="shared" ref="T275:T280" si="389">S275/K275</f>
        <v>0</v>
      </c>
      <c r="U275" s="132"/>
      <c r="V275" s="157">
        <f t="shared" ref="V275:V280" si="390">U275*L275</f>
        <v>0</v>
      </c>
      <c r="W275" s="136">
        <v>0</v>
      </c>
      <c r="X275" s="157">
        <f t="shared" ref="X275:X280" si="391">(W275/K275)/J275</f>
        <v>0</v>
      </c>
      <c r="Y275" s="136">
        <v>0</v>
      </c>
      <c r="Z275" s="157">
        <f t="shared" ref="Z275:Z280" si="392">(Y275/K275)/J275</f>
        <v>0</v>
      </c>
      <c r="AA275" s="136">
        <v>0</v>
      </c>
      <c r="AB275" s="157">
        <f t="shared" ref="AB275:AB280" si="393">(AA275/K275)/J275</f>
        <v>0</v>
      </c>
      <c r="AC275" s="157">
        <v>0</v>
      </c>
      <c r="AD275" s="136">
        <v>0</v>
      </c>
      <c r="AE275" s="157">
        <f t="shared" ref="AE275:AE280" si="394">AD275/K275</f>
        <v>0</v>
      </c>
      <c r="AF275" s="157">
        <v>12</v>
      </c>
      <c r="AG275" s="157">
        <v>0</v>
      </c>
      <c r="AH275" s="221">
        <v>0.04</v>
      </c>
      <c r="AI275" s="221">
        <v>1.4999999999999999E-2</v>
      </c>
      <c r="AJ275" s="157">
        <f t="shared" ref="AJ275:AJ280" si="395">(D275*AH275)+AG275</f>
        <v>1.2</v>
      </c>
      <c r="AK275" s="194">
        <f t="shared" ref="AK275:AK280" si="396">D275*AI275</f>
        <v>0.44999999999999996</v>
      </c>
    </row>
    <row r="276" spans="1:37" s="195" customFormat="1" ht="12.75" customHeight="1" x14ac:dyDescent="0.2">
      <c r="A276" s="196" t="s">
        <v>59</v>
      </c>
      <c r="B276" s="176" t="s">
        <v>11</v>
      </c>
      <c r="C276" s="176" t="s">
        <v>2</v>
      </c>
      <c r="D276" s="273">
        <v>30</v>
      </c>
      <c r="E276" s="273">
        <v>25</v>
      </c>
      <c r="F276" s="273">
        <v>5</v>
      </c>
      <c r="G276" s="171">
        <f t="shared" si="384"/>
        <v>18.240643274853799</v>
      </c>
      <c r="H276" s="171">
        <f t="shared" si="385"/>
        <v>11.759356725146201</v>
      </c>
      <c r="I276" s="172">
        <f t="shared" si="386"/>
        <v>0.39197855750487337</v>
      </c>
      <c r="J276" s="173">
        <v>18</v>
      </c>
      <c r="K276" s="145">
        <v>3.8</v>
      </c>
      <c r="L276" s="146">
        <v>1.2</v>
      </c>
      <c r="M276" s="133">
        <v>314</v>
      </c>
      <c r="N276" s="133"/>
      <c r="O276" s="166">
        <f t="shared" si="370"/>
        <v>82.631578947368425</v>
      </c>
      <c r="P276" s="158">
        <f t="shared" si="387"/>
        <v>4.5906432748538011</v>
      </c>
      <c r="Q276" s="137"/>
      <c r="R276" s="158">
        <f t="shared" si="388"/>
        <v>0</v>
      </c>
      <c r="S276" s="137"/>
      <c r="T276" s="158">
        <f t="shared" si="389"/>
        <v>0</v>
      </c>
      <c r="U276" s="133"/>
      <c r="V276" s="158">
        <f t="shared" si="390"/>
        <v>0</v>
      </c>
      <c r="W276" s="137">
        <v>0</v>
      </c>
      <c r="X276" s="158">
        <f t="shared" si="391"/>
        <v>0</v>
      </c>
      <c r="Y276" s="137">
        <v>0</v>
      </c>
      <c r="Z276" s="158">
        <f t="shared" si="392"/>
        <v>0</v>
      </c>
      <c r="AA276" s="137">
        <v>0</v>
      </c>
      <c r="AB276" s="158">
        <f t="shared" si="393"/>
        <v>0</v>
      </c>
      <c r="AC276" s="158">
        <v>0</v>
      </c>
      <c r="AD276" s="137">
        <v>0</v>
      </c>
      <c r="AE276" s="158">
        <f t="shared" si="394"/>
        <v>0</v>
      </c>
      <c r="AF276" s="158">
        <v>12</v>
      </c>
      <c r="AG276" s="158">
        <v>0</v>
      </c>
      <c r="AH276" s="174">
        <v>0.04</v>
      </c>
      <c r="AI276" s="174">
        <v>1.4999999999999999E-2</v>
      </c>
      <c r="AJ276" s="158">
        <f t="shared" si="395"/>
        <v>1.2</v>
      </c>
      <c r="AK276" s="175">
        <f t="shared" si="396"/>
        <v>0.44999999999999996</v>
      </c>
    </row>
    <row r="277" spans="1:37" s="195" customFormat="1" ht="12.75" customHeight="1" x14ac:dyDescent="0.2">
      <c r="A277" s="196" t="s">
        <v>59</v>
      </c>
      <c r="B277" s="176" t="s">
        <v>11</v>
      </c>
      <c r="C277" s="176" t="s">
        <v>3</v>
      </c>
      <c r="D277" s="273">
        <v>30</v>
      </c>
      <c r="E277" s="273">
        <v>25</v>
      </c>
      <c r="F277" s="273">
        <v>5</v>
      </c>
      <c r="G277" s="171">
        <f t="shared" si="384"/>
        <v>19.098343079922024</v>
      </c>
      <c r="H277" s="171">
        <f t="shared" si="385"/>
        <v>10.901656920077976</v>
      </c>
      <c r="I277" s="172">
        <f t="shared" si="386"/>
        <v>0.36338856400259917</v>
      </c>
      <c r="J277" s="173">
        <v>27</v>
      </c>
      <c r="K277" s="145">
        <v>3.8</v>
      </c>
      <c r="L277" s="146">
        <v>1.2</v>
      </c>
      <c r="M277" s="133">
        <v>559</v>
      </c>
      <c r="N277" s="133"/>
      <c r="O277" s="166">
        <f t="shared" si="370"/>
        <v>147.10526315789474</v>
      </c>
      <c r="P277" s="158">
        <f t="shared" si="387"/>
        <v>5.4483430799220276</v>
      </c>
      <c r="Q277" s="137"/>
      <c r="R277" s="158">
        <f t="shared" si="388"/>
        <v>0</v>
      </c>
      <c r="S277" s="137"/>
      <c r="T277" s="158">
        <f t="shared" si="389"/>
        <v>0</v>
      </c>
      <c r="U277" s="133"/>
      <c r="V277" s="158">
        <f t="shared" si="390"/>
        <v>0</v>
      </c>
      <c r="W277" s="137">
        <v>0</v>
      </c>
      <c r="X277" s="158">
        <f t="shared" si="391"/>
        <v>0</v>
      </c>
      <c r="Y277" s="137">
        <v>0</v>
      </c>
      <c r="Z277" s="158">
        <f t="shared" si="392"/>
        <v>0</v>
      </c>
      <c r="AA277" s="137">
        <v>0</v>
      </c>
      <c r="AB277" s="158">
        <f t="shared" si="393"/>
        <v>0</v>
      </c>
      <c r="AC277" s="158">
        <v>0</v>
      </c>
      <c r="AD277" s="137">
        <v>0</v>
      </c>
      <c r="AE277" s="158">
        <f t="shared" si="394"/>
        <v>0</v>
      </c>
      <c r="AF277" s="158">
        <v>12</v>
      </c>
      <c r="AG277" s="158">
        <v>0</v>
      </c>
      <c r="AH277" s="174">
        <v>0.04</v>
      </c>
      <c r="AI277" s="174">
        <v>1.4999999999999999E-2</v>
      </c>
      <c r="AJ277" s="158">
        <f t="shared" si="395"/>
        <v>1.2</v>
      </c>
      <c r="AK277" s="175">
        <f t="shared" si="396"/>
        <v>0.44999999999999996</v>
      </c>
    </row>
    <row r="278" spans="1:37" s="195" customFormat="1" ht="12.75" customHeight="1" x14ac:dyDescent="0.2">
      <c r="A278" s="224" t="s">
        <v>59</v>
      </c>
      <c r="B278" s="225" t="s">
        <v>10</v>
      </c>
      <c r="C278" s="225" t="s">
        <v>1</v>
      </c>
      <c r="D278" s="280">
        <v>35</v>
      </c>
      <c r="E278" s="280">
        <v>25</v>
      </c>
      <c r="F278" s="280">
        <v>5</v>
      </c>
      <c r="G278" s="226">
        <f t="shared" si="384"/>
        <v>23.727631578947367</v>
      </c>
      <c r="H278" s="226">
        <f t="shared" si="385"/>
        <v>11.272368421052633</v>
      </c>
      <c r="I278" s="227">
        <f t="shared" si="386"/>
        <v>0.32206766917293239</v>
      </c>
      <c r="J278" s="228">
        <v>8</v>
      </c>
      <c r="K278" s="145">
        <v>3.8</v>
      </c>
      <c r="L278" s="146">
        <v>1.2</v>
      </c>
      <c r="M278" s="135">
        <v>298</v>
      </c>
      <c r="N278" s="135"/>
      <c r="O278" s="169">
        <f t="shared" si="370"/>
        <v>78.421052631578945</v>
      </c>
      <c r="P278" s="164">
        <f t="shared" si="387"/>
        <v>9.8026315789473681</v>
      </c>
      <c r="Q278" s="139"/>
      <c r="R278" s="164">
        <f t="shared" si="388"/>
        <v>0</v>
      </c>
      <c r="S278" s="139"/>
      <c r="T278" s="164">
        <f t="shared" si="389"/>
        <v>0</v>
      </c>
      <c r="U278" s="135"/>
      <c r="V278" s="164">
        <f t="shared" si="390"/>
        <v>0</v>
      </c>
      <c r="W278" s="139">
        <v>0</v>
      </c>
      <c r="X278" s="164">
        <f t="shared" si="391"/>
        <v>0</v>
      </c>
      <c r="Y278" s="139">
        <v>0</v>
      </c>
      <c r="Z278" s="164">
        <f t="shared" si="392"/>
        <v>0</v>
      </c>
      <c r="AA278" s="139">
        <v>0</v>
      </c>
      <c r="AB278" s="164">
        <f t="shared" si="393"/>
        <v>0</v>
      </c>
      <c r="AC278" s="164">
        <v>0</v>
      </c>
      <c r="AD278" s="139">
        <v>0</v>
      </c>
      <c r="AE278" s="164">
        <f t="shared" si="394"/>
        <v>0</v>
      </c>
      <c r="AF278" s="158">
        <v>12</v>
      </c>
      <c r="AG278" s="164">
        <v>0</v>
      </c>
      <c r="AH278" s="236">
        <v>0.04</v>
      </c>
      <c r="AI278" s="236">
        <v>1.4999999999999999E-2</v>
      </c>
      <c r="AJ278" s="164">
        <f t="shared" si="395"/>
        <v>1.4000000000000001</v>
      </c>
      <c r="AK278" s="230">
        <f t="shared" si="396"/>
        <v>0.52500000000000002</v>
      </c>
    </row>
    <row r="279" spans="1:37" s="195" customFormat="1" ht="12.75" customHeight="1" x14ac:dyDescent="0.2">
      <c r="A279" s="196" t="s">
        <v>59</v>
      </c>
      <c r="B279" s="176" t="s">
        <v>10</v>
      </c>
      <c r="C279" s="176" t="s">
        <v>2</v>
      </c>
      <c r="D279" s="273">
        <v>35</v>
      </c>
      <c r="E279" s="273">
        <v>25</v>
      </c>
      <c r="F279" s="273">
        <v>5</v>
      </c>
      <c r="G279" s="171">
        <f t="shared" si="384"/>
        <v>20.401608187134499</v>
      </c>
      <c r="H279" s="171">
        <f t="shared" si="385"/>
        <v>14.598391812865501</v>
      </c>
      <c r="I279" s="172">
        <f t="shared" si="386"/>
        <v>0.4170969089390143</v>
      </c>
      <c r="J279" s="173">
        <v>18</v>
      </c>
      <c r="K279" s="145">
        <v>3.8</v>
      </c>
      <c r="L279" s="146">
        <v>1.2</v>
      </c>
      <c r="M279" s="133">
        <v>443</v>
      </c>
      <c r="N279" s="133"/>
      <c r="O279" s="166">
        <f t="shared" si="370"/>
        <v>116.57894736842105</v>
      </c>
      <c r="P279" s="158">
        <f t="shared" si="387"/>
        <v>6.4766081871345031</v>
      </c>
      <c r="Q279" s="137"/>
      <c r="R279" s="158">
        <f t="shared" si="388"/>
        <v>0</v>
      </c>
      <c r="S279" s="137"/>
      <c r="T279" s="158">
        <f t="shared" si="389"/>
        <v>0</v>
      </c>
      <c r="U279" s="133"/>
      <c r="V279" s="158">
        <f t="shared" si="390"/>
        <v>0</v>
      </c>
      <c r="W279" s="137">
        <v>0</v>
      </c>
      <c r="X279" s="158">
        <f t="shared" si="391"/>
        <v>0</v>
      </c>
      <c r="Y279" s="137">
        <v>0</v>
      </c>
      <c r="Z279" s="158">
        <f t="shared" si="392"/>
        <v>0</v>
      </c>
      <c r="AA279" s="137">
        <v>0</v>
      </c>
      <c r="AB279" s="158">
        <f t="shared" si="393"/>
        <v>0</v>
      </c>
      <c r="AC279" s="158">
        <v>0</v>
      </c>
      <c r="AD279" s="137">
        <v>0</v>
      </c>
      <c r="AE279" s="158">
        <f t="shared" si="394"/>
        <v>0</v>
      </c>
      <c r="AF279" s="158">
        <v>12</v>
      </c>
      <c r="AG279" s="158">
        <v>0</v>
      </c>
      <c r="AH279" s="174">
        <v>0.04</v>
      </c>
      <c r="AI279" s="174">
        <v>1.4999999999999999E-2</v>
      </c>
      <c r="AJ279" s="158">
        <f t="shared" si="395"/>
        <v>1.4000000000000001</v>
      </c>
      <c r="AK279" s="175">
        <f t="shared" si="396"/>
        <v>0.52500000000000002</v>
      </c>
    </row>
    <row r="280" spans="1:37" s="195" customFormat="1" ht="13.5" customHeight="1" thickBot="1" x14ac:dyDescent="0.25">
      <c r="A280" s="198" t="s">
        <v>59</v>
      </c>
      <c r="B280" s="177" t="s">
        <v>10</v>
      </c>
      <c r="C280" s="177" t="s">
        <v>3</v>
      </c>
      <c r="D280" s="279">
        <v>35</v>
      </c>
      <c r="E280" s="279">
        <v>25</v>
      </c>
      <c r="F280" s="279">
        <v>5</v>
      </c>
      <c r="G280" s="178">
        <f t="shared" si="384"/>
        <v>21.420126705653018</v>
      </c>
      <c r="H280" s="178">
        <f t="shared" si="385"/>
        <v>13.579873294346982</v>
      </c>
      <c r="I280" s="179">
        <f t="shared" si="386"/>
        <v>0.38799637983848517</v>
      </c>
      <c r="J280" s="180">
        <v>27</v>
      </c>
      <c r="K280" s="147">
        <v>3.8</v>
      </c>
      <c r="L280" s="148">
        <v>1.2</v>
      </c>
      <c r="M280" s="134">
        <v>769</v>
      </c>
      <c r="N280" s="134"/>
      <c r="O280" s="168">
        <f t="shared" si="370"/>
        <v>202.36842105263159</v>
      </c>
      <c r="P280" s="159">
        <f t="shared" si="387"/>
        <v>7.4951267056530222</v>
      </c>
      <c r="Q280" s="138"/>
      <c r="R280" s="159">
        <f t="shared" si="388"/>
        <v>0</v>
      </c>
      <c r="S280" s="138"/>
      <c r="T280" s="159">
        <f t="shared" si="389"/>
        <v>0</v>
      </c>
      <c r="U280" s="134"/>
      <c r="V280" s="159">
        <f t="shared" si="390"/>
        <v>0</v>
      </c>
      <c r="W280" s="138">
        <v>0</v>
      </c>
      <c r="X280" s="159">
        <f t="shared" si="391"/>
        <v>0</v>
      </c>
      <c r="Y280" s="138">
        <v>0</v>
      </c>
      <c r="Z280" s="159">
        <f t="shared" si="392"/>
        <v>0</v>
      </c>
      <c r="AA280" s="138">
        <v>0</v>
      </c>
      <c r="AB280" s="159">
        <f t="shared" si="393"/>
        <v>0</v>
      </c>
      <c r="AC280" s="159">
        <v>0</v>
      </c>
      <c r="AD280" s="138">
        <v>0</v>
      </c>
      <c r="AE280" s="159">
        <f t="shared" si="394"/>
        <v>0</v>
      </c>
      <c r="AF280" s="159">
        <v>12</v>
      </c>
      <c r="AG280" s="159">
        <v>0</v>
      </c>
      <c r="AH280" s="181">
        <v>0.04</v>
      </c>
      <c r="AI280" s="181">
        <v>1.4999999999999999E-2</v>
      </c>
      <c r="AJ280" s="159">
        <f t="shared" si="395"/>
        <v>1.4000000000000001</v>
      </c>
      <c r="AK280" s="182">
        <f t="shared" si="396"/>
        <v>0.52500000000000002</v>
      </c>
    </row>
    <row r="281" spans="1:37" s="195" customFormat="1" ht="13.5" customHeight="1" x14ac:dyDescent="0.2">
      <c r="A281" s="187" t="s">
        <v>150</v>
      </c>
      <c r="B281" s="188" t="s">
        <v>11</v>
      </c>
      <c r="C281" s="188" t="s">
        <v>151</v>
      </c>
      <c r="D281" s="272">
        <v>25</v>
      </c>
      <c r="E281" s="272">
        <v>20</v>
      </c>
      <c r="F281" s="272">
        <v>5</v>
      </c>
      <c r="G281" s="190">
        <f>SUM(P281,R281,T281,V281,X281,Z281,AB281,AC281,AE281,AF281,AJ281,AK281)</f>
        <v>13.375</v>
      </c>
      <c r="H281" s="190">
        <f>D281-G281</f>
        <v>11.625</v>
      </c>
      <c r="I281" s="191">
        <f>H281/D281</f>
        <v>0.46500000000000002</v>
      </c>
      <c r="J281" s="192">
        <v>1</v>
      </c>
      <c r="K281" s="149">
        <v>3.8</v>
      </c>
      <c r="L281" s="144">
        <v>1.2</v>
      </c>
      <c r="M281" s="132"/>
      <c r="N281" s="132"/>
      <c r="O281" s="165">
        <f>(M281+N281)/K281</f>
        <v>0</v>
      </c>
      <c r="P281" s="157">
        <f>O281/J281</f>
        <v>0</v>
      </c>
      <c r="Q281" s="136"/>
      <c r="R281" s="157">
        <f>Q281/K281</f>
        <v>0</v>
      </c>
      <c r="S281" s="136"/>
      <c r="T281" s="157">
        <f>S281/K281</f>
        <v>0</v>
      </c>
      <c r="U281" s="132"/>
      <c r="V281" s="157">
        <f>U281*L281</f>
        <v>0</v>
      </c>
      <c r="W281" s="136">
        <v>0</v>
      </c>
      <c r="X281" s="157">
        <f>(W281/K281)/J281</f>
        <v>0</v>
      </c>
      <c r="Y281" s="136">
        <v>0</v>
      </c>
      <c r="Z281" s="157">
        <f>(Y281/K281)/J281</f>
        <v>0</v>
      </c>
      <c r="AA281" s="136">
        <v>0</v>
      </c>
      <c r="AB281" s="157">
        <f>(AA281/K281)/J281</f>
        <v>0</v>
      </c>
      <c r="AC281" s="157">
        <v>0</v>
      </c>
      <c r="AD281" s="136">
        <v>0</v>
      </c>
      <c r="AE281" s="157">
        <f>AD281/K281</f>
        <v>0</v>
      </c>
      <c r="AF281" s="157">
        <v>12</v>
      </c>
      <c r="AG281" s="157">
        <v>0</v>
      </c>
      <c r="AH281" s="221">
        <v>0.04</v>
      </c>
      <c r="AI281" s="221">
        <v>1.4999999999999999E-2</v>
      </c>
      <c r="AJ281" s="157">
        <f>(D281*AH281)+AG281</f>
        <v>1</v>
      </c>
      <c r="AK281" s="194">
        <f>D281*AI281</f>
        <v>0.375</v>
      </c>
    </row>
    <row r="282" spans="1:37" s="195" customFormat="1" ht="13.5" customHeight="1" x14ac:dyDescent="0.2">
      <c r="A282" s="196" t="s">
        <v>179</v>
      </c>
      <c r="B282" s="176" t="s">
        <v>11</v>
      </c>
      <c r="C282" s="176" t="s">
        <v>151</v>
      </c>
      <c r="D282" s="273">
        <v>50</v>
      </c>
      <c r="E282" s="273">
        <v>40</v>
      </c>
      <c r="F282" s="273">
        <v>20</v>
      </c>
      <c r="G282" s="171">
        <f>SUM(P282,R282,T282,V282,X282,Z282,AB282,AC282,AE282,AF282,AJ282,AK282)</f>
        <v>38.75</v>
      </c>
      <c r="H282" s="171">
        <f>D282-G282</f>
        <v>11.25</v>
      </c>
      <c r="I282" s="172">
        <f>H282/D282</f>
        <v>0.22500000000000001</v>
      </c>
      <c r="J282" s="173">
        <v>1</v>
      </c>
      <c r="K282" s="145">
        <v>3.8</v>
      </c>
      <c r="L282" s="146">
        <v>1.2</v>
      </c>
      <c r="M282" s="133"/>
      <c r="N282" s="133"/>
      <c r="O282" s="166">
        <f>(M282+N282)/K282</f>
        <v>0</v>
      </c>
      <c r="P282" s="158">
        <f>O282/J282</f>
        <v>0</v>
      </c>
      <c r="Q282" s="137"/>
      <c r="R282" s="158">
        <f>Q282/K282</f>
        <v>0</v>
      </c>
      <c r="S282" s="137"/>
      <c r="T282" s="158">
        <f>S282/K282</f>
        <v>0</v>
      </c>
      <c r="U282" s="133"/>
      <c r="V282" s="158">
        <f>U282*L282</f>
        <v>0</v>
      </c>
      <c r="W282" s="137">
        <v>0</v>
      </c>
      <c r="X282" s="158">
        <f>(W282/K282)/J282</f>
        <v>0</v>
      </c>
      <c r="Y282" s="137">
        <v>0</v>
      </c>
      <c r="Z282" s="158">
        <f>(Y282/K282)/J282</f>
        <v>0</v>
      </c>
      <c r="AA282" s="137">
        <v>0</v>
      </c>
      <c r="AB282" s="158">
        <f>(AA282/K282)/J282</f>
        <v>0</v>
      </c>
      <c r="AC282" s="158">
        <v>0</v>
      </c>
      <c r="AD282" s="137">
        <v>0</v>
      </c>
      <c r="AE282" s="158">
        <f>AD282/K282</f>
        <v>0</v>
      </c>
      <c r="AF282" s="158">
        <v>36</v>
      </c>
      <c r="AG282" s="158">
        <v>0</v>
      </c>
      <c r="AH282" s="174">
        <v>0.04</v>
      </c>
      <c r="AI282" s="174">
        <v>1.4999999999999999E-2</v>
      </c>
      <c r="AJ282" s="158">
        <f>(D282*AH282)+AG282</f>
        <v>2</v>
      </c>
      <c r="AK282" s="175">
        <f>D282*AI282</f>
        <v>0.75</v>
      </c>
    </row>
    <row r="283" spans="1:37" s="195" customFormat="1" ht="12.75" customHeight="1" thickBot="1" x14ac:dyDescent="0.25">
      <c r="A283" s="198" t="s">
        <v>180</v>
      </c>
      <c r="B283" s="177" t="s">
        <v>11</v>
      </c>
      <c r="C283" s="177" t="s">
        <v>151</v>
      </c>
      <c r="D283" s="279">
        <v>60</v>
      </c>
      <c r="E283" s="279">
        <v>50</v>
      </c>
      <c r="F283" s="279">
        <v>20</v>
      </c>
      <c r="G283" s="178">
        <f>SUM(P283,R283,T283,V283,X283,Z283,AB283,AC283,AE283,AF283,AJ283,AK283)</f>
        <v>46.3</v>
      </c>
      <c r="H283" s="178">
        <f>D283-G283</f>
        <v>13.700000000000003</v>
      </c>
      <c r="I283" s="179">
        <f>H283/D283</f>
        <v>0.22833333333333339</v>
      </c>
      <c r="J283" s="180">
        <v>1</v>
      </c>
      <c r="K283" s="147">
        <v>3.8</v>
      </c>
      <c r="L283" s="148">
        <v>1.2</v>
      </c>
      <c r="M283" s="134"/>
      <c r="N283" s="134"/>
      <c r="O283" s="168">
        <f>(M283+N283)/K283</f>
        <v>0</v>
      </c>
      <c r="P283" s="159">
        <f>O283/J283</f>
        <v>0</v>
      </c>
      <c r="Q283" s="138"/>
      <c r="R283" s="159">
        <f>Q283/K283</f>
        <v>0</v>
      </c>
      <c r="S283" s="138"/>
      <c r="T283" s="159">
        <f>S283/K283</f>
        <v>0</v>
      </c>
      <c r="U283" s="134"/>
      <c r="V283" s="159">
        <f>U283*L283</f>
        <v>0</v>
      </c>
      <c r="W283" s="138">
        <v>0</v>
      </c>
      <c r="X283" s="159">
        <f>(W283/K283)/J283</f>
        <v>0</v>
      </c>
      <c r="Y283" s="138">
        <v>0</v>
      </c>
      <c r="Z283" s="159">
        <f>(Y283/K283)/J283</f>
        <v>0</v>
      </c>
      <c r="AA283" s="138">
        <v>0</v>
      </c>
      <c r="AB283" s="159">
        <f>(AA283/K283)/J283</f>
        <v>0</v>
      </c>
      <c r="AC283" s="159">
        <v>0</v>
      </c>
      <c r="AD283" s="138">
        <v>0</v>
      </c>
      <c r="AE283" s="159">
        <f>AD283/K283</f>
        <v>0</v>
      </c>
      <c r="AF283" s="159">
        <v>43</v>
      </c>
      <c r="AG283" s="159">
        <v>0</v>
      </c>
      <c r="AH283" s="181">
        <v>0.04</v>
      </c>
      <c r="AI283" s="181">
        <v>1.4999999999999999E-2</v>
      </c>
      <c r="AJ283" s="159">
        <f>(D283*AH283)+AG283</f>
        <v>2.4</v>
      </c>
      <c r="AK283" s="182">
        <f>D283*AI283</f>
        <v>0.89999999999999991</v>
      </c>
    </row>
    <row r="284" spans="1:37" s="195" customFormat="1" ht="12.75" customHeight="1" x14ac:dyDescent="0.2">
      <c r="A284" s="224" t="s">
        <v>124</v>
      </c>
      <c r="B284" s="225" t="s">
        <v>11</v>
      </c>
      <c r="C284" s="225" t="s">
        <v>1</v>
      </c>
      <c r="D284" s="280">
        <v>65</v>
      </c>
      <c r="E284" s="280">
        <v>55</v>
      </c>
      <c r="F284" s="280">
        <v>20</v>
      </c>
      <c r="G284" s="226">
        <f t="shared" ref="G284:G289" si="397">SUM(P284,R284,T284,V284,X284,Z284,AB284,AC284,AE284,AF284,AJ284,AK284)</f>
        <v>49.476315789473688</v>
      </c>
      <c r="H284" s="226">
        <f t="shared" ref="H284:H289" si="398">D284-G284</f>
        <v>15.523684210526312</v>
      </c>
      <c r="I284" s="227">
        <f t="shared" ref="I284:I289" si="399">H284/D284</f>
        <v>0.23882591093117403</v>
      </c>
      <c r="J284" s="228">
        <v>8</v>
      </c>
      <c r="K284" s="143">
        <v>3.8</v>
      </c>
      <c r="L284" s="152">
        <v>1.2</v>
      </c>
      <c r="M284" s="135">
        <v>301</v>
      </c>
      <c r="N284" s="135"/>
      <c r="O284" s="169">
        <f t="shared" ref="O284:O289" si="400">(M284+N284)/K284</f>
        <v>79.21052631578948</v>
      </c>
      <c r="P284" s="164">
        <f t="shared" ref="P284:P289" si="401">O284/J284</f>
        <v>9.901315789473685</v>
      </c>
      <c r="Q284" s="139"/>
      <c r="R284" s="164">
        <f t="shared" ref="R284:R289" si="402">Q284/K284</f>
        <v>0</v>
      </c>
      <c r="S284" s="139"/>
      <c r="T284" s="164">
        <f t="shared" ref="T284:T289" si="403">S284/K284</f>
        <v>0</v>
      </c>
      <c r="U284" s="135"/>
      <c r="V284" s="164">
        <f t="shared" ref="V284:V289" si="404">U284*L284</f>
        <v>0</v>
      </c>
      <c r="W284" s="139">
        <v>0</v>
      </c>
      <c r="X284" s="164">
        <f t="shared" ref="X284:X289" si="405">(W284/K284)/J284</f>
        <v>0</v>
      </c>
      <c r="Y284" s="139">
        <v>0</v>
      </c>
      <c r="Z284" s="164">
        <f t="shared" ref="Z284:Z289" si="406">(Y284/K284)/J284</f>
        <v>0</v>
      </c>
      <c r="AA284" s="139">
        <v>0</v>
      </c>
      <c r="AB284" s="164">
        <f t="shared" ref="AB284:AB289" si="407">(AA284/K284)/J284</f>
        <v>0</v>
      </c>
      <c r="AC284" s="164">
        <v>0</v>
      </c>
      <c r="AD284" s="139">
        <v>0</v>
      </c>
      <c r="AE284" s="164">
        <f t="shared" ref="AE284:AE289" si="408">AD284/K284</f>
        <v>0</v>
      </c>
      <c r="AF284" s="164">
        <v>36</v>
      </c>
      <c r="AG284" s="164">
        <v>0</v>
      </c>
      <c r="AH284" s="236">
        <v>0.04</v>
      </c>
      <c r="AI284" s="236">
        <v>1.4999999999999999E-2</v>
      </c>
      <c r="AJ284" s="164">
        <f t="shared" ref="AJ284:AJ289" si="409">(D284*AH284)+AG284</f>
        <v>2.6</v>
      </c>
      <c r="AK284" s="230">
        <f t="shared" ref="AK284:AK289" si="410">D284*AI284</f>
        <v>0.97499999999999998</v>
      </c>
    </row>
    <row r="285" spans="1:37" s="195" customFormat="1" ht="12.75" customHeight="1" x14ac:dyDescent="0.2">
      <c r="A285" s="196" t="s">
        <v>124</v>
      </c>
      <c r="B285" s="176" t="s">
        <v>11</v>
      </c>
      <c r="C285" s="176" t="s">
        <v>2</v>
      </c>
      <c r="D285" s="273">
        <v>65</v>
      </c>
      <c r="E285" s="273">
        <v>55</v>
      </c>
      <c r="F285" s="273">
        <v>20</v>
      </c>
      <c r="G285" s="171">
        <f t="shared" si="397"/>
        <v>45.729970760233925</v>
      </c>
      <c r="H285" s="171">
        <f t="shared" si="398"/>
        <v>19.270029239766075</v>
      </c>
      <c r="I285" s="172">
        <f t="shared" si="399"/>
        <v>0.29646198830409348</v>
      </c>
      <c r="J285" s="173">
        <v>18</v>
      </c>
      <c r="K285" s="145">
        <v>3.8</v>
      </c>
      <c r="L285" s="146">
        <v>1.2</v>
      </c>
      <c r="M285" s="133">
        <v>421</v>
      </c>
      <c r="N285" s="133"/>
      <c r="O285" s="166">
        <f t="shared" si="400"/>
        <v>110.78947368421053</v>
      </c>
      <c r="P285" s="158">
        <f t="shared" si="401"/>
        <v>6.154970760233919</v>
      </c>
      <c r="Q285" s="137"/>
      <c r="R285" s="158">
        <f t="shared" si="402"/>
        <v>0</v>
      </c>
      <c r="S285" s="137"/>
      <c r="T285" s="158">
        <f t="shared" si="403"/>
        <v>0</v>
      </c>
      <c r="U285" s="133"/>
      <c r="V285" s="158">
        <f t="shared" si="404"/>
        <v>0</v>
      </c>
      <c r="W285" s="137">
        <v>0</v>
      </c>
      <c r="X285" s="158">
        <f t="shared" si="405"/>
        <v>0</v>
      </c>
      <c r="Y285" s="137">
        <v>0</v>
      </c>
      <c r="Z285" s="158">
        <f t="shared" si="406"/>
        <v>0</v>
      </c>
      <c r="AA285" s="137">
        <v>0</v>
      </c>
      <c r="AB285" s="158">
        <f t="shared" si="407"/>
        <v>0</v>
      </c>
      <c r="AC285" s="158">
        <v>0</v>
      </c>
      <c r="AD285" s="137">
        <v>0</v>
      </c>
      <c r="AE285" s="158">
        <f t="shared" si="408"/>
        <v>0</v>
      </c>
      <c r="AF285" s="158">
        <v>36</v>
      </c>
      <c r="AG285" s="158">
        <v>0</v>
      </c>
      <c r="AH285" s="174">
        <v>0.04</v>
      </c>
      <c r="AI285" s="174">
        <v>1.4999999999999999E-2</v>
      </c>
      <c r="AJ285" s="158">
        <f t="shared" si="409"/>
        <v>2.6</v>
      </c>
      <c r="AK285" s="175">
        <f t="shared" si="410"/>
        <v>0.97499999999999998</v>
      </c>
    </row>
    <row r="286" spans="1:37" s="195" customFormat="1" ht="12.75" customHeight="1" x14ac:dyDescent="0.2">
      <c r="A286" s="196" t="s">
        <v>124</v>
      </c>
      <c r="B286" s="176" t="s">
        <v>11</v>
      </c>
      <c r="C286" s="176" t="s">
        <v>3</v>
      </c>
      <c r="D286" s="273">
        <v>65</v>
      </c>
      <c r="E286" s="273">
        <v>55</v>
      </c>
      <c r="F286" s="273">
        <v>20</v>
      </c>
      <c r="G286" s="171">
        <f t="shared" si="397"/>
        <v>46.97266081871345</v>
      </c>
      <c r="H286" s="171">
        <f t="shared" si="398"/>
        <v>18.02733918128655</v>
      </c>
      <c r="I286" s="172">
        <f t="shared" si="399"/>
        <v>0.27734367971210078</v>
      </c>
      <c r="J286" s="173">
        <v>27</v>
      </c>
      <c r="K286" s="145">
        <v>3.8</v>
      </c>
      <c r="L286" s="146">
        <v>1.2</v>
      </c>
      <c r="M286" s="133">
        <v>759</v>
      </c>
      <c r="N286" s="133"/>
      <c r="O286" s="166">
        <f t="shared" si="400"/>
        <v>199.73684210526318</v>
      </c>
      <c r="P286" s="158">
        <f t="shared" si="401"/>
        <v>7.3976608187134509</v>
      </c>
      <c r="Q286" s="137"/>
      <c r="R286" s="158">
        <f t="shared" si="402"/>
        <v>0</v>
      </c>
      <c r="S286" s="137"/>
      <c r="T286" s="158">
        <f t="shared" si="403"/>
        <v>0</v>
      </c>
      <c r="U286" s="133"/>
      <c r="V286" s="158">
        <f t="shared" si="404"/>
        <v>0</v>
      </c>
      <c r="W286" s="137">
        <v>0</v>
      </c>
      <c r="X286" s="158">
        <f t="shared" si="405"/>
        <v>0</v>
      </c>
      <c r="Y286" s="137">
        <v>0</v>
      </c>
      <c r="Z286" s="158">
        <f t="shared" si="406"/>
        <v>0</v>
      </c>
      <c r="AA286" s="137">
        <v>0</v>
      </c>
      <c r="AB286" s="158">
        <f t="shared" si="407"/>
        <v>0</v>
      </c>
      <c r="AC286" s="158">
        <v>0</v>
      </c>
      <c r="AD286" s="137">
        <v>0</v>
      </c>
      <c r="AE286" s="158">
        <f t="shared" si="408"/>
        <v>0</v>
      </c>
      <c r="AF286" s="158">
        <v>36</v>
      </c>
      <c r="AG286" s="158">
        <v>0</v>
      </c>
      <c r="AH286" s="174">
        <v>0.04</v>
      </c>
      <c r="AI286" s="174">
        <v>1.4999999999999999E-2</v>
      </c>
      <c r="AJ286" s="158">
        <f t="shared" si="409"/>
        <v>2.6</v>
      </c>
      <c r="AK286" s="175">
        <f t="shared" si="410"/>
        <v>0.97499999999999998</v>
      </c>
    </row>
    <row r="287" spans="1:37" s="195" customFormat="1" ht="12.75" customHeight="1" x14ac:dyDescent="0.2">
      <c r="A287" s="224" t="s">
        <v>124</v>
      </c>
      <c r="B287" s="225" t="s">
        <v>10</v>
      </c>
      <c r="C287" s="225" t="s">
        <v>1</v>
      </c>
      <c r="D287" s="280">
        <v>65</v>
      </c>
      <c r="E287" s="280">
        <v>55</v>
      </c>
      <c r="F287" s="280">
        <v>20</v>
      </c>
      <c r="G287" s="226">
        <f t="shared" si="397"/>
        <v>50.890789473684215</v>
      </c>
      <c r="H287" s="226">
        <f t="shared" si="398"/>
        <v>14.109210526315785</v>
      </c>
      <c r="I287" s="227">
        <f t="shared" si="399"/>
        <v>0.21706477732793514</v>
      </c>
      <c r="J287" s="228">
        <v>8</v>
      </c>
      <c r="K287" s="145">
        <v>3.8</v>
      </c>
      <c r="L287" s="146">
        <v>1.2</v>
      </c>
      <c r="M287" s="135">
        <v>344</v>
      </c>
      <c r="N287" s="135"/>
      <c r="O287" s="169">
        <f t="shared" si="400"/>
        <v>90.526315789473685</v>
      </c>
      <c r="P287" s="164">
        <f t="shared" si="401"/>
        <v>11.315789473684211</v>
      </c>
      <c r="Q287" s="139"/>
      <c r="R287" s="164">
        <f t="shared" si="402"/>
        <v>0</v>
      </c>
      <c r="S287" s="139"/>
      <c r="T287" s="164">
        <f t="shared" si="403"/>
        <v>0</v>
      </c>
      <c r="U287" s="135"/>
      <c r="V287" s="164">
        <f t="shared" si="404"/>
        <v>0</v>
      </c>
      <c r="W287" s="139">
        <v>0</v>
      </c>
      <c r="X287" s="164">
        <f t="shared" si="405"/>
        <v>0</v>
      </c>
      <c r="Y287" s="139">
        <v>0</v>
      </c>
      <c r="Z287" s="164">
        <f t="shared" si="406"/>
        <v>0</v>
      </c>
      <c r="AA287" s="139">
        <v>0</v>
      </c>
      <c r="AB287" s="164">
        <f t="shared" si="407"/>
        <v>0</v>
      </c>
      <c r="AC287" s="164">
        <v>0</v>
      </c>
      <c r="AD287" s="139">
        <v>0</v>
      </c>
      <c r="AE287" s="164">
        <f t="shared" si="408"/>
        <v>0</v>
      </c>
      <c r="AF287" s="158">
        <v>36</v>
      </c>
      <c r="AG287" s="164">
        <v>0</v>
      </c>
      <c r="AH287" s="236">
        <v>0.04</v>
      </c>
      <c r="AI287" s="236">
        <v>1.4999999999999999E-2</v>
      </c>
      <c r="AJ287" s="164">
        <f t="shared" si="409"/>
        <v>2.6</v>
      </c>
      <c r="AK287" s="230">
        <f t="shared" si="410"/>
        <v>0.97499999999999998</v>
      </c>
    </row>
    <row r="288" spans="1:37" s="195" customFormat="1" ht="12.75" customHeight="1" x14ac:dyDescent="0.2">
      <c r="A288" s="196" t="s">
        <v>124</v>
      </c>
      <c r="B288" s="176" t="s">
        <v>10</v>
      </c>
      <c r="C288" s="176" t="s">
        <v>2</v>
      </c>
      <c r="D288" s="273">
        <v>65</v>
      </c>
      <c r="E288" s="273">
        <v>55</v>
      </c>
      <c r="F288" s="273">
        <v>20</v>
      </c>
      <c r="G288" s="171">
        <f t="shared" si="397"/>
        <v>46.841081871345033</v>
      </c>
      <c r="H288" s="171">
        <f t="shared" si="398"/>
        <v>18.158918128654967</v>
      </c>
      <c r="I288" s="172">
        <f t="shared" si="399"/>
        <v>0.27936797121007645</v>
      </c>
      <c r="J288" s="173">
        <v>18</v>
      </c>
      <c r="K288" s="145">
        <v>3.8</v>
      </c>
      <c r="L288" s="146">
        <v>1.2</v>
      </c>
      <c r="M288" s="133">
        <v>497</v>
      </c>
      <c r="N288" s="133"/>
      <c r="O288" s="166">
        <f t="shared" si="400"/>
        <v>130.78947368421052</v>
      </c>
      <c r="P288" s="158">
        <f t="shared" si="401"/>
        <v>7.2660818713450288</v>
      </c>
      <c r="Q288" s="137"/>
      <c r="R288" s="158">
        <f t="shared" si="402"/>
        <v>0</v>
      </c>
      <c r="S288" s="137"/>
      <c r="T288" s="158">
        <f t="shared" si="403"/>
        <v>0</v>
      </c>
      <c r="U288" s="133"/>
      <c r="V288" s="158">
        <f t="shared" si="404"/>
        <v>0</v>
      </c>
      <c r="W288" s="137">
        <v>0</v>
      </c>
      <c r="X288" s="158">
        <f t="shared" si="405"/>
        <v>0</v>
      </c>
      <c r="Y288" s="137">
        <v>0</v>
      </c>
      <c r="Z288" s="158">
        <f t="shared" si="406"/>
        <v>0</v>
      </c>
      <c r="AA288" s="137">
        <v>0</v>
      </c>
      <c r="AB288" s="158">
        <f t="shared" si="407"/>
        <v>0</v>
      </c>
      <c r="AC288" s="158">
        <v>0</v>
      </c>
      <c r="AD288" s="137">
        <v>0</v>
      </c>
      <c r="AE288" s="158">
        <f t="shared" si="408"/>
        <v>0</v>
      </c>
      <c r="AF288" s="158">
        <v>36</v>
      </c>
      <c r="AG288" s="158">
        <v>0</v>
      </c>
      <c r="AH288" s="174">
        <v>0.04</v>
      </c>
      <c r="AI288" s="174">
        <v>1.4999999999999999E-2</v>
      </c>
      <c r="AJ288" s="158">
        <f t="shared" si="409"/>
        <v>2.6</v>
      </c>
      <c r="AK288" s="175">
        <f t="shared" si="410"/>
        <v>0.97499999999999998</v>
      </c>
    </row>
    <row r="289" spans="1:37" s="195" customFormat="1" ht="13.5" customHeight="1" thickBot="1" x14ac:dyDescent="0.25">
      <c r="A289" s="198" t="s">
        <v>124</v>
      </c>
      <c r="B289" s="177" t="s">
        <v>10</v>
      </c>
      <c r="C289" s="177" t="s">
        <v>3</v>
      </c>
      <c r="D289" s="279">
        <v>65</v>
      </c>
      <c r="E289" s="279">
        <v>55</v>
      </c>
      <c r="F289" s="279">
        <v>20</v>
      </c>
      <c r="G289" s="178">
        <f t="shared" si="397"/>
        <v>48.142251461988309</v>
      </c>
      <c r="H289" s="178">
        <f t="shared" si="398"/>
        <v>16.857748538011691</v>
      </c>
      <c r="I289" s="179">
        <f t="shared" si="399"/>
        <v>0.2593499775078722</v>
      </c>
      <c r="J289" s="180">
        <v>27</v>
      </c>
      <c r="K289" s="147">
        <v>3.8</v>
      </c>
      <c r="L289" s="148">
        <v>1.2</v>
      </c>
      <c r="M289" s="134">
        <v>879</v>
      </c>
      <c r="N289" s="134"/>
      <c r="O289" s="168">
        <f t="shared" si="400"/>
        <v>231.31578947368422</v>
      </c>
      <c r="P289" s="159">
        <f t="shared" si="401"/>
        <v>8.5672514619883042</v>
      </c>
      <c r="Q289" s="138"/>
      <c r="R289" s="159">
        <f t="shared" si="402"/>
        <v>0</v>
      </c>
      <c r="S289" s="138"/>
      <c r="T289" s="159">
        <f t="shared" si="403"/>
        <v>0</v>
      </c>
      <c r="U289" s="134"/>
      <c r="V289" s="159">
        <f t="shared" si="404"/>
        <v>0</v>
      </c>
      <c r="W289" s="138">
        <v>0</v>
      </c>
      <c r="X289" s="159">
        <f t="shared" si="405"/>
        <v>0</v>
      </c>
      <c r="Y289" s="138">
        <v>0</v>
      </c>
      <c r="Z289" s="159">
        <f t="shared" si="406"/>
        <v>0</v>
      </c>
      <c r="AA289" s="138">
        <v>0</v>
      </c>
      <c r="AB289" s="159">
        <f t="shared" si="407"/>
        <v>0</v>
      </c>
      <c r="AC289" s="159">
        <v>0</v>
      </c>
      <c r="AD289" s="138">
        <v>0</v>
      </c>
      <c r="AE289" s="159">
        <f t="shared" si="408"/>
        <v>0</v>
      </c>
      <c r="AF289" s="159">
        <v>36</v>
      </c>
      <c r="AG289" s="159">
        <v>0</v>
      </c>
      <c r="AH289" s="181">
        <v>0.04</v>
      </c>
      <c r="AI289" s="181">
        <v>1.4999999999999999E-2</v>
      </c>
      <c r="AJ289" s="159">
        <f t="shared" si="409"/>
        <v>2.6</v>
      </c>
      <c r="AK289" s="182">
        <f t="shared" si="410"/>
        <v>0.97499999999999998</v>
      </c>
    </row>
    <row r="290" spans="1:37" s="195" customFormat="1" ht="12.75" customHeight="1" x14ac:dyDescent="0.2">
      <c r="A290" s="187" t="s">
        <v>60</v>
      </c>
      <c r="B290" s="188" t="s">
        <v>11</v>
      </c>
      <c r="C290" s="188" t="s">
        <v>1</v>
      </c>
      <c r="D290" s="272">
        <v>75</v>
      </c>
      <c r="E290" s="272">
        <v>65</v>
      </c>
      <c r="F290" s="272">
        <v>20</v>
      </c>
      <c r="G290" s="190">
        <f t="shared" ref="G290:G296" si="411">SUM(P290,R290,T290,V290,X290,Z290,AB290,AC290,AE290,AF290,AJ290,AK290)</f>
        <v>57.026315789473685</v>
      </c>
      <c r="H290" s="190">
        <f t="shared" ref="H290:H296" si="412">D290-G290</f>
        <v>17.973684210526315</v>
      </c>
      <c r="I290" s="191">
        <f t="shared" ref="I290:I296" si="413">H290/D290</f>
        <v>0.23964912280701753</v>
      </c>
      <c r="J290" s="192">
        <v>8</v>
      </c>
      <c r="K290" s="145">
        <v>3.8</v>
      </c>
      <c r="L290" s="146">
        <v>1.2</v>
      </c>
      <c r="M290" s="132">
        <v>301</v>
      </c>
      <c r="N290" s="132"/>
      <c r="O290" s="165">
        <f t="shared" si="370"/>
        <v>79.21052631578948</v>
      </c>
      <c r="P290" s="157">
        <f t="shared" ref="P290:P296" si="414">O290/J290</f>
        <v>9.901315789473685</v>
      </c>
      <c r="Q290" s="136"/>
      <c r="R290" s="157">
        <f t="shared" ref="R290:R296" si="415">Q290/K290</f>
        <v>0</v>
      </c>
      <c r="S290" s="136"/>
      <c r="T290" s="157">
        <f t="shared" ref="T290:T296" si="416">S290/K290</f>
        <v>0</v>
      </c>
      <c r="U290" s="132"/>
      <c r="V290" s="157">
        <f t="shared" ref="V290:V296" si="417">U290*L290</f>
        <v>0</v>
      </c>
      <c r="W290" s="136">
        <v>0</v>
      </c>
      <c r="X290" s="157">
        <f t="shared" ref="X290:X296" si="418">(W290/K290)/J290</f>
        <v>0</v>
      </c>
      <c r="Y290" s="136">
        <v>0</v>
      </c>
      <c r="Z290" s="157">
        <f t="shared" ref="Z290:Z296" si="419">(Y290/K290)/J290</f>
        <v>0</v>
      </c>
      <c r="AA290" s="136">
        <v>0</v>
      </c>
      <c r="AB290" s="157">
        <f t="shared" ref="AB290:AB296" si="420">(AA290/K290)/J290</f>
        <v>0</v>
      </c>
      <c r="AC290" s="157">
        <v>0</v>
      </c>
      <c r="AD290" s="136">
        <v>0</v>
      </c>
      <c r="AE290" s="157">
        <f t="shared" ref="AE290:AE296" si="421">AD290/K290</f>
        <v>0</v>
      </c>
      <c r="AF290" s="157">
        <v>43</v>
      </c>
      <c r="AG290" s="157">
        <v>0</v>
      </c>
      <c r="AH290" s="221">
        <v>0.04</v>
      </c>
      <c r="AI290" s="221">
        <v>1.4999999999999999E-2</v>
      </c>
      <c r="AJ290" s="157">
        <f t="shared" ref="AJ290:AJ296" si="422">(D290*AH290)+AG290</f>
        <v>3</v>
      </c>
      <c r="AK290" s="194">
        <f t="shared" ref="AK290:AK296" si="423">D290*AI290</f>
        <v>1.125</v>
      </c>
    </row>
    <row r="291" spans="1:37" s="195" customFormat="1" ht="12.75" customHeight="1" x14ac:dyDescent="0.2">
      <c r="A291" s="196" t="s">
        <v>60</v>
      </c>
      <c r="B291" s="176" t="s">
        <v>11</v>
      </c>
      <c r="C291" s="176" t="s">
        <v>2</v>
      </c>
      <c r="D291" s="273">
        <v>75</v>
      </c>
      <c r="E291" s="273">
        <v>65</v>
      </c>
      <c r="F291" s="273">
        <v>20</v>
      </c>
      <c r="G291" s="171">
        <f t="shared" si="411"/>
        <v>53.279970760233923</v>
      </c>
      <c r="H291" s="171">
        <f t="shared" si="412"/>
        <v>21.720029239766077</v>
      </c>
      <c r="I291" s="172">
        <f t="shared" si="413"/>
        <v>0.28960038986354769</v>
      </c>
      <c r="J291" s="173">
        <v>18</v>
      </c>
      <c r="K291" s="145">
        <v>3.8</v>
      </c>
      <c r="L291" s="146">
        <v>1.2</v>
      </c>
      <c r="M291" s="133">
        <v>421</v>
      </c>
      <c r="N291" s="133"/>
      <c r="O291" s="166">
        <f t="shared" si="370"/>
        <v>110.78947368421053</v>
      </c>
      <c r="P291" s="158">
        <f t="shared" si="414"/>
        <v>6.154970760233919</v>
      </c>
      <c r="Q291" s="137"/>
      <c r="R291" s="158">
        <f t="shared" si="415"/>
        <v>0</v>
      </c>
      <c r="S291" s="137"/>
      <c r="T291" s="158">
        <f t="shared" si="416"/>
        <v>0</v>
      </c>
      <c r="U291" s="133"/>
      <c r="V291" s="158">
        <f t="shared" si="417"/>
        <v>0</v>
      </c>
      <c r="W291" s="137">
        <v>0</v>
      </c>
      <c r="X291" s="158">
        <f t="shared" si="418"/>
        <v>0</v>
      </c>
      <c r="Y291" s="137">
        <v>0</v>
      </c>
      <c r="Z291" s="158">
        <f t="shared" si="419"/>
        <v>0</v>
      </c>
      <c r="AA291" s="137">
        <v>0</v>
      </c>
      <c r="AB291" s="158">
        <f t="shared" si="420"/>
        <v>0</v>
      </c>
      <c r="AC291" s="158">
        <v>0</v>
      </c>
      <c r="AD291" s="137">
        <v>0</v>
      </c>
      <c r="AE291" s="158">
        <f t="shared" si="421"/>
        <v>0</v>
      </c>
      <c r="AF291" s="158">
        <v>43</v>
      </c>
      <c r="AG291" s="158">
        <v>0</v>
      </c>
      <c r="AH291" s="174">
        <v>0.04</v>
      </c>
      <c r="AI291" s="174">
        <v>1.4999999999999999E-2</v>
      </c>
      <c r="AJ291" s="158">
        <f t="shared" si="422"/>
        <v>3</v>
      </c>
      <c r="AK291" s="175">
        <f t="shared" si="423"/>
        <v>1.125</v>
      </c>
    </row>
    <row r="292" spans="1:37" s="195" customFormat="1" ht="12.75" customHeight="1" x14ac:dyDescent="0.2">
      <c r="A292" s="196" t="s">
        <v>60</v>
      </c>
      <c r="B292" s="176" t="s">
        <v>11</v>
      </c>
      <c r="C292" s="176" t="s">
        <v>3</v>
      </c>
      <c r="D292" s="273">
        <v>75</v>
      </c>
      <c r="E292" s="273">
        <v>65</v>
      </c>
      <c r="F292" s="273">
        <v>20</v>
      </c>
      <c r="G292" s="171">
        <f t="shared" si="411"/>
        <v>54.522660818713447</v>
      </c>
      <c r="H292" s="171">
        <f t="shared" si="412"/>
        <v>20.477339181286553</v>
      </c>
      <c r="I292" s="172">
        <f t="shared" si="413"/>
        <v>0.27303118908382068</v>
      </c>
      <c r="J292" s="173">
        <v>27</v>
      </c>
      <c r="K292" s="145">
        <v>3.8</v>
      </c>
      <c r="L292" s="146">
        <v>1.2</v>
      </c>
      <c r="M292" s="133">
        <v>759</v>
      </c>
      <c r="N292" s="133"/>
      <c r="O292" s="166">
        <f t="shared" si="370"/>
        <v>199.73684210526318</v>
      </c>
      <c r="P292" s="158">
        <f t="shared" si="414"/>
        <v>7.3976608187134509</v>
      </c>
      <c r="Q292" s="137"/>
      <c r="R292" s="158">
        <f t="shared" si="415"/>
        <v>0</v>
      </c>
      <c r="S292" s="137"/>
      <c r="T292" s="158">
        <f t="shared" si="416"/>
        <v>0</v>
      </c>
      <c r="U292" s="133"/>
      <c r="V292" s="158">
        <f t="shared" si="417"/>
        <v>0</v>
      </c>
      <c r="W292" s="137">
        <v>0</v>
      </c>
      <c r="X292" s="158">
        <f t="shared" si="418"/>
        <v>0</v>
      </c>
      <c r="Y292" s="137">
        <v>0</v>
      </c>
      <c r="Z292" s="158">
        <f t="shared" si="419"/>
        <v>0</v>
      </c>
      <c r="AA292" s="137">
        <v>0</v>
      </c>
      <c r="AB292" s="158">
        <f t="shared" si="420"/>
        <v>0</v>
      </c>
      <c r="AC292" s="158">
        <v>0</v>
      </c>
      <c r="AD292" s="137">
        <v>0</v>
      </c>
      <c r="AE292" s="158">
        <f t="shared" si="421"/>
        <v>0</v>
      </c>
      <c r="AF292" s="158">
        <v>43</v>
      </c>
      <c r="AG292" s="158">
        <v>0</v>
      </c>
      <c r="AH292" s="174">
        <v>0.04</v>
      </c>
      <c r="AI292" s="174">
        <v>1.4999999999999999E-2</v>
      </c>
      <c r="AJ292" s="158">
        <f t="shared" si="422"/>
        <v>3</v>
      </c>
      <c r="AK292" s="175">
        <f t="shared" si="423"/>
        <v>1.125</v>
      </c>
    </row>
    <row r="293" spans="1:37" s="195" customFormat="1" ht="12.75" customHeight="1" x14ac:dyDescent="0.2">
      <c r="A293" s="224" t="s">
        <v>60</v>
      </c>
      <c r="B293" s="225" t="s">
        <v>10</v>
      </c>
      <c r="C293" s="225" t="s">
        <v>1</v>
      </c>
      <c r="D293" s="280">
        <v>75</v>
      </c>
      <c r="E293" s="280">
        <v>65</v>
      </c>
      <c r="F293" s="280">
        <v>20</v>
      </c>
      <c r="G293" s="226">
        <f>SUM(P293,R293,T293,V293,X293,Z293,AB293,AC293,AE293,AF293,AJ293,AK293)</f>
        <v>58.440789473684212</v>
      </c>
      <c r="H293" s="226">
        <f>D293-G293</f>
        <v>16.559210526315788</v>
      </c>
      <c r="I293" s="227">
        <f>H293/D293</f>
        <v>0.22078947368421051</v>
      </c>
      <c r="J293" s="228">
        <v>8</v>
      </c>
      <c r="K293" s="145">
        <v>3.8</v>
      </c>
      <c r="L293" s="146">
        <v>1.2</v>
      </c>
      <c r="M293" s="135">
        <v>344</v>
      </c>
      <c r="N293" s="135"/>
      <c r="O293" s="169">
        <f t="shared" si="370"/>
        <v>90.526315789473685</v>
      </c>
      <c r="P293" s="164">
        <f>O293/J293</f>
        <v>11.315789473684211</v>
      </c>
      <c r="Q293" s="139"/>
      <c r="R293" s="164">
        <f>Q293/K293</f>
        <v>0</v>
      </c>
      <c r="S293" s="139"/>
      <c r="T293" s="164">
        <f>S293/K293</f>
        <v>0</v>
      </c>
      <c r="U293" s="135"/>
      <c r="V293" s="164">
        <f>U293*L293</f>
        <v>0</v>
      </c>
      <c r="W293" s="139">
        <v>0</v>
      </c>
      <c r="X293" s="164">
        <f>(W293/K293)/J293</f>
        <v>0</v>
      </c>
      <c r="Y293" s="139">
        <v>0</v>
      </c>
      <c r="Z293" s="164">
        <f>(Y293/K293)/J293</f>
        <v>0</v>
      </c>
      <c r="AA293" s="139">
        <v>0</v>
      </c>
      <c r="AB293" s="164">
        <f>(AA293/K293)/J293</f>
        <v>0</v>
      </c>
      <c r="AC293" s="164">
        <v>0</v>
      </c>
      <c r="AD293" s="139">
        <v>0</v>
      </c>
      <c r="AE293" s="164">
        <f>AD293/K293</f>
        <v>0</v>
      </c>
      <c r="AF293" s="158">
        <v>43</v>
      </c>
      <c r="AG293" s="164">
        <v>0</v>
      </c>
      <c r="AH293" s="236">
        <v>0.04</v>
      </c>
      <c r="AI293" s="236">
        <v>1.4999999999999999E-2</v>
      </c>
      <c r="AJ293" s="164">
        <f>(D293*AH293)+AG293</f>
        <v>3</v>
      </c>
      <c r="AK293" s="230">
        <f>D293*AI293</f>
        <v>1.125</v>
      </c>
    </row>
    <row r="294" spans="1:37" s="195" customFormat="1" ht="12.75" customHeight="1" x14ac:dyDescent="0.2">
      <c r="A294" s="196" t="s">
        <v>60</v>
      </c>
      <c r="B294" s="176" t="s">
        <v>10</v>
      </c>
      <c r="C294" s="176" t="s">
        <v>2</v>
      </c>
      <c r="D294" s="273">
        <v>75</v>
      </c>
      <c r="E294" s="273">
        <v>65</v>
      </c>
      <c r="F294" s="273">
        <v>20</v>
      </c>
      <c r="G294" s="171">
        <f>SUM(P294,R294,T294,V294,X294,Z294,AB294,AC294,AE294,AF294,AJ294,AK294)</f>
        <v>54.39108187134503</v>
      </c>
      <c r="H294" s="171">
        <f>D294-G294</f>
        <v>20.60891812865497</v>
      </c>
      <c r="I294" s="172">
        <f>H294/D294</f>
        <v>0.27478557504873291</v>
      </c>
      <c r="J294" s="173">
        <v>18</v>
      </c>
      <c r="K294" s="145">
        <v>3.8</v>
      </c>
      <c r="L294" s="146">
        <v>1.2</v>
      </c>
      <c r="M294" s="133">
        <v>497</v>
      </c>
      <c r="N294" s="133"/>
      <c r="O294" s="166">
        <f t="shared" si="370"/>
        <v>130.78947368421052</v>
      </c>
      <c r="P294" s="158">
        <f>O294/J294</f>
        <v>7.2660818713450288</v>
      </c>
      <c r="Q294" s="137"/>
      <c r="R294" s="158">
        <f>Q294/K294</f>
        <v>0</v>
      </c>
      <c r="S294" s="137"/>
      <c r="T294" s="158">
        <f>S294/K294</f>
        <v>0</v>
      </c>
      <c r="U294" s="133"/>
      <c r="V294" s="158">
        <f>U294*L294</f>
        <v>0</v>
      </c>
      <c r="W294" s="137">
        <v>0</v>
      </c>
      <c r="X294" s="158">
        <f>(W294/K294)/J294</f>
        <v>0</v>
      </c>
      <c r="Y294" s="137">
        <v>0</v>
      </c>
      <c r="Z294" s="158">
        <f>(Y294/K294)/J294</f>
        <v>0</v>
      </c>
      <c r="AA294" s="137">
        <v>0</v>
      </c>
      <c r="AB294" s="158">
        <f>(AA294/K294)/J294</f>
        <v>0</v>
      </c>
      <c r="AC294" s="158">
        <v>0</v>
      </c>
      <c r="AD294" s="137">
        <v>0</v>
      </c>
      <c r="AE294" s="158">
        <f>AD294/K294</f>
        <v>0</v>
      </c>
      <c r="AF294" s="158">
        <v>43</v>
      </c>
      <c r="AG294" s="158">
        <v>0</v>
      </c>
      <c r="AH294" s="174">
        <v>0.04</v>
      </c>
      <c r="AI294" s="174">
        <v>1.4999999999999999E-2</v>
      </c>
      <c r="AJ294" s="158">
        <f>(D294*AH294)+AG294</f>
        <v>3</v>
      </c>
      <c r="AK294" s="175">
        <f>D294*AI294</f>
        <v>1.125</v>
      </c>
    </row>
    <row r="295" spans="1:37" s="195" customFormat="1" ht="12.75" customHeight="1" x14ac:dyDescent="0.2">
      <c r="A295" s="196" t="s">
        <v>60</v>
      </c>
      <c r="B295" s="176" t="s">
        <v>10</v>
      </c>
      <c r="C295" s="176" t="s">
        <v>3</v>
      </c>
      <c r="D295" s="273">
        <v>75</v>
      </c>
      <c r="E295" s="273">
        <v>65</v>
      </c>
      <c r="F295" s="273">
        <v>20</v>
      </c>
      <c r="G295" s="171">
        <f>SUM(P295,R295,T295,V295,X295,Z295,AB295,AC295,AE295,AF295,AJ295,AK295)</f>
        <v>55.692251461988306</v>
      </c>
      <c r="H295" s="171">
        <f>D295-G295</f>
        <v>19.307748538011694</v>
      </c>
      <c r="I295" s="172">
        <f>H295/D295</f>
        <v>0.25743664717348924</v>
      </c>
      <c r="J295" s="173">
        <v>27</v>
      </c>
      <c r="K295" s="145">
        <v>3.8</v>
      </c>
      <c r="L295" s="146">
        <v>1.2</v>
      </c>
      <c r="M295" s="133">
        <v>879</v>
      </c>
      <c r="N295" s="133"/>
      <c r="O295" s="166">
        <f t="shared" si="370"/>
        <v>231.31578947368422</v>
      </c>
      <c r="P295" s="158">
        <f>O295/J295</f>
        <v>8.5672514619883042</v>
      </c>
      <c r="Q295" s="137"/>
      <c r="R295" s="158">
        <f>Q295/K295</f>
        <v>0</v>
      </c>
      <c r="S295" s="137"/>
      <c r="T295" s="158">
        <f>S295/K295</f>
        <v>0</v>
      </c>
      <c r="U295" s="133"/>
      <c r="V295" s="158">
        <f>U295*L295</f>
        <v>0</v>
      </c>
      <c r="W295" s="137">
        <v>0</v>
      </c>
      <c r="X295" s="158">
        <f>(W295/K295)/J295</f>
        <v>0</v>
      </c>
      <c r="Y295" s="137">
        <v>0</v>
      </c>
      <c r="Z295" s="158">
        <f>(Y295/K295)/J295</f>
        <v>0</v>
      </c>
      <c r="AA295" s="137">
        <v>0</v>
      </c>
      <c r="AB295" s="158">
        <f>(AA295/K295)/J295</f>
        <v>0</v>
      </c>
      <c r="AC295" s="158">
        <v>0</v>
      </c>
      <c r="AD295" s="137">
        <v>0</v>
      </c>
      <c r="AE295" s="158">
        <f>AD295/K295</f>
        <v>0</v>
      </c>
      <c r="AF295" s="158">
        <v>43</v>
      </c>
      <c r="AG295" s="158">
        <v>0</v>
      </c>
      <c r="AH295" s="174">
        <v>0.04</v>
      </c>
      <c r="AI295" s="174">
        <v>1.4999999999999999E-2</v>
      </c>
      <c r="AJ295" s="158">
        <f>(D295*AH295)+AG295</f>
        <v>3</v>
      </c>
      <c r="AK295" s="175">
        <f>D295*AI295</f>
        <v>1.125</v>
      </c>
    </row>
    <row r="296" spans="1:37" s="195" customFormat="1" ht="13.5" customHeight="1" thickBot="1" x14ac:dyDescent="0.25">
      <c r="A296" s="198" t="s">
        <v>60</v>
      </c>
      <c r="B296" s="177" t="s">
        <v>9</v>
      </c>
      <c r="C296" s="177" t="s">
        <v>1</v>
      </c>
      <c r="D296" s="279">
        <v>85</v>
      </c>
      <c r="E296" s="279">
        <v>75</v>
      </c>
      <c r="F296" s="279">
        <v>20</v>
      </c>
      <c r="G296" s="178">
        <f t="shared" si="411"/>
        <v>59.944736842105257</v>
      </c>
      <c r="H296" s="178">
        <f t="shared" si="412"/>
        <v>25.055263157894743</v>
      </c>
      <c r="I296" s="179">
        <f t="shared" si="413"/>
        <v>0.29476780185758522</v>
      </c>
      <c r="J296" s="180">
        <v>8</v>
      </c>
      <c r="K296" s="147">
        <v>3.8</v>
      </c>
      <c r="L296" s="148">
        <v>1.2</v>
      </c>
      <c r="M296" s="134">
        <v>373</v>
      </c>
      <c r="N296" s="134"/>
      <c r="O296" s="168">
        <f t="shared" si="370"/>
        <v>98.15789473684211</v>
      </c>
      <c r="P296" s="159">
        <f t="shared" si="414"/>
        <v>12.269736842105264</v>
      </c>
      <c r="Q296" s="138"/>
      <c r="R296" s="159">
        <f t="shared" si="415"/>
        <v>0</v>
      </c>
      <c r="S296" s="138"/>
      <c r="T296" s="159">
        <f t="shared" si="416"/>
        <v>0</v>
      </c>
      <c r="U296" s="134"/>
      <c r="V296" s="159">
        <f t="shared" si="417"/>
        <v>0</v>
      </c>
      <c r="W296" s="138">
        <v>0</v>
      </c>
      <c r="X296" s="159">
        <f t="shared" si="418"/>
        <v>0</v>
      </c>
      <c r="Y296" s="138">
        <v>0</v>
      </c>
      <c r="Z296" s="159">
        <f t="shared" si="419"/>
        <v>0</v>
      </c>
      <c r="AA296" s="138">
        <v>0</v>
      </c>
      <c r="AB296" s="159">
        <f t="shared" si="420"/>
        <v>0</v>
      </c>
      <c r="AC296" s="159">
        <v>0</v>
      </c>
      <c r="AD296" s="138">
        <v>0</v>
      </c>
      <c r="AE296" s="159">
        <f t="shared" si="421"/>
        <v>0</v>
      </c>
      <c r="AF296" s="159">
        <v>43</v>
      </c>
      <c r="AG296" s="159">
        <v>0</v>
      </c>
      <c r="AH296" s="181">
        <v>0.04</v>
      </c>
      <c r="AI296" s="181">
        <v>1.4999999999999999E-2</v>
      </c>
      <c r="AJ296" s="159">
        <f t="shared" si="422"/>
        <v>3.4</v>
      </c>
      <c r="AK296" s="182">
        <f t="shared" si="423"/>
        <v>1.2749999999999999</v>
      </c>
    </row>
    <row r="297" spans="1:37" s="195" customFormat="1" ht="13.5" customHeight="1" x14ac:dyDescent="0.2">
      <c r="A297" s="187" t="s">
        <v>61</v>
      </c>
      <c r="B297" s="188" t="s">
        <v>152</v>
      </c>
      <c r="C297" s="188" t="s">
        <v>22</v>
      </c>
      <c r="D297" s="272">
        <v>140</v>
      </c>
      <c r="E297" s="272" t="s">
        <v>140</v>
      </c>
      <c r="F297" s="272" t="s">
        <v>140</v>
      </c>
      <c r="G297" s="190">
        <f>SUM(P297,R297,T297,V297,X297,Z297,AB297,AC297,AE297,AF297,AJ297,AK297)</f>
        <v>102.69999999999999</v>
      </c>
      <c r="H297" s="190">
        <f>D297-G297</f>
        <v>37.300000000000011</v>
      </c>
      <c r="I297" s="191">
        <f>H297/D297</f>
        <v>0.26642857142857151</v>
      </c>
      <c r="J297" s="192">
        <v>1</v>
      </c>
      <c r="K297" s="149">
        <v>3.8</v>
      </c>
      <c r="L297" s="144">
        <v>1.2</v>
      </c>
      <c r="M297" s="132"/>
      <c r="N297" s="132"/>
      <c r="O297" s="165">
        <f>(M297+N297)/K297</f>
        <v>0</v>
      </c>
      <c r="P297" s="157">
        <f>O297/J297</f>
        <v>0</v>
      </c>
      <c r="Q297" s="136"/>
      <c r="R297" s="157">
        <f>Q297/K297</f>
        <v>0</v>
      </c>
      <c r="S297" s="136"/>
      <c r="T297" s="157">
        <f>S297/K297</f>
        <v>0</v>
      </c>
      <c r="U297" s="132"/>
      <c r="V297" s="157">
        <f>U297/K297</f>
        <v>0</v>
      </c>
      <c r="W297" s="136">
        <v>0</v>
      </c>
      <c r="X297" s="157">
        <f>(W297/K297)/J297</f>
        <v>0</v>
      </c>
      <c r="Y297" s="136">
        <v>0</v>
      </c>
      <c r="Z297" s="157">
        <f>(Y297/K297)/J297</f>
        <v>0</v>
      </c>
      <c r="AA297" s="136">
        <v>0</v>
      </c>
      <c r="AB297" s="157">
        <f>(AA297/K297)/J297</f>
        <v>0</v>
      </c>
      <c r="AC297" s="165">
        <v>0</v>
      </c>
      <c r="AD297" s="136">
        <v>0</v>
      </c>
      <c r="AE297" s="157">
        <f>AD297/K297</f>
        <v>0</v>
      </c>
      <c r="AF297" s="157">
        <v>95</v>
      </c>
      <c r="AG297" s="157">
        <v>0</v>
      </c>
      <c r="AH297" s="221">
        <v>0.04</v>
      </c>
      <c r="AI297" s="221">
        <v>1.4999999999999999E-2</v>
      </c>
      <c r="AJ297" s="165">
        <f t="shared" ref="AJ297:AJ305" si="424">(D297*AH297)+AG297</f>
        <v>5.6000000000000005</v>
      </c>
      <c r="AK297" s="237">
        <f>D297*AI297</f>
        <v>2.1</v>
      </c>
    </row>
    <row r="298" spans="1:37" s="195" customFormat="1" ht="13.5" customHeight="1" x14ac:dyDescent="0.2">
      <c r="A298" s="196" t="s">
        <v>136</v>
      </c>
      <c r="B298" s="176" t="s">
        <v>62</v>
      </c>
      <c r="C298" s="176" t="s">
        <v>22</v>
      </c>
      <c r="D298" s="273">
        <v>55</v>
      </c>
      <c r="E298" s="273" t="s">
        <v>140</v>
      </c>
      <c r="F298" s="273" t="s">
        <v>140</v>
      </c>
      <c r="G298" s="171">
        <f>SUM(P298,R298,T298,V298,X298,Z298,AB298,AC298,AE298,AF298,AJ298,AK298)</f>
        <v>38.025000000000006</v>
      </c>
      <c r="H298" s="171">
        <f>D298-G298</f>
        <v>16.974999999999994</v>
      </c>
      <c r="I298" s="172">
        <f>H298/D298</f>
        <v>0.30863636363636354</v>
      </c>
      <c r="J298" s="173">
        <v>1</v>
      </c>
      <c r="K298" s="145">
        <v>3.8</v>
      </c>
      <c r="L298" s="146">
        <v>1.2</v>
      </c>
      <c r="M298" s="133"/>
      <c r="N298" s="133"/>
      <c r="O298" s="166">
        <f>(M298+N298)/K298</f>
        <v>0</v>
      </c>
      <c r="P298" s="158">
        <f>O298/J298</f>
        <v>0</v>
      </c>
      <c r="Q298" s="137"/>
      <c r="R298" s="158">
        <f>Q298/K298</f>
        <v>0</v>
      </c>
      <c r="S298" s="137"/>
      <c r="T298" s="158">
        <f>S298/K298</f>
        <v>0</v>
      </c>
      <c r="U298" s="133"/>
      <c r="V298" s="158">
        <f>U298/K298</f>
        <v>0</v>
      </c>
      <c r="W298" s="137">
        <v>0</v>
      </c>
      <c r="X298" s="158">
        <f>(W298/K298)/J298</f>
        <v>0</v>
      </c>
      <c r="Y298" s="137">
        <v>0</v>
      </c>
      <c r="Z298" s="158">
        <f>(Y298/K298)/J298</f>
        <v>0</v>
      </c>
      <c r="AA298" s="137">
        <v>0</v>
      </c>
      <c r="AB298" s="158">
        <f>(AA298/K298)/J298</f>
        <v>0</v>
      </c>
      <c r="AC298" s="166">
        <v>0</v>
      </c>
      <c r="AD298" s="137">
        <v>0</v>
      </c>
      <c r="AE298" s="158">
        <f>AD298/K298</f>
        <v>0</v>
      </c>
      <c r="AF298" s="158">
        <v>35</v>
      </c>
      <c r="AG298" s="158">
        <v>0</v>
      </c>
      <c r="AH298" s="174">
        <v>0.04</v>
      </c>
      <c r="AI298" s="174">
        <v>1.4999999999999999E-2</v>
      </c>
      <c r="AJ298" s="166">
        <f t="shared" si="424"/>
        <v>2.2000000000000002</v>
      </c>
      <c r="AK298" s="238">
        <f>D298*AI298</f>
        <v>0.82499999999999996</v>
      </c>
    </row>
    <row r="299" spans="1:37" s="195" customFormat="1" ht="13.5" customHeight="1" thickBot="1" x14ac:dyDescent="0.25">
      <c r="A299" s="198" t="s">
        <v>178</v>
      </c>
      <c r="B299" s="177" t="s">
        <v>62</v>
      </c>
      <c r="C299" s="177" t="s">
        <v>22</v>
      </c>
      <c r="D299" s="279">
        <v>70</v>
      </c>
      <c r="E299" s="279" t="s">
        <v>140</v>
      </c>
      <c r="F299" s="279" t="s">
        <v>140</v>
      </c>
      <c r="G299" s="178">
        <f>SUM(P299,R299,T299,V299,X299,Z299,AB299,AC299,AE299,AF299,AJ299,AK299)</f>
        <v>48.849999999999994</v>
      </c>
      <c r="H299" s="178">
        <f>D299-G299</f>
        <v>21.150000000000006</v>
      </c>
      <c r="I299" s="179">
        <f>H299/D299</f>
        <v>0.30214285714285721</v>
      </c>
      <c r="J299" s="180">
        <v>1</v>
      </c>
      <c r="K299" s="147">
        <v>3.8</v>
      </c>
      <c r="L299" s="148">
        <v>1.2</v>
      </c>
      <c r="M299" s="134"/>
      <c r="N299" s="134"/>
      <c r="O299" s="168">
        <f>(M299+N299)/K299</f>
        <v>0</v>
      </c>
      <c r="P299" s="159">
        <f>O299/J299</f>
        <v>0</v>
      </c>
      <c r="Q299" s="138"/>
      <c r="R299" s="159">
        <f>Q299/K299</f>
        <v>0</v>
      </c>
      <c r="S299" s="138"/>
      <c r="T299" s="159">
        <f>S299/K299</f>
        <v>0</v>
      </c>
      <c r="U299" s="134"/>
      <c r="V299" s="159">
        <f>U299/K299</f>
        <v>0</v>
      </c>
      <c r="W299" s="138">
        <v>0</v>
      </c>
      <c r="X299" s="159">
        <f>(W299/K299)/J299</f>
        <v>0</v>
      </c>
      <c r="Y299" s="138">
        <v>0</v>
      </c>
      <c r="Z299" s="159">
        <f>(Y299/K299)/J299</f>
        <v>0</v>
      </c>
      <c r="AA299" s="138">
        <v>0</v>
      </c>
      <c r="AB299" s="159">
        <f>(AA299/K299)/J299</f>
        <v>0</v>
      </c>
      <c r="AC299" s="168">
        <v>0</v>
      </c>
      <c r="AD299" s="138">
        <v>0</v>
      </c>
      <c r="AE299" s="159">
        <f>AD299/K299</f>
        <v>0</v>
      </c>
      <c r="AF299" s="159">
        <v>45</v>
      </c>
      <c r="AG299" s="159">
        <v>0</v>
      </c>
      <c r="AH299" s="181">
        <v>0.04</v>
      </c>
      <c r="AI299" s="181">
        <v>1.4999999999999999E-2</v>
      </c>
      <c r="AJ299" s="168">
        <f>(D299*AH299)+AG299</f>
        <v>2.8000000000000003</v>
      </c>
      <c r="AK299" s="239">
        <f>D299*AI299</f>
        <v>1.05</v>
      </c>
    </row>
    <row r="300" spans="1:37" s="195" customFormat="1" ht="12.75" customHeight="1" x14ac:dyDescent="0.2">
      <c r="A300" s="140" t="s">
        <v>70</v>
      </c>
      <c r="B300" s="188" t="s">
        <v>7</v>
      </c>
      <c r="C300" s="188" t="s">
        <v>22</v>
      </c>
      <c r="D300" s="272">
        <v>20</v>
      </c>
      <c r="E300" s="272">
        <v>10</v>
      </c>
      <c r="F300" s="272">
        <v>0</v>
      </c>
      <c r="G300" s="190">
        <f t="shared" ref="G300:G315" si="425">SUM(P300,R300,T300,V300,X300,Z300,AB300,AC300,AE300,AF300,AJ300,AK300)</f>
        <v>10.100000000000001</v>
      </c>
      <c r="H300" s="190">
        <f t="shared" ref="H300:H315" si="426">D300-G300</f>
        <v>9.8999999999999986</v>
      </c>
      <c r="I300" s="191">
        <f t="shared" ref="I300:I315" si="427">H300/D300</f>
        <v>0.49499999999999994</v>
      </c>
      <c r="J300" s="192">
        <v>1</v>
      </c>
      <c r="K300" s="149">
        <v>3.8</v>
      </c>
      <c r="L300" s="144">
        <v>1.2</v>
      </c>
      <c r="M300" s="132"/>
      <c r="N300" s="132"/>
      <c r="O300" s="165">
        <f t="shared" si="370"/>
        <v>0</v>
      </c>
      <c r="P300" s="157">
        <f t="shared" ref="P300:P315" si="428">O300/J300</f>
        <v>0</v>
      </c>
      <c r="Q300" s="136"/>
      <c r="R300" s="157">
        <f t="shared" ref="R300:R315" si="429">Q300/K300</f>
        <v>0</v>
      </c>
      <c r="S300" s="136"/>
      <c r="T300" s="157">
        <f t="shared" ref="T300:T315" si="430">S300/K300</f>
        <v>0</v>
      </c>
      <c r="U300" s="136"/>
      <c r="V300" s="157">
        <f t="shared" ref="V300:V315" si="431">U300/K300</f>
        <v>0</v>
      </c>
      <c r="W300" s="136">
        <v>0</v>
      </c>
      <c r="X300" s="157">
        <f t="shared" ref="X300:X315" si="432">(W300/K300)/J300</f>
        <v>0</v>
      </c>
      <c r="Y300" s="136">
        <v>0</v>
      </c>
      <c r="Z300" s="157">
        <f t="shared" ref="Z300:Z315" si="433">(Y300/K300)/J300</f>
        <v>0</v>
      </c>
      <c r="AA300" s="136">
        <v>0</v>
      </c>
      <c r="AB300" s="157">
        <f t="shared" ref="AB300:AB315" si="434">(AA300/K300)/J300</f>
        <v>0</v>
      </c>
      <c r="AC300" s="165">
        <v>0</v>
      </c>
      <c r="AD300" s="136">
        <v>0</v>
      </c>
      <c r="AE300" s="157">
        <f t="shared" ref="AE300:AE315" si="435">AD300/K300</f>
        <v>0</v>
      </c>
      <c r="AF300" s="157">
        <v>9</v>
      </c>
      <c r="AG300" s="157">
        <v>0</v>
      </c>
      <c r="AH300" s="221">
        <v>0.04</v>
      </c>
      <c r="AI300" s="221">
        <v>1.4999999999999999E-2</v>
      </c>
      <c r="AJ300" s="157">
        <f t="shared" si="424"/>
        <v>0.8</v>
      </c>
      <c r="AK300" s="194">
        <f t="shared" ref="AK300:AK315" si="436">D300*AI300</f>
        <v>0.3</v>
      </c>
    </row>
    <row r="301" spans="1:37" s="195" customFormat="1" ht="12.75" customHeight="1" x14ac:dyDescent="0.2">
      <c r="A301" s="141" t="s">
        <v>94</v>
      </c>
      <c r="B301" s="176" t="s">
        <v>7</v>
      </c>
      <c r="C301" s="176" t="s">
        <v>22</v>
      </c>
      <c r="D301" s="273">
        <v>45</v>
      </c>
      <c r="E301" s="273">
        <v>25</v>
      </c>
      <c r="F301" s="273">
        <v>0</v>
      </c>
      <c r="G301" s="171">
        <f t="shared" si="425"/>
        <v>27.475000000000001</v>
      </c>
      <c r="H301" s="171">
        <f t="shared" si="426"/>
        <v>17.524999999999999</v>
      </c>
      <c r="I301" s="172">
        <f t="shared" si="427"/>
        <v>0.38944444444444443</v>
      </c>
      <c r="J301" s="173">
        <v>1</v>
      </c>
      <c r="K301" s="145">
        <v>3.8</v>
      </c>
      <c r="L301" s="146">
        <v>1.2</v>
      </c>
      <c r="M301" s="133"/>
      <c r="N301" s="133"/>
      <c r="O301" s="166">
        <f t="shared" si="370"/>
        <v>0</v>
      </c>
      <c r="P301" s="158">
        <f t="shared" si="428"/>
        <v>0</v>
      </c>
      <c r="Q301" s="137"/>
      <c r="R301" s="158">
        <f t="shared" si="429"/>
        <v>0</v>
      </c>
      <c r="S301" s="137"/>
      <c r="T301" s="158">
        <f t="shared" si="430"/>
        <v>0</v>
      </c>
      <c r="U301" s="137"/>
      <c r="V301" s="158">
        <f t="shared" si="431"/>
        <v>0</v>
      </c>
      <c r="W301" s="137">
        <v>0</v>
      </c>
      <c r="X301" s="158">
        <f t="shared" si="432"/>
        <v>0</v>
      </c>
      <c r="Y301" s="137">
        <v>0</v>
      </c>
      <c r="Z301" s="158">
        <f t="shared" si="433"/>
        <v>0</v>
      </c>
      <c r="AA301" s="137">
        <v>0</v>
      </c>
      <c r="AB301" s="158">
        <f t="shared" si="434"/>
        <v>0</v>
      </c>
      <c r="AC301" s="166">
        <v>0</v>
      </c>
      <c r="AD301" s="137">
        <v>0</v>
      </c>
      <c r="AE301" s="158">
        <f t="shared" si="435"/>
        <v>0</v>
      </c>
      <c r="AF301" s="158">
        <v>25</v>
      </c>
      <c r="AG301" s="158">
        <v>0</v>
      </c>
      <c r="AH301" s="174">
        <v>0.04</v>
      </c>
      <c r="AI301" s="174">
        <v>1.4999999999999999E-2</v>
      </c>
      <c r="AJ301" s="158">
        <f t="shared" si="424"/>
        <v>1.8</v>
      </c>
      <c r="AK301" s="175">
        <f t="shared" si="436"/>
        <v>0.67499999999999993</v>
      </c>
    </row>
    <row r="302" spans="1:37" s="195" customFormat="1" ht="12.75" customHeight="1" x14ac:dyDescent="0.2">
      <c r="A302" s="141" t="s">
        <v>71</v>
      </c>
      <c r="B302" s="176" t="s">
        <v>7</v>
      </c>
      <c r="C302" s="176" t="s">
        <v>22</v>
      </c>
      <c r="D302" s="273">
        <v>75</v>
      </c>
      <c r="E302" s="273">
        <v>40</v>
      </c>
      <c r="F302" s="273">
        <v>0</v>
      </c>
      <c r="G302" s="171">
        <f t="shared" si="425"/>
        <v>49.125</v>
      </c>
      <c r="H302" s="171">
        <f t="shared" si="426"/>
        <v>25.875</v>
      </c>
      <c r="I302" s="172">
        <f t="shared" si="427"/>
        <v>0.34499999999999997</v>
      </c>
      <c r="J302" s="173">
        <v>1</v>
      </c>
      <c r="K302" s="145">
        <v>3.8</v>
      </c>
      <c r="L302" s="146">
        <v>1.2</v>
      </c>
      <c r="M302" s="133"/>
      <c r="N302" s="133"/>
      <c r="O302" s="166">
        <f t="shared" si="370"/>
        <v>0</v>
      </c>
      <c r="P302" s="158">
        <f t="shared" si="428"/>
        <v>0</v>
      </c>
      <c r="Q302" s="137"/>
      <c r="R302" s="158">
        <f t="shared" si="429"/>
        <v>0</v>
      </c>
      <c r="S302" s="137"/>
      <c r="T302" s="158">
        <f t="shared" si="430"/>
        <v>0</v>
      </c>
      <c r="U302" s="137"/>
      <c r="V302" s="158">
        <f t="shared" si="431"/>
        <v>0</v>
      </c>
      <c r="W302" s="137">
        <v>0</v>
      </c>
      <c r="X302" s="158">
        <f t="shared" si="432"/>
        <v>0</v>
      </c>
      <c r="Y302" s="137">
        <v>0</v>
      </c>
      <c r="Z302" s="158">
        <f t="shared" si="433"/>
        <v>0</v>
      </c>
      <c r="AA302" s="137">
        <v>0</v>
      </c>
      <c r="AB302" s="158">
        <f t="shared" si="434"/>
        <v>0</v>
      </c>
      <c r="AC302" s="166">
        <v>0</v>
      </c>
      <c r="AD302" s="137">
        <v>0</v>
      </c>
      <c r="AE302" s="158">
        <f t="shared" si="435"/>
        <v>0</v>
      </c>
      <c r="AF302" s="158">
        <v>45</v>
      </c>
      <c r="AG302" s="158">
        <v>0</v>
      </c>
      <c r="AH302" s="174">
        <v>0.04</v>
      </c>
      <c r="AI302" s="174">
        <v>1.4999999999999999E-2</v>
      </c>
      <c r="AJ302" s="158">
        <f t="shared" si="424"/>
        <v>3</v>
      </c>
      <c r="AK302" s="175">
        <f t="shared" si="436"/>
        <v>1.125</v>
      </c>
    </row>
    <row r="303" spans="1:37" s="195" customFormat="1" ht="13.5" customHeight="1" thickBot="1" x14ac:dyDescent="0.25">
      <c r="A303" s="160" t="s">
        <v>72</v>
      </c>
      <c r="B303" s="222" t="s">
        <v>7</v>
      </c>
      <c r="C303" s="222" t="s">
        <v>22</v>
      </c>
      <c r="D303" s="274">
        <v>120</v>
      </c>
      <c r="E303" s="274">
        <v>65</v>
      </c>
      <c r="F303" s="274">
        <v>0</v>
      </c>
      <c r="G303" s="240">
        <f t="shared" si="425"/>
        <v>81.599999999999994</v>
      </c>
      <c r="H303" s="240">
        <f t="shared" si="426"/>
        <v>38.400000000000006</v>
      </c>
      <c r="I303" s="241">
        <f t="shared" si="427"/>
        <v>0.32000000000000006</v>
      </c>
      <c r="J303" s="242">
        <v>1</v>
      </c>
      <c r="K303" s="155">
        <v>3.8</v>
      </c>
      <c r="L303" s="156">
        <v>1.2</v>
      </c>
      <c r="M303" s="161"/>
      <c r="N303" s="161"/>
      <c r="O303" s="167">
        <f t="shared" si="370"/>
        <v>0</v>
      </c>
      <c r="P303" s="163">
        <f t="shared" si="428"/>
        <v>0</v>
      </c>
      <c r="Q303" s="162"/>
      <c r="R303" s="163">
        <f t="shared" si="429"/>
        <v>0</v>
      </c>
      <c r="S303" s="162"/>
      <c r="T303" s="163">
        <f t="shared" si="430"/>
        <v>0</v>
      </c>
      <c r="U303" s="162"/>
      <c r="V303" s="163">
        <f t="shared" si="431"/>
        <v>0</v>
      </c>
      <c r="W303" s="162">
        <v>0</v>
      </c>
      <c r="X303" s="163">
        <f t="shared" si="432"/>
        <v>0</v>
      </c>
      <c r="Y303" s="162">
        <v>0</v>
      </c>
      <c r="Z303" s="163">
        <f t="shared" si="433"/>
        <v>0</v>
      </c>
      <c r="AA303" s="162">
        <v>0</v>
      </c>
      <c r="AB303" s="163">
        <f t="shared" si="434"/>
        <v>0</v>
      </c>
      <c r="AC303" s="167">
        <v>0</v>
      </c>
      <c r="AD303" s="162">
        <v>0</v>
      </c>
      <c r="AE303" s="163">
        <f t="shared" si="435"/>
        <v>0</v>
      </c>
      <c r="AF303" s="163">
        <v>75</v>
      </c>
      <c r="AG303" s="163">
        <v>0</v>
      </c>
      <c r="AH303" s="243">
        <v>0.04</v>
      </c>
      <c r="AI303" s="243">
        <v>1.4999999999999999E-2</v>
      </c>
      <c r="AJ303" s="163">
        <f t="shared" si="424"/>
        <v>4.8</v>
      </c>
      <c r="AK303" s="244">
        <f t="shared" si="436"/>
        <v>1.7999999999999998</v>
      </c>
    </row>
    <row r="304" spans="1:37" s="195" customFormat="1" ht="12.75" customHeight="1" x14ac:dyDescent="0.2">
      <c r="A304" s="140" t="s">
        <v>96</v>
      </c>
      <c r="B304" s="188" t="s">
        <v>9</v>
      </c>
      <c r="C304" s="188" t="s">
        <v>22</v>
      </c>
      <c r="D304" s="272">
        <v>30</v>
      </c>
      <c r="E304" s="272">
        <v>20</v>
      </c>
      <c r="F304" s="272">
        <v>0</v>
      </c>
      <c r="G304" s="190">
        <f t="shared" si="425"/>
        <v>15.649999999999999</v>
      </c>
      <c r="H304" s="190">
        <f t="shared" si="426"/>
        <v>14.350000000000001</v>
      </c>
      <c r="I304" s="191">
        <f t="shared" si="427"/>
        <v>0.47833333333333339</v>
      </c>
      <c r="J304" s="192">
        <v>1</v>
      </c>
      <c r="K304" s="149">
        <v>3.8</v>
      </c>
      <c r="L304" s="144">
        <v>1.2</v>
      </c>
      <c r="M304" s="132"/>
      <c r="N304" s="132"/>
      <c r="O304" s="165">
        <f t="shared" si="370"/>
        <v>0</v>
      </c>
      <c r="P304" s="157">
        <f t="shared" si="428"/>
        <v>0</v>
      </c>
      <c r="Q304" s="136"/>
      <c r="R304" s="157">
        <f t="shared" si="429"/>
        <v>0</v>
      </c>
      <c r="S304" s="136"/>
      <c r="T304" s="157">
        <f t="shared" si="430"/>
        <v>0</v>
      </c>
      <c r="U304" s="136"/>
      <c r="V304" s="157">
        <f t="shared" si="431"/>
        <v>0</v>
      </c>
      <c r="W304" s="136">
        <v>0</v>
      </c>
      <c r="X304" s="157">
        <f t="shared" si="432"/>
        <v>0</v>
      </c>
      <c r="Y304" s="136">
        <v>0</v>
      </c>
      <c r="Z304" s="157">
        <f t="shared" si="433"/>
        <v>0</v>
      </c>
      <c r="AA304" s="136">
        <v>0</v>
      </c>
      <c r="AB304" s="157">
        <f t="shared" si="434"/>
        <v>0</v>
      </c>
      <c r="AC304" s="165">
        <v>0</v>
      </c>
      <c r="AD304" s="136">
        <v>0</v>
      </c>
      <c r="AE304" s="157">
        <f t="shared" si="435"/>
        <v>0</v>
      </c>
      <c r="AF304" s="157">
        <v>14</v>
      </c>
      <c r="AG304" s="157">
        <v>0</v>
      </c>
      <c r="AH304" s="221">
        <v>0.04</v>
      </c>
      <c r="AI304" s="221">
        <v>1.4999999999999999E-2</v>
      </c>
      <c r="AJ304" s="165">
        <f t="shared" si="424"/>
        <v>1.2</v>
      </c>
      <c r="AK304" s="237">
        <f t="shared" si="436"/>
        <v>0.44999999999999996</v>
      </c>
    </row>
    <row r="305" spans="1:37" s="195" customFormat="1" ht="12.75" customHeight="1" x14ac:dyDescent="0.2">
      <c r="A305" s="141" t="s">
        <v>51</v>
      </c>
      <c r="B305" s="176" t="s">
        <v>9</v>
      </c>
      <c r="C305" s="176" t="s">
        <v>22</v>
      </c>
      <c r="D305" s="273">
        <v>50</v>
      </c>
      <c r="E305" s="273">
        <v>30</v>
      </c>
      <c r="F305" s="273">
        <v>0</v>
      </c>
      <c r="G305" s="171">
        <f t="shared" si="425"/>
        <v>30.75</v>
      </c>
      <c r="H305" s="171">
        <f t="shared" si="426"/>
        <v>19.25</v>
      </c>
      <c r="I305" s="172">
        <f t="shared" si="427"/>
        <v>0.38500000000000001</v>
      </c>
      <c r="J305" s="173">
        <v>1</v>
      </c>
      <c r="K305" s="145">
        <v>3.8</v>
      </c>
      <c r="L305" s="146">
        <v>1.2</v>
      </c>
      <c r="M305" s="133"/>
      <c r="N305" s="133"/>
      <c r="O305" s="166">
        <f t="shared" si="370"/>
        <v>0</v>
      </c>
      <c r="P305" s="158">
        <f t="shared" si="428"/>
        <v>0</v>
      </c>
      <c r="Q305" s="137"/>
      <c r="R305" s="158">
        <f t="shared" si="429"/>
        <v>0</v>
      </c>
      <c r="S305" s="137"/>
      <c r="T305" s="158">
        <f t="shared" si="430"/>
        <v>0</v>
      </c>
      <c r="U305" s="137"/>
      <c r="V305" s="158">
        <f t="shared" si="431"/>
        <v>0</v>
      </c>
      <c r="W305" s="137">
        <v>0</v>
      </c>
      <c r="X305" s="158">
        <f t="shared" si="432"/>
        <v>0</v>
      </c>
      <c r="Y305" s="137">
        <v>0</v>
      </c>
      <c r="Z305" s="158">
        <f t="shared" si="433"/>
        <v>0</v>
      </c>
      <c r="AA305" s="137">
        <v>0</v>
      </c>
      <c r="AB305" s="158">
        <f t="shared" si="434"/>
        <v>0</v>
      </c>
      <c r="AC305" s="166">
        <v>0</v>
      </c>
      <c r="AD305" s="137">
        <v>0</v>
      </c>
      <c r="AE305" s="158">
        <f t="shared" si="435"/>
        <v>0</v>
      </c>
      <c r="AF305" s="158">
        <v>28</v>
      </c>
      <c r="AG305" s="158">
        <v>0</v>
      </c>
      <c r="AH305" s="174">
        <v>0.04</v>
      </c>
      <c r="AI305" s="174">
        <v>1.4999999999999999E-2</v>
      </c>
      <c r="AJ305" s="166">
        <f t="shared" si="424"/>
        <v>2</v>
      </c>
      <c r="AK305" s="238">
        <f t="shared" si="436"/>
        <v>0.75</v>
      </c>
    </row>
    <row r="306" spans="1:37" s="195" customFormat="1" ht="12.75" customHeight="1" x14ac:dyDescent="0.2">
      <c r="A306" s="141" t="s">
        <v>50</v>
      </c>
      <c r="B306" s="176" t="s">
        <v>9</v>
      </c>
      <c r="C306" s="176" t="s">
        <v>22</v>
      </c>
      <c r="D306" s="273">
        <v>55</v>
      </c>
      <c r="E306" s="273">
        <v>30</v>
      </c>
      <c r="F306" s="273">
        <v>0</v>
      </c>
      <c r="G306" s="171">
        <f>SUM(P306,R306,T306,V306,X306,Z306,AB306,AC306,AE306,AF306,AJ306,AK306)</f>
        <v>33.025000000000006</v>
      </c>
      <c r="H306" s="171">
        <f>D306-G306</f>
        <v>21.974999999999994</v>
      </c>
      <c r="I306" s="172">
        <f>H306/D306</f>
        <v>0.39954545454545443</v>
      </c>
      <c r="J306" s="173">
        <v>1</v>
      </c>
      <c r="K306" s="145">
        <v>3.8</v>
      </c>
      <c r="L306" s="146">
        <v>1.2</v>
      </c>
      <c r="M306" s="133"/>
      <c r="N306" s="133"/>
      <c r="O306" s="166">
        <f t="shared" ref="O306:O318" si="437">(M306+N306)/K306</f>
        <v>0</v>
      </c>
      <c r="P306" s="158">
        <f>O306/J306</f>
        <v>0</v>
      </c>
      <c r="Q306" s="137"/>
      <c r="R306" s="158">
        <f>Q306/K306</f>
        <v>0</v>
      </c>
      <c r="S306" s="137"/>
      <c r="T306" s="158">
        <f>S306/K306</f>
        <v>0</v>
      </c>
      <c r="U306" s="137"/>
      <c r="V306" s="158">
        <f>U306/K306</f>
        <v>0</v>
      </c>
      <c r="W306" s="137">
        <v>0</v>
      </c>
      <c r="X306" s="158">
        <f>(W306/K306)/J306</f>
        <v>0</v>
      </c>
      <c r="Y306" s="137">
        <v>0</v>
      </c>
      <c r="Z306" s="158">
        <f>(Y306/K306)/J306</f>
        <v>0</v>
      </c>
      <c r="AA306" s="137">
        <v>0</v>
      </c>
      <c r="AB306" s="158">
        <f>(AA306/K306)/J306</f>
        <v>0</v>
      </c>
      <c r="AC306" s="166">
        <v>0</v>
      </c>
      <c r="AD306" s="137">
        <v>0</v>
      </c>
      <c r="AE306" s="158">
        <f>AD306/K306</f>
        <v>0</v>
      </c>
      <c r="AF306" s="158">
        <v>30</v>
      </c>
      <c r="AG306" s="158">
        <v>0</v>
      </c>
      <c r="AH306" s="174">
        <v>0.04</v>
      </c>
      <c r="AI306" s="174">
        <v>1.4999999999999999E-2</v>
      </c>
      <c r="AJ306" s="166">
        <f>(D306*AH306)+AG306</f>
        <v>2.2000000000000002</v>
      </c>
      <c r="AK306" s="238">
        <f>D306*AI306</f>
        <v>0.82499999999999996</v>
      </c>
    </row>
    <row r="307" spans="1:37" s="195" customFormat="1" ht="12.75" customHeight="1" thickBot="1" x14ac:dyDescent="0.25">
      <c r="A307" s="142" t="s">
        <v>95</v>
      </c>
      <c r="B307" s="177" t="s">
        <v>9</v>
      </c>
      <c r="C307" s="177" t="s">
        <v>22</v>
      </c>
      <c r="D307" s="279">
        <v>125</v>
      </c>
      <c r="E307" s="279">
        <v>60</v>
      </c>
      <c r="F307" s="279">
        <v>0</v>
      </c>
      <c r="G307" s="178">
        <f>SUM(P307,R307,T307,V307,X307,Z307,AB307,AC307,AE307,AF307,AJ307,AK307)</f>
        <v>81.875</v>
      </c>
      <c r="H307" s="178">
        <f>D307-G307</f>
        <v>43.125</v>
      </c>
      <c r="I307" s="179">
        <f>H307/D307</f>
        <v>0.34499999999999997</v>
      </c>
      <c r="J307" s="180">
        <v>1</v>
      </c>
      <c r="K307" s="147">
        <v>3.8</v>
      </c>
      <c r="L307" s="148">
        <v>1.2</v>
      </c>
      <c r="M307" s="134"/>
      <c r="N307" s="134"/>
      <c r="O307" s="168">
        <f t="shared" si="437"/>
        <v>0</v>
      </c>
      <c r="P307" s="159">
        <f>O307/J307</f>
        <v>0</v>
      </c>
      <c r="Q307" s="138"/>
      <c r="R307" s="159">
        <f>Q307/K307</f>
        <v>0</v>
      </c>
      <c r="S307" s="138"/>
      <c r="T307" s="159">
        <f>S307/K307</f>
        <v>0</v>
      </c>
      <c r="U307" s="138"/>
      <c r="V307" s="159">
        <f>U307/K307</f>
        <v>0</v>
      </c>
      <c r="W307" s="138">
        <v>0</v>
      </c>
      <c r="X307" s="159">
        <f>(W307/K307)/J307</f>
        <v>0</v>
      </c>
      <c r="Y307" s="138">
        <v>0</v>
      </c>
      <c r="Z307" s="159">
        <f>(Y307/K307)/J307</f>
        <v>0</v>
      </c>
      <c r="AA307" s="138">
        <v>0</v>
      </c>
      <c r="AB307" s="159">
        <f>(AA307/K307)/J307</f>
        <v>0</v>
      </c>
      <c r="AC307" s="168">
        <v>0</v>
      </c>
      <c r="AD307" s="138">
        <v>0</v>
      </c>
      <c r="AE307" s="159">
        <f>AD307/K307</f>
        <v>0</v>
      </c>
      <c r="AF307" s="159">
        <v>75</v>
      </c>
      <c r="AG307" s="159">
        <v>0</v>
      </c>
      <c r="AH307" s="181">
        <v>0.04</v>
      </c>
      <c r="AI307" s="181">
        <v>1.4999999999999999E-2</v>
      </c>
      <c r="AJ307" s="168">
        <f>(D307*AH307)+AG307</f>
        <v>5</v>
      </c>
      <c r="AK307" s="239">
        <f>D307*AI307</f>
        <v>1.875</v>
      </c>
    </row>
    <row r="308" spans="1:37" s="195" customFormat="1" ht="12.75" customHeight="1" x14ac:dyDescent="0.2">
      <c r="A308" s="140" t="s">
        <v>98</v>
      </c>
      <c r="B308" s="188" t="s">
        <v>9</v>
      </c>
      <c r="C308" s="188" t="s">
        <v>22</v>
      </c>
      <c r="D308" s="272">
        <v>25</v>
      </c>
      <c r="E308" s="272">
        <v>15</v>
      </c>
      <c r="F308" s="272">
        <v>0</v>
      </c>
      <c r="G308" s="190">
        <f t="shared" si="425"/>
        <v>13.375</v>
      </c>
      <c r="H308" s="190">
        <f t="shared" si="426"/>
        <v>11.625</v>
      </c>
      <c r="I308" s="191">
        <f t="shared" si="427"/>
        <v>0.46500000000000002</v>
      </c>
      <c r="J308" s="192">
        <v>1</v>
      </c>
      <c r="K308" s="149">
        <v>3.8</v>
      </c>
      <c r="L308" s="144">
        <v>1.2</v>
      </c>
      <c r="M308" s="132"/>
      <c r="N308" s="132"/>
      <c r="O308" s="165">
        <f t="shared" si="437"/>
        <v>0</v>
      </c>
      <c r="P308" s="157">
        <f t="shared" si="428"/>
        <v>0</v>
      </c>
      <c r="Q308" s="136"/>
      <c r="R308" s="157">
        <f t="shared" si="429"/>
        <v>0</v>
      </c>
      <c r="S308" s="136"/>
      <c r="T308" s="157">
        <f t="shared" si="430"/>
        <v>0</v>
      </c>
      <c r="U308" s="136"/>
      <c r="V308" s="157">
        <f t="shared" si="431"/>
        <v>0</v>
      </c>
      <c r="W308" s="136">
        <v>0</v>
      </c>
      <c r="X308" s="157">
        <f t="shared" si="432"/>
        <v>0</v>
      </c>
      <c r="Y308" s="136">
        <v>0</v>
      </c>
      <c r="Z308" s="157">
        <f t="shared" si="433"/>
        <v>0</v>
      </c>
      <c r="AA308" s="136">
        <v>0</v>
      </c>
      <c r="AB308" s="157">
        <f t="shared" si="434"/>
        <v>0</v>
      </c>
      <c r="AC308" s="165">
        <v>0</v>
      </c>
      <c r="AD308" s="136">
        <v>0</v>
      </c>
      <c r="AE308" s="157">
        <f t="shared" si="435"/>
        <v>0</v>
      </c>
      <c r="AF308" s="157">
        <v>12</v>
      </c>
      <c r="AG308" s="157">
        <v>0</v>
      </c>
      <c r="AH308" s="221">
        <v>0.04</v>
      </c>
      <c r="AI308" s="221">
        <v>1.4999999999999999E-2</v>
      </c>
      <c r="AJ308" s="165">
        <f t="shared" ref="AJ308:AJ315" si="438">(D308*AH308)+AG308</f>
        <v>1</v>
      </c>
      <c r="AK308" s="237">
        <f t="shared" si="436"/>
        <v>0.375</v>
      </c>
    </row>
    <row r="309" spans="1:37" s="195" customFormat="1" ht="12.75" customHeight="1" x14ac:dyDescent="0.2">
      <c r="A309" s="141" t="s">
        <v>97</v>
      </c>
      <c r="B309" s="176" t="s">
        <v>9</v>
      </c>
      <c r="C309" s="176" t="s">
        <v>22</v>
      </c>
      <c r="D309" s="273">
        <v>50</v>
      </c>
      <c r="E309" s="273">
        <v>30</v>
      </c>
      <c r="F309" s="273">
        <v>0</v>
      </c>
      <c r="G309" s="171">
        <f>SUM(P309,R309,T309,V309,X309,Z309,AB309,AC309,AE309,AF309,AJ309,AK309)</f>
        <v>27.75</v>
      </c>
      <c r="H309" s="171">
        <f>D309-G309</f>
        <v>22.25</v>
      </c>
      <c r="I309" s="172">
        <f>H309/D309</f>
        <v>0.44500000000000001</v>
      </c>
      <c r="J309" s="173">
        <v>1</v>
      </c>
      <c r="K309" s="145">
        <v>3.8</v>
      </c>
      <c r="L309" s="146">
        <v>1.2</v>
      </c>
      <c r="M309" s="133"/>
      <c r="N309" s="133"/>
      <c r="O309" s="166">
        <f t="shared" si="437"/>
        <v>0</v>
      </c>
      <c r="P309" s="158">
        <f>O309/J309</f>
        <v>0</v>
      </c>
      <c r="Q309" s="137"/>
      <c r="R309" s="158">
        <f>Q309/K309</f>
        <v>0</v>
      </c>
      <c r="S309" s="137"/>
      <c r="T309" s="158">
        <f>S309/K309</f>
        <v>0</v>
      </c>
      <c r="U309" s="137"/>
      <c r="V309" s="158">
        <f>U309/K309</f>
        <v>0</v>
      </c>
      <c r="W309" s="137">
        <v>0</v>
      </c>
      <c r="X309" s="158">
        <f>(W309/K309)/J309</f>
        <v>0</v>
      </c>
      <c r="Y309" s="137">
        <v>0</v>
      </c>
      <c r="Z309" s="158">
        <f>(Y309/K309)/J309</f>
        <v>0</v>
      </c>
      <c r="AA309" s="137">
        <v>0</v>
      </c>
      <c r="AB309" s="158">
        <f>(AA309/K309)/J309</f>
        <v>0</v>
      </c>
      <c r="AC309" s="166">
        <v>0</v>
      </c>
      <c r="AD309" s="137">
        <v>0</v>
      </c>
      <c r="AE309" s="158">
        <f>AD309/K309</f>
        <v>0</v>
      </c>
      <c r="AF309" s="158">
        <v>25</v>
      </c>
      <c r="AG309" s="158">
        <v>0</v>
      </c>
      <c r="AH309" s="174">
        <v>0.04</v>
      </c>
      <c r="AI309" s="174">
        <v>1.4999999999999999E-2</v>
      </c>
      <c r="AJ309" s="166">
        <f>(D309*AH309)+AG309</f>
        <v>2</v>
      </c>
      <c r="AK309" s="238">
        <f>D309*AI309</f>
        <v>0.75</v>
      </c>
    </row>
    <row r="310" spans="1:37" s="195" customFormat="1" ht="12.75" customHeight="1" x14ac:dyDescent="0.2">
      <c r="A310" s="141" t="s">
        <v>99</v>
      </c>
      <c r="B310" s="176" t="s">
        <v>9</v>
      </c>
      <c r="C310" s="176" t="s">
        <v>22</v>
      </c>
      <c r="D310" s="273">
        <v>55</v>
      </c>
      <c r="E310" s="273">
        <v>30</v>
      </c>
      <c r="F310" s="273">
        <v>0</v>
      </c>
      <c r="G310" s="171">
        <f>SUM(P310,R310,T310,V310,X310,Z310,AB310,AC310,AE310,AF310,AJ310,AK310)</f>
        <v>31.024999999999999</v>
      </c>
      <c r="H310" s="171">
        <f>D310-G310</f>
        <v>23.975000000000001</v>
      </c>
      <c r="I310" s="172">
        <f>H310/D310</f>
        <v>0.43590909090909091</v>
      </c>
      <c r="J310" s="173">
        <v>1</v>
      </c>
      <c r="K310" s="145">
        <v>3.8</v>
      </c>
      <c r="L310" s="146">
        <v>1.2</v>
      </c>
      <c r="M310" s="133"/>
      <c r="N310" s="133"/>
      <c r="O310" s="166">
        <f t="shared" si="437"/>
        <v>0</v>
      </c>
      <c r="P310" s="158">
        <f>O310/J310</f>
        <v>0</v>
      </c>
      <c r="Q310" s="137"/>
      <c r="R310" s="158">
        <f>Q310/K310</f>
        <v>0</v>
      </c>
      <c r="S310" s="137"/>
      <c r="T310" s="158">
        <f>S310/K310</f>
        <v>0</v>
      </c>
      <c r="U310" s="137"/>
      <c r="V310" s="158">
        <f>U310/K310</f>
        <v>0</v>
      </c>
      <c r="W310" s="137">
        <v>0</v>
      </c>
      <c r="X310" s="158">
        <f>(W310/K310)/J310</f>
        <v>0</v>
      </c>
      <c r="Y310" s="137">
        <v>0</v>
      </c>
      <c r="Z310" s="158">
        <f>(Y310/K310)/J310</f>
        <v>0</v>
      </c>
      <c r="AA310" s="137">
        <v>0</v>
      </c>
      <c r="AB310" s="158">
        <f>(AA310/K310)/J310</f>
        <v>0</v>
      </c>
      <c r="AC310" s="166">
        <v>0</v>
      </c>
      <c r="AD310" s="137">
        <v>0</v>
      </c>
      <c r="AE310" s="158">
        <f>AD310/K310</f>
        <v>0</v>
      </c>
      <c r="AF310" s="158">
        <v>28</v>
      </c>
      <c r="AG310" s="158">
        <v>0</v>
      </c>
      <c r="AH310" s="174">
        <v>0.04</v>
      </c>
      <c r="AI310" s="174">
        <v>1.4999999999999999E-2</v>
      </c>
      <c r="AJ310" s="166">
        <f>(D310*AH310)+AG310</f>
        <v>2.2000000000000002</v>
      </c>
      <c r="AK310" s="238">
        <f>D310*AI310</f>
        <v>0.82499999999999996</v>
      </c>
    </row>
    <row r="311" spans="1:37" s="195" customFormat="1" ht="13.5" customHeight="1" thickBot="1" x14ac:dyDescent="0.25">
      <c r="A311" s="142" t="s">
        <v>64</v>
      </c>
      <c r="B311" s="177" t="s">
        <v>9</v>
      </c>
      <c r="C311" s="177" t="s">
        <v>22</v>
      </c>
      <c r="D311" s="279">
        <v>125</v>
      </c>
      <c r="E311" s="279">
        <v>60</v>
      </c>
      <c r="F311" s="279">
        <v>0</v>
      </c>
      <c r="G311" s="178">
        <f t="shared" si="425"/>
        <v>76.875</v>
      </c>
      <c r="H311" s="178">
        <f t="shared" si="426"/>
        <v>48.125</v>
      </c>
      <c r="I311" s="179">
        <f t="shared" si="427"/>
        <v>0.38500000000000001</v>
      </c>
      <c r="J311" s="180">
        <v>1</v>
      </c>
      <c r="K311" s="147">
        <v>3.8</v>
      </c>
      <c r="L311" s="148">
        <v>1.2</v>
      </c>
      <c r="M311" s="134"/>
      <c r="N311" s="134"/>
      <c r="O311" s="168">
        <f t="shared" si="437"/>
        <v>0</v>
      </c>
      <c r="P311" s="159">
        <f t="shared" si="428"/>
        <v>0</v>
      </c>
      <c r="Q311" s="138"/>
      <c r="R311" s="159">
        <f t="shared" si="429"/>
        <v>0</v>
      </c>
      <c r="S311" s="138"/>
      <c r="T311" s="159">
        <f t="shared" si="430"/>
        <v>0</v>
      </c>
      <c r="U311" s="138"/>
      <c r="V311" s="159">
        <f t="shared" si="431"/>
        <v>0</v>
      </c>
      <c r="W311" s="138">
        <v>0</v>
      </c>
      <c r="X311" s="159">
        <f t="shared" si="432"/>
        <v>0</v>
      </c>
      <c r="Y311" s="138">
        <v>0</v>
      </c>
      <c r="Z311" s="159">
        <f t="shared" si="433"/>
        <v>0</v>
      </c>
      <c r="AA311" s="138">
        <v>0</v>
      </c>
      <c r="AB311" s="159">
        <f t="shared" si="434"/>
        <v>0</v>
      </c>
      <c r="AC311" s="168">
        <v>0</v>
      </c>
      <c r="AD311" s="138">
        <v>0</v>
      </c>
      <c r="AE311" s="159">
        <f t="shared" si="435"/>
        <v>0</v>
      </c>
      <c r="AF311" s="159">
        <v>70</v>
      </c>
      <c r="AG311" s="159">
        <v>0</v>
      </c>
      <c r="AH311" s="181">
        <v>0.04</v>
      </c>
      <c r="AI311" s="181">
        <v>1.4999999999999999E-2</v>
      </c>
      <c r="AJ311" s="168">
        <f t="shared" si="438"/>
        <v>5</v>
      </c>
      <c r="AK311" s="239">
        <f t="shared" si="436"/>
        <v>1.875</v>
      </c>
    </row>
    <row r="312" spans="1:37" s="195" customFormat="1" ht="12.75" customHeight="1" x14ac:dyDescent="0.2">
      <c r="A312" s="224" t="s">
        <v>109</v>
      </c>
      <c r="B312" s="225" t="s">
        <v>10</v>
      </c>
      <c r="C312" s="225" t="s">
        <v>22</v>
      </c>
      <c r="D312" s="280">
        <v>25</v>
      </c>
      <c r="E312" s="280">
        <v>15</v>
      </c>
      <c r="F312" s="280">
        <v>0</v>
      </c>
      <c r="G312" s="226">
        <f t="shared" si="425"/>
        <v>14.375</v>
      </c>
      <c r="H312" s="226">
        <f t="shared" si="426"/>
        <v>10.625</v>
      </c>
      <c r="I312" s="227">
        <f t="shared" si="427"/>
        <v>0.42499999999999999</v>
      </c>
      <c r="J312" s="228">
        <v>1</v>
      </c>
      <c r="K312" s="143">
        <v>3.8</v>
      </c>
      <c r="L312" s="152">
        <v>1.2</v>
      </c>
      <c r="M312" s="135"/>
      <c r="N312" s="135"/>
      <c r="O312" s="169">
        <f t="shared" si="437"/>
        <v>0</v>
      </c>
      <c r="P312" s="164">
        <f t="shared" si="428"/>
        <v>0</v>
      </c>
      <c r="Q312" s="139"/>
      <c r="R312" s="164">
        <f t="shared" si="429"/>
        <v>0</v>
      </c>
      <c r="S312" s="139"/>
      <c r="T312" s="164">
        <f t="shared" si="430"/>
        <v>0</v>
      </c>
      <c r="U312" s="139"/>
      <c r="V312" s="164">
        <f t="shared" si="431"/>
        <v>0</v>
      </c>
      <c r="W312" s="139">
        <v>0</v>
      </c>
      <c r="X312" s="164">
        <f t="shared" si="432"/>
        <v>0</v>
      </c>
      <c r="Y312" s="139">
        <v>0</v>
      </c>
      <c r="Z312" s="164">
        <f t="shared" si="433"/>
        <v>0</v>
      </c>
      <c r="AA312" s="139">
        <v>0</v>
      </c>
      <c r="AB312" s="164">
        <f t="shared" si="434"/>
        <v>0</v>
      </c>
      <c r="AC312" s="169">
        <v>0</v>
      </c>
      <c r="AD312" s="139">
        <v>0</v>
      </c>
      <c r="AE312" s="164">
        <f t="shared" si="435"/>
        <v>0</v>
      </c>
      <c r="AF312" s="164">
        <v>13</v>
      </c>
      <c r="AG312" s="164">
        <v>0</v>
      </c>
      <c r="AH312" s="236">
        <v>0.04</v>
      </c>
      <c r="AI312" s="236">
        <v>1.4999999999999999E-2</v>
      </c>
      <c r="AJ312" s="169">
        <f t="shared" si="438"/>
        <v>1</v>
      </c>
      <c r="AK312" s="255">
        <f t="shared" si="436"/>
        <v>0.375</v>
      </c>
    </row>
    <row r="313" spans="1:37" s="195" customFormat="1" ht="12.75" customHeight="1" x14ac:dyDescent="0.2">
      <c r="A313" s="256" t="s">
        <v>186</v>
      </c>
      <c r="B313" s="222" t="s">
        <v>10</v>
      </c>
      <c r="C313" s="176" t="s">
        <v>22</v>
      </c>
      <c r="D313" s="273">
        <v>40</v>
      </c>
      <c r="E313" s="273">
        <v>25</v>
      </c>
      <c r="F313" s="273">
        <v>0</v>
      </c>
      <c r="G313" s="171">
        <f>SUM(P313,R313,T313,V313,X313,Z313,AB313,AC313,AE313,AF313,AJ313,AK313)</f>
        <v>22.200000000000003</v>
      </c>
      <c r="H313" s="171">
        <f>D313-G313</f>
        <v>17.799999999999997</v>
      </c>
      <c r="I313" s="172">
        <f>H313/D313</f>
        <v>0.44499999999999995</v>
      </c>
      <c r="J313" s="173">
        <v>1</v>
      </c>
      <c r="K313" s="145">
        <v>3.8</v>
      </c>
      <c r="L313" s="146">
        <v>1.2</v>
      </c>
      <c r="M313" s="133"/>
      <c r="N313" s="133"/>
      <c r="O313" s="166">
        <f t="shared" si="437"/>
        <v>0</v>
      </c>
      <c r="P313" s="158">
        <f>O313/J313</f>
        <v>0</v>
      </c>
      <c r="Q313" s="137"/>
      <c r="R313" s="158">
        <f>Q313/K313</f>
        <v>0</v>
      </c>
      <c r="S313" s="137"/>
      <c r="T313" s="158">
        <f>S313/K313</f>
        <v>0</v>
      </c>
      <c r="U313" s="137"/>
      <c r="V313" s="158">
        <f>U313/K313</f>
        <v>0</v>
      </c>
      <c r="W313" s="137">
        <v>0</v>
      </c>
      <c r="X313" s="158">
        <f>(W313/K313)/J313</f>
        <v>0</v>
      </c>
      <c r="Y313" s="137">
        <v>0</v>
      </c>
      <c r="Z313" s="158">
        <f>(Y313/K313)/J313</f>
        <v>0</v>
      </c>
      <c r="AA313" s="137">
        <v>0</v>
      </c>
      <c r="AB313" s="158">
        <f>(AA313/K313)/J313</f>
        <v>0</v>
      </c>
      <c r="AC313" s="166">
        <v>0</v>
      </c>
      <c r="AD313" s="137">
        <v>0</v>
      </c>
      <c r="AE313" s="158">
        <f>AD313/K313</f>
        <v>0</v>
      </c>
      <c r="AF313" s="158">
        <v>20</v>
      </c>
      <c r="AG313" s="158">
        <v>0</v>
      </c>
      <c r="AH313" s="174">
        <v>0.04</v>
      </c>
      <c r="AI313" s="174">
        <v>1.4999999999999999E-2</v>
      </c>
      <c r="AJ313" s="166">
        <f>(D313*AH313)+AG313</f>
        <v>1.6</v>
      </c>
      <c r="AK313" s="238">
        <f>D313*AI313</f>
        <v>0.6</v>
      </c>
    </row>
    <row r="314" spans="1:37" s="195" customFormat="1" ht="12.75" customHeight="1" x14ac:dyDescent="0.2">
      <c r="A314" s="196" t="s">
        <v>110</v>
      </c>
      <c r="B314" s="176" t="s">
        <v>10</v>
      </c>
      <c r="C314" s="176" t="s">
        <v>22</v>
      </c>
      <c r="D314" s="273">
        <v>50</v>
      </c>
      <c r="E314" s="273">
        <v>30</v>
      </c>
      <c r="F314" s="273">
        <v>0</v>
      </c>
      <c r="G314" s="171">
        <f t="shared" si="425"/>
        <v>29.75</v>
      </c>
      <c r="H314" s="171">
        <f t="shared" si="426"/>
        <v>20.25</v>
      </c>
      <c r="I314" s="172">
        <f t="shared" si="427"/>
        <v>0.40500000000000003</v>
      </c>
      <c r="J314" s="173">
        <v>1</v>
      </c>
      <c r="K314" s="145">
        <v>3.8</v>
      </c>
      <c r="L314" s="146">
        <v>1.2</v>
      </c>
      <c r="M314" s="133"/>
      <c r="N314" s="133"/>
      <c r="O314" s="166">
        <f t="shared" si="437"/>
        <v>0</v>
      </c>
      <c r="P314" s="158">
        <f t="shared" si="428"/>
        <v>0</v>
      </c>
      <c r="Q314" s="137"/>
      <c r="R314" s="158">
        <f t="shared" si="429"/>
        <v>0</v>
      </c>
      <c r="S314" s="137"/>
      <c r="T314" s="158">
        <f t="shared" si="430"/>
        <v>0</v>
      </c>
      <c r="U314" s="137"/>
      <c r="V314" s="158">
        <f t="shared" si="431"/>
        <v>0</v>
      </c>
      <c r="W314" s="137">
        <v>0</v>
      </c>
      <c r="X314" s="158">
        <f t="shared" si="432"/>
        <v>0</v>
      </c>
      <c r="Y314" s="137">
        <v>0</v>
      </c>
      <c r="Z314" s="158">
        <f t="shared" si="433"/>
        <v>0</v>
      </c>
      <c r="AA314" s="137">
        <v>0</v>
      </c>
      <c r="AB314" s="158">
        <f t="shared" si="434"/>
        <v>0</v>
      </c>
      <c r="AC314" s="166">
        <v>0</v>
      </c>
      <c r="AD314" s="137">
        <v>0</v>
      </c>
      <c r="AE314" s="158">
        <f t="shared" si="435"/>
        <v>0</v>
      </c>
      <c r="AF314" s="158">
        <v>27</v>
      </c>
      <c r="AG314" s="158">
        <v>0</v>
      </c>
      <c r="AH314" s="174">
        <v>0.04</v>
      </c>
      <c r="AI314" s="174">
        <v>1.4999999999999999E-2</v>
      </c>
      <c r="AJ314" s="166">
        <f t="shared" si="438"/>
        <v>2</v>
      </c>
      <c r="AK314" s="238">
        <f t="shared" si="436"/>
        <v>0.75</v>
      </c>
    </row>
    <row r="315" spans="1:37" s="195" customFormat="1" ht="13.5" customHeight="1" thickBot="1" x14ac:dyDescent="0.25">
      <c r="A315" s="198" t="s">
        <v>111</v>
      </c>
      <c r="B315" s="177" t="s">
        <v>10</v>
      </c>
      <c r="C315" s="177" t="s">
        <v>22</v>
      </c>
      <c r="D315" s="279">
        <v>80</v>
      </c>
      <c r="E315" s="279" t="s">
        <v>140</v>
      </c>
      <c r="F315" s="279" t="s">
        <v>140</v>
      </c>
      <c r="G315" s="178">
        <f t="shared" si="425"/>
        <v>49.400000000000006</v>
      </c>
      <c r="H315" s="178">
        <f t="shared" si="426"/>
        <v>30.599999999999994</v>
      </c>
      <c r="I315" s="179">
        <f t="shared" si="427"/>
        <v>0.38249999999999995</v>
      </c>
      <c r="J315" s="180">
        <v>1</v>
      </c>
      <c r="K315" s="147">
        <v>3.8</v>
      </c>
      <c r="L315" s="148">
        <v>1.2</v>
      </c>
      <c r="M315" s="134"/>
      <c r="N315" s="134"/>
      <c r="O315" s="168">
        <f t="shared" si="437"/>
        <v>0</v>
      </c>
      <c r="P315" s="159">
        <f t="shared" si="428"/>
        <v>0</v>
      </c>
      <c r="Q315" s="138"/>
      <c r="R315" s="159">
        <f t="shared" si="429"/>
        <v>0</v>
      </c>
      <c r="S315" s="138"/>
      <c r="T315" s="159">
        <f t="shared" si="430"/>
        <v>0</v>
      </c>
      <c r="U315" s="138"/>
      <c r="V315" s="159">
        <f t="shared" si="431"/>
        <v>0</v>
      </c>
      <c r="W315" s="138">
        <v>0</v>
      </c>
      <c r="X315" s="159">
        <f t="shared" si="432"/>
        <v>0</v>
      </c>
      <c r="Y315" s="138">
        <v>0</v>
      </c>
      <c r="Z315" s="159">
        <f t="shared" si="433"/>
        <v>0</v>
      </c>
      <c r="AA315" s="138">
        <v>0</v>
      </c>
      <c r="AB315" s="159">
        <f t="shared" si="434"/>
        <v>0</v>
      </c>
      <c r="AC315" s="168">
        <v>0</v>
      </c>
      <c r="AD315" s="138">
        <v>0</v>
      </c>
      <c r="AE315" s="159">
        <f t="shared" si="435"/>
        <v>0</v>
      </c>
      <c r="AF315" s="159">
        <v>45</v>
      </c>
      <c r="AG315" s="159">
        <v>0</v>
      </c>
      <c r="AH315" s="181">
        <v>0.04</v>
      </c>
      <c r="AI315" s="181">
        <v>1.4999999999999999E-2</v>
      </c>
      <c r="AJ315" s="168">
        <f t="shared" si="438"/>
        <v>3.2</v>
      </c>
      <c r="AK315" s="239">
        <f t="shared" si="436"/>
        <v>1.2</v>
      </c>
    </row>
    <row r="316" spans="1:37" s="195" customFormat="1" ht="12.75" customHeight="1" x14ac:dyDescent="0.2">
      <c r="A316" s="140" t="s">
        <v>100</v>
      </c>
      <c r="B316" s="188" t="s">
        <v>11</v>
      </c>
      <c r="C316" s="188" t="s">
        <v>22</v>
      </c>
      <c r="D316" s="272">
        <v>25</v>
      </c>
      <c r="E316" s="272">
        <v>15</v>
      </c>
      <c r="F316" s="272">
        <v>0</v>
      </c>
      <c r="G316" s="190">
        <f t="shared" ref="G316:G343" si="439">SUM(P316,R316,T316,V316,X316,Z316,AB316,AC316,AE316,AF316,AJ316,AK316)</f>
        <v>12.375</v>
      </c>
      <c r="H316" s="190">
        <f t="shared" ref="H316:H354" si="440">D316-G316</f>
        <v>12.625</v>
      </c>
      <c r="I316" s="191">
        <f t="shared" ref="I316:I354" si="441">H316/D316</f>
        <v>0.505</v>
      </c>
      <c r="J316" s="192">
        <v>1</v>
      </c>
      <c r="K316" s="149">
        <v>3.8</v>
      </c>
      <c r="L316" s="144">
        <v>1.2</v>
      </c>
      <c r="M316" s="132"/>
      <c r="N316" s="132"/>
      <c r="O316" s="165">
        <f t="shared" si="437"/>
        <v>0</v>
      </c>
      <c r="P316" s="157">
        <f t="shared" ref="P316:P343" si="442">O316/J316</f>
        <v>0</v>
      </c>
      <c r="Q316" s="136"/>
      <c r="R316" s="157">
        <f t="shared" ref="R316:R343" si="443">Q316/K316</f>
        <v>0</v>
      </c>
      <c r="S316" s="136"/>
      <c r="T316" s="157">
        <f t="shared" ref="T316:T354" si="444">S316/K316</f>
        <v>0</v>
      </c>
      <c r="U316" s="136"/>
      <c r="V316" s="157">
        <f>U316/K316</f>
        <v>0</v>
      </c>
      <c r="W316" s="136">
        <v>0</v>
      </c>
      <c r="X316" s="157">
        <f t="shared" ref="X316:X354" si="445">(W316/K316)/J316</f>
        <v>0</v>
      </c>
      <c r="Y316" s="136">
        <v>0</v>
      </c>
      <c r="Z316" s="157">
        <f t="shared" ref="Z316:Z354" si="446">(Y316/K316)/J316</f>
        <v>0</v>
      </c>
      <c r="AA316" s="136">
        <v>0</v>
      </c>
      <c r="AB316" s="157">
        <f t="shared" ref="AB316:AB354" si="447">(AA316/K316)/J316</f>
        <v>0</v>
      </c>
      <c r="AC316" s="165">
        <v>0</v>
      </c>
      <c r="AD316" s="136">
        <v>0</v>
      </c>
      <c r="AE316" s="157">
        <f t="shared" ref="AE316:AE354" si="448">AD316/K316</f>
        <v>0</v>
      </c>
      <c r="AF316" s="157">
        <v>11</v>
      </c>
      <c r="AG316" s="157">
        <v>0</v>
      </c>
      <c r="AH316" s="221">
        <v>0.04</v>
      </c>
      <c r="AI316" s="221">
        <v>1.4999999999999999E-2</v>
      </c>
      <c r="AJ316" s="165">
        <f t="shared" ref="AJ316:AJ343" si="449">(D316*AH316)+AG316</f>
        <v>1</v>
      </c>
      <c r="AK316" s="237">
        <f t="shared" ref="AK316:AK354" si="450">D316*AI316</f>
        <v>0.375</v>
      </c>
    </row>
    <row r="317" spans="1:37" s="195" customFormat="1" ht="12.75" customHeight="1" x14ac:dyDescent="0.2">
      <c r="A317" s="141" t="s">
        <v>101</v>
      </c>
      <c r="B317" s="176" t="s">
        <v>11</v>
      </c>
      <c r="C317" s="176" t="s">
        <v>22</v>
      </c>
      <c r="D317" s="273">
        <v>40</v>
      </c>
      <c r="E317" s="273">
        <v>25</v>
      </c>
      <c r="F317" s="273">
        <v>0</v>
      </c>
      <c r="G317" s="171">
        <f t="shared" si="439"/>
        <v>22.200000000000003</v>
      </c>
      <c r="H317" s="171">
        <f t="shared" si="440"/>
        <v>17.799999999999997</v>
      </c>
      <c r="I317" s="172">
        <f t="shared" si="441"/>
        <v>0.44499999999999995</v>
      </c>
      <c r="J317" s="173">
        <v>1</v>
      </c>
      <c r="K317" s="145">
        <v>3.8</v>
      </c>
      <c r="L317" s="146">
        <v>1.2</v>
      </c>
      <c r="M317" s="133"/>
      <c r="N317" s="133"/>
      <c r="O317" s="166">
        <f t="shared" si="437"/>
        <v>0</v>
      </c>
      <c r="P317" s="158">
        <f t="shared" si="442"/>
        <v>0</v>
      </c>
      <c r="Q317" s="137"/>
      <c r="R317" s="158">
        <f t="shared" si="443"/>
        <v>0</v>
      </c>
      <c r="S317" s="137"/>
      <c r="T317" s="158">
        <f t="shared" si="444"/>
        <v>0</v>
      </c>
      <c r="U317" s="137"/>
      <c r="V317" s="158">
        <f>U317/K317</f>
        <v>0</v>
      </c>
      <c r="W317" s="137">
        <v>0</v>
      </c>
      <c r="X317" s="158">
        <f t="shared" si="445"/>
        <v>0</v>
      </c>
      <c r="Y317" s="137">
        <v>0</v>
      </c>
      <c r="Z317" s="158">
        <f t="shared" si="446"/>
        <v>0</v>
      </c>
      <c r="AA317" s="137">
        <v>0</v>
      </c>
      <c r="AB317" s="158">
        <f t="shared" si="447"/>
        <v>0</v>
      </c>
      <c r="AC317" s="166">
        <v>0</v>
      </c>
      <c r="AD317" s="137">
        <v>0</v>
      </c>
      <c r="AE317" s="158">
        <f t="shared" si="448"/>
        <v>0</v>
      </c>
      <c r="AF317" s="158">
        <v>20</v>
      </c>
      <c r="AG317" s="158">
        <v>0</v>
      </c>
      <c r="AH317" s="174">
        <v>0.04</v>
      </c>
      <c r="AI317" s="174">
        <v>1.4999999999999999E-2</v>
      </c>
      <c r="AJ317" s="166">
        <f t="shared" si="449"/>
        <v>1.6</v>
      </c>
      <c r="AK317" s="238">
        <f t="shared" si="450"/>
        <v>0.6</v>
      </c>
    </row>
    <row r="318" spans="1:37" s="195" customFormat="1" ht="13.5" customHeight="1" thickBot="1" x14ac:dyDescent="0.25">
      <c r="A318" s="142" t="s">
        <v>102</v>
      </c>
      <c r="B318" s="177" t="s">
        <v>11</v>
      </c>
      <c r="C318" s="177" t="s">
        <v>22</v>
      </c>
      <c r="D318" s="279">
        <v>110</v>
      </c>
      <c r="E318" s="279">
        <v>60</v>
      </c>
      <c r="F318" s="279">
        <v>0</v>
      </c>
      <c r="G318" s="178">
        <f t="shared" si="439"/>
        <v>71.050000000000011</v>
      </c>
      <c r="H318" s="178">
        <f t="shared" si="440"/>
        <v>38.949999999999989</v>
      </c>
      <c r="I318" s="179">
        <f t="shared" si="441"/>
        <v>0.35409090909090901</v>
      </c>
      <c r="J318" s="180">
        <v>1</v>
      </c>
      <c r="K318" s="147">
        <v>3.8</v>
      </c>
      <c r="L318" s="148">
        <v>1.2</v>
      </c>
      <c r="M318" s="134"/>
      <c r="N318" s="134"/>
      <c r="O318" s="168">
        <f t="shared" si="437"/>
        <v>0</v>
      </c>
      <c r="P318" s="159">
        <f t="shared" si="442"/>
        <v>0</v>
      </c>
      <c r="Q318" s="138"/>
      <c r="R318" s="159">
        <f t="shared" si="443"/>
        <v>0</v>
      </c>
      <c r="S318" s="138"/>
      <c r="T318" s="159">
        <f t="shared" si="444"/>
        <v>0</v>
      </c>
      <c r="U318" s="138"/>
      <c r="V318" s="159">
        <f>U318/K318</f>
        <v>0</v>
      </c>
      <c r="W318" s="138">
        <v>0</v>
      </c>
      <c r="X318" s="159">
        <f t="shared" si="445"/>
        <v>0</v>
      </c>
      <c r="Y318" s="138">
        <v>0</v>
      </c>
      <c r="Z318" s="159">
        <f t="shared" si="446"/>
        <v>0</v>
      </c>
      <c r="AA318" s="138">
        <v>0</v>
      </c>
      <c r="AB318" s="159">
        <f t="shared" si="447"/>
        <v>0</v>
      </c>
      <c r="AC318" s="168">
        <v>0</v>
      </c>
      <c r="AD318" s="138">
        <v>0</v>
      </c>
      <c r="AE318" s="159">
        <f t="shared" si="448"/>
        <v>0</v>
      </c>
      <c r="AF318" s="159">
        <v>65</v>
      </c>
      <c r="AG318" s="159">
        <v>0</v>
      </c>
      <c r="AH318" s="181">
        <v>0.04</v>
      </c>
      <c r="AI318" s="181">
        <v>1.4999999999999999E-2</v>
      </c>
      <c r="AJ318" s="168">
        <f t="shared" si="449"/>
        <v>4.4000000000000004</v>
      </c>
      <c r="AK318" s="239">
        <f t="shared" si="450"/>
        <v>1.65</v>
      </c>
    </row>
    <row r="319" spans="1:37" s="195" customFormat="1" ht="13.5" customHeight="1" thickBot="1" x14ac:dyDescent="0.25">
      <c r="A319" s="141" t="s">
        <v>131</v>
      </c>
      <c r="B319" s="176" t="s">
        <v>11</v>
      </c>
      <c r="C319" s="176" t="s">
        <v>22</v>
      </c>
      <c r="D319" s="273">
        <v>40</v>
      </c>
      <c r="E319" s="273">
        <v>25</v>
      </c>
      <c r="F319" s="273">
        <v>0</v>
      </c>
      <c r="G319" s="171">
        <f t="shared" si="439"/>
        <v>21.200000000000003</v>
      </c>
      <c r="H319" s="171">
        <f t="shared" ref="H319:H334" si="451">D319-G319</f>
        <v>18.799999999999997</v>
      </c>
      <c r="I319" s="172">
        <f t="shared" ref="I319:I334" si="452">H319/D319</f>
        <v>0.46999999999999992</v>
      </c>
      <c r="J319" s="173">
        <v>1</v>
      </c>
      <c r="K319" s="147">
        <v>3.8</v>
      </c>
      <c r="L319" s="148">
        <v>1.2</v>
      </c>
      <c r="M319" s="133"/>
      <c r="N319" s="133"/>
      <c r="O319" s="166">
        <f t="shared" ref="O319:O334" si="453">(M319+N319)/K319</f>
        <v>0</v>
      </c>
      <c r="P319" s="158">
        <f t="shared" si="442"/>
        <v>0</v>
      </c>
      <c r="Q319" s="137"/>
      <c r="R319" s="158">
        <f t="shared" si="443"/>
        <v>0</v>
      </c>
      <c r="S319" s="137"/>
      <c r="T319" s="158">
        <f t="shared" ref="T319:T334" si="454">S319/K319</f>
        <v>0</v>
      </c>
      <c r="U319" s="137"/>
      <c r="V319" s="158">
        <f>U319/K319</f>
        <v>0</v>
      </c>
      <c r="W319" s="137">
        <v>0</v>
      </c>
      <c r="X319" s="158">
        <f t="shared" ref="X319:X334" si="455">(W319/K319)/J319</f>
        <v>0</v>
      </c>
      <c r="Y319" s="137">
        <v>0</v>
      </c>
      <c r="Z319" s="158">
        <f t="shared" ref="Z319:Z334" si="456">(Y319/K319)/J319</f>
        <v>0</v>
      </c>
      <c r="AA319" s="137">
        <v>0</v>
      </c>
      <c r="AB319" s="158">
        <f t="shared" ref="AB319:AB334" si="457">(AA319/K319)/J319</f>
        <v>0</v>
      </c>
      <c r="AC319" s="166">
        <v>0</v>
      </c>
      <c r="AD319" s="137">
        <v>0</v>
      </c>
      <c r="AE319" s="158">
        <f t="shared" ref="AE319:AE334" si="458">AD319/K319</f>
        <v>0</v>
      </c>
      <c r="AF319" s="158">
        <v>19</v>
      </c>
      <c r="AG319" s="158">
        <v>0</v>
      </c>
      <c r="AH319" s="174">
        <v>0.04</v>
      </c>
      <c r="AI319" s="174">
        <v>1.4999999999999999E-2</v>
      </c>
      <c r="AJ319" s="166">
        <f t="shared" si="449"/>
        <v>1.6</v>
      </c>
      <c r="AK319" s="238">
        <f t="shared" ref="AK319:AK334" si="459">D319*AI319</f>
        <v>0.6</v>
      </c>
    </row>
    <row r="320" spans="1:37" s="195" customFormat="1" ht="12.75" customHeight="1" x14ac:dyDescent="0.2">
      <c r="A320" s="219" t="s">
        <v>107</v>
      </c>
      <c r="B320" s="220" t="s">
        <v>11</v>
      </c>
      <c r="C320" s="188" t="s">
        <v>22</v>
      </c>
      <c r="D320" s="272">
        <v>30</v>
      </c>
      <c r="E320" s="272">
        <v>20</v>
      </c>
      <c r="F320" s="272">
        <v>0</v>
      </c>
      <c r="G320" s="190">
        <f t="shared" si="439"/>
        <v>13.649999999999999</v>
      </c>
      <c r="H320" s="190">
        <f t="shared" si="451"/>
        <v>16.350000000000001</v>
      </c>
      <c r="I320" s="191">
        <f t="shared" si="452"/>
        <v>0.54500000000000004</v>
      </c>
      <c r="J320" s="192">
        <v>20</v>
      </c>
      <c r="K320" s="149">
        <v>3.8</v>
      </c>
      <c r="L320" s="144">
        <v>1.2</v>
      </c>
      <c r="M320" s="132"/>
      <c r="N320" s="132"/>
      <c r="O320" s="165">
        <f t="shared" si="453"/>
        <v>0</v>
      </c>
      <c r="P320" s="157">
        <f t="shared" si="442"/>
        <v>0</v>
      </c>
      <c r="Q320" s="136"/>
      <c r="R320" s="157">
        <f t="shared" si="443"/>
        <v>0</v>
      </c>
      <c r="S320" s="136"/>
      <c r="T320" s="157">
        <f t="shared" si="454"/>
        <v>0</v>
      </c>
      <c r="U320" s="132"/>
      <c r="V320" s="157">
        <f>U320*L320</f>
        <v>0</v>
      </c>
      <c r="W320" s="136">
        <v>0</v>
      </c>
      <c r="X320" s="157">
        <f t="shared" si="455"/>
        <v>0</v>
      </c>
      <c r="Y320" s="136">
        <v>0</v>
      </c>
      <c r="Z320" s="157">
        <f t="shared" si="456"/>
        <v>0</v>
      </c>
      <c r="AA320" s="136">
        <v>0</v>
      </c>
      <c r="AB320" s="157">
        <f t="shared" si="457"/>
        <v>0</v>
      </c>
      <c r="AC320" s="157">
        <v>0</v>
      </c>
      <c r="AD320" s="136">
        <v>0</v>
      </c>
      <c r="AE320" s="157">
        <f t="shared" si="458"/>
        <v>0</v>
      </c>
      <c r="AF320" s="157">
        <v>12</v>
      </c>
      <c r="AG320" s="157">
        <v>0</v>
      </c>
      <c r="AH320" s="221">
        <v>0.04</v>
      </c>
      <c r="AI320" s="221">
        <v>1.4999999999999999E-2</v>
      </c>
      <c r="AJ320" s="157">
        <f t="shared" si="449"/>
        <v>1.2</v>
      </c>
      <c r="AK320" s="194">
        <f t="shared" si="459"/>
        <v>0.44999999999999996</v>
      </c>
    </row>
    <row r="321" spans="1:37" s="195" customFormat="1" ht="13.5" customHeight="1" thickBot="1" x14ac:dyDescent="0.25">
      <c r="A321" s="142" t="s">
        <v>108</v>
      </c>
      <c r="B321" s="177" t="s">
        <v>11</v>
      </c>
      <c r="C321" s="177" t="s">
        <v>22</v>
      </c>
      <c r="D321" s="279">
        <v>45</v>
      </c>
      <c r="E321" s="279">
        <v>25</v>
      </c>
      <c r="F321" s="279">
        <v>0</v>
      </c>
      <c r="G321" s="178">
        <f t="shared" si="439"/>
        <v>22.475000000000001</v>
      </c>
      <c r="H321" s="178">
        <f t="shared" si="451"/>
        <v>22.524999999999999</v>
      </c>
      <c r="I321" s="179">
        <f t="shared" si="452"/>
        <v>0.50055555555555553</v>
      </c>
      <c r="J321" s="180">
        <v>20</v>
      </c>
      <c r="K321" s="147">
        <v>3.8</v>
      </c>
      <c r="L321" s="148">
        <v>1.2</v>
      </c>
      <c r="M321" s="134"/>
      <c r="N321" s="134"/>
      <c r="O321" s="168">
        <f t="shared" si="453"/>
        <v>0</v>
      </c>
      <c r="P321" s="159">
        <f t="shared" si="442"/>
        <v>0</v>
      </c>
      <c r="Q321" s="138"/>
      <c r="R321" s="159">
        <f t="shared" si="443"/>
        <v>0</v>
      </c>
      <c r="S321" s="138"/>
      <c r="T321" s="159">
        <f t="shared" si="454"/>
        <v>0</v>
      </c>
      <c r="U321" s="134"/>
      <c r="V321" s="159">
        <f>U321*L321</f>
        <v>0</v>
      </c>
      <c r="W321" s="138">
        <v>0</v>
      </c>
      <c r="X321" s="159">
        <f t="shared" si="455"/>
        <v>0</v>
      </c>
      <c r="Y321" s="138">
        <v>0</v>
      </c>
      <c r="Z321" s="159">
        <f t="shared" si="456"/>
        <v>0</v>
      </c>
      <c r="AA321" s="138">
        <v>0</v>
      </c>
      <c r="AB321" s="159">
        <f t="shared" si="457"/>
        <v>0</v>
      </c>
      <c r="AC321" s="159">
        <v>0</v>
      </c>
      <c r="AD321" s="138">
        <v>0</v>
      </c>
      <c r="AE321" s="159">
        <f t="shared" si="458"/>
        <v>0</v>
      </c>
      <c r="AF321" s="159">
        <v>20</v>
      </c>
      <c r="AG321" s="159">
        <v>0</v>
      </c>
      <c r="AH321" s="181">
        <v>0.04</v>
      </c>
      <c r="AI321" s="181">
        <v>1.4999999999999999E-2</v>
      </c>
      <c r="AJ321" s="159">
        <f t="shared" si="449"/>
        <v>1.8</v>
      </c>
      <c r="AK321" s="182">
        <f t="shared" si="459"/>
        <v>0.67499999999999993</v>
      </c>
    </row>
    <row r="322" spans="1:37" s="195" customFormat="1" ht="12.75" customHeight="1" x14ac:dyDescent="0.2">
      <c r="A322" s="187" t="s">
        <v>202</v>
      </c>
      <c r="B322" s="188" t="s">
        <v>9</v>
      </c>
      <c r="C322" s="188" t="s">
        <v>22</v>
      </c>
      <c r="D322" s="272">
        <v>40</v>
      </c>
      <c r="E322" s="272">
        <v>25</v>
      </c>
      <c r="F322" s="272">
        <v>0</v>
      </c>
      <c r="G322" s="190">
        <f t="shared" ref="G322:G330" si="460">SUM(P322,R322,T322,V322,X322,Z322,AB322,AC322,AE322,AF322,AJ322,AK322)</f>
        <v>27.200000000000003</v>
      </c>
      <c r="H322" s="190">
        <f t="shared" ref="H322:H330" si="461">D322-G322</f>
        <v>12.799999999999997</v>
      </c>
      <c r="I322" s="191">
        <f t="shared" ref="I322:I330" si="462">H322/D322</f>
        <v>0.31999999999999995</v>
      </c>
      <c r="J322" s="192">
        <v>1</v>
      </c>
      <c r="K322" s="149">
        <v>3.8</v>
      </c>
      <c r="L322" s="144">
        <v>1.2</v>
      </c>
      <c r="M322" s="132"/>
      <c r="N322" s="132"/>
      <c r="O322" s="165">
        <f t="shared" ref="O322:O330" si="463">(M322+N322)/K322</f>
        <v>0</v>
      </c>
      <c r="P322" s="157">
        <f t="shared" ref="P322:P330" si="464">O322/J322</f>
        <v>0</v>
      </c>
      <c r="Q322" s="136"/>
      <c r="R322" s="157">
        <f t="shared" ref="R322:R330" si="465">Q322/K322</f>
        <v>0</v>
      </c>
      <c r="S322" s="136"/>
      <c r="T322" s="157">
        <f t="shared" ref="T322:T330" si="466">S322/K322</f>
        <v>0</v>
      </c>
      <c r="U322" s="136"/>
      <c r="V322" s="157">
        <f t="shared" ref="V322:V330" si="467">U322/K322</f>
        <v>0</v>
      </c>
      <c r="W322" s="136">
        <v>0</v>
      </c>
      <c r="X322" s="157">
        <f t="shared" ref="X322:X330" si="468">(W322/K322)/J322</f>
        <v>0</v>
      </c>
      <c r="Y322" s="136">
        <v>0</v>
      </c>
      <c r="Z322" s="157">
        <f t="shared" ref="Z322:Z330" si="469">(Y322/K322)/J322</f>
        <v>0</v>
      </c>
      <c r="AA322" s="136">
        <v>0</v>
      </c>
      <c r="AB322" s="157">
        <f t="shared" ref="AB322:AB330" si="470">(AA322/K322)/J322</f>
        <v>0</v>
      </c>
      <c r="AC322" s="165">
        <v>0</v>
      </c>
      <c r="AD322" s="136">
        <v>0</v>
      </c>
      <c r="AE322" s="157">
        <f t="shared" ref="AE322:AE330" si="471">AD322/K322</f>
        <v>0</v>
      </c>
      <c r="AF322" s="157">
        <v>25</v>
      </c>
      <c r="AG322" s="157">
        <v>0</v>
      </c>
      <c r="AH322" s="221">
        <v>0.04</v>
      </c>
      <c r="AI322" s="221">
        <v>1.4999999999999999E-2</v>
      </c>
      <c r="AJ322" s="165">
        <f t="shared" ref="AJ322:AJ330" si="472">(D322*AH322)+AG322</f>
        <v>1.6</v>
      </c>
      <c r="AK322" s="237">
        <f t="shared" ref="AK322:AK330" si="473">D322*AI322</f>
        <v>0.6</v>
      </c>
    </row>
    <row r="323" spans="1:37" s="195" customFormat="1" ht="12.75" customHeight="1" x14ac:dyDescent="0.2">
      <c r="A323" s="196" t="s">
        <v>203</v>
      </c>
      <c r="B323" s="176" t="s">
        <v>9</v>
      </c>
      <c r="C323" s="176" t="s">
        <v>22</v>
      </c>
      <c r="D323" s="273">
        <v>40</v>
      </c>
      <c r="E323" s="273">
        <v>25</v>
      </c>
      <c r="F323" s="273">
        <v>0</v>
      </c>
      <c r="G323" s="171">
        <f t="shared" si="460"/>
        <v>27.200000000000003</v>
      </c>
      <c r="H323" s="171">
        <f t="shared" si="461"/>
        <v>12.799999999999997</v>
      </c>
      <c r="I323" s="172">
        <f t="shared" si="462"/>
        <v>0.31999999999999995</v>
      </c>
      <c r="J323" s="173">
        <v>1</v>
      </c>
      <c r="K323" s="145">
        <v>3.8</v>
      </c>
      <c r="L323" s="146">
        <v>1.2</v>
      </c>
      <c r="M323" s="133"/>
      <c r="N323" s="133"/>
      <c r="O323" s="166">
        <f t="shared" si="463"/>
        <v>0</v>
      </c>
      <c r="P323" s="158">
        <f t="shared" si="464"/>
        <v>0</v>
      </c>
      <c r="Q323" s="137"/>
      <c r="R323" s="158">
        <f t="shared" si="465"/>
        <v>0</v>
      </c>
      <c r="S323" s="137"/>
      <c r="T323" s="158">
        <f t="shared" si="466"/>
        <v>0</v>
      </c>
      <c r="U323" s="137"/>
      <c r="V323" s="158">
        <f t="shared" si="467"/>
        <v>0</v>
      </c>
      <c r="W323" s="137">
        <v>0</v>
      </c>
      <c r="X323" s="158">
        <f t="shared" si="468"/>
        <v>0</v>
      </c>
      <c r="Y323" s="137">
        <v>0</v>
      </c>
      <c r="Z323" s="158">
        <f t="shared" si="469"/>
        <v>0</v>
      </c>
      <c r="AA323" s="137">
        <v>0</v>
      </c>
      <c r="AB323" s="158">
        <f t="shared" si="470"/>
        <v>0</v>
      </c>
      <c r="AC323" s="166">
        <v>0</v>
      </c>
      <c r="AD323" s="137">
        <v>0</v>
      </c>
      <c r="AE323" s="158">
        <f t="shared" si="471"/>
        <v>0</v>
      </c>
      <c r="AF323" s="158">
        <v>25</v>
      </c>
      <c r="AG323" s="158">
        <v>0</v>
      </c>
      <c r="AH323" s="174">
        <v>0.04</v>
      </c>
      <c r="AI323" s="174">
        <v>1.4999999999999999E-2</v>
      </c>
      <c r="AJ323" s="166">
        <f t="shared" si="472"/>
        <v>1.6</v>
      </c>
      <c r="AK323" s="238">
        <f t="shared" si="473"/>
        <v>0.6</v>
      </c>
    </row>
    <row r="324" spans="1:37" s="195" customFormat="1" ht="12.75" customHeight="1" thickBot="1" x14ac:dyDescent="0.25">
      <c r="A324" s="198" t="s">
        <v>204</v>
      </c>
      <c r="B324" s="177" t="s">
        <v>9</v>
      </c>
      <c r="C324" s="177" t="s">
        <v>22</v>
      </c>
      <c r="D324" s="279">
        <v>40</v>
      </c>
      <c r="E324" s="279">
        <v>25</v>
      </c>
      <c r="F324" s="279">
        <v>0</v>
      </c>
      <c r="G324" s="178">
        <f t="shared" si="460"/>
        <v>24.200000000000003</v>
      </c>
      <c r="H324" s="178">
        <f t="shared" si="461"/>
        <v>15.799999999999997</v>
      </c>
      <c r="I324" s="179">
        <f t="shared" si="462"/>
        <v>0.39499999999999991</v>
      </c>
      <c r="J324" s="180">
        <v>1</v>
      </c>
      <c r="K324" s="147">
        <v>3.8</v>
      </c>
      <c r="L324" s="148">
        <v>1.2</v>
      </c>
      <c r="M324" s="134"/>
      <c r="N324" s="134"/>
      <c r="O324" s="168">
        <f t="shared" si="463"/>
        <v>0</v>
      </c>
      <c r="P324" s="159">
        <f t="shared" si="464"/>
        <v>0</v>
      </c>
      <c r="Q324" s="138"/>
      <c r="R324" s="159">
        <f t="shared" si="465"/>
        <v>0</v>
      </c>
      <c r="S324" s="138"/>
      <c r="T324" s="159">
        <f t="shared" si="466"/>
        <v>0</v>
      </c>
      <c r="U324" s="138"/>
      <c r="V324" s="159">
        <f t="shared" si="467"/>
        <v>0</v>
      </c>
      <c r="W324" s="138">
        <v>0</v>
      </c>
      <c r="X324" s="159">
        <f t="shared" si="468"/>
        <v>0</v>
      </c>
      <c r="Y324" s="138">
        <v>0</v>
      </c>
      <c r="Z324" s="159">
        <f t="shared" si="469"/>
        <v>0</v>
      </c>
      <c r="AA324" s="138">
        <v>0</v>
      </c>
      <c r="AB324" s="159">
        <f t="shared" si="470"/>
        <v>0</v>
      </c>
      <c r="AC324" s="168">
        <v>0</v>
      </c>
      <c r="AD324" s="138">
        <v>0</v>
      </c>
      <c r="AE324" s="159">
        <f t="shared" si="471"/>
        <v>0</v>
      </c>
      <c r="AF324" s="159">
        <v>22</v>
      </c>
      <c r="AG324" s="159">
        <v>0</v>
      </c>
      <c r="AH324" s="181">
        <v>0.04</v>
      </c>
      <c r="AI324" s="181">
        <v>1.4999999999999999E-2</v>
      </c>
      <c r="AJ324" s="168">
        <f t="shared" si="472"/>
        <v>1.6</v>
      </c>
      <c r="AK324" s="239">
        <f t="shared" si="473"/>
        <v>0.6</v>
      </c>
    </row>
    <row r="325" spans="1:37" s="195" customFormat="1" ht="12.75" customHeight="1" x14ac:dyDescent="0.2">
      <c r="A325" s="187" t="s">
        <v>238</v>
      </c>
      <c r="B325" s="188" t="s">
        <v>11</v>
      </c>
      <c r="C325" s="188" t="s">
        <v>22</v>
      </c>
      <c r="D325" s="272">
        <v>25</v>
      </c>
      <c r="E325" s="272">
        <v>20</v>
      </c>
      <c r="F325" s="272">
        <v>0</v>
      </c>
      <c r="G325" s="190">
        <f t="shared" ref="G325:G327" si="474">SUM(P325,R325,T325,V325,X325,Z325,AB325,AC325,AE325,AF325,AJ325,AK325)</f>
        <v>16.375</v>
      </c>
      <c r="H325" s="190">
        <f t="shared" ref="H325:H327" si="475">D325-G325</f>
        <v>8.625</v>
      </c>
      <c r="I325" s="191">
        <f t="shared" ref="I325:I327" si="476">H325/D325</f>
        <v>0.34499999999999997</v>
      </c>
      <c r="J325" s="192">
        <v>1</v>
      </c>
      <c r="K325" s="149">
        <v>3.8</v>
      </c>
      <c r="L325" s="144">
        <v>1.2</v>
      </c>
      <c r="M325" s="132"/>
      <c r="N325" s="132"/>
      <c r="O325" s="165">
        <f t="shared" ref="O325:O327" si="477">(M325+N325)/K325</f>
        <v>0</v>
      </c>
      <c r="P325" s="157">
        <f t="shared" ref="P325:P327" si="478">O325/J325</f>
        <v>0</v>
      </c>
      <c r="Q325" s="136"/>
      <c r="R325" s="157">
        <f t="shared" ref="R325:R327" si="479">Q325/K325</f>
        <v>0</v>
      </c>
      <c r="S325" s="136"/>
      <c r="T325" s="157">
        <f t="shared" ref="T325:T327" si="480">S325/K325</f>
        <v>0</v>
      </c>
      <c r="U325" s="136"/>
      <c r="V325" s="157">
        <f t="shared" ref="V325:V327" si="481">U325/K325</f>
        <v>0</v>
      </c>
      <c r="W325" s="136">
        <v>0</v>
      </c>
      <c r="X325" s="157">
        <f t="shared" ref="X325:X327" si="482">(W325/K325)/J325</f>
        <v>0</v>
      </c>
      <c r="Y325" s="136">
        <v>0</v>
      </c>
      <c r="Z325" s="157">
        <f t="shared" ref="Z325:Z327" si="483">(Y325/K325)/J325</f>
        <v>0</v>
      </c>
      <c r="AA325" s="136">
        <v>0</v>
      </c>
      <c r="AB325" s="157">
        <f t="shared" ref="AB325:AB327" si="484">(AA325/K325)/J325</f>
        <v>0</v>
      </c>
      <c r="AC325" s="165">
        <v>0</v>
      </c>
      <c r="AD325" s="136">
        <v>0</v>
      </c>
      <c r="AE325" s="157">
        <f t="shared" ref="AE325:AE327" si="485">AD325/K325</f>
        <v>0</v>
      </c>
      <c r="AF325" s="157">
        <v>15</v>
      </c>
      <c r="AG325" s="157">
        <v>0</v>
      </c>
      <c r="AH325" s="221">
        <v>0.04</v>
      </c>
      <c r="AI325" s="221">
        <v>1.4999999999999999E-2</v>
      </c>
      <c r="AJ325" s="165">
        <f t="shared" ref="AJ325:AJ327" si="486">(D325*AH325)+AG325</f>
        <v>1</v>
      </c>
      <c r="AK325" s="237">
        <f t="shared" ref="AK325:AK327" si="487">D325*AI325</f>
        <v>0.375</v>
      </c>
    </row>
    <row r="326" spans="1:37" s="195" customFormat="1" ht="12.75" customHeight="1" x14ac:dyDescent="0.2">
      <c r="A326" s="196" t="s">
        <v>239</v>
      </c>
      <c r="B326" s="176" t="s">
        <v>11</v>
      </c>
      <c r="C326" s="176" t="s">
        <v>22</v>
      </c>
      <c r="D326" s="273">
        <v>25</v>
      </c>
      <c r="E326" s="273">
        <v>20</v>
      </c>
      <c r="F326" s="273">
        <v>0</v>
      </c>
      <c r="G326" s="171">
        <f t="shared" si="474"/>
        <v>16.375</v>
      </c>
      <c r="H326" s="171">
        <f t="shared" si="475"/>
        <v>8.625</v>
      </c>
      <c r="I326" s="172">
        <f t="shared" si="476"/>
        <v>0.34499999999999997</v>
      </c>
      <c r="J326" s="173">
        <v>1</v>
      </c>
      <c r="K326" s="145">
        <v>3.8</v>
      </c>
      <c r="L326" s="146">
        <v>1.2</v>
      </c>
      <c r="M326" s="133"/>
      <c r="N326" s="133"/>
      <c r="O326" s="166">
        <f t="shared" si="477"/>
        <v>0</v>
      </c>
      <c r="P326" s="158">
        <f t="shared" si="478"/>
        <v>0</v>
      </c>
      <c r="Q326" s="137"/>
      <c r="R326" s="158">
        <f t="shared" si="479"/>
        <v>0</v>
      </c>
      <c r="S326" s="137"/>
      <c r="T326" s="158">
        <f t="shared" si="480"/>
        <v>0</v>
      </c>
      <c r="U326" s="137"/>
      <c r="V326" s="158">
        <f t="shared" si="481"/>
        <v>0</v>
      </c>
      <c r="W326" s="137">
        <v>0</v>
      </c>
      <c r="X326" s="158">
        <f t="shared" si="482"/>
        <v>0</v>
      </c>
      <c r="Y326" s="137">
        <v>0</v>
      </c>
      <c r="Z326" s="158">
        <f t="shared" si="483"/>
        <v>0</v>
      </c>
      <c r="AA326" s="137">
        <v>0</v>
      </c>
      <c r="AB326" s="158">
        <f t="shared" si="484"/>
        <v>0</v>
      </c>
      <c r="AC326" s="166">
        <v>0</v>
      </c>
      <c r="AD326" s="137">
        <v>0</v>
      </c>
      <c r="AE326" s="158">
        <f t="shared" si="485"/>
        <v>0</v>
      </c>
      <c r="AF326" s="158">
        <v>15</v>
      </c>
      <c r="AG326" s="158">
        <v>0</v>
      </c>
      <c r="AH326" s="174">
        <v>0.04</v>
      </c>
      <c r="AI326" s="174">
        <v>1.4999999999999999E-2</v>
      </c>
      <c r="AJ326" s="166">
        <f t="shared" si="486"/>
        <v>1</v>
      </c>
      <c r="AK326" s="238">
        <f t="shared" si="487"/>
        <v>0.375</v>
      </c>
    </row>
    <row r="327" spans="1:37" s="195" customFormat="1" ht="12.75" customHeight="1" thickBot="1" x14ac:dyDescent="0.25">
      <c r="A327" s="198" t="s">
        <v>240</v>
      </c>
      <c r="B327" s="177" t="s">
        <v>11</v>
      </c>
      <c r="C327" s="177" t="s">
        <v>22</v>
      </c>
      <c r="D327" s="279">
        <v>25</v>
      </c>
      <c r="E327" s="279">
        <v>20</v>
      </c>
      <c r="F327" s="279">
        <v>0</v>
      </c>
      <c r="G327" s="178">
        <f t="shared" si="474"/>
        <v>16.375</v>
      </c>
      <c r="H327" s="178">
        <f t="shared" si="475"/>
        <v>8.625</v>
      </c>
      <c r="I327" s="179">
        <f t="shared" si="476"/>
        <v>0.34499999999999997</v>
      </c>
      <c r="J327" s="180">
        <v>1</v>
      </c>
      <c r="K327" s="147">
        <v>3.8</v>
      </c>
      <c r="L327" s="148">
        <v>1.2</v>
      </c>
      <c r="M327" s="134"/>
      <c r="N327" s="134"/>
      <c r="O327" s="168">
        <f t="shared" si="477"/>
        <v>0</v>
      </c>
      <c r="P327" s="159">
        <f t="shared" si="478"/>
        <v>0</v>
      </c>
      <c r="Q327" s="138"/>
      <c r="R327" s="159">
        <f t="shared" si="479"/>
        <v>0</v>
      </c>
      <c r="S327" s="138"/>
      <c r="T327" s="159">
        <f t="shared" si="480"/>
        <v>0</v>
      </c>
      <c r="U327" s="138"/>
      <c r="V327" s="159">
        <f t="shared" si="481"/>
        <v>0</v>
      </c>
      <c r="W327" s="138">
        <v>0</v>
      </c>
      <c r="X327" s="159">
        <f t="shared" si="482"/>
        <v>0</v>
      </c>
      <c r="Y327" s="138">
        <v>0</v>
      </c>
      <c r="Z327" s="159">
        <f t="shared" si="483"/>
        <v>0</v>
      </c>
      <c r="AA327" s="138">
        <v>0</v>
      </c>
      <c r="AB327" s="159">
        <f t="shared" si="484"/>
        <v>0</v>
      </c>
      <c r="AC327" s="168">
        <v>0</v>
      </c>
      <c r="AD327" s="138">
        <v>0</v>
      </c>
      <c r="AE327" s="159">
        <f t="shared" si="485"/>
        <v>0</v>
      </c>
      <c r="AF327" s="159">
        <v>15</v>
      </c>
      <c r="AG327" s="159">
        <v>0</v>
      </c>
      <c r="AH327" s="181">
        <v>0.04</v>
      </c>
      <c r="AI327" s="181">
        <v>1.4999999999999999E-2</v>
      </c>
      <c r="AJ327" s="168">
        <f t="shared" si="486"/>
        <v>1</v>
      </c>
      <c r="AK327" s="239">
        <f t="shared" si="487"/>
        <v>0.375</v>
      </c>
    </row>
    <row r="328" spans="1:37" s="195" customFormat="1" ht="12.75" customHeight="1" x14ac:dyDescent="0.2">
      <c r="A328" s="224" t="s">
        <v>219</v>
      </c>
      <c r="B328" s="225" t="s">
        <v>10</v>
      </c>
      <c r="C328" s="225" t="s">
        <v>22</v>
      </c>
      <c r="D328" s="280">
        <v>30</v>
      </c>
      <c r="E328" s="280">
        <v>20</v>
      </c>
      <c r="F328" s="280">
        <v>0</v>
      </c>
      <c r="G328" s="226">
        <f t="shared" si="460"/>
        <v>16.649999999999999</v>
      </c>
      <c r="H328" s="226">
        <f t="shared" si="461"/>
        <v>13.350000000000001</v>
      </c>
      <c r="I328" s="227">
        <f t="shared" si="462"/>
        <v>0.44500000000000006</v>
      </c>
      <c r="J328" s="228">
        <v>1</v>
      </c>
      <c r="K328" s="143">
        <v>3.8</v>
      </c>
      <c r="L328" s="152">
        <v>1.2</v>
      </c>
      <c r="M328" s="135"/>
      <c r="N328" s="135"/>
      <c r="O328" s="169">
        <f t="shared" si="463"/>
        <v>0</v>
      </c>
      <c r="P328" s="164">
        <f t="shared" si="464"/>
        <v>0</v>
      </c>
      <c r="Q328" s="139"/>
      <c r="R328" s="164">
        <f t="shared" si="465"/>
        <v>0</v>
      </c>
      <c r="S328" s="139"/>
      <c r="T328" s="164">
        <f t="shared" si="466"/>
        <v>0</v>
      </c>
      <c r="U328" s="139"/>
      <c r="V328" s="164">
        <f t="shared" si="467"/>
        <v>0</v>
      </c>
      <c r="W328" s="139">
        <v>0</v>
      </c>
      <c r="X328" s="164">
        <f t="shared" si="468"/>
        <v>0</v>
      </c>
      <c r="Y328" s="139">
        <v>0</v>
      </c>
      <c r="Z328" s="164">
        <f t="shared" si="469"/>
        <v>0</v>
      </c>
      <c r="AA328" s="139">
        <v>0</v>
      </c>
      <c r="AB328" s="164">
        <f t="shared" si="470"/>
        <v>0</v>
      </c>
      <c r="AC328" s="169">
        <v>0</v>
      </c>
      <c r="AD328" s="139">
        <v>0</v>
      </c>
      <c r="AE328" s="164">
        <f t="shared" si="471"/>
        <v>0</v>
      </c>
      <c r="AF328" s="164">
        <v>15</v>
      </c>
      <c r="AG328" s="164">
        <v>0</v>
      </c>
      <c r="AH328" s="236">
        <v>0.04</v>
      </c>
      <c r="AI328" s="236">
        <v>1.4999999999999999E-2</v>
      </c>
      <c r="AJ328" s="169">
        <f t="shared" si="472"/>
        <v>1.2</v>
      </c>
      <c r="AK328" s="255">
        <f t="shared" si="473"/>
        <v>0.44999999999999996</v>
      </c>
    </row>
    <row r="329" spans="1:37" s="195" customFormat="1" ht="12.75" customHeight="1" x14ac:dyDescent="0.2">
      <c r="A329" s="196" t="s">
        <v>220</v>
      </c>
      <c r="B329" s="176" t="s">
        <v>10</v>
      </c>
      <c r="C329" s="176" t="s">
        <v>22</v>
      </c>
      <c r="D329" s="273">
        <v>50</v>
      </c>
      <c r="E329" s="273">
        <v>35</v>
      </c>
      <c r="F329" s="273">
        <v>0</v>
      </c>
      <c r="G329" s="171">
        <f t="shared" si="460"/>
        <v>29.75</v>
      </c>
      <c r="H329" s="171">
        <f t="shared" si="461"/>
        <v>20.25</v>
      </c>
      <c r="I329" s="172">
        <f t="shared" si="462"/>
        <v>0.40500000000000003</v>
      </c>
      <c r="J329" s="173">
        <v>1</v>
      </c>
      <c r="K329" s="145">
        <v>3.8</v>
      </c>
      <c r="L329" s="146">
        <v>1.2</v>
      </c>
      <c r="M329" s="133"/>
      <c r="N329" s="133"/>
      <c r="O329" s="166">
        <f t="shared" si="463"/>
        <v>0</v>
      </c>
      <c r="P329" s="158">
        <f t="shared" si="464"/>
        <v>0</v>
      </c>
      <c r="Q329" s="137"/>
      <c r="R329" s="158">
        <f t="shared" si="465"/>
        <v>0</v>
      </c>
      <c r="S329" s="137"/>
      <c r="T329" s="158">
        <f t="shared" si="466"/>
        <v>0</v>
      </c>
      <c r="U329" s="137"/>
      <c r="V329" s="158">
        <f t="shared" si="467"/>
        <v>0</v>
      </c>
      <c r="W329" s="137">
        <v>0</v>
      </c>
      <c r="X329" s="158">
        <f t="shared" si="468"/>
        <v>0</v>
      </c>
      <c r="Y329" s="137">
        <v>0</v>
      </c>
      <c r="Z329" s="158">
        <f t="shared" si="469"/>
        <v>0</v>
      </c>
      <c r="AA329" s="137">
        <v>0</v>
      </c>
      <c r="AB329" s="158">
        <f t="shared" si="470"/>
        <v>0</v>
      </c>
      <c r="AC329" s="166">
        <v>0</v>
      </c>
      <c r="AD329" s="137">
        <v>0</v>
      </c>
      <c r="AE329" s="158">
        <f t="shared" si="471"/>
        <v>0</v>
      </c>
      <c r="AF329" s="158">
        <v>27</v>
      </c>
      <c r="AG329" s="158">
        <v>0</v>
      </c>
      <c r="AH329" s="174">
        <v>0.04</v>
      </c>
      <c r="AI329" s="174">
        <v>1.4999999999999999E-2</v>
      </c>
      <c r="AJ329" s="166">
        <f t="shared" si="472"/>
        <v>2</v>
      </c>
      <c r="AK329" s="238">
        <f t="shared" si="473"/>
        <v>0.75</v>
      </c>
    </row>
    <row r="330" spans="1:37" s="195" customFormat="1" ht="12.75" customHeight="1" thickBot="1" x14ac:dyDescent="0.25">
      <c r="A330" s="198" t="s">
        <v>221</v>
      </c>
      <c r="B330" s="177" t="s">
        <v>10</v>
      </c>
      <c r="C330" s="177" t="s">
        <v>22</v>
      </c>
      <c r="D330" s="279">
        <v>45</v>
      </c>
      <c r="E330" s="279">
        <v>35</v>
      </c>
      <c r="F330" s="279">
        <v>0</v>
      </c>
      <c r="G330" s="178">
        <f t="shared" si="460"/>
        <v>27.475000000000001</v>
      </c>
      <c r="H330" s="178">
        <f t="shared" si="461"/>
        <v>17.524999999999999</v>
      </c>
      <c r="I330" s="179">
        <f t="shared" si="462"/>
        <v>0.38944444444444443</v>
      </c>
      <c r="J330" s="180">
        <v>1</v>
      </c>
      <c r="K330" s="147">
        <v>3.8</v>
      </c>
      <c r="L330" s="148">
        <v>1.2</v>
      </c>
      <c r="M330" s="134"/>
      <c r="N330" s="134"/>
      <c r="O330" s="168">
        <f t="shared" si="463"/>
        <v>0</v>
      </c>
      <c r="P330" s="159">
        <f t="shared" si="464"/>
        <v>0</v>
      </c>
      <c r="Q330" s="138"/>
      <c r="R330" s="159">
        <f t="shared" si="465"/>
        <v>0</v>
      </c>
      <c r="S330" s="138"/>
      <c r="T330" s="159">
        <f t="shared" si="466"/>
        <v>0</v>
      </c>
      <c r="U330" s="138"/>
      <c r="V330" s="159">
        <f t="shared" si="467"/>
        <v>0</v>
      </c>
      <c r="W330" s="138">
        <v>0</v>
      </c>
      <c r="X330" s="159">
        <f t="shared" si="468"/>
        <v>0</v>
      </c>
      <c r="Y330" s="138">
        <v>0</v>
      </c>
      <c r="Z330" s="159">
        <f t="shared" si="469"/>
        <v>0</v>
      </c>
      <c r="AA330" s="138">
        <v>0</v>
      </c>
      <c r="AB330" s="159">
        <f t="shared" si="470"/>
        <v>0</v>
      </c>
      <c r="AC330" s="168">
        <v>0</v>
      </c>
      <c r="AD330" s="138">
        <v>0</v>
      </c>
      <c r="AE330" s="159">
        <f t="shared" si="471"/>
        <v>0</v>
      </c>
      <c r="AF330" s="159">
        <v>25</v>
      </c>
      <c r="AG330" s="159">
        <v>0</v>
      </c>
      <c r="AH330" s="181">
        <v>0.04</v>
      </c>
      <c r="AI330" s="181">
        <v>1.4999999999999999E-2</v>
      </c>
      <c r="AJ330" s="168">
        <f t="shared" si="472"/>
        <v>1.8</v>
      </c>
      <c r="AK330" s="239">
        <f t="shared" si="473"/>
        <v>0.67499999999999993</v>
      </c>
    </row>
    <row r="331" spans="1:37" s="195" customFormat="1" ht="12.75" customHeight="1" thickBot="1" x14ac:dyDescent="0.25">
      <c r="A331" s="294" t="s">
        <v>229</v>
      </c>
      <c r="B331" s="212" t="s">
        <v>11</v>
      </c>
      <c r="C331" s="212" t="s">
        <v>22</v>
      </c>
      <c r="D331" s="279">
        <v>25</v>
      </c>
      <c r="E331" s="279">
        <v>15</v>
      </c>
      <c r="F331" s="279">
        <v>0</v>
      </c>
      <c r="G331" s="178">
        <f t="shared" ref="G331" si="488">SUM(P331,R331,T331,V331,X331,Z331,AB331,AC331,AE331,AF331,AJ331,AK331)</f>
        <v>13.375</v>
      </c>
      <c r="H331" s="178">
        <f t="shared" ref="H331" si="489">D331-G331</f>
        <v>11.625</v>
      </c>
      <c r="I331" s="179">
        <f t="shared" ref="I331" si="490">H331/D331</f>
        <v>0.46500000000000002</v>
      </c>
      <c r="J331" s="180">
        <v>1</v>
      </c>
      <c r="K331" s="147">
        <v>3.8</v>
      </c>
      <c r="L331" s="148">
        <v>1.2</v>
      </c>
      <c r="M331" s="134"/>
      <c r="N331" s="134"/>
      <c r="O331" s="168">
        <f t="shared" ref="O331" si="491">(M331+N331)/K331</f>
        <v>0</v>
      </c>
      <c r="P331" s="159">
        <f t="shared" ref="P331" si="492">O331/J331</f>
        <v>0</v>
      </c>
      <c r="Q331" s="138"/>
      <c r="R331" s="159">
        <f t="shared" ref="R331" si="493">Q331/K331</f>
        <v>0</v>
      </c>
      <c r="S331" s="138"/>
      <c r="T331" s="159">
        <f t="shared" ref="T331" si="494">S331/K331</f>
        <v>0</v>
      </c>
      <c r="U331" s="138"/>
      <c r="V331" s="159">
        <f t="shared" ref="V331" si="495">U331/K331</f>
        <v>0</v>
      </c>
      <c r="W331" s="138">
        <v>0</v>
      </c>
      <c r="X331" s="159">
        <f t="shared" ref="X331" si="496">(W331/K331)/J331</f>
        <v>0</v>
      </c>
      <c r="Y331" s="138">
        <v>0</v>
      </c>
      <c r="Z331" s="159">
        <f t="shared" ref="Z331" si="497">(Y331/K331)/J331</f>
        <v>0</v>
      </c>
      <c r="AA331" s="138">
        <v>0</v>
      </c>
      <c r="AB331" s="159">
        <f t="shared" ref="AB331" si="498">(AA331/K331)/J331</f>
        <v>0</v>
      </c>
      <c r="AC331" s="168">
        <v>0</v>
      </c>
      <c r="AD331" s="138">
        <v>0</v>
      </c>
      <c r="AE331" s="159">
        <f t="shared" ref="AE331" si="499">AD331/K331</f>
        <v>0</v>
      </c>
      <c r="AF331" s="159">
        <v>12</v>
      </c>
      <c r="AG331" s="159">
        <v>0</v>
      </c>
      <c r="AH331" s="181">
        <v>0.04</v>
      </c>
      <c r="AI331" s="181">
        <v>1.4999999999999999E-2</v>
      </c>
      <c r="AJ331" s="168">
        <f t="shared" ref="AJ331" si="500">(D331*AH331)+AG331</f>
        <v>1</v>
      </c>
      <c r="AK331" s="239">
        <f t="shared" ref="AK331" si="501">D331*AI331</f>
        <v>0.375</v>
      </c>
    </row>
    <row r="332" spans="1:37" ht="13.5" customHeight="1" thickBot="1" x14ac:dyDescent="0.25">
      <c r="A332" s="211" t="s">
        <v>154</v>
      </c>
      <c r="B332" s="212" t="s">
        <v>11</v>
      </c>
      <c r="C332" s="212" t="s">
        <v>22</v>
      </c>
      <c r="D332" s="283">
        <v>30</v>
      </c>
      <c r="E332" s="283">
        <v>20</v>
      </c>
      <c r="F332" s="283">
        <v>0</v>
      </c>
      <c r="G332" s="213">
        <f t="shared" si="439"/>
        <v>18.649999999999999</v>
      </c>
      <c r="H332" s="213">
        <f t="shared" si="451"/>
        <v>11.350000000000001</v>
      </c>
      <c r="I332" s="214">
        <f t="shared" si="452"/>
        <v>0.37833333333333335</v>
      </c>
      <c r="J332" s="215">
        <v>1</v>
      </c>
      <c r="K332" s="150">
        <v>3.8</v>
      </c>
      <c r="L332" s="151">
        <v>1.2</v>
      </c>
      <c r="M332" s="183"/>
      <c r="N332" s="183"/>
      <c r="O332" s="184">
        <f t="shared" si="453"/>
        <v>0</v>
      </c>
      <c r="P332" s="185">
        <f t="shared" si="442"/>
        <v>0</v>
      </c>
      <c r="Q332" s="216"/>
      <c r="R332" s="185">
        <f t="shared" si="443"/>
        <v>0</v>
      </c>
      <c r="S332" s="216"/>
      <c r="T332" s="185">
        <f t="shared" si="454"/>
        <v>0</v>
      </c>
      <c r="U332" s="183"/>
      <c r="V332" s="185">
        <f>U332*L332</f>
        <v>0</v>
      </c>
      <c r="W332" s="216">
        <v>0</v>
      </c>
      <c r="X332" s="185">
        <f t="shared" si="455"/>
        <v>0</v>
      </c>
      <c r="Y332" s="216">
        <v>0</v>
      </c>
      <c r="Z332" s="185">
        <f t="shared" si="456"/>
        <v>0</v>
      </c>
      <c r="AA332" s="216">
        <v>0</v>
      </c>
      <c r="AB332" s="185">
        <f t="shared" si="457"/>
        <v>0</v>
      </c>
      <c r="AC332" s="185">
        <v>0</v>
      </c>
      <c r="AD332" s="216">
        <v>0</v>
      </c>
      <c r="AE332" s="185">
        <f t="shared" si="458"/>
        <v>0</v>
      </c>
      <c r="AF332" s="185">
        <v>17</v>
      </c>
      <c r="AG332" s="185">
        <v>0</v>
      </c>
      <c r="AH332" s="217">
        <v>0.04</v>
      </c>
      <c r="AI332" s="217">
        <v>1.4999999999999999E-2</v>
      </c>
      <c r="AJ332" s="185">
        <f t="shared" si="449"/>
        <v>1.2</v>
      </c>
      <c r="AK332" s="218">
        <f t="shared" si="459"/>
        <v>0.44999999999999996</v>
      </c>
    </row>
    <row r="333" spans="1:37" ht="13.5" customHeight="1" thickBot="1" x14ac:dyDescent="0.25">
      <c r="A333" s="211" t="s">
        <v>230</v>
      </c>
      <c r="B333" s="212" t="s">
        <v>7</v>
      </c>
      <c r="C333" s="212" t="s">
        <v>22</v>
      </c>
      <c r="D333" s="283">
        <v>35</v>
      </c>
      <c r="E333" s="283">
        <v>20</v>
      </c>
      <c r="F333" s="283">
        <v>0</v>
      </c>
      <c r="G333" s="213">
        <f t="shared" ref="G333" si="502">SUM(P333,R333,T333,V333,X333,Z333,AB333,AC333,AE333,AF333,AJ333,AK333)</f>
        <v>21.924999999999997</v>
      </c>
      <c r="H333" s="213">
        <f t="shared" ref="H333" si="503">D333-G333</f>
        <v>13.075000000000003</v>
      </c>
      <c r="I333" s="214">
        <f t="shared" ref="I333" si="504">H333/D333</f>
        <v>0.37357142857142867</v>
      </c>
      <c r="J333" s="215">
        <v>1</v>
      </c>
      <c r="K333" s="150">
        <v>3.8</v>
      </c>
      <c r="L333" s="151">
        <v>1.2</v>
      </c>
      <c r="M333" s="183"/>
      <c r="N333" s="183"/>
      <c r="O333" s="184">
        <f t="shared" ref="O333" si="505">(M333+N333)/K333</f>
        <v>0</v>
      </c>
      <c r="P333" s="185">
        <f t="shared" ref="P333" si="506">O333/J333</f>
        <v>0</v>
      </c>
      <c r="Q333" s="216"/>
      <c r="R333" s="185">
        <f t="shared" ref="R333" si="507">Q333/K333</f>
        <v>0</v>
      </c>
      <c r="S333" s="216"/>
      <c r="T333" s="185">
        <f t="shared" ref="T333" si="508">S333/K333</f>
        <v>0</v>
      </c>
      <c r="U333" s="183"/>
      <c r="V333" s="185">
        <f>U333*L333</f>
        <v>0</v>
      </c>
      <c r="W333" s="216">
        <v>0</v>
      </c>
      <c r="X333" s="185">
        <f t="shared" ref="X333" si="509">(W333/K333)/J333</f>
        <v>0</v>
      </c>
      <c r="Y333" s="216">
        <v>0</v>
      </c>
      <c r="Z333" s="185">
        <f t="shared" ref="Z333" si="510">(Y333/K333)/J333</f>
        <v>0</v>
      </c>
      <c r="AA333" s="216">
        <v>0</v>
      </c>
      <c r="AB333" s="185">
        <f t="shared" ref="AB333" si="511">(AA333/K333)/J333</f>
        <v>0</v>
      </c>
      <c r="AC333" s="185">
        <v>0</v>
      </c>
      <c r="AD333" s="216">
        <v>0</v>
      </c>
      <c r="AE333" s="185">
        <f t="shared" ref="AE333" si="512">AD333/K333</f>
        <v>0</v>
      </c>
      <c r="AF333" s="185">
        <v>20</v>
      </c>
      <c r="AG333" s="185">
        <v>0</v>
      </c>
      <c r="AH333" s="217">
        <v>0.04</v>
      </c>
      <c r="AI333" s="217">
        <v>1.4999999999999999E-2</v>
      </c>
      <c r="AJ333" s="185">
        <f t="shared" ref="AJ333" si="513">(D333*AH333)+AG333</f>
        <v>1.4000000000000001</v>
      </c>
      <c r="AK333" s="218">
        <f t="shared" ref="AK333" si="514">D333*AI333</f>
        <v>0.52500000000000002</v>
      </c>
    </row>
    <row r="334" spans="1:37" ht="13.5" customHeight="1" thickBot="1" x14ac:dyDescent="0.25">
      <c r="A334" s="142" t="s">
        <v>153</v>
      </c>
      <c r="B334" s="177" t="s">
        <v>7</v>
      </c>
      <c r="C334" s="177" t="s">
        <v>22</v>
      </c>
      <c r="D334" s="279">
        <v>40</v>
      </c>
      <c r="E334" s="279">
        <v>25</v>
      </c>
      <c r="F334" s="279">
        <v>0</v>
      </c>
      <c r="G334" s="178">
        <f t="shared" si="439"/>
        <v>19.200000000000003</v>
      </c>
      <c r="H334" s="178">
        <f t="shared" si="451"/>
        <v>20.799999999999997</v>
      </c>
      <c r="I334" s="179">
        <f t="shared" si="452"/>
        <v>0.51999999999999991</v>
      </c>
      <c r="J334" s="180">
        <v>20</v>
      </c>
      <c r="K334" s="147">
        <v>3.8</v>
      </c>
      <c r="L334" s="148">
        <v>1.2</v>
      </c>
      <c r="M334" s="134"/>
      <c r="N334" s="134"/>
      <c r="O334" s="168">
        <f t="shared" si="453"/>
        <v>0</v>
      </c>
      <c r="P334" s="159">
        <f t="shared" si="442"/>
        <v>0</v>
      </c>
      <c r="Q334" s="138"/>
      <c r="R334" s="159">
        <f t="shared" si="443"/>
        <v>0</v>
      </c>
      <c r="S334" s="138"/>
      <c r="T334" s="159">
        <f t="shared" si="454"/>
        <v>0</v>
      </c>
      <c r="U334" s="134"/>
      <c r="V334" s="159">
        <f>U334*L334</f>
        <v>0</v>
      </c>
      <c r="W334" s="138">
        <v>0</v>
      </c>
      <c r="X334" s="159">
        <f t="shared" si="455"/>
        <v>0</v>
      </c>
      <c r="Y334" s="138">
        <v>0</v>
      </c>
      <c r="Z334" s="159">
        <f t="shared" si="456"/>
        <v>0</v>
      </c>
      <c r="AA334" s="138">
        <v>0</v>
      </c>
      <c r="AB334" s="159">
        <f t="shared" si="457"/>
        <v>0</v>
      </c>
      <c r="AC334" s="159">
        <v>0</v>
      </c>
      <c r="AD334" s="138">
        <v>0</v>
      </c>
      <c r="AE334" s="159">
        <f t="shared" si="458"/>
        <v>0</v>
      </c>
      <c r="AF334" s="159">
        <v>17</v>
      </c>
      <c r="AG334" s="159">
        <v>0</v>
      </c>
      <c r="AH334" s="181">
        <v>0.04</v>
      </c>
      <c r="AI334" s="181">
        <v>1.4999999999999999E-2</v>
      </c>
      <c r="AJ334" s="159">
        <f t="shared" si="449"/>
        <v>1.6</v>
      </c>
      <c r="AK334" s="182">
        <f t="shared" si="459"/>
        <v>0.6</v>
      </c>
    </row>
    <row r="335" spans="1:37" ht="13.5" customHeight="1" thickBot="1" x14ac:dyDescent="0.25">
      <c r="A335" s="142" t="s">
        <v>153</v>
      </c>
      <c r="B335" s="177" t="s">
        <v>7</v>
      </c>
      <c r="C335" s="177" t="s">
        <v>22</v>
      </c>
      <c r="D335" s="279">
        <v>35</v>
      </c>
      <c r="E335" s="279">
        <v>25</v>
      </c>
      <c r="F335" s="279">
        <v>0</v>
      </c>
      <c r="G335" s="178">
        <f t="shared" ref="G335" si="515">SUM(P335,R335,T335,V335,X335,Z335,AB335,AC335,AE335,AF335,AJ335,AK335)</f>
        <v>21.924999999999997</v>
      </c>
      <c r="H335" s="178">
        <f t="shared" ref="H335" si="516">D335-G335</f>
        <v>13.075000000000003</v>
      </c>
      <c r="I335" s="179">
        <f t="shared" ref="I335" si="517">H335/D335</f>
        <v>0.37357142857142867</v>
      </c>
      <c r="J335" s="180">
        <v>20</v>
      </c>
      <c r="K335" s="147">
        <v>3.8</v>
      </c>
      <c r="L335" s="148">
        <v>1.2</v>
      </c>
      <c r="M335" s="134"/>
      <c r="N335" s="134"/>
      <c r="O335" s="168">
        <f t="shared" ref="O335" si="518">(M335+N335)/K335</f>
        <v>0</v>
      </c>
      <c r="P335" s="159">
        <f t="shared" ref="P335" si="519">O335/J335</f>
        <v>0</v>
      </c>
      <c r="Q335" s="138"/>
      <c r="R335" s="159">
        <f t="shared" ref="R335" si="520">Q335/K335</f>
        <v>0</v>
      </c>
      <c r="S335" s="138"/>
      <c r="T335" s="159">
        <f t="shared" ref="T335" si="521">S335/K335</f>
        <v>0</v>
      </c>
      <c r="U335" s="134"/>
      <c r="V335" s="159">
        <f>U335*L335</f>
        <v>0</v>
      </c>
      <c r="W335" s="138">
        <v>0</v>
      </c>
      <c r="X335" s="159">
        <f t="shared" ref="X335" si="522">(W335/K335)/J335</f>
        <v>0</v>
      </c>
      <c r="Y335" s="138">
        <v>0</v>
      </c>
      <c r="Z335" s="159">
        <f t="shared" ref="Z335" si="523">(Y335/K335)/J335</f>
        <v>0</v>
      </c>
      <c r="AA335" s="138">
        <v>0</v>
      </c>
      <c r="AB335" s="159">
        <f t="shared" ref="AB335" si="524">(AA335/K335)/J335</f>
        <v>0</v>
      </c>
      <c r="AC335" s="159">
        <v>0</v>
      </c>
      <c r="AD335" s="138">
        <v>0</v>
      </c>
      <c r="AE335" s="159">
        <f t="shared" ref="AE335" si="525">AD335/K335</f>
        <v>0</v>
      </c>
      <c r="AF335" s="159">
        <v>20</v>
      </c>
      <c r="AG335" s="159">
        <v>0</v>
      </c>
      <c r="AH335" s="181">
        <v>0.04</v>
      </c>
      <c r="AI335" s="181">
        <v>1.4999999999999999E-2</v>
      </c>
      <c r="AJ335" s="159">
        <f t="shared" ref="AJ335" si="526">(D335*AH335)+AG335</f>
        <v>1.4000000000000001</v>
      </c>
      <c r="AK335" s="182">
        <f t="shared" ref="AK335" si="527">D335*AI335</f>
        <v>0.52500000000000002</v>
      </c>
    </row>
    <row r="336" spans="1:37" ht="13.5" customHeight="1" thickBot="1" x14ac:dyDescent="0.25">
      <c r="A336" s="142" t="s">
        <v>231</v>
      </c>
      <c r="B336" s="177" t="s">
        <v>232</v>
      </c>
      <c r="C336" s="177" t="s">
        <v>22</v>
      </c>
      <c r="D336" s="279">
        <v>30</v>
      </c>
      <c r="E336" s="279">
        <v>20</v>
      </c>
      <c r="F336" s="279">
        <v>0</v>
      </c>
      <c r="G336" s="178">
        <f t="shared" ref="G336" si="528">SUM(P336,R336,T336,V336,X336,Z336,AB336,AC336,AE336,AF336,AJ336,AK336)</f>
        <v>17.649999999999999</v>
      </c>
      <c r="H336" s="178">
        <f t="shared" ref="H336" si="529">D336-G336</f>
        <v>12.350000000000001</v>
      </c>
      <c r="I336" s="179">
        <f t="shared" ref="I336" si="530">H336/D336</f>
        <v>0.41166666666666674</v>
      </c>
      <c r="J336" s="180">
        <v>20</v>
      </c>
      <c r="K336" s="147">
        <v>3.8</v>
      </c>
      <c r="L336" s="148">
        <v>1.2</v>
      </c>
      <c r="M336" s="134"/>
      <c r="N336" s="134"/>
      <c r="O336" s="168">
        <f t="shared" ref="O336" si="531">(M336+N336)/K336</f>
        <v>0</v>
      </c>
      <c r="P336" s="159">
        <f t="shared" ref="P336" si="532">O336/J336</f>
        <v>0</v>
      </c>
      <c r="Q336" s="138"/>
      <c r="R336" s="159">
        <f t="shared" ref="R336" si="533">Q336/K336</f>
        <v>0</v>
      </c>
      <c r="S336" s="138"/>
      <c r="T336" s="159">
        <f t="shared" ref="T336" si="534">S336/K336</f>
        <v>0</v>
      </c>
      <c r="U336" s="134"/>
      <c r="V336" s="159">
        <f>U336*L336</f>
        <v>0</v>
      </c>
      <c r="W336" s="138">
        <v>0</v>
      </c>
      <c r="X336" s="159">
        <f t="shared" ref="X336" si="535">(W336/K336)/J336</f>
        <v>0</v>
      </c>
      <c r="Y336" s="138">
        <v>0</v>
      </c>
      <c r="Z336" s="159">
        <f t="shared" ref="Z336" si="536">(Y336/K336)/J336</f>
        <v>0</v>
      </c>
      <c r="AA336" s="138">
        <v>0</v>
      </c>
      <c r="AB336" s="159">
        <f t="shared" ref="AB336" si="537">(AA336/K336)/J336</f>
        <v>0</v>
      </c>
      <c r="AC336" s="159">
        <v>0</v>
      </c>
      <c r="AD336" s="138">
        <v>0</v>
      </c>
      <c r="AE336" s="159">
        <f t="shared" ref="AE336" si="538">AD336/K336</f>
        <v>0</v>
      </c>
      <c r="AF336" s="159">
        <v>16</v>
      </c>
      <c r="AG336" s="159">
        <v>0</v>
      </c>
      <c r="AH336" s="181">
        <v>0.04</v>
      </c>
      <c r="AI336" s="181">
        <v>1.4999999999999999E-2</v>
      </c>
      <c r="AJ336" s="159">
        <f t="shared" ref="AJ336" si="539">(D336*AH336)+AG336</f>
        <v>1.2</v>
      </c>
      <c r="AK336" s="182">
        <f t="shared" ref="AK336" si="540">D336*AI336</f>
        <v>0.44999999999999996</v>
      </c>
    </row>
    <row r="337" spans="1:37" s="195" customFormat="1" ht="12.75" customHeight="1" thickBot="1" x14ac:dyDescent="0.25">
      <c r="A337" s="140" t="s">
        <v>112</v>
      </c>
      <c r="B337" s="188" t="s">
        <v>7</v>
      </c>
      <c r="C337" s="188" t="s">
        <v>22</v>
      </c>
      <c r="D337" s="272">
        <v>40</v>
      </c>
      <c r="E337" s="272">
        <v>25</v>
      </c>
      <c r="F337" s="272">
        <v>0</v>
      </c>
      <c r="G337" s="190">
        <f t="shared" si="439"/>
        <v>25.200000000000003</v>
      </c>
      <c r="H337" s="190">
        <f t="shared" si="440"/>
        <v>14.799999999999997</v>
      </c>
      <c r="I337" s="191">
        <f t="shared" si="441"/>
        <v>0.36999999999999994</v>
      </c>
      <c r="J337" s="192">
        <v>1</v>
      </c>
      <c r="K337" s="149">
        <v>3.8</v>
      </c>
      <c r="L337" s="144">
        <v>1.2</v>
      </c>
      <c r="M337" s="132"/>
      <c r="N337" s="132"/>
      <c r="O337" s="165">
        <f t="shared" ref="O337:O357" si="541">(M337+N337)/K337</f>
        <v>0</v>
      </c>
      <c r="P337" s="157">
        <f t="shared" si="442"/>
        <v>0</v>
      </c>
      <c r="Q337" s="136"/>
      <c r="R337" s="157">
        <f t="shared" si="443"/>
        <v>0</v>
      </c>
      <c r="S337" s="136"/>
      <c r="T337" s="157">
        <f t="shared" si="444"/>
        <v>0</v>
      </c>
      <c r="U337" s="136"/>
      <c r="V337" s="157">
        <f t="shared" ref="V337:V342" si="542">U337/K337</f>
        <v>0</v>
      </c>
      <c r="W337" s="136">
        <v>0</v>
      </c>
      <c r="X337" s="157">
        <f t="shared" si="445"/>
        <v>0</v>
      </c>
      <c r="Y337" s="136">
        <v>0</v>
      </c>
      <c r="Z337" s="157">
        <f t="shared" si="446"/>
        <v>0</v>
      </c>
      <c r="AA337" s="136">
        <v>0</v>
      </c>
      <c r="AB337" s="157">
        <f t="shared" si="447"/>
        <v>0</v>
      </c>
      <c r="AC337" s="165">
        <v>0</v>
      </c>
      <c r="AD337" s="136">
        <v>0</v>
      </c>
      <c r="AE337" s="157">
        <f t="shared" si="448"/>
        <v>0</v>
      </c>
      <c r="AF337" s="157">
        <v>23</v>
      </c>
      <c r="AG337" s="157">
        <v>0</v>
      </c>
      <c r="AH337" s="221">
        <v>0.04</v>
      </c>
      <c r="AI337" s="221">
        <v>1.4999999999999999E-2</v>
      </c>
      <c r="AJ337" s="157">
        <f t="shared" si="449"/>
        <v>1.6</v>
      </c>
      <c r="AK337" s="194">
        <f t="shared" si="450"/>
        <v>0.6</v>
      </c>
    </row>
    <row r="338" spans="1:37" s="195" customFormat="1" ht="12.75" customHeight="1" x14ac:dyDescent="0.2">
      <c r="A338" s="140" t="s">
        <v>55</v>
      </c>
      <c r="B338" s="188" t="s">
        <v>7</v>
      </c>
      <c r="C338" s="188" t="s">
        <v>22</v>
      </c>
      <c r="D338" s="272">
        <v>60</v>
      </c>
      <c r="E338" s="272">
        <v>45</v>
      </c>
      <c r="F338" s="272">
        <v>0</v>
      </c>
      <c r="G338" s="190">
        <f t="shared" si="439"/>
        <v>38.299999999999997</v>
      </c>
      <c r="H338" s="190">
        <f>D338-G338</f>
        <v>21.700000000000003</v>
      </c>
      <c r="I338" s="191">
        <f>H338/D338</f>
        <v>0.36166666666666669</v>
      </c>
      <c r="J338" s="192">
        <v>1</v>
      </c>
      <c r="K338" s="149">
        <v>3.8</v>
      </c>
      <c r="L338" s="144">
        <v>1.2</v>
      </c>
      <c r="M338" s="132"/>
      <c r="N338" s="132"/>
      <c r="O338" s="165">
        <f t="shared" si="541"/>
        <v>0</v>
      </c>
      <c r="P338" s="157">
        <f t="shared" si="442"/>
        <v>0</v>
      </c>
      <c r="Q338" s="136"/>
      <c r="R338" s="157">
        <f t="shared" si="443"/>
        <v>0</v>
      </c>
      <c r="S338" s="136"/>
      <c r="T338" s="157">
        <f>S338/K338</f>
        <v>0</v>
      </c>
      <c r="U338" s="257"/>
      <c r="V338" s="157">
        <f t="shared" si="542"/>
        <v>0</v>
      </c>
      <c r="W338" s="136">
        <v>0</v>
      </c>
      <c r="X338" s="157">
        <f>(W338/K338)/J338</f>
        <v>0</v>
      </c>
      <c r="Y338" s="136">
        <v>0</v>
      </c>
      <c r="Z338" s="157">
        <f>(Y338/K338)/J338</f>
        <v>0</v>
      </c>
      <c r="AA338" s="136">
        <v>0</v>
      </c>
      <c r="AB338" s="157">
        <f>(AA338/K338)/J338</f>
        <v>0</v>
      </c>
      <c r="AC338" s="157">
        <v>0</v>
      </c>
      <c r="AD338" s="136">
        <v>0</v>
      </c>
      <c r="AE338" s="157">
        <f>AD338/K338</f>
        <v>0</v>
      </c>
      <c r="AF338" s="157">
        <v>35</v>
      </c>
      <c r="AG338" s="157">
        <v>0</v>
      </c>
      <c r="AH338" s="221">
        <v>0.04</v>
      </c>
      <c r="AI338" s="221">
        <v>1.4999999999999999E-2</v>
      </c>
      <c r="AJ338" s="157">
        <f t="shared" si="449"/>
        <v>2.4</v>
      </c>
      <c r="AK338" s="194">
        <f>D338*AI338</f>
        <v>0.89999999999999991</v>
      </c>
    </row>
    <row r="339" spans="1:37" s="195" customFormat="1" ht="12.75" customHeight="1" x14ac:dyDescent="0.2">
      <c r="A339" s="235" t="s">
        <v>55</v>
      </c>
      <c r="B339" s="225" t="s">
        <v>8</v>
      </c>
      <c r="C339" s="225" t="s">
        <v>22</v>
      </c>
      <c r="D339" s="280">
        <v>65</v>
      </c>
      <c r="E339" s="280">
        <v>45</v>
      </c>
      <c r="F339" s="280">
        <v>0</v>
      </c>
      <c r="G339" s="226">
        <f t="shared" si="439"/>
        <v>43.575000000000003</v>
      </c>
      <c r="H339" s="226">
        <f>D339-G339</f>
        <v>21.424999999999997</v>
      </c>
      <c r="I339" s="227">
        <f>H339/D339</f>
        <v>0.32961538461538459</v>
      </c>
      <c r="J339" s="228">
        <v>1</v>
      </c>
      <c r="K339" s="143">
        <v>3.8</v>
      </c>
      <c r="L339" s="152">
        <v>1.2</v>
      </c>
      <c r="M339" s="135"/>
      <c r="N339" s="135"/>
      <c r="O339" s="169">
        <f t="shared" si="541"/>
        <v>0</v>
      </c>
      <c r="P339" s="164">
        <f t="shared" si="442"/>
        <v>0</v>
      </c>
      <c r="Q339" s="139"/>
      <c r="R339" s="164">
        <f t="shared" si="443"/>
        <v>0</v>
      </c>
      <c r="S339" s="139"/>
      <c r="T339" s="164">
        <f>S339/K339</f>
        <v>0</v>
      </c>
      <c r="U339" s="258"/>
      <c r="V339" s="164">
        <f t="shared" si="542"/>
        <v>0</v>
      </c>
      <c r="W339" s="139">
        <v>0</v>
      </c>
      <c r="X339" s="164">
        <f>(W339/K339)/J339</f>
        <v>0</v>
      </c>
      <c r="Y339" s="139">
        <v>0</v>
      </c>
      <c r="Z339" s="164">
        <f>(Y339/K339)/J339</f>
        <v>0</v>
      </c>
      <c r="AA339" s="139">
        <v>0</v>
      </c>
      <c r="AB339" s="164">
        <f>(AA339/K339)/J339</f>
        <v>0</v>
      </c>
      <c r="AC339" s="164">
        <v>0</v>
      </c>
      <c r="AD339" s="139">
        <v>0</v>
      </c>
      <c r="AE339" s="164">
        <f>AD339/K339</f>
        <v>0</v>
      </c>
      <c r="AF339" s="164">
        <v>40</v>
      </c>
      <c r="AG339" s="164">
        <v>0</v>
      </c>
      <c r="AH339" s="236">
        <v>0.04</v>
      </c>
      <c r="AI339" s="236">
        <v>1.4999999999999999E-2</v>
      </c>
      <c r="AJ339" s="164">
        <f t="shared" si="449"/>
        <v>2.6</v>
      </c>
      <c r="AK339" s="230">
        <f>D339*AI339</f>
        <v>0.97499999999999998</v>
      </c>
    </row>
    <row r="340" spans="1:37" s="195" customFormat="1" ht="12.75" customHeight="1" x14ac:dyDescent="0.2">
      <c r="A340" s="235" t="s">
        <v>55</v>
      </c>
      <c r="B340" s="225" t="s">
        <v>9</v>
      </c>
      <c r="C340" s="225" t="s">
        <v>22</v>
      </c>
      <c r="D340" s="280">
        <v>65</v>
      </c>
      <c r="E340" s="280">
        <v>45</v>
      </c>
      <c r="F340" s="280">
        <v>0</v>
      </c>
      <c r="G340" s="226">
        <f t="shared" si="439"/>
        <v>43.575000000000003</v>
      </c>
      <c r="H340" s="226">
        <f>D340-G340</f>
        <v>21.424999999999997</v>
      </c>
      <c r="I340" s="227">
        <f>H340/D340</f>
        <v>0.32961538461538459</v>
      </c>
      <c r="J340" s="228">
        <v>1</v>
      </c>
      <c r="K340" s="143">
        <v>3.8</v>
      </c>
      <c r="L340" s="152">
        <v>1.2</v>
      </c>
      <c r="M340" s="135"/>
      <c r="N340" s="135"/>
      <c r="O340" s="169">
        <f t="shared" si="541"/>
        <v>0</v>
      </c>
      <c r="P340" s="164">
        <f t="shared" si="442"/>
        <v>0</v>
      </c>
      <c r="Q340" s="139"/>
      <c r="R340" s="164">
        <f t="shared" si="443"/>
        <v>0</v>
      </c>
      <c r="S340" s="139"/>
      <c r="T340" s="164">
        <f>S340/K340</f>
        <v>0</v>
      </c>
      <c r="U340" s="258"/>
      <c r="V340" s="164">
        <f t="shared" si="542"/>
        <v>0</v>
      </c>
      <c r="W340" s="139">
        <v>0</v>
      </c>
      <c r="X340" s="164">
        <f>(W340/K340)/J340</f>
        <v>0</v>
      </c>
      <c r="Y340" s="139">
        <v>0</v>
      </c>
      <c r="Z340" s="164">
        <f>(Y340/K340)/J340</f>
        <v>0</v>
      </c>
      <c r="AA340" s="139">
        <v>0</v>
      </c>
      <c r="AB340" s="164">
        <f>(AA340/K340)/J340</f>
        <v>0</v>
      </c>
      <c r="AC340" s="164">
        <v>0</v>
      </c>
      <c r="AD340" s="139">
        <v>0</v>
      </c>
      <c r="AE340" s="164">
        <f>AD340/K340</f>
        <v>0</v>
      </c>
      <c r="AF340" s="164">
        <v>40</v>
      </c>
      <c r="AG340" s="164">
        <v>0</v>
      </c>
      <c r="AH340" s="236">
        <v>0.04</v>
      </c>
      <c r="AI340" s="236">
        <v>1.4999999999999999E-2</v>
      </c>
      <c r="AJ340" s="164">
        <f t="shared" si="449"/>
        <v>2.6</v>
      </c>
      <c r="AK340" s="230">
        <f>D340*AI340</f>
        <v>0.97499999999999998</v>
      </c>
    </row>
    <row r="341" spans="1:37" s="195" customFormat="1" ht="12.75" customHeight="1" x14ac:dyDescent="0.2">
      <c r="A341" s="235" t="s">
        <v>55</v>
      </c>
      <c r="B341" s="225" t="s">
        <v>10</v>
      </c>
      <c r="C341" s="225" t="s">
        <v>22</v>
      </c>
      <c r="D341" s="280">
        <v>60</v>
      </c>
      <c r="E341" s="280">
        <v>45</v>
      </c>
      <c r="F341" s="280">
        <v>0</v>
      </c>
      <c r="G341" s="226">
        <f t="shared" si="439"/>
        <v>38.299999999999997</v>
      </c>
      <c r="H341" s="226">
        <f>D341-G341</f>
        <v>21.700000000000003</v>
      </c>
      <c r="I341" s="227">
        <f>H341/D341</f>
        <v>0.36166666666666669</v>
      </c>
      <c r="J341" s="228">
        <v>1</v>
      </c>
      <c r="K341" s="143">
        <v>3.8</v>
      </c>
      <c r="L341" s="152">
        <v>1.2</v>
      </c>
      <c r="M341" s="135"/>
      <c r="N341" s="135"/>
      <c r="O341" s="169">
        <f t="shared" si="541"/>
        <v>0</v>
      </c>
      <c r="P341" s="164">
        <f t="shared" si="442"/>
        <v>0</v>
      </c>
      <c r="Q341" s="139"/>
      <c r="R341" s="164">
        <f t="shared" si="443"/>
        <v>0</v>
      </c>
      <c r="S341" s="139"/>
      <c r="T341" s="164">
        <f>S341/K341</f>
        <v>0</v>
      </c>
      <c r="U341" s="258"/>
      <c r="V341" s="164">
        <f t="shared" si="542"/>
        <v>0</v>
      </c>
      <c r="W341" s="139">
        <v>0</v>
      </c>
      <c r="X341" s="164">
        <f>(W341/K341)/J341</f>
        <v>0</v>
      </c>
      <c r="Y341" s="139">
        <v>0</v>
      </c>
      <c r="Z341" s="164">
        <f>(Y341/K341)/J341</f>
        <v>0</v>
      </c>
      <c r="AA341" s="139">
        <v>0</v>
      </c>
      <c r="AB341" s="164">
        <f>(AA341/K341)/J341</f>
        <v>0</v>
      </c>
      <c r="AC341" s="164">
        <v>0</v>
      </c>
      <c r="AD341" s="139">
        <v>0</v>
      </c>
      <c r="AE341" s="164">
        <f>AD341/K341</f>
        <v>0</v>
      </c>
      <c r="AF341" s="164">
        <v>35</v>
      </c>
      <c r="AG341" s="164">
        <v>0</v>
      </c>
      <c r="AH341" s="236">
        <v>0.04</v>
      </c>
      <c r="AI341" s="236">
        <v>1.4999999999999999E-2</v>
      </c>
      <c r="AJ341" s="164">
        <f t="shared" si="449"/>
        <v>2.4</v>
      </c>
      <c r="AK341" s="230">
        <f>D341*AI341</f>
        <v>0.89999999999999991</v>
      </c>
    </row>
    <row r="342" spans="1:37" s="195" customFormat="1" ht="13.5" customHeight="1" thickBot="1" x14ac:dyDescent="0.25">
      <c r="A342" s="211" t="s">
        <v>55</v>
      </c>
      <c r="B342" s="212" t="s">
        <v>11</v>
      </c>
      <c r="C342" s="212" t="s">
        <v>22</v>
      </c>
      <c r="D342" s="283">
        <v>60</v>
      </c>
      <c r="E342" s="283">
        <v>45</v>
      </c>
      <c r="F342" s="283">
        <v>0</v>
      </c>
      <c r="G342" s="213">
        <f t="shared" si="439"/>
        <v>38.299999999999997</v>
      </c>
      <c r="H342" s="213">
        <f t="shared" si="440"/>
        <v>21.700000000000003</v>
      </c>
      <c r="I342" s="214">
        <f t="shared" si="441"/>
        <v>0.36166666666666669</v>
      </c>
      <c r="J342" s="215">
        <v>1</v>
      </c>
      <c r="K342" s="150">
        <v>3.8</v>
      </c>
      <c r="L342" s="151">
        <v>1.2</v>
      </c>
      <c r="M342" s="183"/>
      <c r="N342" s="183"/>
      <c r="O342" s="184">
        <f t="shared" si="541"/>
        <v>0</v>
      </c>
      <c r="P342" s="185">
        <f t="shared" si="442"/>
        <v>0</v>
      </c>
      <c r="Q342" s="216"/>
      <c r="R342" s="185">
        <f t="shared" si="443"/>
        <v>0</v>
      </c>
      <c r="S342" s="216"/>
      <c r="T342" s="185">
        <f t="shared" si="444"/>
        <v>0</v>
      </c>
      <c r="U342" s="259"/>
      <c r="V342" s="185">
        <f t="shared" si="542"/>
        <v>0</v>
      </c>
      <c r="W342" s="216">
        <v>0</v>
      </c>
      <c r="X342" s="185">
        <f t="shared" si="445"/>
        <v>0</v>
      </c>
      <c r="Y342" s="216">
        <v>0</v>
      </c>
      <c r="Z342" s="185">
        <f t="shared" si="446"/>
        <v>0</v>
      </c>
      <c r="AA342" s="216">
        <v>0</v>
      </c>
      <c r="AB342" s="185">
        <f t="shared" si="447"/>
        <v>0</v>
      </c>
      <c r="AC342" s="185">
        <v>0</v>
      </c>
      <c r="AD342" s="216">
        <v>0</v>
      </c>
      <c r="AE342" s="185">
        <f t="shared" si="448"/>
        <v>0</v>
      </c>
      <c r="AF342" s="185">
        <v>35</v>
      </c>
      <c r="AG342" s="185">
        <v>0</v>
      </c>
      <c r="AH342" s="217">
        <v>0.04</v>
      </c>
      <c r="AI342" s="217">
        <v>1.4999999999999999E-2</v>
      </c>
      <c r="AJ342" s="185">
        <f t="shared" si="449"/>
        <v>2.4</v>
      </c>
      <c r="AK342" s="218">
        <f t="shared" si="450"/>
        <v>0.89999999999999991</v>
      </c>
    </row>
    <row r="343" spans="1:37" ht="12.75" customHeight="1" x14ac:dyDescent="0.2">
      <c r="A343" s="235" t="s">
        <v>56</v>
      </c>
      <c r="B343" s="225" t="s">
        <v>7</v>
      </c>
      <c r="C343" s="225" t="s">
        <v>1</v>
      </c>
      <c r="D343" s="280">
        <v>50</v>
      </c>
      <c r="E343" s="280">
        <v>20</v>
      </c>
      <c r="F343" s="280">
        <v>5</v>
      </c>
      <c r="G343" s="226">
        <f t="shared" si="439"/>
        <v>34.571052631578951</v>
      </c>
      <c r="H343" s="226">
        <f t="shared" si="440"/>
        <v>15.428947368421049</v>
      </c>
      <c r="I343" s="227">
        <f t="shared" si="441"/>
        <v>0.30857894736842101</v>
      </c>
      <c r="J343" s="228">
        <v>10</v>
      </c>
      <c r="K343" s="143">
        <v>3.8</v>
      </c>
      <c r="L343" s="152">
        <v>1.2</v>
      </c>
      <c r="M343" s="135">
        <v>314</v>
      </c>
      <c r="N343" s="135"/>
      <c r="O343" s="169">
        <f t="shared" si="541"/>
        <v>82.631578947368425</v>
      </c>
      <c r="P343" s="164">
        <f t="shared" si="442"/>
        <v>8.2631578947368425</v>
      </c>
      <c r="Q343" s="139">
        <v>11</v>
      </c>
      <c r="R343" s="164">
        <f t="shared" si="443"/>
        <v>2.8947368421052633</v>
      </c>
      <c r="S343" s="139"/>
      <c r="T343" s="164">
        <f t="shared" si="444"/>
        <v>0</v>
      </c>
      <c r="U343" s="258"/>
      <c r="V343" s="164">
        <f>U343*L343</f>
        <v>0</v>
      </c>
      <c r="W343" s="139">
        <v>0</v>
      </c>
      <c r="X343" s="164">
        <f t="shared" si="445"/>
        <v>0</v>
      </c>
      <c r="Y343" s="139">
        <v>0</v>
      </c>
      <c r="Z343" s="164">
        <f t="shared" si="446"/>
        <v>0</v>
      </c>
      <c r="AA343" s="139">
        <v>10</v>
      </c>
      <c r="AB343" s="164">
        <f t="shared" si="447"/>
        <v>0.26315789473684215</v>
      </c>
      <c r="AC343" s="164">
        <v>0</v>
      </c>
      <c r="AD343" s="139">
        <v>0</v>
      </c>
      <c r="AE343" s="164">
        <f t="shared" si="448"/>
        <v>0</v>
      </c>
      <c r="AF343" s="164">
        <f>17*L343</f>
        <v>20.399999999999999</v>
      </c>
      <c r="AG343" s="164">
        <v>0</v>
      </c>
      <c r="AH343" s="236">
        <v>0.04</v>
      </c>
      <c r="AI343" s="236">
        <v>1.4999999999999999E-2</v>
      </c>
      <c r="AJ343" s="164">
        <f t="shared" si="449"/>
        <v>2</v>
      </c>
      <c r="AK343" s="230">
        <f t="shared" si="450"/>
        <v>0.75</v>
      </c>
    </row>
    <row r="344" spans="1:37" ht="12.75" customHeight="1" x14ac:dyDescent="0.2">
      <c r="A344" s="141" t="s">
        <v>56</v>
      </c>
      <c r="B344" s="176" t="s">
        <v>7</v>
      </c>
      <c r="C344" s="176" t="s">
        <v>2</v>
      </c>
      <c r="D344" s="273">
        <v>50</v>
      </c>
      <c r="E344" s="273">
        <v>20</v>
      </c>
      <c r="F344" s="273">
        <v>5</v>
      </c>
      <c r="G344" s="171">
        <f t="shared" ref="G344:G354" si="543">SUM(P344,R344,T344,V344,X344,Z344,AB344,AC344,AE344,AF344,AJ344,AK344)</f>
        <v>32.623684210526314</v>
      </c>
      <c r="H344" s="171">
        <f t="shared" si="440"/>
        <v>17.376315789473686</v>
      </c>
      <c r="I344" s="172">
        <f t="shared" si="441"/>
        <v>0.34752631578947374</v>
      </c>
      <c r="J344" s="173">
        <v>20</v>
      </c>
      <c r="K344" s="145">
        <v>3.8</v>
      </c>
      <c r="L344" s="146">
        <v>1.2</v>
      </c>
      <c r="M344" s="133">
        <v>480</v>
      </c>
      <c r="N344" s="133"/>
      <c r="O344" s="166">
        <f t="shared" si="541"/>
        <v>126.31578947368422</v>
      </c>
      <c r="P344" s="158">
        <f t="shared" ref="P344:P354" si="544">O344/J344</f>
        <v>6.3157894736842106</v>
      </c>
      <c r="Q344" s="137">
        <v>11</v>
      </c>
      <c r="R344" s="158">
        <f t="shared" ref="R344:R354" si="545">Q344/K344</f>
        <v>2.8947368421052633</v>
      </c>
      <c r="S344" s="137"/>
      <c r="T344" s="158">
        <f t="shared" si="444"/>
        <v>0</v>
      </c>
      <c r="U344" s="261"/>
      <c r="V344" s="158">
        <f t="shared" ref="V344:V357" si="546">U344*L344</f>
        <v>0</v>
      </c>
      <c r="W344" s="137">
        <v>0</v>
      </c>
      <c r="X344" s="158">
        <f t="shared" si="445"/>
        <v>0</v>
      </c>
      <c r="Y344" s="137">
        <v>0</v>
      </c>
      <c r="Z344" s="158">
        <f t="shared" si="446"/>
        <v>0</v>
      </c>
      <c r="AA344" s="137">
        <v>20</v>
      </c>
      <c r="AB344" s="158">
        <f t="shared" si="447"/>
        <v>0.26315789473684215</v>
      </c>
      <c r="AC344" s="158">
        <v>0</v>
      </c>
      <c r="AD344" s="137">
        <v>0</v>
      </c>
      <c r="AE344" s="158">
        <f t="shared" si="448"/>
        <v>0</v>
      </c>
      <c r="AF344" s="158">
        <f t="shared" ref="AF344:AF357" si="547">17*L344</f>
        <v>20.399999999999999</v>
      </c>
      <c r="AG344" s="158">
        <v>0</v>
      </c>
      <c r="AH344" s="174">
        <v>0.04</v>
      </c>
      <c r="AI344" s="174">
        <v>1.4999999999999999E-2</v>
      </c>
      <c r="AJ344" s="158">
        <f t="shared" ref="AJ344:AJ354" si="548">(D344*AH344)+AG344</f>
        <v>2</v>
      </c>
      <c r="AK344" s="175">
        <f t="shared" si="450"/>
        <v>0.75</v>
      </c>
    </row>
    <row r="345" spans="1:37" ht="12.75" customHeight="1" x14ac:dyDescent="0.2">
      <c r="A345" s="141" t="s">
        <v>56</v>
      </c>
      <c r="B345" s="176" t="s">
        <v>7</v>
      </c>
      <c r="C345" s="176" t="s">
        <v>3</v>
      </c>
      <c r="D345" s="273">
        <v>50</v>
      </c>
      <c r="E345" s="273">
        <v>20</v>
      </c>
      <c r="F345" s="273">
        <v>5</v>
      </c>
      <c r="G345" s="171">
        <f t="shared" si="543"/>
        <v>30.500877192982454</v>
      </c>
      <c r="H345" s="171">
        <f t="shared" si="440"/>
        <v>19.499122807017546</v>
      </c>
      <c r="I345" s="172">
        <f t="shared" si="441"/>
        <v>0.38998245614035093</v>
      </c>
      <c r="J345" s="173">
        <v>30</v>
      </c>
      <c r="K345" s="145">
        <v>3.8</v>
      </c>
      <c r="L345" s="146">
        <v>1.2</v>
      </c>
      <c r="M345" s="133">
        <v>818</v>
      </c>
      <c r="N345" s="133"/>
      <c r="O345" s="166">
        <f t="shared" si="541"/>
        <v>215.26315789473685</v>
      </c>
      <c r="P345" s="158">
        <f t="shared" si="544"/>
        <v>7.1754385964912286</v>
      </c>
      <c r="Q345" s="137">
        <v>0</v>
      </c>
      <c r="R345" s="158">
        <f t="shared" si="545"/>
        <v>0</v>
      </c>
      <c r="S345" s="137"/>
      <c r="T345" s="158">
        <f t="shared" si="444"/>
        <v>0</v>
      </c>
      <c r="U345" s="261"/>
      <c r="V345" s="158">
        <f t="shared" si="546"/>
        <v>0</v>
      </c>
      <c r="W345" s="137">
        <v>0</v>
      </c>
      <c r="X345" s="158">
        <f t="shared" si="445"/>
        <v>0</v>
      </c>
      <c r="Y345" s="137">
        <v>0</v>
      </c>
      <c r="Z345" s="158">
        <f t="shared" si="446"/>
        <v>0</v>
      </c>
      <c r="AA345" s="137">
        <v>20</v>
      </c>
      <c r="AB345" s="158">
        <f t="shared" si="447"/>
        <v>0.17543859649122809</v>
      </c>
      <c r="AC345" s="158">
        <v>0</v>
      </c>
      <c r="AD345" s="137">
        <v>0</v>
      </c>
      <c r="AE345" s="158">
        <f t="shared" si="448"/>
        <v>0</v>
      </c>
      <c r="AF345" s="158">
        <f t="shared" si="547"/>
        <v>20.399999999999999</v>
      </c>
      <c r="AG345" s="158">
        <v>0</v>
      </c>
      <c r="AH345" s="174">
        <v>0.04</v>
      </c>
      <c r="AI345" s="174">
        <v>1.4999999999999999E-2</v>
      </c>
      <c r="AJ345" s="158">
        <f t="shared" si="548"/>
        <v>2</v>
      </c>
      <c r="AK345" s="175">
        <f t="shared" si="450"/>
        <v>0.75</v>
      </c>
    </row>
    <row r="346" spans="1:37" ht="12.75" customHeight="1" x14ac:dyDescent="0.2">
      <c r="A346" s="141" t="s">
        <v>56</v>
      </c>
      <c r="B346" s="176" t="s">
        <v>8</v>
      </c>
      <c r="C346" s="176" t="s">
        <v>1</v>
      </c>
      <c r="D346" s="273">
        <v>40</v>
      </c>
      <c r="E346" s="273">
        <v>20</v>
      </c>
      <c r="F346" s="273">
        <v>5</v>
      </c>
      <c r="G346" s="171">
        <f t="shared" si="543"/>
        <v>28.46842105263158</v>
      </c>
      <c r="H346" s="171">
        <f t="shared" si="440"/>
        <v>11.53157894736842</v>
      </c>
      <c r="I346" s="172">
        <f t="shared" si="441"/>
        <v>0.28828947368421048</v>
      </c>
      <c r="J346" s="173">
        <v>10</v>
      </c>
      <c r="K346" s="145">
        <v>3.8</v>
      </c>
      <c r="L346" s="146">
        <v>1.2</v>
      </c>
      <c r="M346" s="133">
        <v>213</v>
      </c>
      <c r="N346" s="133"/>
      <c r="O346" s="166">
        <f t="shared" si="541"/>
        <v>56.05263157894737</v>
      </c>
      <c r="P346" s="158">
        <f t="shared" si="544"/>
        <v>5.6052631578947372</v>
      </c>
      <c r="Q346" s="137">
        <v>0</v>
      </c>
      <c r="R346" s="158">
        <f t="shared" si="545"/>
        <v>0</v>
      </c>
      <c r="S346" s="137"/>
      <c r="T346" s="158">
        <f t="shared" si="444"/>
        <v>0</v>
      </c>
      <c r="U346" s="261"/>
      <c r="V346" s="158">
        <f t="shared" si="546"/>
        <v>0</v>
      </c>
      <c r="W346" s="137">
        <v>0</v>
      </c>
      <c r="X346" s="158">
        <f t="shared" si="445"/>
        <v>0</v>
      </c>
      <c r="Y346" s="137">
        <v>0</v>
      </c>
      <c r="Z346" s="158">
        <f t="shared" si="446"/>
        <v>0</v>
      </c>
      <c r="AA346" s="137">
        <v>10</v>
      </c>
      <c r="AB346" s="158">
        <f t="shared" si="447"/>
        <v>0.26315789473684215</v>
      </c>
      <c r="AC346" s="158">
        <v>0</v>
      </c>
      <c r="AD346" s="137">
        <v>0</v>
      </c>
      <c r="AE346" s="158">
        <f t="shared" si="448"/>
        <v>0</v>
      </c>
      <c r="AF346" s="158">
        <f t="shared" si="547"/>
        <v>20.399999999999999</v>
      </c>
      <c r="AG346" s="158">
        <v>0</v>
      </c>
      <c r="AH346" s="174">
        <v>0.04</v>
      </c>
      <c r="AI346" s="174">
        <v>1.4999999999999999E-2</v>
      </c>
      <c r="AJ346" s="158">
        <f t="shared" si="548"/>
        <v>1.6</v>
      </c>
      <c r="AK346" s="175">
        <f t="shared" si="450"/>
        <v>0.6</v>
      </c>
    </row>
    <row r="347" spans="1:37" ht="12.75" customHeight="1" x14ac:dyDescent="0.2">
      <c r="A347" s="141" t="s">
        <v>56</v>
      </c>
      <c r="B347" s="176" t="s">
        <v>8</v>
      </c>
      <c r="C347" s="176" t="s">
        <v>2</v>
      </c>
      <c r="D347" s="273">
        <v>40</v>
      </c>
      <c r="E347" s="273">
        <v>20</v>
      </c>
      <c r="F347" s="273">
        <v>5</v>
      </c>
      <c r="G347" s="171">
        <f t="shared" si="543"/>
        <v>26.836842105263159</v>
      </c>
      <c r="H347" s="171">
        <f t="shared" si="440"/>
        <v>13.163157894736841</v>
      </c>
      <c r="I347" s="172">
        <f t="shared" si="441"/>
        <v>0.32907894736842103</v>
      </c>
      <c r="J347" s="173">
        <v>20</v>
      </c>
      <c r="K347" s="145">
        <v>3.8</v>
      </c>
      <c r="L347" s="146">
        <v>1.2</v>
      </c>
      <c r="M347" s="133">
        <v>302</v>
      </c>
      <c r="N347" s="133"/>
      <c r="O347" s="166">
        <f t="shared" si="541"/>
        <v>79.473684210526315</v>
      </c>
      <c r="P347" s="158">
        <f t="shared" si="544"/>
        <v>3.9736842105263159</v>
      </c>
      <c r="Q347" s="137">
        <v>0</v>
      </c>
      <c r="R347" s="158">
        <f t="shared" si="545"/>
        <v>0</v>
      </c>
      <c r="S347" s="137"/>
      <c r="T347" s="158">
        <f t="shared" si="444"/>
        <v>0</v>
      </c>
      <c r="U347" s="261"/>
      <c r="V347" s="158">
        <f t="shared" si="546"/>
        <v>0</v>
      </c>
      <c r="W347" s="137">
        <v>0</v>
      </c>
      <c r="X347" s="158">
        <f t="shared" si="445"/>
        <v>0</v>
      </c>
      <c r="Y347" s="137">
        <v>0</v>
      </c>
      <c r="Z347" s="158">
        <f t="shared" si="446"/>
        <v>0</v>
      </c>
      <c r="AA347" s="137">
        <v>20</v>
      </c>
      <c r="AB347" s="158">
        <f t="shared" si="447"/>
        <v>0.26315789473684215</v>
      </c>
      <c r="AC347" s="158">
        <v>0</v>
      </c>
      <c r="AD347" s="137">
        <v>0</v>
      </c>
      <c r="AE347" s="158">
        <f t="shared" si="448"/>
        <v>0</v>
      </c>
      <c r="AF347" s="158">
        <f t="shared" si="547"/>
        <v>20.399999999999999</v>
      </c>
      <c r="AG347" s="158">
        <v>0</v>
      </c>
      <c r="AH347" s="174">
        <v>0.04</v>
      </c>
      <c r="AI347" s="174">
        <v>1.4999999999999999E-2</v>
      </c>
      <c r="AJ347" s="158">
        <f t="shared" si="548"/>
        <v>1.6</v>
      </c>
      <c r="AK347" s="175">
        <f t="shared" si="450"/>
        <v>0.6</v>
      </c>
    </row>
    <row r="348" spans="1:37" ht="12.75" customHeight="1" x14ac:dyDescent="0.2">
      <c r="A348" s="141" t="s">
        <v>56</v>
      </c>
      <c r="B348" s="176" t="s">
        <v>8</v>
      </c>
      <c r="C348" s="176" t="s">
        <v>3</v>
      </c>
      <c r="D348" s="273">
        <v>40</v>
      </c>
      <c r="E348" s="273">
        <v>20</v>
      </c>
      <c r="F348" s="273">
        <v>5</v>
      </c>
      <c r="G348" s="171">
        <f t="shared" si="543"/>
        <v>27.503508771929827</v>
      </c>
      <c r="H348" s="171">
        <f t="shared" si="440"/>
        <v>12.496491228070173</v>
      </c>
      <c r="I348" s="172">
        <f t="shared" si="441"/>
        <v>0.31241228070175431</v>
      </c>
      <c r="J348" s="173">
        <v>30</v>
      </c>
      <c r="K348" s="145">
        <v>3.8</v>
      </c>
      <c r="L348" s="146">
        <v>1.2</v>
      </c>
      <c r="M348" s="133">
        <v>539</v>
      </c>
      <c r="N348" s="133"/>
      <c r="O348" s="166">
        <f t="shared" si="541"/>
        <v>141.84210526315789</v>
      </c>
      <c r="P348" s="158">
        <f t="shared" si="544"/>
        <v>4.7280701754385968</v>
      </c>
      <c r="Q348" s="137">
        <v>0</v>
      </c>
      <c r="R348" s="158">
        <f t="shared" si="545"/>
        <v>0</v>
      </c>
      <c r="S348" s="137"/>
      <c r="T348" s="158">
        <f t="shared" si="444"/>
        <v>0</v>
      </c>
      <c r="U348" s="261"/>
      <c r="V348" s="158">
        <f t="shared" si="546"/>
        <v>0</v>
      </c>
      <c r="W348" s="137">
        <v>0</v>
      </c>
      <c r="X348" s="158">
        <f t="shared" si="445"/>
        <v>0</v>
      </c>
      <c r="Y348" s="137">
        <v>0</v>
      </c>
      <c r="Z348" s="158">
        <f t="shared" si="446"/>
        <v>0</v>
      </c>
      <c r="AA348" s="137">
        <v>20</v>
      </c>
      <c r="AB348" s="158">
        <f t="shared" si="447"/>
        <v>0.17543859649122809</v>
      </c>
      <c r="AC348" s="158">
        <v>0</v>
      </c>
      <c r="AD348" s="137">
        <v>0</v>
      </c>
      <c r="AE348" s="158">
        <f t="shared" si="448"/>
        <v>0</v>
      </c>
      <c r="AF348" s="158">
        <f t="shared" si="547"/>
        <v>20.399999999999999</v>
      </c>
      <c r="AG348" s="158">
        <v>0</v>
      </c>
      <c r="AH348" s="174">
        <v>0.04</v>
      </c>
      <c r="AI348" s="174">
        <v>1.4999999999999999E-2</v>
      </c>
      <c r="AJ348" s="158">
        <f t="shared" si="548"/>
        <v>1.6</v>
      </c>
      <c r="AK348" s="175">
        <f t="shared" si="450"/>
        <v>0.6</v>
      </c>
    </row>
    <row r="349" spans="1:37" ht="12.75" customHeight="1" x14ac:dyDescent="0.2">
      <c r="A349" s="141" t="s">
        <v>56</v>
      </c>
      <c r="B349" s="176" t="s">
        <v>9</v>
      </c>
      <c r="C349" s="176" t="s">
        <v>1</v>
      </c>
      <c r="D349" s="273">
        <v>40</v>
      </c>
      <c r="E349" s="273">
        <v>20</v>
      </c>
      <c r="F349" s="273">
        <v>5</v>
      </c>
      <c r="G349" s="171">
        <f t="shared" si="543"/>
        <v>27.889473684210529</v>
      </c>
      <c r="H349" s="171">
        <f t="shared" si="440"/>
        <v>12.110526315789471</v>
      </c>
      <c r="I349" s="172">
        <f t="shared" si="441"/>
        <v>0.30276315789473679</v>
      </c>
      <c r="J349" s="173">
        <v>10</v>
      </c>
      <c r="K349" s="145">
        <v>3.8</v>
      </c>
      <c r="L349" s="146">
        <v>1.2</v>
      </c>
      <c r="M349" s="133">
        <v>191</v>
      </c>
      <c r="N349" s="133"/>
      <c r="O349" s="166">
        <f t="shared" si="541"/>
        <v>50.263157894736842</v>
      </c>
      <c r="P349" s="158">
        <f t="shared" si="544"/>
        <v>5.0263157894736841</v>
      </c>
      <c r="Q349" s="137">
        <v>0</v>
      </c>
      <c r="R349" s="158">
        <f t="shared" si="545"/>
        <v>0</v>
      </c>
      <c r="S349" s="137"/>
      <c r="T349" s="158">
        <f t="shared" si="444"/>
        <v>0</v>
      </c>
      <c r="U349" s="261"/>
      <c r="V349" s="158">
        <f t="shared" si="546"/>
        <v>0</v>
      </c>
      <c r="W349" s="137">
        <v>0</v>
      </c>
      <c r="X349" s="158">
        <f t="shared" si="445"/>
        <v>0</v>
      </c>
      <c r="Y349" s="137">
        <v>0</v>
      </c>
      <c r="Z349" s="158">
        <f t="shared" si="446"/>
        <v>0</v>
      </c>
      <c r="AA349" s="137">
        <v>10</v>
      </c>
      <c r="AB349" s="158">
        <f t="shared" si="447"/>
        <v>0.26315789473684215</v>
      </c>
      <c r="AC349" s="158">
        <v>0</v>
      </c>
      <c r="AD349" s="137">
        <v>0</v>
      </c>
      <c r="AE349" s="158">
        <f t="shared" si="448"/>
        <v>0</v>
      </c>
      <c r="AF349" s="158">
        <f t="shared" si="547"/>
        <v>20.399999999999999</v>
      </c>
      <c r="AG349" s="158">
        <v>0</v>
      </c>
      <c r="AH349" s="174">
        <v>0.04</v>
      </c>
      <c r="AI349" s="174">
        <v>1.4999999999999999E-2</v>
      </c>
      <c r="AJ349" s="158">
        <f t="shared" si="548"/>
        <v>1.6</v>
      </c>
      <c r="AK349" s="175">
        <f t="shared" si="450"/>
        <v>0.6</v>
      </c>
    </row>
    <row r="350" spans="1:37" ht="12.75" customHeight="1" x14ac:dyDescent="0.2">
      <c r="A350" s="141" t="s">
        <v>56</v>
      </c>
      <c r="B350" s="176" t="s">
        <v>9</v>
      </c>
      <c r="C350" s="176" t="s">
        <v>2</v>
      </c>
      <c r="D350" s="273">
        <v>40</v>
      </c>
      <c r="E350" s="273">
        <v>20</v>
      </c>
      <c r="F350" s="273">
        <v>5</v>
      </c>
      <c r="G350" s="171">
        <f t="shared" si="543"/>
        <v>26.323684210526316</v>
      </c>
      <c r="H350" s="171">
        <f t="shared" si="440"/>
        <v>13.676315789473684</v>
      </c>
      <c r="I350" s="172">
        <f t="shared" si="441"/>
        <v>0.34190789473684208</v>
      </c>
      <c r="J350" s="173">
        <v>20</v>
      </c>
      <c r="K350" s="145">
        <v>3.8</v>
      </c>
      <c r="L350" s="146">
        <v>1.2</v>
      </c>
      <c r="M350" s="133">
        <v>263</v>
      </c>
      <c r="N350" s="133"/>
      <c r="O350" s="166">
        <f t="shared" si="541"/>
        <v>69.21052631578948</v>
      </c>
      <c r="P350" s="158">
        <f t="shared" si="544"/>
        <v>3.4605263157894739</v>
      </c>
      <c r="Q350" s="137">
        <v>0</v>
      </c>
      <c r="R350" s="158">
        <f t="shared" si="545"/>
        <v>0</v>
      </c>
      <c r="S350" s="137"/>
      <c r="T350" s="158">
        <f t="shared" si="444"/>
        <v>0</v>
      </c>
      <c r="U350" s="261"/>
      <c r="V350" s="158">
        <f t="shared" si="546"/>
        <v>0</v>
      </c>
      <c r="W350" s="137">
        <v>0</v>
      </c>
      <c r="X350" s="158">
        <f t="shared" si="445"/>
        <v>0</v>
      </c>
      <c r="Y350" s="137">
        <v>0</v>
      </c>
      <c r="Z350" s="158">
        <f t="shared" si="446"/>
        <v>0</v>
      </c>
      <c r="AA350" s="137">
        <v>20</v>
      </c>
      <c r="AB350" s="158">
        <f t="shared" si="447"/>
        <v>0.26315789473684215</v>
      </c>
      <c r="AC350" s="158">
        <v>0</v>
      </c>
      <c r="AD350" s="137">
        <v>0</v>
      </c>
      <c r="AE350" s="158">
        <f t="shared" si="448"/>
        <v>0</v>
      </c>
      <c r="AF350" s="158">
        <f t="shared" si="547"/>
        <v>20.399999999999999</v>
      </c>
      <c r="AG350" s="158">
        <v>0</v>
      </c>
      <c r="AH350" s="174">
        <v>0.04</v>
      </c>
      <c r="AI350" s="174">
        <v>1.4999999999999999E-2</v>
      </c>
      <c r="AJ350" s="158">
        <f t="shared" si="548"/>
        <v>1.6</v>
      </c>
      <c r="AK350" s="175">
        <f t="shared" si="450"/>
        <v>0.6</v>
      </c>
    </row>
    <row r="351" spans="1:37" ht="12.75" customHeight="1" x14ac:dyDescent="0.2">
      <c r="A351" s="141" t="s">
        <v>56</v>
      </c>
      <c r="B351" s="176" t="s">
        <v>9</v>
      </c>
      <c r="C351" s="176" t="s">
        <v>3</v>
      </c>
      <c r="D351" s="273">
        <v>40</v>
      </c>
      <c r="E351" s="273">
        <v>20</v>
      </c>
      <c r="F351" s="273">
        <v>5</v>
      </c>
      <c r="G351" s="171">
        <f t="shared" si="543"/>
        <v>26.985964912280703</v>
      </c>
      <c r="H351" s="171">
        <f t="shared" si="440"/>
        <v>13.014035087719297</v>
      </c>
      <c r="I351" s="172">
        <f t="shared" si="441"/>
        <v>0.32535087719298239</v>
      </c>
      <c r="J351" s="173">
        <v>30</v>
      </c>
      <c r="K351" s="145">
        <v>3.8</v>
      </c>
      <c r="L351" s="146">
        <v>1.2</v>
      </c>
      <c r="M351" s="133">
        <v>480</v>
      </c>
      <c r="N351" s="133"/>
      <c r="O351" s="166">
        <f t="shared" si="541"/>
        <v>126.31578947368422</v>
      </c>
      <c r="P351" s="158">
        <f t="shared" si="544"/>
        <v>4.2105263157894743</v>
      </c>
      <c r="Q351" s="137">
        <v>0</v>
      </c>
      <c r="R351" s="158">
        <f t="shared" si="545"/>
        <v>0</v>
      </c>
      <c r="S351" s="137"/>
      <c r="T351" s="158">
        <f t="shared" si="444"/>
        <v>0</v>
      </c>
      <c r="U351" s="261"/>
      <c r="V351" s="158">
        <f t="shared" si="546"/>
        <v>0</v>
      </c>
      <c r="W351" s="137">
        <v>0</v>
      </c>
      <c r="X351" s="158">
        <f t="shared" si="445"/>
        <v>0</v>
      </c>
      <c r="Y351" s="137">
        <v>0</v>
      </c>
      <c r="Z351" s="158">
        <f t="shared" si="446"/>
        <v>0</v>
      </c>
      <c r="AA351" s="137">
        <v>20</v>
      </c>
      <c r="AB351" s="158">
        <f t="shared" si="447"/>
        <v>0.17543859649122809</v>
      </c>
      <c r="AC351" s="158">
        <v>0</v>
      </c>
      <c r="AD351" s="137">
        <v>0</v>
      </c>
      <c r="AE351" s="158">
        <f t="shared" si="448"/>
        <v>0</v>
      </c>
      <c r="AF351" s="158">
        <f t="shared" si="547"/>
        <v>20.399999999999999</v>
      </c>
      <c r="AG351" s="158">
        <v>0</v>
      </c>
      <c r="AH351" s="174">
        <v>0.04</v>
      </c>
      <c r="AI351" s="174">
        <v>1.4999999999999999E-2</v>
      </c>
      <c r="AJ351" s="158">
        <f t="shared" si="548"/>
        <v>1.6</v>
      </c>
      <c r="AK351" s="175">
        <f t="shared" si="450"/>
        <v>0.6</v>
      </c>
    </row>
    <row r="352" spans="1:37" ht="12.75" customHeight="1" x14ac:dyDescent="0.2">
      <c r="A352" s="141" t="s">
        <v>56</v>
      </c>
      <c r="B352" s="176" t="s">
        <v>10</v>
      </c>
      <c r="C352" s="176" t="s">
        <v>1</v>
      </c>
      <c r="D352" s="273">
        <v>45</v>
      </c>
      <c r="E352" s="273">
        <v>20</v>
      </c>
      <c r="F352" s="273">
        <v>5</v>
      </c>
      <c r="G352" s="171">
        <f>SUM(P352,R352,T352,V352,X352,Z352,AB352,AC352,AE352,AF352,AJ352,AK352)</f>
        <v>33.138157894736835</v>
      </c>
      <c r="H352" s="171">
        <f t="shared" si="440"/>
        <v>11.861842105263165</v>
      </c>
      <c r="I352" s="172">
        <f t="shared" si="441"/>
        <v>0.26359649122807033</v>
      </c>
      <c r="J352" s="173">
        <v>10</v>
      </c>
      <c r="K352" s="145">
        <v>3.8</v>
      </c>
      <c r="L352" s="146">
        <v>1.2</v>
      </c>
      <c r="M352" s="133">
        <v>380</v>
      </c>
      <c r="N352" s="133"/>
      <c r="O352" s="166">
        <f t="shared" si="541"/>
        <v>100</v>
      </c>
      <c r="P352" s="158">
        <f t="shared" si="544"/>
        <v>10</v>
      </c>
      <c r="Q352" s="137">
        <v>0</v>
      </c>
      <c r="R352" s="158">
        <f t="shared" si="545"/>
        <v>0</v>
      </c>
      <c r="S352" s="137"/>
      <c r="T352" s="158">
        <f t="shared" si="444"/>
        <v>0</v>
      </c>
      <c r="U352" s="261"/>
      <c r="V352" s="158">
        <f t="shared" si="546"/>
        <v>0</v>
      </c>
      <c r="W352" s="137">
        <v>0</v>
      </c>
      <c r="X352" s="158">
        <f t="shared" si="445"/>
        <v>0</v>
      </c>
      <c r="Y352" s="137">
        <v>0</v>
      </c>
      <c r="Z352" s="158">
        <f t="shared" si="446"/>
        <v>0</v>
      </c>
      <c r="AA352" s="137">
        <v>10</v>
      </c>
      <c r="AB352" s="158">
        <f t="shared" si="447"/>
        <v>0.26315789473684215</v>
      </c>
      <c r="AC352" s="158">
        <v>0</v>
      </c>
      <c r="AD352" s="137">
        <v>0</v>
      </c>
      <c r="AE352" s="158">
        <f t="shared" si="448"/>
        <v>0</v>
      </c>
      <c r="AF352" s="158">
        <f t="shared" si="547"/>
        <v>20.399999999999999</v>
      </c>
      <c r="AG352" s="158">
        <v>0</v>
      </c>
      <c r="AH352" s="174">
        <v>0.04</v>
      </c>
      <c r="AI352" s="174">
        <v>1.4999999999999999E-2</v>
      </c>
      <c r="AJ352" s="158">
        <f t="shared" si="548"/>
        <v>1.8</v>
      </c>
      <c r="AK352" s="175">
        <f t="shared" si="450"/>
        <v>0.67499999999999993</v>
      </c>
    </row>
    <row r="353" spans="1:37" ht="12.75" customHeight="1" x14ac:dyDescent="0.2">
      <c r="A353" s="141" t="s">
        <v>56</v>
      </c>
      <c r="B353" s="176" t="s">
        <v>10</v>
      </c>
      <c r="C353" s="176" t="s">
        <v>2</v>
      </c>
      <c r="D353" s="273">
        <v>45</v>
      </c>
      <c r="E353" s="273">
        <v>20</v>
      </c>
      <c r="F353" s="273">
        <v>5</v>
      </c>
      <c r="G353" s="171">
        <f t="shared" si="543"/>
        <v>30.519736842105264</v>
      </c>
      <c r="H353" s="171">
        <f t="shared" si="440"/>
        <v>14.480263157894736</v>
      </c>
      <c r="I353" s="172">
        <f t="shared" si="441"/>
        <v>0.32178362573099412</v>
      </c>
      <c r="J353" s="173">
        <v>20</v>
      </c>
      <c r="K353" s="145">
        <v>3.8</v>
      </c>
      <c r="L353" s="146">
        <v>1.2</v>
      </c>
      <c r="M353" s="133">
        <v>561</v>
      </c>
      <c r="N353" s="133"/>
      <c r="O353" s="166">
        <f t="shared" si="541"/>
        <v>147.63157894736844</v>
      </c>
      <c r="P353" s="158">
        <f t="shared" si="544"/>
        <v>7.3815789473684221</v>
      </c>
      <c r="Q353" s="137">
        <v>0</v>
      </c>
      <c r="R353" s="158">
        <f t="shared" si="545"/>
        <v>0</v>
      </c>
      <c r="S353" s="137"/>
      <c r="T353" s="158">
        <f t="shared" si="444"/>
        <v>0</v>
      </c>
      <c r="U353" s="261"/>
      <c r="V353" s="158">
        <f t="shared" si="546"/>
        <v>0</v>
      </c>
      <c r="W353" s="137">
        <v>0</v>
      </c>
      <c r="X353" s="158">
        <f t="shared" si="445"/>
        <v>0</v>
      </c>
      <c r="Y353" s="137">
        <v>0</v>
      </c>
      <c r="Z353" s="158">
        <f t="shared" si="446"/>
        <v>0</v>
      </c>
      <c r="AA353" s="137">
        <v>20</v>
      </c>
      <c r="AB353" s="158">
        <f t="shared" si="447"/>
        <v>0.26315789473684215</v>
      </c>
      <c r="AC353" s="158">
        <v>0</v>
      </c>
      <c r="AD353" s="137">
        <v>0</v>
      </c>
      <c r="AE353" s="158">
        <f t="shared" si="448"/>
        <v>0</v>
      </c>
      <c r="AF353" s="158">
        <f t="shared" si="547"/>
        <v>20.399999999999999</v>
      </c>
      <c r="AG353" s="158">
        <v>0</v>
      </c>
      <c r="AH353" s="174">
        <v>0.04</v>
      </c>
      <c r="AI353" s="174">
        <v>1.4999999999999999E-2</v>
      </c>
      <c r="AJ353" s="158">
        <f t="shared" si="548"/>
        <v>1.8</v>
      </c>
      <c r="AK353" s="175">
        <f t="shared" si="450"/>
        <v>0.67499999999999993</v>
      </c>
    </row>
    <row r="354" spans="1:37" ht="12.75" customHeight="1" x14ac:dyDescent="0.2">
      <c r="A354" s="141" t="s">
        <v>56</v>
      </c>
      <c r="B354" s="176" t="s">
        <v>10</v>
      </c>
      <c r="C354" s="176" t="s">
        <v>3</v>
      </c>
      <c r="D354" s="273">
        <v>45</v>
      </c>
      <c r="E354" s="273">
        <v>20</v>
      </c>
      <c r="F354" s="273">
        <v>5</v>
      </c>
      <c r="G354" s="171">
        <f t="shared" si="543"/>
        <v>31.629385964912281</v>
      </c>
      <c r="H354" s="171">
        <f t="shared" si="440"/>
        <v>13.370614035087719</v>
      </c>
      <c r="I354" s="172">
        <f t="shared" si="441"/>
        <v>0.29712475633528262</v>
      </c>
      <c r="J354" s="173">
        <v>30</v>
      </c>
      <c r="K354" s="145">
        <v>3.8</v>
      </c>
      <c r="L354" s="146">
        <v>1.2</v>
      </c>
      <c r="M354" s="133">
        <v>978</v>
      </c>
      <c r="N354" s="133"/>
      <c r="O354" s="166">
        <f t="shared" si="541"/>
        <v>257.36842105263162</v>
      </c>
      <c r="P354" s="158">
        <f t="shared" si="544"/>
        <v>8.5789473684210531</v>
      </c>
      <c r="Q354" s="137">
        <v>0</v>
      </c>
      <c r="R354" s="158">
        <f t="shared" si="545"/>
        <v>0</v>
      </c>
      <c r="S354" s="137"/>
      <c r="T354" s="158">
        <f t="shared" si="444"/>
        <v>0</v>
      </c>
      <c r="U354" s="261"/>
      <c r="V354" s="158">
        <f t="shared" si="546"/>
        <v>0</v>
      </c>
      <c r="W354" s="137">
        <v>0</v>
      </c>
      <c r="X354" s="158">
        <f t="shared" si="445"/>
        <v>0</v>
      </c>
      <c r="Y354" s="137">
        <v>0</v>
      </c>
      <c r="Z354" s="158">
        <f t="shared" si="446"/>
        <v>0</v>
      </c>
      <c r="AA354" s="137">
        <v>20</v>
      </c>
      <c r="AB354" s="158">
        <f t="shared" si="447"/>
        <v>0.17543859649122809</v>
      </c>
      <c r="AC354" s="158">
        <v>0</v>
      </c>
      <c r="AD354" s="137">
        <v>0</v>
      </c>
      <c r="AE354" s="158">
        <f t="shared" si="448"/>
        <v>0</v>
      </c>
      <c r="AF354" s="158">
        <f t="shared" si="547"/>
        <v>20.399999999999999</v>
      </c>
      <c r="AG354" s="158">
        <v>0</v>
      </c>
      <c r="AH354" s="174">
        <v>0.04</v>
      </c>
      <c r="AI354" s="174">
        <v>1.4999999999999999E-2</v>
      </c>
      <c r="AJ354" s="158">
        <f t="shared" si="548"/>
        <v>1.8</v>
      </c>
      <c r="AK354" s="175">
        <f t="shared" si="450"/>
        <v>0.67499999999999993</v>
      </c>
    </row>
    <row r="355" spans="1:37" ht="12.75" customHeight="1" x14ac:dyDescent="0.2">
      <c r="A355" s="141" t="s">
        <v>56</v>
      </c>
      <c r="B355" s="176" t="s">
        <v>11</v>
      </c>
      <c r="C355" s="176" t="s">
        <v>1</v>
      </c>
      <c r="D355" s="273">
        <v>50</v>
      </c>
      <c r="E355" s="273">
        <v>20</v>
      </c>
      <c r="F355" s="273">
        <v>5</v>
      </c>
      <c r="G355" s="171">
        <f t="shared" ref="G355:G387" si="549">SUM(P355,R355,T355,V355,X355,Z355,AB355,AC355,AE355,AF355,AJ355,AK355)</f>
        <v>38.018421052631581</v>
      </c>
      <c r="H355" s="171">
        <f t="shared" ref="H355:H384" si="550">D355-G355</f>
        <v>11.981578947368419</v>
      </c>
      <c r="I355" s="172">
        <f t="shared" ref="I355:I384" si="551">H355/D355</f>
        <v>0.23963157894736839</v>
      </c>
      <c r="J355" s="173">
        <v>10</v>
      </c>
      <c r="K355" s="145">
        <v>3.8</v>
      </c>
      <c r="L355" s="146">
        <v>1.2</v>
      </c>
      <c r="M355" s="133">
        <v>445</v>
      </c>
      <c r="N355" s="133"/>
      <c r="O355" s="166">
        <f t="shared" si="541"/>
        <v>117.10526315789474</v>
      </c>
      <c r="P355" s="158">
        <f t="shared" ref="P355:P387" si="552">O355/J355</f>
        <v>11.710526315789474</v>
      </c>
      <c r="Q355" s="137">
        <v>11</v>
      </c>
      <c r="R355" s="158">
        <f>Q355/K355</f>
        <v>2.8947368421052633</v>
      </c>
      <c r="S355" s="137"/>
      <c r="T355" s="158">
        <f t="shared" ref="T355:T384" si="553">S355/K355</f>
        <v>0</v>
      </c>
      <c r="U355" s="261"/>
      <c r="V355" s="158">
        <f t="shared" si="546"/>
        <v>0</v>
      </c>
      <c r="W355" s="137">
        <v>0</v>
      </c>
      <c r="X355" s="158">
        <f t="shared" ref="X355:X384" si="554">(W355/K355)/J355</f>
        <v>0</v>
      </c>
      <c r="Y355" s="137">
        <v>0</v>
      </c>
      <c r="Z355" s="158">
        <f t="shared" ref="Z355:Z384" si="555">(Y355/K355)/J355</f>
        <v>0</v>
      </c>
      <c r="AA355" s="137">
        <v>10</v>
      </c>
      <c r="AB355" s="158">
        <f t="shared" ref="AB355:AB384" si="556">(AA355/K355)/J355</f>
        <v>0.26315789473684215</v>
      </c>
      <c r="AC355" s="158">
        <v>0</v>
      </c>
      <c r="AD355" s="137">
        <v>0</v>
      </c>
      <c r="AE355" s="158">
        <f t="shared" ref="AE355:AE384" si="557">AD355/K355</f>
        <v>0</v>
      </c>
      <c r="AF355" s="158">
        <f t="shared" si="547"/>
        <v>20.399999999999999</v>
      </c>
      <c r="AG355" s="158">
        <v>0</v>
      </c>
      <c r="AH355" s="174">
        <v>0.04</v>
      </c>
      <c r="AI355" s="174">
        <v>1.4999999999999999E-2</v>
      </c>
      <c r="AJ355" s="158">
        <f t="shared" ref="AJ355:AJ387" si="558">(D355*AH355)+AG355</f>
        <v>2</v>
      </c>
      <c r="AK355" s="175">
        <f t="shared" ref="AK355:AK384" si="559">D355*AI355</f>
        <v>0.75</v>
      </c>
    </row>
    <row r="356" spans="1:37" ht="12.75" customHeight="1" x14ac:dyDescent="0.2">
      <c r="A356" s="141" t="s">
        <v>56</v>
      </c>
      <c r="B356" s="176" t="s">
        <v>11</v>
      </c>
      <c r="C356" s="176" t="s">
        <v>2</v>
      </c>
      <c r="D356" s="273">
        <v>50</v>
      </c>
      <c r="E356" s="273">
        <v>20</v>
      </c>
      <c r="F356" s="273">
        <v>5</v>
      </c>
      <c r="G356" s="171">
        <f t="shared" si="549"/>
        <v>35.189473684210526</v>
      </c>
      <c r="H356" s="171">
        <f t="shared" si="550"/>
        <v>14.810526315789474</v>
      </c>
      <c r="I356" s="172">
        <f t="shared" si="551"/>
        <v>0.29621052631578948</v>
      </c>
      <c r="J356" s="173">
        <v>20</v>
      </c>
      <c r="K356" s="145">
        <v>3.8</v>
      </c>
      <c r="L356" s="146">
        <v>1.2</v>
      </c>
      <c r="M356" s="133">
        <v>675</v>
      </c>
      <c r="N356" s="133"/>
      <c r="O356" s="166">
        <f t="shared" si="541"/>
        <v>177.63157894736844</v>
      </c>
      <c r="P356" s="158">
        <f t="shared" si="552"/>
        <v>8.8815789473684212</v>
      </c>
      <c r="Q356" s="137">
        <v>11</v>
      </c>
      <c r="R356" s="158">
        <f>Q356/K356</f>
        <v>2.8947368421052633</v>
      </c>
      <c r="S356" s="137"/>
      <c r="T356" s="158">
        <f t="shared" si="553"/>
        <v>0</v>
      </c>
      <c r="U356" s="261"/>
      <c r="V356" s="158">
        <f t="shared" si="546"/>
        <v>0</v>
      </c>
      <c r="W356" s="137">
        <v>0</v>
      </c>
      <c r="X356" s="158">
        <f t="shared" si="554"/>
        <v>0</v>
      </c>
      <c r="Y356" s="137">
        <v>0</v>
      </c>
      <c r="Z356" s="158">
        <f t="shared" si="555"/>
        <v>0</v>
      </c>
      <c r="AA356" s="137">
        <v>20</v>
      </c>
      <c r="AB356" s="158">
        <f t="shared" si="556"/>
        <v>0.26315789473684215</v>
      </c>
      <c r="AC356" s="158">
        <v>0</v>
      </c>
      <c r="AD356" s="137">
        <v>0</v>
      </c>
      <c r="AE356" s="158">
        <f t="shared" si="557"/>
        <v>0</v>
      </c>
      <c r="AF356" s="158">
        <f t="shared" si="547"/>
        <v>20.399999999999999</v>
      </c>
      <c r="AG356" s="158">
        <v>0</v>
      </c>
      <c r="AH356" s="174">
        <v>0.04</v>
      </c>
      <c r="AI356" s="174">
        <v>1.4999999999999999E-2</v>
      </c>
      <c r="AJ356" s="158">
        <f t="shared" si="558"/>
        <v>2</v>
      </c>
      <c r="AK356" s="175">
        <f t="shared" si="559"/>
        <v>0.75</v>
      </c>
    </row>
    <row r="357" spans="1:37" ht="13.5" customHeight="1" thickBot="1" x14ac:dyDescent="0.25">
      <c r="A357" s="142" t="s">
        <v>56</v>
      </c>
      <c r="B357" s="177" t="s">
        <v>11</v>
      </c>
      <c r="C357" s="177" t="s">
        <v>3</v>
      </c>
      <c r="D357" s="279">
        <v>50</v>
      </c>
      <c r="E357" s="279">
        <v>20</v>
      </c>
      <c r="F357" s="279">
        <v>5</v>
      </c>
      <c r="G357" s="178">
        <f t="shared" si="549"/>
        <v>36.378070175438594</v>
      </c>
      <c r="H357" s="178">
        <f t="shared" si="550"/>
        <v>13.621929824561406</v>
      </c>
      <c r="I357" s="179">
        <f t="shared" si="551"/>
        <v>0.27243859649122809</v>
      </c>
      <c r="J357" s="180">
        <v>30</v>
      </c>
      <c r="K357" s="147">
        <v>3.8</v>
      </c>
      <c r="L357" s="148">
        <v>1.2</v>
      </c>
      <c r="M357" s="134">
        <v>1158</v>
      </c>
      <c r="N357" s="134"/>
      <c r="O357" s="168">
        <f t="shared" si="541"/>
        <v>304.73684210526318</v>
      </c>
      <c r="P357" s="159">
        <f t="shared" si="552"/>
        <v>10.157894736842106</v>
      </c>
      <c r="Q357" s="138">
        <v>11</v>
      </c>
      <c r="R357" s="159">
        <f>Q357/K357</f>
        <v>2.8947368421052633</v>
      </c>
      <c r="S357" s="138"/>
      <c r="T357" s="159">
        <f t="shared" si="553"/>
        <v>0</v>
      </c>
      <c r="U357" s="262"/>
      <c r="V357" s="159">
        <f t="shared" si="546"/>
        <v>0</v>
      </c>
      <c r="W357" s="138">
        <v>0</v>
      </c>
      <c r="X357" s="159">
        <f t="shared" si="554"/>
        <v>0</v>
      </c>
      <c r="Y357" s="138">
        <v>0</v>
      </c>
      <c r="Z357" s="159">
        <f t="shared" si="555"/>
        <v>0</v>
      </c>
      <c r="AA357" s="138">
        <v>20</v>
      </c>
      <c r="AB357" s="159">
        <f t="shared" si="556"/>
        <v>0.17543859649122809</v>
      </c>
      <c r="AC357" s="159">
        <v>0</v>
      </c>
      <c r="AD357" s="138">
        <v>0</v>
      </c>
      <c r="AE357" s="159">
        <f t="shared" si="557"/>
        <v>0</v>
      </c>
      <c r="AF357" s="159">
        <f t="shared" si="547"/>
        <v>20.399999999999999</v>
      </c>
      <c r="AG357" s="159">
        <v>0</v>
      </c>
      <c r="AH357" s="181">
        <v>0.04</v>
      </c>
      <c r="AI357" s="181">
        <v>1.4999999999999999E-2</v>
      </c>
      <c r="AJ357" s="159">
        <f t="shared" si="558"/>
        <v>2</v>
      </c>
      <c r="AK357" s="182">
        <f t="shared" si="559"/>
        <v>0.75</v>
      </c>
    </row>
    <row r="358" spans="1:37" s="195" customFormat="1" ht="12.75" customHeight="1" x14ac:dyDescent="0.2">
      <c r="A358" s="235" t="s">
        <v>167</v>
      </c>
      <c r="B358" s="225" t="s">
        <v>7</v>
      </c>
      <c r="C358" s="225" t="s">
        <v>1</v>
      </c>
      <c r="D358" s="280">
        <v>70</v>
      </c>
      <c r="E358" s="280">
        <v>40</v>
      </c>
      <c r="F358" s="280">
        <v>5</v>
      </c>
      <c r="G358" s="226">
        <f t="shared" si="549"/>
        <v>46.060526315789467</v>
      </c>
      <c r="H358" s="226">
        <f t="shared" si="550"/>
        <v>23.939473684210533</v>
      </c>
      <c r="I358" s="227">
        <f t="shared" si="551"/>
        <v>0.34199248120300763</v>
      </c>
      <c r="J358" s="228">
        <v>10</v>
      </c>
      <c r="K358" s="143">
        <v>3.8</v>
      </c>
      <c r="L358" s="152">
        <v>1.2</v>
      </c>
      <c r="M358" s="135">
        <v>314</v>
      </c>
      <c r="N358" s="135"/>
      <c r="O358" s="169">
        <f t="shared" ref="O358:O372" si="560">(M358+N358)/K358</f>
        <v>82.631578947368425</v>
      </c>
      <c r="P358" s="164">
        <f t="shared" si="552"/>
        <v>8.2631578947368425</v>
      </c>
      <c r="Q358" s="69">
        <v>15</v>
      </c>
      <c r="R358" s="67">
        <f t="shared" ref="R358:R369" si="561">Q358/K358</f>
        <v>3.9473684210526319</v>
      </c>
      <c r="S358" s="139"/>
      <c r="T358" s="164">
        <f t="shared" si="553"/>
        <v>0</v>
      </c>
      <c r="U358" s="258"/>
      <c r="V358" s="164">
        <f>U358*L358</f>
        <v>0</v>
      </c>
      <c r="W358" s="139">
        <v>0</v>
      </c>
      <c r="X358" s="164">
        <f t="shared" si="554"/>
        <v>0</v>
      </c>
      <c r="Y358" s="139">
        <v>0</v>
      </c>
      <c r="Z358" s="164">
        <f t="shared" si="555"/>
        <v>0</v>
      </c>
      <c r="AA358" s="139">
        <v>0</v>
      </c>
      <c r="AB358" s="164">
        <f t="shared" si="556"/>
        <v>0</v>
      </c>
      <c r="AC358" s="164">
        <v>0</v>
      </c>
      <c r="AD358" s="139">
        <v>0</v>
      </c>
      <c r="AE358" s="164">
        <f t="shared" si="557"/>
        <v>0</v>
      </c>
      <c r="AF358" s="164">
        <v>30</v>
      </c>
      <c r="AG358" s="164">
        <v>0</v>
      </c>
      <c r="AH358" s="236">
        <v>0.04</v>
      </c>
      <c r="AI358" s="236">
        <v>1.4999999999999999E-2</v>
      </c>
      <c r="AJ358" s="164">
        <f t="shared" si="558"/>
        <v>2.8000000000000003</v>
      </c>
      <c r="AK358" s="230">
        <f t="shared" si="559"/>
        <v>1.05</v>
      </c>
    </row>
    <row r="359" spans="1:37" s="195" customFormat="1" ht="12.75" customHeight="1" x14ac:dyDescent="0.2">
      <c r="A359" s="141" t="s">
        <v>167</v>
      </c>
      <c r="B359" s="176" t="s">
        <v>7</v>
      </c>
      <c r="C359" s="176" t="s">
        <v>2</v>
      </c>
      <c r="D359" s="273">
        <v>70</v>
      </c>
      <c r="E359" s="273">
        <v>40</v>
      </c>
      <c r="F359" s="273">
        <v>5</v>
      </c>
      <c r="G359" s="171">
        <f t="shared" si="549"/>
        <v>44.113157894736837</v>
      </c>
      <c r="H359" s="171">
        <f t="shared" si="550"/>
        <v>25.886842105263163</v>
      </c>
      <c r="I359" s="172">
        <f t="shared" si="551"/>
        <v>0.36981203007518804</v>
      </c>
      <c r="J359" s="173">
        <v>20</v>
      </c>
      <c r="K359" s="145">
        <v>3.8</v>
      </c>
      <c r="L359" s="146">
        <v>1.2</v>
      </c>
      <c r="M359" s="133">
        <v>480</v>
      </c>
      <c r="N359" s="133"/>
      <c r="O359" s="166">
        <f t="shared" si="560"/>
        <v>126.31578947368422</v>
      </c>
      <c r="P359" s="158">
        <f t="shared" si="552"/>
        <v>6.3157894736842106</v>
      </c>
      <c r="Q359" s="45">
        <v>15</v>
      </c>
      <c r="R359" s="44">
        <f t="shared" si="561"/>
        <v>3.9473684210526319</v>
      </c>
      <c r="S359" s="137"/>
      <c r="T359" s="158">
        <f t="shared" si="553"/>
        <v>0</v>
      </c>
      <c r="U359" s="261"/>
      <c r="V359" s="158">
        <f t="shared" ref="V359:V372" si="562">U359*L359</f>
        <v>0</v>
      </c>
      <c r="W359" s="137">
        <v>0</v>
      </c>
      <c r="X359" s="158">
        <f t="shared" si="554"/>
        <v>0</v>
      </c>
      <c r="Y359" s="137">
        <v>0</v>
      </c>
      <c r="Z359" s="158">
        <f t="shared" si="555"/>
        <v>0</v>
      </c>
      <c r="AA359" s="137">
        <v>0</v>
      </c>
      <c r="AB359" s="158">
        <f t="shared" si="556"/>
        <v>0</v>
      </c>
      <c r="AC359" s="158">
        <v>0</v>
      </c>
      <c r="AD359" s="137">
        <v>0</v>
      </c>
      <c r="AE359" s="158">
        <f t="shared" si="557"/>
        <v>0</v>
      </c>
      <c r="AF359" s="158">
        <v>30</v>
      </c>
      <c r="AG359" s="158">
        <v>0</v>
      </c>
      <c r="AH359" s="174">
        <v>0.04</v>
      </c>
      <c r="AI359" s="174">
        <v>1.4999999999999999E-2</v>
      </c>
      <c r="AJ359" s="158">
        <f t="shared" si="558"/>
        <v>2.8000000000000003</v>
      </c>
      <c r="AK359" s="175">
        <f t="shared" si="559"/>
        <v>1.05</v>
      </c>
    </row>
    <row r="360" spans="1:37" s="195" customFormat="1" ht="12.75" customHeight="1" x14ac:dyDescent="0.2">
      <c r="A360" s="141" t="s">
        <v>167</v>
      </c>
      <c r="B360" s="176" t="s">
        <v>7</v>
      </c>
      <c r="C360" s="176" t="s">
        <v>3</v>
      </c>
      <c r="D360" s="273">
        <v>70</v>
      </c>
      <c r="E360" s="273">
        <v>40</v>
      </c>
      <c r="F360" s="273">
        <v>5</v>
      </c>
      <c r="G360" s="171">
        <f t="shared" si="549"/>
        <v>44.972807017543857</v>
      </c>
      <c r="H360" s="171">
        <f t="shared" si="550"/>
        <v>25.027192982456143</v>
      </c>
      <c r="I360" s="172">
        <f t="shared" si="551"/>
        <v>0.35753132832080203</v>
      </c>
      <c r="J360" s="173">
        <v>30</v>
      </c>
      <c r="K360" s="145">
        <v>3.8</v>
      </c>
      <c r="L360" s="146">
        <v>1.2</v>
      </c>
      <c r="M360" s="133">
        <v>818</v>
      </c>
      <c r="N360" s="133"/>
      <c r="O360" s="166">
        <f t="shared" si="560"/>
        <v>215.26315789473685</v>
      </c>
      <c r="P360" s="158">
        <f t="shared" si="552"/>
        <v>7.1754385964912286</v>
      </c>
      <c r="Q360" s="45">
        <v>15</v>
      </c>
      <c r="R360" s="44">
        <f t="shared" si="561"/>
        <v>3.9473684210526319</v>
      </c>
      <c r="S360" s="137"/>
      <c r="T360" s="158">
        <f t="shared" si="553"/>
        <v>0</v>
      </c>
      <c r="U360" s="261"/>
      <c r="V360" s="158">
        <f t="shared" si="562"/>
        <v>0</v>
      </c>
      <c r="W360" s="137">
        <v>0</v>
      </c>
      <c r="X360" s="158">
        <f t="shared" si="554"/>
        <v>0</v>
      </c>
      <c r="Y360" s="137">
        <v>0</v>
      </c>
      <c r="Z360" s="158">
        <f t="shared" si="555"/>
        <v>0</v>
      </c>
      <c r="AA360" s="137">
        <v>0</v>
      </c>
      <c r="AB360" s="158">
        <f t="shared" si="556"/>
        <v>0</v>
      </c>
      <c r="AC360" s="158">
        <v>0</v>
      </c>
      <c r="AD360" s="137">
        <v>0</v>
      </c>
      <c r="AE360" s="158">
        <f t="shared" si="557"/>
        <v>0</v>
      </c>
      <c r="AF360" s="158">
        <v>30</v>
      </c>
      <c r="AG360" s="158">
        <v>0</v>
      </c>
      <c r="AH360" s="174">
        <v>0.04</v>
      </c>
      <c r="AI360" s="174">
        <v>1.4999999999999999E-2</v>
      </c>
      <c r="AJ360" s="158">
        <f t="shared" si="558"/>
        <v>2.8000000000000003</v>
      </c>
      <c r="AK360" s="175">
        <f t="shared" si="559"/>
        <v>1.05</v>
      </c>
    </row>
    <row r="361" spans="1:37" s="195" customFormat="1" ht="12.75" customHeight="1" x14ac:dyDescent="0.2">
      <c r="A361" s="141" t="s">
        <v>167</v>
      </c>
      <c r="B361" s="176" t="s">
        <v>8</v>
      </c>
      <c r="C361" s="176" t="s">
        <v>1</v>
      </c>
      <c r="D361" s="273">
        <v>60</v>
      </c>
      <c r="E361" s="273">
        <v>40</v>
      </c>
      <c r="F361" s="273">
        <v>5</v>
      </c>
      <c r="G361" s="171">
        <f t="shared" si="549"/>
        <v>38.905263157894737</v>
      </c>
      <c r="H361" s="171">
        <f t="shared" si="550"/>
        <v>21.094736842105263</v>
      </c>
      <c r="I361" s="172">
        <f t="shared" si="551"/>
        <v>0.35157894736842105</v>
      </c>
      <c r="J361" s="173">
        <v>10</v>
      </c>
      <c r="K361" s="145">
        <v>3.8</v>
      </c>
      <c r="L361" s="146">
        <v>1.2</v>
      </c>
      <c r="M361" s="133">
        <v>213</v>
      </c>
      <c r="N361" s="133"/>
      <c r="O361" s="166">
        <f t="shared" si="560"/>
        <v>56.05263157894737</v>
      </c>
      <c r="P361" s="158">
        <f t="shared" si="552"/>
        <v>5.6052631578947372</v>
      </c>
      <c r="Q361" s="137"/>
      <c r="R361" s="158">
        <f t="shared" si="561"/>
        <v>0</v>
      </c>
      <c r="S361" s="137"/>
      <c r="T361" s="158">
        <f t="shared" si="553"/>
        <v>0</v>
      </c>
      <c r="U361" s="261"/>
      <c r="V361" s="158">
        <f t="shared" si="562"/>
        <v>0</v>
      </c>
      <c r="W361" s="137">
        <v>0</v>
      </c>
      <c r="X361" s="158">
        <f t="shared" si="554"/>
        <v>0</v>
      </c>
      <c r="Y361" s="137">
        <v>0</v>
      </c>
      <c r="Z361" s="158">
        <f t="shared" si="555"/>
        <v>0</v>
      </c>
      <c r="AA361" s="137">
        <v>0</v>
      </c>
      <c r="AB361" s="158">
        <f t="shared" si="556"/>
        <v>0</v>
      </c>
      <c r="AC361" s="158">
        <v>0</v>
      </c>
      <c r="AD361" s="137">
        <v>0</v>
      </c>
      <c r="AE361" s="158">
        <f t="shared" si="557"/>
        <v>0</v>
      </c>
      <c r="AF361" s="158">
        <v>30</v>
      </c>
      <c r="AG361" s="158">
        <v>0</v>
      </c>
      <c r="AH361" s="174">
        <v>0.04</v>
      </c>
      <c r="AI361" s="174">
        <v>1.4999999999999999E-2</v>
      </c>
      <c r="AJ361" s="158">
        <f t="shared" si="558"/>
        <v>2.4</v>
      </c>
      <c r="AK361" s="175">
        <f t="shared" si="559"/>
        <v>0.89999999999999991</v>
      </c>
    </row>
    <row r="362" spans="1:37" s="195" customFormat="1" ht="12.75" customHeight="1" x14ac:dyDescent="0.2">
      <c r="A362" s="141" t="s">
        <v>167</v>
      </c>
      <c r="B362" s="176" t="s">
        <v>8</v>
      </c>
      <c r="C362" s="176" t="s">
        <v>2</v>
      </c>
      <c r="D362" s="273">
        <v>60</v>
      </c>
      <c r="E362" s="273">
        <v>40</v>
      </c>
      <c r="F362" s="273">
        <v>5</v>
      </c>
      <c r="G362" s="171">
        <f t="shared" si="549"/>
        <v>37.273684210526312</v>
      </c>
      <c r="H362" s="171">
        <f t="shared" si="550"/>
        <v>22.726315789473688</v>
      </c>
      <c r="I362" s="172">
        <f t="shared" si="551"/>
        <v>0.37877192982456148</v>
      </c>
      <c r="J362" s="173">
        <v>20</v>
      </c>
      <c r="K362" s="145">
        <v>3.8</v>
      </c>
      <c r="L362" s="146">
        <v>1.2</v>
      </c>
      <c r="M362" s="133">
        <v>302</v>
      </c>
      <c r="N362" s="133"/>
      <c r="O362" s="166">
        <f t="shared" si="560"/>
        <v>79.473684210526315</v>
      </c>
      <c r="P362" s="158">
        <f t="shared" si="552"/>
        <v>3.9736842105263159</v>
      </c>
      <c r="Q362" s="137"/>
      <c r="R362" s="158">
        <f t="shared" si="561"/>
        <v>0</v>
      </c>
      <c r="S362" s="137"/>
      <c r="T362" s="158">
        <f t="shared" si="553"/>
        <v>0</v>
      </c>
      <c r="U362" s="261"/>
      <c r="V362" s="158">
        <f t="shared" si="562"/>
        <v>0</v>
      </c>
      <c r="W362" s="137">
        <v>0</v>
      </c>
      <c r="X362" s="158">
        <f t="shared" si="554"/>
        <v>0</v>
      </c>
      <c r="Y362" s="137">
        <v>0</v>
      </c>
      <c r="Z362" s="158">
        <f t="shared" si="555"/>
        <v>0</v>
      </c>
      <c r="AA362" s="137">
        <v>0</v>
      </c>
      <c r="AB362" s="158">
        <f t="shared" si="556"/>
        <v>0</v>
      </c>
      <c r="AC362" s="158">
        <v>0</v>
      </c>
      <c r="AD362" s="137">
        <v>0</v>
      </c>
      <c r="AE362" s="158">
        <f t="shared" si="557"/>
        <v>0</v>
      </c>
      <c r="AF362" s="158">
        <v>30</v>
      </c>
      <c r="AG362" s="158">
        <v>0</v>
      </c>
      <c r="AH362" s="174">
        <v>0.04</v>
      </c>
      <c r="AI362" s="174">
        <v>1.4999999999999999E-2</v>
      </c>
      <c r="AJ362" s="158">
        <f t="shared" si="558"/>
        <v>2.4</v>
      </c>
      <c r="AK362" s="175">
        <f t="shared" si="559"/>
        <v>0.89999999999999991</v>
      </c>
    </row>
    <row r="363" spans="1:37" s="195" customFormat="1" ht="12.75" customHeight="1" x14ac:dyDescent="0.2">
      <c r="A363" s="141" t="s">
        <v>167</v>
      </c>
      <c r="B363" s="176" t="s">
        <v>8</v>
      </c>
      <c r="C363" s="176" t="s">
        <v>3</v>
      </c>
      <c r="D363" s="273">
        <v>60</v>
      </c>
      <c r="E363" s="273">
        <v>40</v>
      </c>
      <c r="F363" s="273">
        <v>5</v>
      </c>
      <c r="G363" s="171">
        <f t="shared" si="549"/>
        <v>38.028070175438593</v>
      </c>
      <c r="H363" s="171">
        <f t="shared" si="550"/>
        <v>21.971929824561407</v>
      </c>
      <c r="I363" s="172">
        <f t="shared" si="551"/>
        <v>0.3661988304093568</v>
      </c>
      <c r="J363" s="173">
        <v>30</v>
      </c>
      <c r="K363" s="145">
        <v>3.8</v>
      </c>
      <c r="L363" s="146">
        <v>1.2</v>
      </c>
      <c r="M363" s="133">
        <v>539</v>
      </c>
      <c r="N363" s="133"/>
      <c r="O363" s="166">
        <f t="shared" si="560"/>
        <v>141.84210526315789</v>
      </c>
      <c r="P363" s="158">
        <f t="shared" si="552"/>
        <v>4.7280701754385968</v>
      </c>
      <c r="Q363" s="137"/>
      <c r="R363" s="158">
        <f t="shared" si="561"/>
        <v>0</v>
      </c>
      <c r="S363" s="137"/>
      <c r="T363" s="158">
        <f t="shared" si="553"/>
        <v>0</v>
      </c>
      <c r="U363" s="261"/>
      <c r="V363" s="158">
        <f t="shared" si="562"/>
        <v>0</v>
      </c>
      <c r="W363" s="137">
        <v>0</v>
      </c>
      <c r="X363" s="158">
        <f t="shared" si="554"/>
        <v>0</v>
      </c>
      <c r="Y363" s="137">
        <v>0</v>
      </c>
      <c r="Z363" s="158">
        <f t="shared" si="555"/>
        <v>0</v>
      </c>
      <c r="AA363" s="137">
        <v>0</v>
      </c>
      <c r="AB363" s="158">
        <f t="shared" si="556"/>
        <v>0</v>
      </c>
      <c r="AC363" s="158">
        <v>0</v>
      </c>
      <c r="AD363" s="137">
        <v>0</v>
      </c>
      <c r="AE363" s="158">
        <f t="shared" si="557"/>
        <v>0</v>
      </c>
      <c r="AF363" s="158">
        <v>30</v>
      </c>
      <c r="AG363" s="158">
        <v>0</v>
      </c>
      <c r="AH363" s="174">
        <v>0.04</v>
      </c>
      <c r="AI363" s="174">
        <v>1.4999999999999999E-2</v>
      </c>
      <c r="AJ363" s="158">
        <f t="shared" si="558"/>
        <v>2.4</v>
      </c>
      <c r="AK363" s="175">
        <f t="shared" si="559"/>
        <v>0.89999999999999991</v>
      </c>
    </row>
    <row r="364" spans="1:37" s="195" customFormat="1" ht="12.75" customHeight="1" x14ac:dyDescent="0.2">
      <c r="A364" s="141" t="s">
        <v>167</v>
      </c>
      <c r="B364" s="176" t="s">
        <v>9</v>
      </c>
      <c r="C364" s="176" t="s">
        <v>1</v>
      </c>
      <c r="D364" s="273">
        <v>60</v>
      </c>
      <c r="E364" s="273">
        <v>40</v>
      </c>
      <c r="F364" s="273">
        <v>5</v>
      </c>
      <c r="G364" s="171">
        <f t="shared" si="549"/>
        <v>38.326315789473682</v>
      </c>
      <c r="H364" s="171">
        <f t="shared" si="550"/>
        <v>21.673684210526318</v>
      </c>
      <c r="I364" s="172">
        <f t="shared" si="551"/>
        <v>0.36122807017543862</v>
      </c>
      <c r="J364" s="173">
        <v>10</v>
      </c>
      <c r="K364" s="145">
        <v>3.8</v>
      </c>
      <c r="L364" s="146">
        <v>1.2</v>
      </c>
      <c r="M364" s="133">
        <v>191</v>
      </c>
      <c r="N364" s="133"/>
      <c r="O364" s="166">
        <f t="shared" si="560"/>
        <v>50.263157894736842</v>
      </c>
      <c r="P364" s="158">
        <f t="shared" si="552"/>
        <v>5.0263157894736841</v>
      </c>
      <c r="Q364" s="137"/>
      <c r="R364" s="158">
        <f t="shared" si="561"/>
        <v>0</v>
      </c>
      <c r="S364" s="137"/>
      <c r="T364" s="158">
        <f t="shared" si="553"/>
        <v>0</v>
      </c>
      <c r="U364" s="261"/>
      <c r="V364" s="158">
        <f t="shared" si="562"/>
        <v>0</v>
      </c>
      <c r="W364" s="137">
        <v>0</v>
      </c>
      <c r="X364" s="158">
        <f t="shared" si="554"/>
        <v>0</v>
      </c>
      <c r="Y364" s="137">
        <v>0</v>
      </c>
      <c r="Z364" s="158">
        <f t="shared" si="555"/>
        <v>0</v>
      </c>
      <c r="AA364" s="137">
        <v>0</v>
      </c>
      <c r="AB364" s="158">
        <f t="shared" si="556"/>
        <v>0</v>
      </c>
      <c r="AC364" s="158">
        <v>0</v>
      </c>
      <c r="AD364" s="137">
        <v>0</v>
      </c>
      <c r="AE364" s="158">
        <f t="shared" si="557"/>
        <v>0</v>
      </c>
      <c r="AF364" s="158">
        <v>30</v>
      </c>
      <c r="AG364" s="158">
        <v>0</v>
      </c>
      <c r="AH364" s="174">
        <v>0.04</v>
      </c>
      <c r="AI364" s="174">
        <v>1.4999999999999999E-2</v>
      </c>
      <c r="AJ364" s="158">
        <f t="shared" si="558"/>
        <v>2.4</v>
      </c>
      <c r="AK364" s="175">
        <f t="shared" si="559"/>
        <v>0.89999999999999991</v>
      </c>
    </row>
    <row r="365" spans="1:37" s="195" customFormat="1" ht="12.75" customHeight="1" x14ac:dyDescent="0.2">
      <c r="A365" s="141" t="s">
        <v>167</v>
      </c>
      <c r="B365" s="176" t="s">
        <v>9</v>
      </c>
      <c r="C365" s="176" t="s">
        <v>2</v>
      </c>
      <c r="D365" s="273">
        <v>60</v>
      </c>
      <c r="E365" s="273">
        <v>40</v>
      </c>
      <c r="F365" s="273">
        <v>5</v>
      </c>
      <c r="G365" s="171">
        <f t="shared" si="549"/>
        <v>36.76052631578947</v>
      </c>
      <c r="H365" s="171">
        <f t="shared" si="550"/>
        <v>23.23947368421053</v>
      </c>
      <c r="I365" s="172">
        <f t="shared" si="551"/>
        <v>0.38732456140350885</v>
      </c>
      <c r="J365" s="173">
        <v>20</v>
      </c>
      <c r="K365" s="145">
        <v>3.8</v>
      </c>
      <c r="L365" s="146">
        <v>1.2</v>
      </c>
      <c r="M365" s="133">
        <v>263</v>
      </c>
      <c r="N365" s="133"/>
      <c r="O365" s="166">
        <f t="shared" si="560"/>
        <v>69.21052631578948</v>
      </c>
      <c r="P365" s="158">
        <f t="shared" si="552"/>
        <v>3.4605263157894739</v>
      </c>
      <c r="Q365" s="137"/>
      <c r="R365" s="158">
        <f t="shared" si="561"/>
        <v>0</v>
      </c>
      <c r="S365" s="137"/>
      <c r="T365" s="158">
        <f t="shared" si="553"/>
        <v>0</v>
      </c>
      <c r="U365" s="261"/>
      <c r="V365" s="158">
        <f t="shared" si="562"/>
        <v>0</v>
      </c>
      <c r="W365" s="137">
        <v>0</v>
      </c>
      <c r="X365" s="158">
        <f t="shared" si="554"/>
        <v>0</v>
      </c>
      <c r="Y365" s="137">
        <v>0</v>
      </c>
      <c r="Z365" s="158">
        <f t="shared" si="555"/>
        <v>0</v>
      </c>
      <c r="AA365" s="137">
        <v>0</v>
      </c>
      <c r="AB365" s="158">
        <f t="shared" si="556"/>
        <v>0</v>
      </c>
      <c r="AC365" s="158">
        <v>0</v>
      </c>
      <c r="AD365" s="137">
        <v>0</v>
      </c>
      <c r="AE365" s="158">
        <f t="shared" si="557"/>
        <v>0</v>
      </c>
      <c r="AF365" s="158">
        <v>30</v>
      </c>
      <c r="AG365" s="158">
        <v>0</v>
      </c>
      <c r="AH365" s="174">
        <v>0.04</v>
      </c>
      <c r="AI365" s="174">
        <v>1.4999999999999999E-2</v>
      </c>
      <c r="AJ365" s="158">
        <f t="shared" si="558"/>
        <v>2.4</v>
      </c>
      <c r="AK365" s="175">
        <f t="shared" si="559"/>
        <v>0.89999999999999991</v>
      </c>
    </row>
    <row r="366" spans="1:37" s="195" customFormat="1" ht="12.75" customHeight="1" x14ac:dyDescent="0.2">
      <c r="A366" s="141" t="s">
        <v>167</v>
      </c>
      <c r="B366" s="176" t="s">
        <v>9</v>
      </c>
      <c r="C366" s="176" t="s">
        <v>3</v>
      </c>
      <c r="D366" s="273">
        <v>60</v>
      </c>
      <c r="E366" s="273">
        <v>40</v>
      </c>
      <c r="F366" s="273">
        <v>5</v>
      </c>
      <c r="G366" s="171">
        <f t="shared" si="549"/>
        <v>37.51052631578947</v>
      </c>
      <c r="H366" s="171">
        <f t="shared" si="550"/>
        <v>22.48947368421053</v>
      </c>
      <c r="I366" s="172">
        <f t="shared" si="551"/>
        <v>0.37482456140350884</v>
      </c>
      <c r="J366" s="173">
        <v>30</v>
      </c>
      <c r="K366" s="145">
        <v>3.8</v>
      </c>
      <c r="L366" s="146">
        <v>1.2</v>
      </c>
      <c r="M366" s="133">
        <v>480</v>
      </c>
      <c r="N366" s="133"/>
      <c r="O366" s="166">
        <f t="shared" si="560"/>
        <v>126.31578947368422</v>
      </c>
      <c r="P366" s="158">
        <f t="shared" si="552"/>
        <v>4.2105263157894743</v>
      </c>
      <c r="Q366" s="137"/>
      <c r="R366" s="158">
        <f t="shared" si="561"/>
        <v>0</v>
      </c>
      <c r="S366" s="137"/>
      <c r="T366" s="158">
        <f t="shared" si="553"/>
        <v>0</v>
      </c>
      <c r="U366" s="261"/>
      <c r="V366" s="158">
        <f t="shared" si="562"/>
        <v>0</v>
      </c>
      <c r="W366" s="137">
        <v>0</v>
      </c>
      <c r="X366" s="158">
        <f t="shared" si="554"/>
        <v>0</v>
      </c>
      <c r="Y366" s="137">
        <v>0</v>
      </c>
      <c r="Z366" s="158">
        <f t="shared" si="555"/>
        <v>0</v>
      </c>
      <c r="AA366" s="137">
        <v>0</v>
      </c>
      <c r="AB366" s="158">
        <f t="shared" si="556"/>
        <v>0</v>
      </c>
      <c r="AC366" s="158">
        <v>0</v>
      </c>
      <c r="AD366" s="137">
        <v>0</v>
      </c>
      <c r="AE366" s="158">
        <f t="shared" si="557"/>
        <v>0</v>
      </c>
      <c r="AF366" s="158">
        <v>30</v>
      </c>
      <c r="AG366" s="158">
        <v>0</v>
      </c>
      <c r="AH366" s="174">
        <v>0.04</v>
      </c>
      <c r="AI366" s="174">
        <v>1.4999999999999999E-2</v>
      </c>
      <c r="AJ366" s="158">
        <f t="shared" si="558"/>
        <v>2.4</v>
      </c>
      <c r="AK366" s="175">
        <f t="shared" si="559"/>
        <v>0.89999999999999991</v>
      </c>
    </row>
    <row r="367" spans="1:37" s="195" customFormat="1" ht="12.75" customHeight="1" x14ac:dyDescent="0.2">
      <c r="A367" s="141" t="s">
        <v>167</v>
      </c>
      <c r="B367" s="176" t="s">
        <v>10</v>
      </c>
      <c r="C367" s="176" t="s">
        <v>1</v>
      </c>
      <c r="D367" s="273">
        <v>70</v>
      </c>
      <c r="E367" s="273">
        <v>40</v>
      </c>
      <c r="F367" s="273">
        <v>5</v>
      </c>
      <c r="G367" s="171">
        <f t="shared" ref="G367:G375" si="563">SUM(P367,R367,T367,V367,X367,Z367,AB367,AC367,AE367,AF367,AJ367,AK367)</f>
        <v>46.744736842105254</v>
      </c>
      <c r="H367" s="171">
        <f t="shared" si="550"/>
        <v>23.255263157894746</v>
      </c>
      <c r="I367" s="172">
        <f t="shared" si="551"/>
        <v>0.33221804511278208</v>
      </c>
      <c r="J367" s="173">
        <v>10</v>
      </c>
      <c r="K367" s="145">
        <v>3.8</v>
      </c>
      <c r="L367" s="146">
        <v>1.2</v>
      </c>
      <c r="M367" s="133">
        <v>380</v>
      </c>
      <c r="N367" s="133"/>
      <c r="O367" s="166">
        <f t="shared" si="560"/>
        <v>100</v>
      </c>
      <c r="P367" s="158">
        <f t="shared" si="552"/>
        <v>10</v>
      </c>
      <c r="Q367" s="137">
        <v>11</v>
      </c>
      <c r="R367" s="158">
        <f t="shared" si="561"/>
        <v>2.8947368421052633</v>
      </c>
      <c r="S367" s="137"/>
      <c r="T367" s="158">
        <f t="shared" si="553"/>
        <v>0</v>
      </c>
      <c r="U367" s="261"/>
      <c r="V367" s="158">
        <f t="shared" si="562"/>
        <v>0</v>
      </c>
      <c r="W367" s="137">
        <v>0</v>
      </c>
      <c r="X367" s="158">
        <f t="shared" si="554"/>
        <v>0</v>
      </c>
      <c r="Y367" s="137">
        <v>0</v>
      </c>
      <c r="Z367" s="158">
        <f t="shared" si="555"/>
        <v>0</v>
      </c>
      <c r="AA367" s="137">
        <v>0</v>
      </c>
      <c r="AB367" s="158">
        <f t="shared" si="556"/>
        <v>0</v>
      </c>
      <c r="AC367" s="158">
        <v>0</v>
      </c>
      <c r="AD367" s="137">
        <v>0</v>
      </c>
      <c r="AE367" s="158">
        <f t="shared" si="557"/>
        <v>0</v>
      </c>
      <c r="AF367" s="158">
        <v>30</v>
      </c>
      <c r="AG367" s="158">
        <v>0</v>
      </c>
      <c r="AH367" s="174">
        <v>0.04</v>
      </c>
      <c r="AI367" s="174">
        <v>1.4999999999999999E-2</v>
      </c>
      <c r="AJ367" s="158">
        <f t="shared" si="558"/>
        <v>2.8000000000000003</v>
      </c>
      <c r="AK367" s="175">
        <f t="shared" si="559"/>
        <v>1.05</v>
      </c>
    </row>
    <row r="368" spans="1:37" s="195" customFormat="1" ht="12.75" customHeight="1" x14ac:dyDescent="0.2">
      <c r="A368" s="141" t="s">
        <v>167</v>
      </c>
      <c r="B368" s="176" t="s">
        <v>10</v>
      </c>
      <c r="C368" s="176" t="s">
        <v>2</v>
      </c>
      <c r="D368" s="273">
        <v>70</v>
      </c>
      <c r="E368" s="273">
        <v>40</v>
      </c>
      <c r="F368" s="273">
        <v>5</v>
      </c>
      <c r="G368" s="171">
        <f t="shared" si="563"/>
        <v>44.126315789473679</v>
      </c>
      <c r="H368" s="171">
        <f t="shared" si="550"/>
        <v>25.873684210526321</v>
      </c>
      <c r="I368" s="172">
        <f t="shared" si="551"/>
        <v>0.36962406015037602</v>
      </c>
      <c r="J368" s="173">
        <v>20</v>
      </c>
      <c r="K368" s="145">
        <v>3.8</v>
      </c>
      <c r="L368" s="146">
        <v>1.2</v>
      </c>
      <c r="M368" s="133">
        <v>561</v>
      </c>
      <c r="N368" s="133"/>
      <c r="O368" s="166">
        <f t="shared" si="560"/>
        <v>147.63157894736844</v>
      </c>
      <c r="P368" s="158">
        <f t="shared" si="552"/>
        <v>7.3815789473684221</v>
      </c>
      <c r="Q368" s="137">
        <v>11</v>
      </c>
      <c r="R368" s="158">
        <f t="shared" si="561"/>
        <v>2.8947368421052633</v>
      </c>
      <c r="S368" s="137"/>
      <c r="T368" s="158">
        <f t="shared" si="553"/>
        <v>0</v>
      </c>
      <c r="U368" s="261"/>
      <c r="V368" s="158">
        <f t="shared" si="562"/>
        <v>0</v>
      </c>
      <c r="W368" s="137">
        <v>0</v>
      </c>
      <c r="X368" s="158">
        <f t="shared" si="554"/>
        <v>0</v>
      </c>
      <c r="Y368" s="137">
        <v>0</v>
      </c>
      <c r="Z368" s="158">
        <f t="shared" si="555"/>
        <v>0</v>
      </c>
      <c r="AA368" s="137">
        <v>0</v>
      </c>
      <c r="AB368" s="158">
        <f t="shared" si="556"/>
        <v>0</v>
      </c>
      <c r="AC368" s="158">
        <v>0</v>
      </c>
      <c r="AD368" s="137">
        <v>0</v>
      </c>
      <c r="AE368" s="158">
        <f t="shared" si="557"/>
        <v>0</v>
      </c>
      <c r="AF368" s="158">
        <v>30</v>
      </c>
      <c r="AG368" s="158">
        <v>0</v>
      </c>
      <c r="AH368" s="174">
        <v>0.04</v>
      </c>
      <c r="AI368" s="174">
        <v>1.4999999999999999E-2</v>
      </c>
      <c r="AJ368" s="158">
        <f t="shared" si="558"/>
        <v>2.8000000000000003</v>
      </c>
      <c r="AK368" s="175">
        <f t="shared" si="559"/>
        <v>1.05</v>
      </c>
    </row>
    <row r="369" spans="1:37" s="195" customFormat="1" ht="12.75" customHeight="1" x14ac:dyDescent="0.2">
      <c r="A369" s="141" t="s">
        <v>167</v>
      </c>
      <c r="B369" s="176" t="s">
        <v>10</v>
      </c>
      <c r="C369" s="176" t="s">
        <v>3</v>
      </c>
      <c r="D369" s="273">
        <v>70</v>
      </c>
      <c r="E369" s="273">
        <v>40</v>
      </c>
      <c r="F369" s="273">
        <v>5</v>
      </c>
      <c r="G369" s="171">
        <f t="shared" si="563"/>
        <v>45.323684210526309</v>
      </c>
      <c r="H369" s="171">
        <f t="shared" si="550"/>
        <v>24.676315789473691</v>
      </c>
      <c r="I369" s="172">
        <f t="shared" si="551"/>
        <v>0.35251879699248129</v>
      </c>
      <c r="J369" s="173">
        <v>30</v>
      </c>
      <c r="K369" s="145">
        <v>3.8</v>
      </c>
      <c r="L369" s="146">
        <v>1.2</v>
      </c>
      <c r="M369" s="133">
        <v>978</v>
      </c>
      <c r="N369" s="133"/>
      <c r="O369" s="166">
        <f t="shared" si="560"/>
        <v>257.36842105263162</v>
      </c>
      <c r="P369" s="158">
        <f t="shared" si="552"/>
        <v>8.5789473684210531</v>
      </c>
      <c r="Q369" s="137">
        <v>11</v>
      </c>
      <c r="R369" s="158">
        <f t="shared" si="561"/>
        <v>2.8947368421052633</v>
      </c>
      <c r="S369" s="137"/>
      <c r="T369" s="158">
        <f t="shared" si="553"/>
        <v>0</v>
      </c>
      <c r="U369" s="261"/>
      <c r="V369" s="158">
        <f t="shared" si="562"/>
        <v>0</v>
      </c>
      <c r="W369" s="137">
        <v>0</v>
      </c>
      <c r="X369" s="158">
        <f t="shared" si="554"/>
        <v>0</v>
      </c>
      <c r="Y369" s="137">
        <v>0</v>
      </c>
      <c r="Z369" s="158">
        <f t="shared" si="555"/>
        <v>0</v>
      </c>
      <c r="AA369" s="137">
        <v>0</v>
      </c>
      <c r="AB369" s="158">
        <f t="shared" si="556"/>
        <v>0</v>
      </c>
      <c r="AC369" s="158">
        <v>0</v>
      </c>
      <c r="AD369" s="137">
        <v>0</v>
      </c>
      <c r="AE369" s="158">
        <f t="shared" si="557"/>
        <v>0</v>
      </c>
      <c r="AF369" s="158">
        <v>30</v>
      </c>
      <c r="AG369" s="158">
        <v>0</v>
      </c>
      <c r="AH369" s="174">
        <v>0.04</v>
      </c>
      <c r="AI369" s="174">
        <v>1.4999999999999999E-2</v>
      </c>
      <c r="AJ369" s="158">
        <f t="shared" si="558"/>
        <v>2.8000000000000003</v>
      </c>
      <c r="AK369" s="175">
        <f t="shared" si="559"/>
        <v>1.05</v>
      </c>
    </row>
    <row r="370" spans="1:37" s="195" customFormat="1" ht="12.75" customHeight="1" x14ac:dyDescent="0.2">
      <c r="A370" s="141" t="s">
        <v>167</v>
      </c>
      <c r="B370" s="176" t="s">
        <v>11</v>
      </c>
      <c r="C370" s="176" t="s">
        <v>1</v>
      </c>
      <c r="D370" s="273">
        <v>70</v>
      </c>
      <c r="E370" s="273">
        <v>40</v>
      </c>
      <c r="F370" s="273">
        <v>5</v>
      </c>
      <c r="G370" s="171">
        <f t="shared" si="563"/>
        <v>48.455263157894734</v>
      </c>
      <c r="H370" s="171">
        <f t="shared" ref="H370:H375" si="564">D370-G370</f>
        <v>21.544736842105266</v>
      </c>
      <c r="I370" s="172">
        <f t="shared" ref="I370:I375" si="565">H370/D370</f>
        <v>0.3077819548872181</v>
      </c>
      <c r="J370" s="173">
        <v>10</v>
      </c>
      <c r="K370" s="145">
        <v>3.8</v>
      </c>
      <c r="L370" s="146">
        <v>1.2</v>
      </c>
      <c r="M370" s="133">
        <v>445</v>
      </c>
      <c r="N370" s="133"/>
      <c r="O370" s="166">
        <f t="shared" si="560"/>
        <v>117.10526315789474</v>
      </c>
      <c r="P370" s="158">
        <f t="shared" ref="P370:P375" si="566">O370/J370</f>
        <v>11.710526315789474</v>
      </c>
      <c r="Q370" s="137">
        <v>11</v>
      </c>
      <c r="R370" s="158">
        <f>Q370/K370</f>
        <v>2.8947368421052633</v>
      </c>
      <c r="S370" s="137"/>
      <c r="T370" s="158">
        <f t="shared" ref="T370:T375" si="567">S370/K370</f>
        <v>0</v>
      </c>
      <c r="U370" s="261"/>
      <c r="V370" s="158">
        <f t="shared" si="562"/>
        <v>0</v>
      </c>
      <c r="W370" s="137">
        <v>0</v>
      </c>
      <c r="X370" s="158">
        <f t="shared" ref="X370:X375" si="568">(W370/K370)/J370</f>
        <v>0</v>
      </c>
      <c r="Y370" s="137">
        <v>0</v>
      </c>
      <c r="Z370" s="158">
        <f t="shared" ref="Z370:Z375" si="569">(Y370/K370)/J370</f>
        <v>0</v>
      </c>
      <c r="AA370" s="137">
        <v>0</v>
      </c>
      <c r="AB370" s="158">
        <f t="shared" ref="AB370:AB375" si="570">(AA370/K370)/J370</f>
        <v>0</v>
      </c>
      <c r="AC370" s="158">
        <v>0</v>
      </c>
      <c r="AD370" s="137">
        <v>0</v>
      </c>
      <c r="AE370" s="158">
        <f t="shared" ref="AE370:AE375" si="571">AD370/K370</f>
        <v>0</v>
      </c>
      <c r="AF370" s="158">
        <v>30</v>
      </c>
      <c r="AG370" s="158">
        <v>0</v>
      </c>
      <c r="AH370" s="174">
        <v>0.04</v>
      </c>
      <c r="AI370" s="174">
        <v>1.4999999999999999E-2</v>
      </c>
      <c r="AJ370" s="158">
        <f t="shared" ref="AJ370:AJ375" si="572">(D370*AH370)+AG370</f>
        <v>2.8000000000000003</v>
      </c>
      <c r="AK370" s="175">
        <f t="shared" ref="AK370:AK375" si="573">D370*AI370</f>
        <v>1.05</v>
      </c>
    </row>
    <row r="371" spans="1:37" s="195" customFormat="1" ht="12.75" customHeight="1" x14ac:dyDescent="0.2">
      <c r="A371" s="141" t="s">
        <v>167</v>
      </c>
      <c r="B371" s="176" t="s">
        <v>11</v>
      </c>
      <c r="C371" s="176" t="s">
        <v>2</v>
      </c>
      <c r="D371" s="273">
        <v>70</v>
      </c>
      <c r="E371" s="273">
        <v>40</v>
      </c>
      <c r="F371" s="273">
        <v>5</v>
      </c>
      <c r="G371" s="171">
        <f t="shared" si="563"/>
        <v>45.626315789473679</v>
      </c>
      <c r="H371" s="171">
        <f t="shared" si="564"/>
        <v>24.373684210526321</v>
      </c>
      <c r="I371" s="172">
        <f t="shared" si="565"/>
        <v>0.34819548872180456</v>
      </c>
      <c r="J371" s="173">
        <v>20</v>
      </c>
      <c r="K371" s="145">
        <v>3.8</v>
      </c>
      <c r="L371" s="146">
        <v>1.2</v>
      </c>
      <c r="M371" s="133">
        <v>675</v>
      </c>
      <c r="N371" s="133"/>
      <c r="O371" s="166">
        <f t="shared" si="560"/>
        <v>177.63157894736844</v>
      </c>
      <c r="P371" s="158">
        <f t="shared" si="566"/>
        <v>8.8815789473684212</v>
      </c>
      <c r="Q371" s="137">
        <v>11</v>
      </c>
      <c r="R371" s="158">
        <f>Q371/K371</f>
        <v>2.8947368421052633</v>
      </c>
      <c r="S371" s="137"/>
      <c r="T371" s="158">
        <f t="shared" si="567"/>
        <v>0</v>
      </c>
      <c r="U371" s="261"/>
      <c r="V371" s="158">
        <f t="shared" si="562"/>
        <v>0</v>
      </c>
      <c r="W371" s="137">
        <v>0</v>
      </c>
      <c r="X371" s="158">
        <f t="shared" si="568"/>
        <v>0</v>
      </c>
      <c r="Y371" s="137">
        <v>0</v>
      </c>
      <c r="Z371" s="158">
        <f t="shared" si="569"/>
        <v>0</v>
      </c>
      <c r="AA371" s="137">
        <v>0</v>
      </c>
      <c r="AB371" s="158">
        <f t="shared" si="570"/>
        <v>0</v>
      </c>
      <c r="AC371" s="158">
        <v>0</v>
      </c>
      <c r="AD371" s="137">
        <v>0</v>
      </c>
      <c r="AE371" s="158">
        <f t="shared" si="571"/>
        <v>0</v>
      </c>
      <c r="AF371" s="158">
        <v>30</v>
      </c>
      <c r="AG371" s="158">
        <v>0</v>
      </c>
      <c r="AH371" s="174">
        <v>0.04</v>
      </c>
      <c r="AI371" s="174">
        <v>1.4999999999999999E-2</v>
      </c>
      <c r="AJ371" s="158">
        <f t="shared" si="572"/>
        <v>2.8000000000000003</v>
      </c>
      <c r="AK371" s="175">
        <f t="shared" si="573"/>
        <v>1.05</v>
      </c>
    </row>
    <row r="372" spans="1:37" s="195" customFormat="1" ht="13.5" customHeight="1" thickBot="1" x14ac:dyDescent="0.25">
      <c r="A372" s="142" t="s">
        <v>167</v>
      </c>
      <c r="B372" s="177" t="s">
        <v>11</v>
      </c>
      <c r="C372" s="177" t="s">
        <v>3</v>
      </c>
      <c r="D372" s="279">
        <v>70</v>
      </c>
      <c r="E372" s="279">
        <v>40</v>
      </c>
      <c r="F372" s="279">
        <v>5</v>
      </c>
      <c r="G372" s="178">
        <f t="shared" si="563"/>
        <v>46.902631578947364</v>
      </c>
      <c r="H372" s="178">
        <f t="shared" si="564"/>
        <v>23.097368421052636</v>
      </c>
      <c r="I372" s="179">
        <f t="shared" si="565"/>
        <v>0.32996240601503768</v>
      </c>
      <c r="J372" s="180">
        <v>30</v>
      </c>
      <c r="K372" s="147">
        <v>3.8</v>
      </c>
      <c r="L372" s="148">
        <v>1.2</v>
      </c>
      <c r="M372" s="134">
        <v>1158</v>
      </c>
      <c r="N372" s="134"/>
      <c r="O372" s="168">
        <f t="shared" si="560"/>
        <v>304.73684210526318</v>
      </c>
      <c r="P372" s="159">
        <f t="shared" si="566"/>
        <v>10.157894736842106</v>
      </c>
      <c r="Q372" s="138">
        <v>11</v>
      </c>
      <c r="R372" s="159">
        <f>Q372/K372</f>
        <v>2.8947368421052633</v>
      </c>
      <c r="S372" s="138"/>
      <c r="T372" s="159">
        <f t="shared" si="567"/>
        <v>0</v>
      </c>
      <c r="U372" s="262"/>
      <c r="V372" s="159">
        <f t="shared" si="562"/>
        <v>0</v>
      </c>
      <c r="W372" s="138">
        <v>0</v>
      </c>
      <c r="X372" s="159">
        <f t="shared" si="568"/>
        <v>0</v>
      </c>
      <c r="Y372" s="138">
        <v>0</v>
      </c>
      <c r="Z372" s="159">
        <f t="shared" si="569"/>
        <v>0</v>
      </c>
      <c r="AA372" s="138">
        <v>0</v>
      </c>
      <c r="AB372" s="159">
        <f t="shared" si="570"/>
        <v>0</v>
      </c>
      <c r="AC372" s="159">
        <v>0</v>
      </c>
      <c r="AD372" s="138">
        <v>0</v>
      </c>
      <c r="AE372" s="159">
        <f t="shared" si="571"/>
        <v>0</v>
      </c>
      <c r="AF372" s="159">
        <v>30</v>
      </c>
      <c r="AG372" s="159">
        <v>0</v>
      </c>
      <c r="AH372" s="181">
        <v>0.04</v>
      </c>
      <c r="AI372" s="181">
        <v>1.4999999999999999E-2</v>
      </c>
      <c r="AJ372" s="159">
        <f t="shared" si="572"/>
        <v>2.8000000000000003</v>
      </c>
      <c r="AK372" s="182">
        <f t="shared" si="573"/>
        <v>1.05</v>
      </c>
    </row>
    <row r="373" spans="1:37" s="195" customFormat="1" ht="12.75" customHeight="1" x14ac:dyDescent="0.2">
      <c r="A373" s="141" t="s">
        <v>193</v>
      </c>
      <c r="B373" s="176" t="s">
        <v>7</v>
      </c>
      <c r="C373" s="176" t="s">
        <v>22</v>
      </c>
      <c r="D373" s="273">
        <v>45</v>
      </c>
      <c r="E373" s="273">
        <v>25</v>
      </c>
      <c r="F373" s="273">
        <v>5</v>
      </c>
      <c r="G373" s="171">
        <f t="shared" si="563"/>
        <v>31.475000000000001</v>
      </c>
      <c r="H373" s="171">
        <f t="shared" si="564"/>
        <v>13.524999999999999</v>
      </c>
      <c r="I373" s="172">
        <f t="shared" si="565"/>
        <v>0.30055555555555552</v>
      </c>
      <c r="J373" s="173">
        <v>1</v>
      </c>
      <c r="K373" s="145">
        <v>3.8</v>
      </c>
      <c r="L373" s="146">
        <v>1.2</v>
      </c>
      <c r="M373" s="133"/>
      <c r="N373" s="133"/>
      <c r="O373" s="166">
        <f>(M373+N373)/K373</f>
        <v>0</v>
      </c>
      <c r="P373" s="158">
        <f t="shared" si="566"/>
        <v>0</v>
      </c>
      <c r="Q373" s="137"/>
      <c r="R373" s="158">
        <v>0</v>
      </c>
      <c r="S373" s="137"/>
      <c r="T373" s="158">
        <f t="shared" si="567"/>
        <v>0</v>
      </c>
      <c r="U373" s="261"/>
      <c r="V373" s="158">
        <f>U373*L373</f>
        <v>0</v>
      </c>
      <c r="W373" s="137">
        <v>0</v>
      </c>
      <c r="X373" s="158">
        <f t="shared" si="568"/>
        <v>0</v>
      </c>
      <c r="Y373" s="137">
        <v>0</v>
      </c>
      <c r="Z373" s="158">
        <f t="shared" si="569"/>
        <v>0</v>
      </c>
      <c r="AA373" s="137">
        <v>0</v>
      </c>
      <c r="AB373" s="158">
        <f t="shared" si="570"/>
        <v>0</v>
      </c>
      <c r="AC373" s="158">
        <v>0</v>
      </c>
      <c r="AD373" s="137">
        <v>0</v>
      </c>
      <c r="AE373" s="158">
        <f t="shared" si="571"/>
        <v>0</v>
      </c>
      <c r="AF373" s="158">
        <v>29</v>
      </c>
      <c r="AG373" s="158">
        <v>0</v>
      </c>
      <c r="AH373" s="174">
        <v>0.04</v>
      </c>
      <c r="AI373" s="174">
        <v>1.4999999999999999E-2</v>
      </c>
      <c r="AJ373" s="158">
        <f t="shared" si="572"/>
        <v>1.8</v>
      </c>
      <c r="AK373" s="175">
        <f t="shared" si="573"/>
        <v>0.67499999999999993</v>
      </c>
    </row>
    <row r="374" spans="1:37" s="195" customFormat="1" ht="12.75" customHeight="1" x14ac:dyDescent="0.2">
      <c r="A374" s="141" t="s">
        <v>193</v>
      </c>
      <c r="B374" s="176" t="s">
        <v>9</v>
      </c>
      <c r="C374" s="176" t="s">
        <v>22</v>
      </c>
      <c r="D374" s="273">
        <v>50</v>
      </c>
      <c r="E374" s="273">
        <v>30</v>
      </c>
      <c r="F374" s="273">
        <v>5</v>
      </c>
      <c r="G374" s="171">
        <f t="shared" si="563"/>
        <v>33.75</v>
      </c>
      <c r="H374" s="171">
        <f t="shared" si="564"/>
        <v>16.25</v>
      </c>
      <c r="I374" s="172">
        <f t="shared" si="565"/>
        <v>0.32500000000000001</v>
      </c>
      <c r="J374" s="173">
        <v>1</v>
      </c>
      <c r="K374" s="145">
        <v>3.8</v>
      </c>
      <c r="L374" s="146">
        <v>1.2</v>
      </c>
      <c r="M374" s="133"/>
      <c r="N374" s="133"/>
      <c r="O374" s="166">
        <f>(M374+N374)/K374</f>
        <v>0</v>
      </c>
      <c r="P374" s="158">
        <f t="shared" si="566"/>
        <v>0</v>
      </c>
      <c r="Q374" s="137"/>
      <c r="R374" s="158">
        <v>0</v>
      </c>
      <c r="S374" s="137"/>
      <c r="T374" s="158">
        <f t="shared" si="567"/>
        <v>0</v>
      </c>
      <c r="U374" s="261"/>
      <c r="V374" s="158">
        <f>U374*L374</f>
        <v>0</v>
      </c>
      <c r="W374" s="137">
        <v>0</v>
      </c>
      <c r="X374" s="158">
        <f t="shared" si="568"/>
        <v>0</v>
      </c>
      <c r="Y374" s="137">
        <v>0</v>
      </c>
      <c r="Z374" s="158">
        <f t="shared" si="569"/>
        <v>0</v>
      </c>
      <c r="AA374" s="137">
        <v>0</v>
      </c>
      <c r="AB374" s="158">
        <f t="shared" si="570"/>
        <v>0</v>
      </c>
      <c r="AC374" s="158">
        <v>0</v>
      </c>
      <c r="AD374" s="137">
        <v>0</v>
      </c>
      <c r="AE374" s="158">
        <f t="shared" si="571"/>
        <v>0</v>
      </c>
      <c r="AF374" s="158">
        <v>31</v>
      </c>
      <c r="AG374" s="158">
        <v>0</v>
      </c>
      <c r="AH374" s="174">
        <v>0.04</v>
      </c>
      <c r="AI374" s="174">
        <v>1.4999999999999999E-2</v>
      </c>
      <c r="AJ374" s="158">
        <f t="shared" si="572"/>
        <v>2</v>
      </c>
      <c r="AK374" s="175">
        <f t="shared" si="573"/>
        <v>0.75</v>
      </c>
    </row>
    <row r="375" spans="1:37" s="195" customFormat="1" ht="13.5" customHeight="1" thickBot="1" x14ac:dyDescent="0.25">
      <c r="A375" s="142" t="s">
        <v>193</v>
      </c>
      <c r="B375" s="177" t="s">
        <v>8</v>
      </c>
      <c r="C375" s="177" t="s">
        <v>22</v>
      </c>
      <c r="D375" s="279">
        <v>50</v>
      </c>
      <c r="E375" s="279">
        <v>30</v>
      </c>
      <c r="F375" s="279">
        <v>5</v>
      </c>
      <c r="G375" s="178">
        <f t="shared" si="563"/>
        <v>33.75</v>
      </c>
      <c r="H375" s="178">
        <f t="shared" si="564"/>
        <v>16.25</v>
      </c>
      <c r="I375" s="179">
        <f t="shared" si="565"/>
        <v>0.32500000000000001</v>
      </c>
      <c r="J375" s="180">
        <v>1</v>
      </c>
      <c r="K375" s="147">
        <v>3.8</v>
      </c>
      <c r="L375" s="148">
        <v>1.2</v>
      </c>
      <c r="M375" s="134"/>
      <c r="N375" s="134"/>
      <c r="O375" s="168">
        <f>(M375+N375)/K375</f>
        <v>0</v>
      </c>
      <c r="P375" s="159">
        <f t="shared" si="566"/>
        <v>0</v>
      </c>
      <c r="Q375" s="138"/>
      <c r="R375" s="159">
        <v>0</v>
      </c>
      <c r="S375" s="138"/>
      <c r="T375" s="159">
        <f t="shared" si="567"/>
        <v>0</v>
      </c>
      <c r="U375" s="262"/>
      <c r="V375" s="159">
        <f>U375*L375</f>
        <v>0</v>
      </c>
      <c r="W375" s="138">
        <v>0</v>
      </c>
      <c r="X375" s="159">
        <f t="shared" si="568"/>
        <v>0</v>
      </c>
      <c r="Y375" s="138">
        <v>0</v>
      </c>
      <c r="Z375" s="159">
        <f t="shared" si="569"/>
        <v>0</v>
      </c>
      <c r="AA375" s="138">
        <v>0</v>
      </c>
      <c r="AB375" s="159">
        <f t="shared" si="570"/>
        <v>0</v>
      </c>
      <c r="AC375" s="159">
        <v>0</v>
      </c>
      <c r="AD375" s="138">
        <v>0</v>
      </c>
      <c r="AE375" s="159">
        <f t="shared" si="571"/>
        <v>0</v>
      </c>
      <c r="AF375" s="159">
        <v>31</v>
      </c>
      <c r="AG375" s="159">
        <v>0</v>
      </c>
      <c r="AH375" s="181">
        <v>0.04</v>
      </c>
      <c r="AI375" s="181">
        <v>1.4999999999999999E-2</v>
      </c>
      <c r="AJ375" s="159">
        <f t="shared" si="572"/>
        <v>2</v>
      </c>
      <c r="AK375" s="182">
        <f t="shared" si="573"/>
        <v>0.75</v>
      </c>
    </row>
    <row r="376" spans="1:37" s="195" customFormat="1" ht="12.75" customHeight="1" x14ac:dyDescent="0.2">
      <c r="A376" s="235" t="s">
        <v>57</v>
      </c>
      <c r="B376" s="225" t="s">
        <v>7</v>
      </c>
      <c r="C376" s="225" t="s">
        <v>1</v>
      </c>
      <c r="D376" s="280">
        <v>45</v>
      </c>
      <c r="E376" s="280">
        <v>25</v>
      </c>
      <c r="F376" s="280">
        <v>5</v>
      </c>
      <c r="G376" s="226">
        <f t="shared" si="549"/>
        <v>32.027631578947371</v>
      </c>
      <c r="H376" s="226">
        <f t="shared" si="550"/>
        <v>12.972368421052629</v>
      </c>
      <c r="I376" s="227">
        <f t="shared" si="551"/>
        <v>0.28827485380116952</v>
      </c>
      <c r="J376" s="228">
        <v>10</v>
      </c>
      <c r="K376" s="143">
        <v>3.8</v>
      </c>
      <c r="L376" s="152">
        <v>1.2</v>
      </c>
      <c r="M376" s="135">
        <v>249</v>
      </c>
      <c r="N376" s="135"/>
      <c r="O376" s="169">
        <f t="shared" ref="O376:O384" si="574">(M376+N376)/K376</f>
        <v>65.526315789473685</v>
      </c>
      <c r="P376" s="164">
        <f t="shared" si="552"/>
        <v>6.5526315789473681</v>
      </c>
      <c r="Q376" s="139"/>
      <c r="R376" s="164">
        <f t="shared" ref="R376:R384" si="575">Q376/K376</f>
        <v>0</v>
      </c>
      <c r="S376" s="139"/>
      <c r="T376" s="164">
        <f t="shared" si="553"/>
        <v>0</v>
      </c>
      <c r="U376" s="258"/>
      <c r="V376" s="164">
        <f>U376*L376</f>
        <v>0</v>
      </c>
      <c r="W376" s="139">
        <v>0</v>
      </c>
      <c r="X376" s="164">
        <f t="shared" si="554"/>
        <v>0</v>
      </c>
      <c r="Y376" s="139">
        <v>0</v>
      </c>
      <c r="Z376" s="164">
        <f t="shared" si="555"/>
        <v>0</v>
      </c>
      <c r="AA376" s="139">
        <v>0</v>
      </c>
      <c r="AB376" s="164">
        <f t="shared" si="556"/>
        <v>0</v>
      </c>
      <c r="AC376" s="164">
        <v>0</v>
      </c>
      <c r="AD376" s="139">
        <v>0</v>
      </c>
      <c r="AE376" s="164">
        <f t="shared" si="557"/>
        <v>0</v>
      </c>
      <c r="AF376" s="164">
        <v>23</v>
      </c>
      <c r="AG376" s="164">
        <v>0</v>
      </c>
      <c r="AH376" s="236">
        <v>0.04</v>
      </c>
      <c r="AI376" s="236">
        <v>1.4999999999999999E-2</v>
      </c>
      <c r="AJ376" s="164">
        <f t="shared" si="558"/>
        <v>1.8</v>
      </c>
      <c r="AK376" s="230">
        <f t="shared" si="559"/>
        <v>0.67499999999999993</v>
      </c>
    </row>
    <row r="377" spans="1:37" s="195" customFormat="1" ht="12.75" customHeight="1" x14ac:dyDescent="0.2">
      <c r="A377" s="141" t="s">
        <v>57</v>
      </c>
      <c r="B377" s="176" t="s">
        <v>7</v>
      </c>
      <c r="C377" s="176" t="s">
        <v>2</v>
      </c>
      <c r="D377" s="273">
        <v>45</v>
      </c>
      <c r="E377" s="273">
        <v>25</v>
      </c>
      <c r="F377" s="273">
        <v>5</v>
      </c>
      <c r="G377" s="171">
        <f t="shared" si="549"/>
        <v>30.277631578947371</v>
      </c>
      <c r="H377" s="171">
        <f t="shared" si="550"/>
        <v>14.722368421052629</v>
      </c>
      <c r="I377" s="172">
        <f t="shared" si="551"/>
        <v>0.32716374269005843</v>
      </c>
      <c r="J377" s="173">
        <v>20</v>
      </c>
      <c r="K377" s="145">
        <v>3.8</v>
      </c>
      <c r="L377" s="146">
        <v>1.2</v>
      </c>
      <c r="M377" s="133">
        <v>365</v>
      </c>
      <c r="N377" s="133"/>
      <c r="O377" s="166">
        <f t="shared" si="574"/>
        <v>96.05263157894737</v>
      </c>
      <c r="P377" s="158">
        <f t="shared" si="552"/>
        <v>4.8026315789473681</v>
      </c>
      <c r="Q377" s="137"/>
      <c r="R377" s="158">
        <f t="shared" si="575"/>
        <v>0</v>
      </c>
      <c r="S377" s="137"/>
      <c r="T377" s="158">
        <f t="shared" si="553"/>
        <v>0</v>
      </c>
      <c r="U377" s="261"/>
      <c r="V377" s="158">
        <f t="shared" ref="V377:V384" si="576">U377*L377</f>
        <v>0</v>
      </c>
      <c r="W377" s="137">
        <v>0</v>
      </c>
      <c r="X377" s="158">
        <f t="shared" si="554"/>
        <v>0</v>
      </c>
      <c r="Y377" s="137">
        <v>0</v>
      </c>
      <c r="Z377" s="158">
        <f t="shared" si="555"/>
        <v>0</v>
      </c>
      <c r="AA377" s="137">
        <v>0</v>
      </c>
      <c r="AB377" s="158">
        <f t="shared" si="556"/>
        <v>0</v>
      </c>
      <c r="AC377" s="158">
        <v>0</v>
      </c>
      <c r="AD377" s="137">
        <v>0</v>
      </c>
      <c r="AE377" s="158">
        <f t="shared" si="557"/>
        <v>0</v>
      </c>
      <c r="AF377" s="158">
        <v>23</v>
      </c>
      <c r="AG377" s="158">
        <v>0</v>
      </c>
      <c r="AH377" s="174">
        <v>0.04</v>
      </c>
      <c r="AI377" s="174">
        <v>1.4999999999999999E-2</v>
      </c>
      <c r="AJ377" s="158">
        <f t="shared" si="558"/>
        <v>1.8</v>
      </c>
      <c r="AK377" s="175">
        <f t="shared" si="559"/>
        <v>0.67499999999999993</v>
      </c>
    </row>
    <row r="378" spans="1:37" s="195" customFormat="1" ht="12.75" customHeight="1" x14ac:dyDescent="0.2">
      <c r="A378" s="141" t="s">
        <v>57</v>
      </c>
      <c r="B378" s="176" t="s">
        <v>7</v>
      </c>
      <c r="C378" s="176" t="s">
        <v>3</v>
      </c>
      <c r="D378" s="273">
        <v>45</v>
      </c>
      <c r="E378" s="273">
        <v>25</v>
      </c>
      <c r="F378" s="273">
        <v>5</v>
      </c>
      <c r="G378" s="171">
        <f t="shared" si="549"/>
        <v>31.080263157894738</v>
      </c>
      <c r="H378" s="171">
        <f t="shared" si="550"/>
        <v>13.919736842105262</v>
      </c>
      <c r="I378" s="172">
        <f t="shared" si="551"/>
        <v>0.30932748538011695</v>
      </c>
      <c r="J378" s="173">
        <v>30</v>
      </c>
      <c r="K378" s="145">
        <v>3.8</v>
      </c>
      <c r="L378" s="146">
        <v>1.2</v>
      </c>
      <c r="M378" s="133">
        <v>639</v>
      </c>
      <c r="N378" s="133"/>
      <c r="O378" s="166">
        <f t="shared" si="574"/>
        <v>168.15789473684211</v>
      </c>
      <c r="P378" s="158">
        <f t="shared" si="552"/>
        <v>5.6052631578947372</v>
      </c>
      <c r="Q378" s="137"/>
      <c r="R378" s="158">
        <f t="shared" si="575"/>
        <v>0</v>
      </c>
      <c r="S378" s="137"/>
      <c r="T378" s="158">
        <f t="shared" si="553"/>
        <v>0</v>
      </c>
      <c r="U378" s="261"/>
      <c r="V378" s="158">
        <f t="shared" si="576"/>
        <v>0</v>
      </c>
      <c r="W378" s="137">
        <v>0</v>
      </c>
      <c r="X378" s="158">
        <f t="shared" si="554"/>
        <v>0</v>
      </c>
      <c r="Y378" s="137">
        <v>0</v>
      </c>
      <c r="Z378" s="158">
        <f t="shared" si="555"/>
        <v>0</v>
      </c>
      <c r="AA378" s="137">
        <v>0</v>
      </c>
      <c r="AB378" s="158">
        <f t="shared" si="556"/>
        <v>0</v>
      </c>
      <c r="AC378" s="158">
        <v>0</v>
      </c>
      <c r="AD378" s="137">
        <v>0</v>
      </c>
      <c r="AE378" s="158">
        <f t="shared" si="557"/>
        <v>0</v>
      </c>
      <c r="AF378" s="158">
        <v>23</v>
      </c>
      <c r="AG378" s="158">
        <v>0</v>
      </c>
      <c r="AH378" s="174">
        <v>0.04</v>
      </c>
      <c r="AI378" s="174">
        <v>1.4999999999999999E-2</v>
      </c>
      <c r="AJ378" s="158">
        <f t="shared" si="558"/>
        <v>1.8</v>
      </c>
      <c r="AK378" s="175">
        <f t="shared" si="559"/>
        <v>0.67499999999999993</v>
      </c>
    </row>
    <row r="379" spans="1:37" s="195" customFormat="1" ht="12.75" customHeight="1" x14ac:dyDescent="0.2">
      <c r="A379" s="141" t="s">
        <v>57</v>
      </c>
      <c r="B379" s="176" t="s">
        <v>8</v>
      </c>
      <c r="C379" s="176" t="s">
        <v>1</v>
      </c>
      <c r="D379" s="273">
        <v>50</v>
      </c>
      <c r="E379" s="273">
        <v>30</v>
      </c>
      <c r="F379" s="273">
        <v>5</v>
      </c>
      <c r="G379" s="171">
        <f t="shared" si="549"/>
        <v>29.434210526315791</v>
      </c>
      <c r="H379" s="171">
        <f t="shared" si="550"/>
        <v>20.565789473684209</v>
      </c>
      <c r="I379" s="172">
        <f t="shared" si="551"/>
        <v>0.41131578947368419</v>
      </c>
      <c r="J379" s="173">
        <v>10</v>
      </c>
      <c r="K379" s="145">
        <v>3.8</v>
      </c>
      <c r="L379" s="146">
        <v>1.2</v>
      </c>
      <c r="M379" s="133">
        <v>292</v>
      </c>
      <c r="N379" s="133"/>
      <c r="O379" s="166">
        <f t="shared" si="574"/>
        <v>76.842105263157904</v>
      </c>
      <c r="P379" s="158">
        <f t="shared" si="552"/>
        <v>7.6842105263157903</v>
      </c>
      <c r="Q379" s="137"/>
      <c r="R379" s="158">
        <f t="shared" si="575"/>
        <v>0</v>
      </c>
      <c r="S379" s="137"/>
      <c r="T379" s="158">
        <f t="shared" si="553"/>
        <v>0</v>
      </c>
      <c r="U379" s="261"/>
      <c r="V379" s="158">
        <f t="shared" si="576"/>
        <v>0</v>
      </c>
      <c r="W379" s="137">
        <v>0</v>
      </c>
      <c r="X379" s="158">
        <f t="shared" si="554"/>
        <v>0</v>
      </c>
      <c r="Y379" s="137">
        <v>0</v>
      </c>
      <c r="Z379" s="158">
        <f t="shared" si="555"/>
        <v>0</v>
      </c>
      <c r="AA379" s="137">
        <v>0</v>
      </c>
      <c r="AB379" s="158">
        <f t="shared" si="556"/>
        <v>0</v>
      </c>
      <c r="AC379" s="158">
        <v>0</v>
      </c>
      <c r="AD379" s="137">
        <v>0</v>
      </c>
      <c r="AE379" s="158">
        <f t="shared" si="557"/>
        <v>0</v>
      </c>
      <c r="AF379" s="158">
        <v>19</v>
      </c>
      <c r="AG379" s="158">
        <v>0</v>
      </c>
      <c r="AH379" s="174">
        <v>0.04</v>
      </c>
      <c r="AI379" s="174">
        <v>1.4999999999999999E-2</v>
      </c>
      <c r="AJ379" s="158">
        <f t="shared" si="558"/>
        <v>2</v>
      </c>
      <c r="AK379" s="175">
        <f t="shared" si="559"/>
        <v>0.75</v>
      </c>
    </row>
    <row r="380" spans="1:37" s="195" customFormat="1" ht="12.75" customHeight="1" x14ac:dyDescent="0.2">
      <c r="A380" s="141" t="s">
        <v>57</v>
      </c>
      <c r="B380" s="176" t="s">
        <v>8</v>
      </c>
      <c r="C380" s="176" t="s">
        <v>2</v>
      </c>
      <c r="D380" s="273">
        <v>50</v>
      </c>
      <c r="E380" s="273">
        <v>30</v>
      </c>
      <c r="F380" s="273">
        <v>5</v>
      </c>
      <c r="G380" s="171">
        <f t="shared" si="549"/>
        <v>27.565789473684212</v>
      </c>
      <c r="H380" s="171">
        <f t="shared" si="550"/>
        <v>22.434210526315788</v>
      </c>
      <c r="I380" s="172">
        <f t="shared" si="551"/>
        <v>0.44868421052631574</v>
      </c>
      <c r="J380" s="173">
        <v>20</v>
      </c>
      <c r="K380" s="145">
        <v>3.8</v>
      </c>
      <c r="L380" s="146">
        <v>1.2</v>
      </c>
      <c r="M380" s="133">
        <v>442</v>
      </c>
      <c r="N380" s="133"/>
      <c r="O380" s="166">
        <f t="shared" si="574"/>
        <v>116.31578947368422</v>
      </c>
      <c r="P380" s="158">
        <f t="shared" si="552"/>
        <v>5.8157894736842106</v>
      </c>
      <c r="Q380" s="137"/>
      <c r="R380" s="158">
        <f t="shared" si="575"/>
        <v>0</v>
      </c>
      <c r="S380" s="137"/>
      <c r="T380" s="158">
        <f t="shared" si="553"/>
        <v>0</v>
      </c>
      <c r="U380" s="261"/>
      <c r="V380" s="158">
        <f t="shared" si="576"/>
        <v>0</v>
      </c>
      <c r="W380" s="137">
        <v>0</v>
      </c>
      <c r="X380" s="158">
        <f t="shared" si="554"/>
        <v>0</v>
      </c>
      <c r="Y380" s="137">
        <v>0</v>
      </c>
      <c r="Z380" s="158">
        <f t="shared" si="555"/>
        <v>0</v>
      </c>
      <c r="AA380" s="137">
        <v>0</v>
      </c>
      <c r="AB380" s="158">
        <f t="shared" si="556"/>
        <v>0</v>
      </c>
      <c r="AC380" s="158">
        <v>0</v>
      </c>
      <c r="AD380" s="137">
        <v>0</v>
      </c>
      <c r="AE380" s="158">
        <f t="shared" si="557"/>
        <v>0</v>
      </c>
      <c r="AF380" s="158">
        <v>19</v>
      </c>
      <c r="AG380" s="158">
        <v>0</v>
      </c>
      <c r="AH380" s="174">
        <v>0.04</v>
      </c>
      <c r="AI380" s="174">
        <v>1.4999999999999999E-2</v>
      </c>
      <c r="AJ380" s="158">
        <f t="shared" si="558"/>
        <v>2</v>
      </c>
      <c r="AK380" s="175">
        <f t="shared" si="559"/>
        <v>0.75</v>
      </c>
    </row>
    <row r="381" spans="1:37" s="195" customFormat="1" ht="12.75" customHeight="1" x14ac:dyDescent="0.2">
      <c r="A381" s="141" t="s">
        <v>57</v>
      </c>
      <c r="B381" s="176" t="s">
        <v>8</v>
      </c>
      <c r="C381" s="176" t="s">
        <v>3</v>
      </c>
      <c r="D381" s="273">
        <v>50</v>
      </c>
      <c r="E381" s="273">
        <v>30</v>
      </c>
      <c r="F381" s="273">
        <v>5</v>
      </c>
      <c r="G381" s="171">
        <f t="shared" si="549"/>
        <v>28.407894736842106</v>
      </c>
      <c r="H381" s="171">
        <f t="shared" si="550"/>
        <v>21.592105263157894</v>
      </c>
      <c r="I381" s="172">
        <f t="shared" si="551"/>
        <v>0.43184210526315786</v>
      </c>
      <c r="J381" s="173">
        <v>30</v>
      </c>
      <c r="K381" s="145">
        <v>3.8</v>
      </c>
      <c r="L381" s="146">
        <v>1.2</v>
      </c>
      <c r="M381" s="133">
        <v>759</v>
      </c>
      <c r="N381" s="133"/>
      <c r="O381" s="166">
        <f t="shared" si="574"/>
        <v>199.73684210526318</v>
      </c>
      <c r="P381" s="158">
        <f t="shared" si="552"/>
        <v>6.6578947368421062</v>
      </c>
      <c r="Q381" s="137"/>
      <c r="R381" s="158">
        <f t="shared" si="575"/>
        <v>0</v>
      </c>
      <c r="S381" s="137"/>
      <c r="T381" s="158">
        <f t="shared" si="553"/>
        <v>0</v>
      </c>
      <c r="U381" s="261"/>
      <c r="V381" s="158">
        <f t="shared" si="576"/>
        <v>0</v>
      </c>
      <c r="W381" s="137">
        <v>0</v>
      </c>
      <c r="X381" s="158">
        <f t="shared" si="554"/>
        <v>0</v>
      </c>
      <c r="Y381" s="137">
        <v>0</v>
      </c>
      <c r="Z381" s="158">
        <f t="shared" si="555"/>
        <v>0</v>
      </c>
      <c r="AA381" s="137">
        <v>0</v>
      </c>
      <c r="AB381" s="158">
        <f t="shared" si="556"/>
        <v>0</v>
      </c>
      <c r="AC381" s="158">
        <v>0</v>
      </c>
      <c r="AD381" s="137">
        <v>0</v>
      </c>
      <c r="AE381" s="158">
        <f t="shared" si="557"/>
        <v>0</v>
      </c>
      <c r="AF381" s="158">
        <v>19</v>
      </c>
      <c r="AG381" s="158">
        <v>0</v>
      </c>
      <c r="AH381" s="174">
        <v>0.04</v>
      </c>
      <c r="AI381" s="174">
        <v>1.4999999999999999E-2</v>
      </c>
      <c r="AJ381" s="158">
        <f t="shared" si="558"/>
        <v>2</v>
      </c>
      <c r="AK381" s="175">
        <f t="shared" si="559"/>
        <v>0.75</v>
      </c>
    </row>
    <row r="382" spans="1:37" s="195" customFormat="1" ht="12.75" customHeight="1" x14ac:dyDescent="0.2">
      <c r="A382" s="141" t="s">
        <v>57</v>
      </c>
      <c r="B382" s="176" t="s">
        <v>9</v>
      </c>
      <c r="C382" s="176" t="s">
        <v>1</v>
      </c>
      <c r="D382" s="273">
        <v>50</v>
      </c>
      <c r="E382" s="273">
        <v>30</v>
      </c>
      <c r="F382" s="273">
        <v>5</v>
      </c>
      <c r="G382" s="171">
        <f t="shared" si="549"/>
        <v>30.381578947368421</v>
      </c>
      <c r="H382" s="171">
        <f t="shared" si="550"/>
        <v>19.618421052631579</v>
      </c>
      <c r="I382" s="172">
        <f t="shared" si="551"/>
        <v>0.39236842105263159</v>
      </c>
      <c r="J382" s="173">
        <v>10</v>
      </c>
      <c r="K382" s="145">
        <v>3.8</v>
      </c>
      <c r="L382" s="146">
        <v>1.2</v>
      </c>
      <c r="M382" s="133">
        <v>328</v>
      </c>
      <c r="N382" s="133"/>
      <c r="O382" s="166">
        <f t="shared" si="574"/>
        <v>86.31578947368422</v>
      </c>
      <c r="P382" s="158">
        <f t="shared" si="552"/>
        <v>8.6315789473684212</v>
      </c>
      <c r="Q382" s="137"/>
      <c r="R382" s="158">
        <f t="shared" si="575"/>
        <v>0</v>
      </c>
      <c r="S382" s="137"/>
      <c r="T382" s="158">
        <f t="shared" si="553"/>
        <v>0</v>
      </c>
      <c r="U382" s="261"/>
      <c r="V382" s="158">
        <f t="shared" si="576"/>
        <v>0</v>
      </c>
      <c r="W382" s="137">
        <v>0</v>
      </c>
      <c r="X382" s="158">
        <f t="shared" si="554"/>
        <v>0</v>
      </c>
      <c r="Y382" s="137">
        <v>0</v>
      </c>
      <c r="Z382" s="158">
        <f t="shared" si="555"/>
        <v>0</v>
      </c>
      <c r="AA382" s="137">
        <v>0</v>
      </c>
      <c r="AB382" s="158">
        <f t="shared" si="556"/>
        <v>0</v>
      </c>
      <c r="AC382" s="158">
        <v>0</v>
      </c>
      <c r="AD382" s="137">
        <v>0</v>
      </c>
      <c r="AE382" s="158">
        <f t="shared" si="557"/>
        <v>0</v>
      </c>
      <c r="AF382" s="158">
        <v>19</v>
      </c>
      <c r="AG382" s="158">
        <v>0</v>
      </c>
      <c r="AH382" s="174">
        <v>0.04</v>
      </c>
      <c r="AI382" s="174">
        <v>1.4999999999999999E-2</v>
      </c>
      <c r="AJ382" s="158">
        <f t="shared" si="558"/>
        <v>2</v>
      </c>
      <c r="AK382" s="175">
        <f t="shared" si="559"/>
        <v>0.75</v>
      </c>
    </row>
    <row r="383" spans="1:37" s="195" customFormat="1" ht="12.75" customHeight="1" x14ac:dyDescent="0.2">
      <c r="A383" s="141" t="s">
        <v>57</v>
      </c>
      <c r="B383" s="176" t="s">
        <v>9</v>
      </c>
      <c r="C383" s="176" t="s">
        <v>2</v>
      </c>
      <c r="D383" s="273">
        <v>50</v>
      </c>
      <c r="E383" s="273">
        <v>30</v>
      </c>
      <c r="F383" s="273">
        <v>5</v>
      </c>
      <c r="G383" s="171">
        <f t="shared" si="549"/>
        <v>28.394736842105264</v>
      </c>
      <c r="H383" s="171">
        <f t="shared" si="550"/>
        <v>21.605263157894736</v>
      </c>
      <c r="I383" s="172">
        <f t="shared" si="551"/>
        <v>0.43210526315789471</v>
      </c>
      <c r="J383" s="173">
        <v>20</v>
      </c>
      <c r="K383" s="145">
        <v>3.8</v>
      </c>
      <c r="L383" s="146">
        <v>1.2</v>
      </c>
      <c r="M383" s="133">
        <v>505</v>
      </c>
      <c r="N383" s="133"/>
      <c r="O383" s="166">
        <f t="shared" si="574"/>
        <v>132.89473684210526</v>
      </c>
      <c r="P383" s="158">
        <f t="shared" si="552"/>
        <v>6.6447368421052628</v>
      </c>
      <c r="Q383" s="137"/>
      <c r="R383" s="158">
        <f t="shared" si="575"/>
        <v>0</v>
      </c>
      <c r="S383" s="137"/>
      <c r="T383" s="158">
        <f t="shared" si="553"/>
        <v>0</v>
      </c>
      <c r="U383" s="261"/>
      <c r="V383" s="158">
        <f t="shared" si="576"/>
        <v>0</v>
      </c>
      <c r="W383" s="137">
        <v>0</v>
      </c>
      <c r="X383" s="158">
        <f t="shared" si="554"/>
        <v>0</v>
      </c>
      <c r="Y383" s="137">
        <v>0</v>
      </c>
      <c r="Z383" s="158">
        <f t="shared" si="555"/>
        <v>0</v>
      </c>
      <c r="AA383" s="137">
        <v>0</v>
      </c>
      <c r="AB383" s="158">
        <f t="shared" si="556"/>
        <v>0</v>
      </c>
      <c r="AC383" s="158">
        <v>0</v>
      </c>
      <c r="AD383" s="137">
        <v>0</v>
      </c>
      <c r="AE383" s="158">
        <f t="shared" si="557"/>
        <v>0</v>
      </c>
      <c r="AF383" s="158">
        <v>19</v>
      </c>
      <c r="AG383" s="158">
        <v>0</v>
      </c>
      <c r="AH383" s="174">
        <v>0.04</v>
      </c>
      <c r="AI383" s="174">
        <v>1.4999999999999999E-2</v>
      </c>
      <c r="AJ383" s="158">
        <f t="shared" si="558"/>
        <v>2</v>
      </c>
      <c r="AK383" s="175">
        <f t="shared" si="559"/>
        <v>0.75</v>
      </c>
    </row>
    <row r="384" spans="1:37" s="195" customFormat="1" ht="12.75" customHeight="1" thickBot="1" x14ac:dyDescent="0.25">
      <c r="A384" s="160" t="s">
        <v>57</v>
      </c>
      <c r="B384" s="222" t="s">
        <v>9</v>
      </c>
      <c r="C384" s="222" t="s">
        <v>3</v>
      </c>
      <c r="D384" s="274">
        <v>50</v>
      </c>
      <c r="E384" s="274">
        <v>30</v>
      </c>
      <c r="F384" s="274">
        <v>5</v>
      </c>
      <c r="G384" s="240">
        <f t="shared" si="549"/>
        <v>29.276315789473685</v>
      </c>
      <c r="H384" s="240">
        <f t="shared" si="550"/>
        <v>20.723684210526315</v>
      </c>
      <c r="I384" s="241">
        <f t="shared" si="551"/>
        <v>0.41447368421052633</v>
      </c>
      <c r="J384" s="242">
        <v>30</v>
      </c>
      <c r="K384" s="155">
        <v>3.8</v>
      </c>
      <c r="L384" s="156">
        <v>1.2</v>
      </c>
      <c r="M384" s="161">
        <v>858</v>
      </c>
      <c r="N384" s="161"/>
      <c r="O384" s="167">
        <f t="shared" si="574"/>
        <v>225.78947368421055</v>
      </c>
      <c r="P384" s="163">
        <f t="shared" si="552"/>
        <v>7.526315789473685</v>
      </c>
      <c r="Q384" s="162"/>
      <c r="R384" s="163">
        <f t="shared" si="575"/>
        <v>0</v>
      </c>
      <c r="S384" s="162"/>
      <c r="T384" s="163">
        <f t="shared" si="553"/>
        <v>0</v>
      </c>
      <c r="U384" s="266"/>
      <c r="V384" s="163">
        <f t="shared" si="576"/>
        <v>0</v>
      </c>
      <c r="W384" s="162">
        <v>0</v>
      </c>
      <c r="X384" s="163">
        <f t="shared" si="554"/>
        <v>0</v>
      </c>
      <c r="Y384" s="162">
        <v>0</v>
      </c>
      <c r="Z384" s="163">
        <f t="shared" si="555"/>
        <v>0</v>
      </c>
      <c r="AA384" s="162">
        <v>0</v>
      </c>
      <c r="AB384" s="163">
        <f t="shared" si="556"/>
        <v>0</v>
      </c>
      <c r="AC384" s="163">
        <v>0</v>
      </c>
      <c r="AD384" s="162">
        <v>0</v>
      </c>
      <c r="AE384" s="163">
        <f t="shared" si="557"/>
        <v>0</v>
      </c>
      <c r="AF384" s="163">
        <v>19</v>
      </c>
      <c r="AG384" s="163">
        <v>0</v>
      </c>
      <c r="AH384" s="243">
        <v>0.04</v>
      </c>
      <c r="AI384" s="243">
        <v>1.4999999999999999E-2</v>
      </c>
      <c r="AJ384" s="163">
        <f t="shared" si="558"/>
        <v>2</v>
      </c>
      <c r="AK384" s="244">
        <f t="shared" si="559"/>
        <v>0.75</v>
      </c>
    </row>
    <row r="385" spans="1:37" s="195" customFormat="1" ht="12.75" customHeight="1" x14ac:dyDescent="0.2">
      <c r="A385" s="187" t="s">
        <v>194</v>
      </c>
      <c r="B385" s="188" t="s">
        <v>7</v>
      </c>
      <c r="C385" s="188" t="s">
        <v>1</v>
      </c>
      <c r="D385" s="272">
        <v>55</v>
      </c>
      <c r="E385" s="272">
        <v>40</v>
      </c>
      <c r="F385" s="272">
        <v>10</v>
      </c>
      <c r="G385" s="190">
        <f t="shared" si="549"/>
        <v>38.682894736842108</v>
      </c>
      <c r="H385" s="190">
        <f t="shared" ref="H385:H401" si="577">D385-G385</f>
        <v>16.317105263157892</v>
      </c>
      <c r="I385" s="191">
        <f t="shared" ref="I385:I401" si="578">H385/D385</f>
        <v>0.29667464114832531</v>
      </c>
      <c r="J385" s="192">
        <v>10</v>
      </c>
      <c r="K385" s="149">
        <v>3.8</v>
      </c>
      <c r="L385" s="144">
        <v>1.2</v>
      </c>
      <c r="M385" s="132">
        <v>337</v>
      </c>
      <c r="N385" s="132"/>
      <c r="O385" s="165">
        <f t="shared" ref="O385:O401" si="579">(M385+N385)/K385</f>
        <v>88.684210526315795</v>
      </c>
      <c r="P385" s="157">
        <f t="shared" si="552"/>
        <v>8.8684210526315788</v>
      </c>
      <c r="Q385" s="136">
        <v>16</v>
      </c>
      <c r="R385" s="157">
        <f t="shared" ref="R385:R401" si="580">Q385/K385</f>
        <v>4.2105263157894735</v>
      </c>
      <c r="S385" s="136"/>
      <c r="T385" s="157">
        <f t="shared" ref="T385:T401" si="581">S385/K385</f>
        <v>0</v>
      </c>
      <c r="U385" s="263">
        <v>6</v>
      </c>
      <c r="V385" s="157">
        <f t="shared" ref="V385:V390" si="582">U385/K385</f>
        <v>1.5789473684210527</v>
      </c>
      <c r="W385" s="136">
        <v>0</v>
      </c>
      <c r="X385" s="157">
        <f t="shared" ref="X385:X401" si="583">(W385/K385)/J385</f>
        <v>0</v>
      </c>
      <c r="Y385" s="136">
        <v>0</v>
      </c>
      <c r="Z385" s="157">
        <f t="shared" ref="Z385:Z401" si="584">(Y385/K385)/J385</f>
        <v>0</v>
      </c>
      <c r="AA385" s="136">
        <v>0</v>
      </c>
      <c r="AB385" s="157">
        <f t="shared" ref="AB385:AB401" si="585">(AA385/K385)/J385</f>
        <v>0</v>
      </c>
      <c r="AC385" s="157">
        <v>0</v>
      </c>
      <c r="AD385" s="136">
        <v>0</v>
      </c>
      <c r="AE385" s="157">
        <f t="shared" ref="AE385:AE401" si="586">AD385/K385</f>
        <v>0</v>
      </c>
      <c r="AF385" s="157">
        <v>21</v>
      </c>
      <c r="AG385" s="157">
        <v>0</v>
      </c>
      <c r="AH385" s="221">
        <v>0.04</v>
      </c>
      <c r="AI385" s="221">
        <v>1.4999999999999999E-2</v>
      </c>
      <c r="AJ385" s="157">
        <f t="shared" si="558"/>
        <v>2.2000000000000002</v>
      </c>
      <c r="AK385" s="194">
        <f t="shared" ref="AK385:AK401" si="587">D385*AI385</f>
        <v>0.82499999999999996</v>
      </c>
    </row>
    <row r="386" spans="1:37" s="195" customFormat="1" ht="12.75" customHeight="1" x14ac:dyDescent="0.2">
      <c r="A386" s="196" t="s">
        <v>194</v>
      </c>
      <c r="B386" s="176" t="s">
        <v>7</v>
      </c>
      <c r="C386" s="176" t="s">
        <v>2</v>
      </c>
      <c r="D386" s="273">
        <v>55</v>
      </c>
      <c r="E386" s="273">
        <v>40</v>
      </c>
      <c r="F386" s="273">
        <v>10</v>
      </c>
      <c r="G386" s="171">
        <f t="shared" si="549"/>
        <v>35.603947368421061</v>
      </c>
      <c r="H386" s="171">
        <f t="shared" si="577"/>
        <v>19.396052631578939</v>
      </c>
      <c r="I386" s="172">
        <f t="shared" si="578"/>
        <v>0.35265550239234433</v>
      </c>
      <c r="J386" s="173">
        <v>22</v>
      </c>
      <c r="K386" s="145">
        <v>3.8</v>
      </c>
      <c r="L386" s="146">
        <v>1.2</v>
      </c>
      <c r="M386" s="133">
        <v>484</v>
      </c>
      <c r="N386" s="133"/>
      <c r="O386" s="166">
        <f t="shared" si="579"/>
        <v>127.36842105263159</v>
      </c>
      <c r="P386" s="158">
        <f t="shared" si="552"/>
        <v>5.7894736842105265</v>
      </c>
      <c r="Q386" s="137">
        <v>16</v>
      </c>
      <c r="R386" s="158">
        <f t="shared" si="580"/>
        <v>4.2105263157894735</v>
      </c>
      <c r="S386" s="137"/>
      <c r="T386" s="158">
        <f t="shared" si="581"/>
        <v>0</v>
      </c>
      <c r="U386" s="264">
        <v>6</v>
      </c>
      <c r="V386" s="158">
        <f t="shared" si="582"/>
        <v>1.5789473684210527</v>
      </c>
      <c r="W386" s="137">
        <v>0</v>
      </c>
      <c r="X386" s="158">
        <f t="shared" si="583"/>
        <v>0</v>
      </c>
      <c r="Y386" s="137">
        <v>0</v>
      </c>
      <c r="Z386" s="158">
        <f t="shared" si="584"/>
        <v>0</v>
      </c>
      <c r="AA386" s="137">
        <v>0</v>
      </c>
      <c r="AB386" s="158">
        <f t="shared" si="585"/>
        <v>0</v>
      </c>
      <c r="AC386" s="158">
        <v>0</v>
      </c>
      <c r="AD386" s="137">
        <v>0</v>
      </c>
      <c r="AE386" s="158">
        <f t="shared" si="586"/>
        <v>0</v>
      </c>
      <c r="AF386" s="158">
        <v>21</v>
      </c>
      <c r="AG386" s="158">
        <v>0</v>
      </c>
      <c r="AH386" s="174">
        <v>0.04</v>
      </c>
      <c r="AI386" s="174">
        <v>1.4999999999999999E-2</v>
      </c>
      <c r="AJ386" s="158">
        <f t="shared" si="558"/>
        <v>2.2000000000000002</v>
      </c>
      <c r="AK386" s="175">
        <f t="shared" si="587"/>
        <v>0.82499999999999996</v>
      </c>
    </row>
    <row r="387" spans="1:37" s="195" customFormat="1" ht="13.5" customHeight="1" thickBot="1" x14ac:dyDescent="0.25">
      <c r="A387" s="198" t="s">
        <v>194</v>
      </c>
      <c r="B387" s="177" t="s">
        <v>7</v>
      </c>
      <c r="C387" s="177" t="s">
        <v>3</v>
      </c>
      <c r="D387" s="279">
        <v>55</v>
      </c>
      <c r="E387" s="279">
        <v>40</v>
      </c>
      <c r="F387" s="279">
        <v>10</v>
      </c>
      <c r="G387" s="178">
        <f t="shared" si="549"/>
        <v>37.34956140350878</v>
      </c>
      <c r="H387" s="178">
        <f t="shared" si="577"/>
        <v>17.65043859649122</v>
      </c>
      <c r="I387" s="179">
        <f t="shared" si="578"/>
        <v>0.32091706539074943</v>
      </c>
      <c r="J387" s="180">
        <v>30</v>
      </c>
      <c r="K387" s="147">
        <v>3.8</v>
      </c>
      <c r="L387" s="148">
        <v>1.2</v>
      </c>
      <c r="M387" s="134">
        <v>859</v>
      </c>
      <c r="N387" s="134"/>
      <c r="O387" s="168">
        <f t="shared" si="579"/>
        <v>226.05263157894737</v>
      </c>
      <c r="P387" s="159">
        <f t="shared" si="552"/>
        <v>7.5350877192982457</v>
      </c>
      <c r="Q387" s="138">
        <v>16</v>
      </c>
      <c r="R387" s="159">
        <f t="shared" si="580"/>
        <v>4.2105263157894735</v>
      </c>
      <c r="S387" s="138"/>
      <c r="T387" s="159">
        <f t="shared" si="581"/>
        <v>0</v>
      </c>
      <c r="U387" s="265">
        <v>6</v>
      </c>
      <c r="V387" s="159">
        <f t="shared" si="582"/>
        <v>1.5789473684210527</v>
      </c>
      <c r="W387" s="138">
        <v>0</v>
      </c>
      <c r="X387" s="159">
        <f t="shared" si="583"/>
        <v>0</v>
      </c>
      <c r="Y387" s="138">
        <v>0</v>
      </c>
      <c r="Z387" s="159">
        <f t="shared" si="584"/>
        <v>0</v>
      </c>
      <c r="AA387" s="138">
        <v>0</v>
      </c>
      <c r="AB387" s="159">
        <f t="shared" si="585"/>
        <v>0</v>
      </c>
      <c r="AC387" s="159">
        <v>0</v>
      </c>
      <c r="AD387" s="138">
        <v>0</v>
      </c>
      <c r="AE387" s="159">
        <f t="shared" si="586"/>
        <v>0</v>
      </c>
      <c r="AF387" s="159">
        <v>21</v>
      </c>
      <c r="AG387" s="159">
        <v>0</v>
      </c>
      <c r="AH387" s="181">
        <v>0.04</v>
      </c>
      <c r="AI387" s="181">
        <v>1.4999999999999999E-2</v>
      </c>
      <c r="AJ387" s="159">
        <f t="shared" si="558"/>
        <v>2.2000000000000002</v>
      </c>
      <c r="AK387" s="182">
        <f t="shared" si="587"/>
        <v>0.82499999999999996</v>
      </c>
    </row>
    <row r="388" spans="1:37" s="195" customFormat="1" ht="12.75" customHeight="1" x14ac:dyDescent="0.2">
      <c r="A388" s="187" t="s">
        <v>159</v>
      </c>
      <c r="B388" s="188" t="s">
        <v>7</v>
      </c>
      <c r="C388" s="188" t="s">
        <v>1</v>
      </c>
      <c r="D388" s="272">
        <v>60</v>
      </c>
      <c r="E388" s="272">
        <v>40</v>
      </c>
      <c r="F388" s="272">
        <v>10</v>
      </c>
      <c r="G388" s="190">
        <f t="shared" ref="G388:G401" si="588">SUM(P388,R388,T388,V388,X388,Z388,AB388,AC388,AE388,AF388,AJ388,AK388)</f>
        <v>41.721052631578942</v>
      </c>
      <c r="H388" s="190">
        <f t="shared" si="577"/>
        <v>18.278947368421058</v>
      </c>
      <c r="I388" s="191">
        <f t="shared" si="578"/>
        <v>0.30464912280701761</v>
      </c>
      <c r="J388" s="192">
        <v>10</v>
      </c>
      <c r="K388" s="149">
        <v>3.8</v>
      </c>
      <c r="L388" s="144">
        <v>1.2</v>
      </c>
      <c r="M388" s="132">
        <v>337</v>
      </c>
      <c r="N388" s="132"/>
      <c r="O388" s="165">
        <f t="shared" si="579"/>
        <v>88.684210526315795</v>
      </c>
      <c r="P388" s="157">
        <f t="shared" ref="P388:P401" si="589">O388/J388</f>
        <v>8.8684210526315788</v>
      </c>
      <c r="Q388" s="136">
        <v>16</v>
      </c>
      <c r="R388" s="157">
        <f t="shared" si="580"/>
        <v>4.2105263157894735</v>
      </c>
      <c r="S388" s="136"/>
      <c r="T388" s="157">
        <f t="shared" si="581"/>
        <v>0</v>
      </c>
      <c r="U388" s="263">
        <v>16.5</v>
      </c>
      <c r="V388" s="157">
        <f t="shared" si="582"/>
        <v>4.3421052631578947</v>
      </c>
      <c r="W388" s="136">
        <v>0</v>
      </c>
      <c r="X388" s="157">
        <f t="shared" si="583"/>
        <v>0</v>
      </c>
      <c r="Y388" s="136">
        <v>0</v>
      </c>
      <c r="Z388" s="157">
        <f t="shared" si="584"/>
        <v>0</v>
      </c>
      <c r="AA388" s="136">
        <v>0</v>
      </c>
      <c r="AB388" s="157">
        <f t="shared" si="585"/>
        <v>0</v>
      </c>
      <c r="AC388" s="157">
        <v>0</v>
      </c>
      <c r="AD388" s="136">
        <v>0</v>
      </c>
      <c r="AE388" s="157">
        <f t="shared" si="586"/>
        <v>0</v>
      </c>
      <c r="AF388" s="157">
        <v>21</v>
      </c>
      <c r="AG388" s="157">
        <v>0</v>
      </c>
      <c r="AH388" s="221">
        <v>0.04</v>
      </c>
      <c r="AI388" s="221">
        <v>1.4999999999999999E-2</v>
      </c>
      <c r="AJ388" s="157">
        <f t="shared" ref="AJ388:AJ401" si="590">(D388*AH388)+AG388</f>
        <v>2.4</v>
      </c>
      <c r="AK388" s="194">
        <f t="shared" si="587"/>
        <v>0.89999999999999991</v>
      </c>
    </row>
    <row r="389" spans="1:37" s="195" customFormat="1" ht="12.75" customHeight="1" x14ac:dyDescent="0.2">
      <c r="A389" s="196" t="s">
        <v>159</v>
      </c>
      <c r="B389" s="176" t="s">
        <v>7</v>
      </c>
      <c r="C389" s="176" t="s">
        <v>2</v>
      </c>
      <c r="D389" s="273">
        <v>60</v>
      </c>
      <c r="E389" s="273">
        <v>40</v>
      </c>
      <c r="F389" s="273">
        <v>10</v>
      </c>
      <c r="G389" s="171">
        <f t="shared" si="588"/>
        <v>38.642105263157887</v>
      </c>
      <c r="H389" s="171">
        <f t="shared" si="577"/>
        <v>21.357894736842113</v>
      </c>
      <c r="I389" s="172">
        <f t="shared" si="578"/>
        <v>0.35596491228070187</v>
      </c>
      <c r="J389" s="173">
        <v>22</v>
      </c>
      <c r="K389" s="145">
        <v>3.8</v>
      </c>
      <c r="L389" s="146">
        <v>1.2</v>
      </c>
      <c r="M389" s="133">
        <v>484</v>
      </c>
      <c r="N389" s="133"/>
      <c r="O389" s="166">
        <f t="shared" si="579"/>
        <v>127.36842105263159</v>
      </c>
      <c r="P389" s="158">
        <f t="shared" si="589"/>
        <v>5.7894736842105265</v>
      </c>
      <c r="Q389" s="137">
        <v>16</v>
      </c>
      <c r="R389" s="158">
        <f t="shared" si="580"/>
        <v>4.2105263157894735</v>
      </c>
      <c r="S389" s="137"/>
      <c r="T389" s="158">
        <f t="shared" si="581"/>
        <v>0</v>
      </c>
      <c r="U389" s="264">
        <v>16.5</v>
      </c>
      <c r="V389" s="158">
        <f t="shared" si="582"/>
        <v>4.3421052631578947</v>
      </c>
      <c r="W389" s="137">
        <v>0</v>
      </c>
      <c r="X389" s="158">
        <f t="shared" si="583"/>
        <v>0</v>
      </c>
      <c r="Y389" s="137">
        <v>0</v>
      </c>
      <c r="Z389" s="158">
        <f t="shared" si="584"/>
        <v>0</v>
      </c>
      <c r="AA389" s="137">
        <v>0</v>
      </c>
      <c r="AB389" s="158">
        <f t="shared" si="585"/>
        <v>0</v>
      </c>
      <c r="AC389" s="158">
        <v>0</v>
      </c>
      <c r="AD389" s="137">
        <v>0</v>
      </c>
      <c r="AE389" s="158">
        <f t="shared" si="586"/>
        <v>0</v>
      </c>
      <c r="AF389" s="158">
        <v>21</v>
      </c>
      <c r="AG389" s="158">
        <v>0</v>
      </c>
      <c r="AH389" s="174">
        <v>0.04</v>
      </c>
      <c r="AI389" s="174">
        <v>1.4999999999999999E-2</v>
      </c>
      <c r="AJ389" s="158">
        <f t="shared" si="590"/>
        <v>2.4</v>
      </c>
      <c r="AK389" s="175">
        <f t="shared" si="587"/>
        <v>0.89999999999999991</v>
      </c>
    </row>
    <row r="390" spans="1:37" s="195" customFormat="1" ht="13.5" customHeight="1" thickBot="1" x14ac:dyDescent="0.25">
      <c r="A390" s="198" t="s">
        <v>159</v>
      </c>
      <c r="B390" s="177" t="s">
        <v>7</v>
      </c>
      <c r="C390" s="177" t="s">
        <v>3</v>
      </c>
      <c r="D390" s="279">
        <v>60</v>
      </c>
      <c r="E390" s="279">
        <v>40</v>
      </c>
      <c r="F390" s="279">
        <v>10</v>
      </c>
      <c r="G390" s="178">
        <f t="shared" si="588"/>
        <v>40.387719298245614</v>
      </c>
      <c r="H390" s="178">
        <f t="shared" si="577"/>
        <v>19.612280701754386</v>
      </c>
      <c r="I390" s="179">
        <f t="shared" si="578"/>
        <v>0.32687134502923976</v>
      </c>
      <c r="J390" s="180">
        <v>30</v>
      </c>
      <c r="K390" s="147">
        <v>3.8</v>
      </c>
      <c r="L390" s="148">
        <v>1.2</v>
      </c>
      <c r="M390" s="134">
        <v>859</v>
      </c>
      <c r="N390" s="134"/>
      <c r="O390" s="168">
        <f t="shared" si="579"/>
        <v>226.05263157894737</v>
      </c>
      <c r="P390" s="159">
        <f t="shared" si="589"/>
        <v>7.5350877192982457</v>
      </c>
      <c r="Q390" s="138">
        <v>16</v>
      </c>
      <c r="R390" s="159">
        <f t="shared" si="580"/>
        <v>4.2105263157894735</v>
      </c>
      <c r="S390" s="138"/>
      <c r="T390" s="159">
        <f t="shared" si="581"/>
        <v>0</v>
      </c>
      <c r="U390" s="265">
        <v>16.5</v>
      </c>
      <c r="V390" s="159">
        <f t="shared" si="582"/>
        <v>4.3421052631578947</v>
      </c>
      <c r="W390" s="138">
        <v>0</v>
      </c>
      <c r="X390" s="159">
        <f t="shared" si="583"/>
        <v>0</v>
      </c>
      <c r="Y390" s="138">
        <v>0</v>
      </c>
      <c r="Z390" s="159">
        <f t="shared" si="584"/>
        <v>0</v>
      </c>
      <c r="AA390" s="138">
        <v>0</v>
      </c>
      <c r="AB390" s="159">
        <f t="shared" si="585"/>
        <v>0</v>
      </c>
      <c r="AC390" s="159">
        <v>0</v>
      </c>
      <c r="AD390" s="138">
        <v>0</v>
      </c>
      <c r="AE390" s="159">
        <f t="shared" si="586"/>
        <v>0</v>
      </c>
      <c r="AF390" s="159">
        <v>21</v>
      </c>
      <c r="AG390" s="159">
        <v>0</v>
      </c>
      <c r="AH390" s="181">
        <v>0.04</v>
      </c>
      <c r="AI390" s="181">
        <v>1.4999999999999999E-2</v>
      </c>
      <c r="AJ390" s="159">
        <f t="shared" si="590"/>
        <v>2.4</v>
      </c>
      <c r="AK390" s="182">
        <f t="shared" si="587"/>
        <v>0.89999999999999991</v>
      </c>
    </row>
    <row r="391" spans="1:37" s="195" customFormat="1" ht="12.75" customHeight="1" x14ac:dyDescent="0.2">
      <c r="A391" s="140" t="s">
        <v>84</v>
      </c>
      <c r="B391" s="188" t="s">
        <v>7</v>
      </c>
      <c r="C391" s="188" t="s">
        <v>1</v>
      </c>
      <c r="D391" s="272">
        <v>65</v>
      </c>
      <c r="E391" s="272">
        <v>40</v>
      </c>
      <c r="F391" s="272">
        <v>15</v>
      </c>
      <c r="G391" s="190">
        <f t="shared" si="588"/>
        <v>45.127631578947373</v>
      </c>
      <c r="H391" s="190">
        <f t="shared" si="577"/>
        <v>19.872368421052627</v>
      </c>
      <c r="I391" s="191">
        <f t="shared" si="578"/>
        <v>0.30572874493927121</v>
      </c>
      <c r="J391" s="192">
        <v>10</v>
      </c>
      <c r="K391" s="149">
        <v>3.8</v>
      </c>
      <c r="L391" s="144">
        <v>1.2</v>
      </c>
      <c r="M391" s="132">
        <v>249</v>
      </c>
      <c r="N391" s="132"/>
      <c r="O391" s="165">
        <f t="shared" si="579"/>
        <v>65.526315789473685</v>
      </c>
      <c r="P391" s="157">
        <f t="shared" si="589"/>
        <v>6.5526315789473681</v>
      </c>
      <c r="Q391" s="136"/>
      <c r="R391" s="157">
        <f t="shared" si="580"/>
        <v>0</v>
      </c>
      <c r="S391" s="136"/>
      <c r="T391" s="157">
        <f t="shared" si="581"/>
        <v>0</v>
      </c>
      <c r="U391" s="132"/>
      <c r="V391" s="157">
        <f>U391*L391</f>
        <v>0</v>
      </c>
      <c r="W391" s="136">
        <v>0</v>
      </c>
      <c r="X391" s="157">
        <f t="shared" si="583"/>
        <v>0</v>
      </c>
      <c r="Y391" s="136">
        <v>0</v>
      </c>
      <c r="Z391" s="157">
        <f t="shared" si="584"/>
        <v>0</v>
      </c>
      <c r="AA391" s="136">
        <v>0</v>
      </c>
      <c r="AB391" s="157">
        <f t="shared" si="585"/>
        <v>0</v>
      </c>
      <c r="AC391" s="157">
        <v>0</v>
      </c>
      <c r="AD391" s="136">
        <v>0</v>
      </c>
      <c r="AE391" s="157">
        <f t="shared" si="586"/>
        <v>0</v>
      </c>
      <c r="AF391" s="157">
        <v>35</v>
      </c>
      <c r="AG391" s="157">
        <v>0</v>
      </c>
      <c r="AH391" s="221">
        <v>0.04</v>
      </c>
      <c r="AI391" s="221">
        <v>1.4999999999999999E-2</v>
      </c>
      <c r="AJ391" s="157">
        <f t="shared" si="590"/>
        <v>2.6</v>
      </c>
      <c r="AK391" s="194">
        <f t="shared" si="587"/>
        <v>0.97499999999999998</v>
      </c>
    </row>
    <row r="392" spans="1:37" s="195" customFormat="1" ht="12.75" customHeight="1" x14ac:dyDescent="0.2">
      <c r="A392" s="141" t="s">
        <v>84</v>
      </c>
      <c r="B392" s="176" t="s">
        <v>7</v>
      </c>
      <c r="C392" s="176" t="s">
        <v>2</v>
      </c>
      <c r="D392" s="273">
        <v>65</v>
      </c>
      <c r="E392" s="273">
        <v>40</v>
      </c>
      <c r="F392" s="273">
        <v>15</v>
      </c>
      <c r="G392" s="171">
        <f t="shared" si="588"/>
        <v>43.377631578947373</v>
      </c>
      <c r="H392" s="171">
        <f t="shared" si="577"/>
        <v>21.622368421052627</v>
      </c>
      <c r="I392" s="172">
        <f t="shared" si="578"/>
        <v>0.3326518218623481</v>
      </c>
      <c r="J392" s="173">
        <v>20</v>
      </c>
      <c r="K392" s="145">
        <v>3.8</v>
      </c>
      <c r="L392" s="146">
        <v>1.2</v>
      </c>
      <c r="M392" s="133">
        <v>365</v>
      </c>
      <c r="N392" s="133"/>
      <c r="O392" s="166">
        <f t="shared" si="579"/>
        <v>96.05263157894737</v>
      </c>
      <c r="P392" s="158">
        <f t="shared" si="589"/>
        <v>4.8026315789473681</v>
      </c>
      <c r="Q392" s="137"/>
      <c r="R392" s="158">
        <f t="shared" si="580"/>
        <v>0</v>
      </c>
      <c r="S392" s="137"/>
      <c r="T392" s="158">
        <f t="shared" si="581"/>
        <v>0</v>
      </c>
      <c r="U392" s="133"/>
      <c r="V392" s="158">
        <f>U392*L392</f>
        <v>0</v>
      </c>
      <c r="W392" s="137">
        <v>0</v>
      </c>
      <c r="X392" s="158">
        <f t="shared" si="583"/>
        <v>0</v>
      </c>
      <c r="Y392" s="137">
        <v>0</v>
      </c>
      <c r="Z392" s="158">
        <f t="shared" si="584"/>
        <v>0</v>
      </c>
      <c r="AA392" s="137">
        <v>0</v>
      </c>
      <c r="AB392" s="158">
        <f t="shared" si="585"/>
        <v>0</v>
      </c>
      <c r="AC392" s="158">
        <v>0</v>
      </c>
      <c r="AD392" s="137">
        <v>0</v>
      </c>
      <c r="AE392" s="158">
        <f t="shared" si="586"/>
        <v>0</v>
      </c>
      <c r="AF392" s="158">
        <v>35</v>
      </c>
      <c r="AG392" s="158">
        <v>0</v>
      </c>
      <c r="AH392" s="174">
        <v>0.04</v>
      </c>
      <c r="AI392" s="174">
        <v>1.4999999999999999E-2</v>
      </c>
      <c r="AJ392" s="158">
        <f t="shared" si="590"/>
        <v>2.6</v>
      </c>
      <c r="AK392" s="175">
        <f t="shared" si="587"/>
        <v>0.97499999999999998</v>
      </c>
    </row>
    <row r="393" spans="1:37" s="195" customFormat="1" ht="13.5" customHeight="1" thickBot="1" x14ac:dyDescent="0.25">
      <c r="A393" s="142" t="s">
        <v>84</v>
      </c>
      <c r="B393" s="177" t="s">
        <v>7</v>
      </c>
      <c r="C393" s="177" t="s">
        <v>3</v>
      </c>
      <c r="D393" s="279">
        <v>65</v>
      </c>
      <c r="E393" s="279">
        <v>40</v>
      </c>
      <c r="F393" s="279">
        <v>15</v>
      </c>
      <c r="G393" s="178">
        <f t="shared" si="588"/>
        <v>44.180263157894743</v>
      </c>
      <c r="H393" s="178">
        <f t="shared" si="577"/>
        <v>20.819736842105257</v>
      </c>
      <c r="I393" s="179">
        <f t="shared" si="578"/>
        <v>0.32030364372469627</v>
      </c>
      <c r="J393" s="180">
        <v>30</v>
      </c>
      <c r="K393" s="147">
        <v>3.8</v>
      </c>
      <c r="L393" s="148">
        <v>1.2</v>
      </c>
      <c r="M393" s="134">
        <v>639</v>
      </c>
      <c r="N393" s="134"/>
      <c r="O393" s="168">
        <f t="shared" si="579"/>
        <v>168.15789473684211</v>
      </c>
      <c r="P393" s="159">
        <f t="shared" si="589"/>
        <v>5.6052631578947372</v>
      </c>
      <c r="Q393" s="138"/>
      <c r="R393" s="159">
        <f t="shared" si="580"/>
        <v>0</v>
      </c>
      <c r="S393" s="138"/>
      <c r="T393" s="159">
        <f t="shared" si="581"/>
        <v>0</v>
      </c>
      <c r="U393" s="134"/>
      <c r="V393" s="159">
        <f>U393*L393</f>
        <v>0</v>
      </c>
      <c r="W393" s="138">
        <v>0</v>
      </c>
      <c r="X393" s="159">
        <f t="shared" si="583"/>
        <v>0</v>
      </c>
      <c r="Y393" s="138">
        <v>0</v>
      </c>
      <c r="Z393" s="159">
        <f t="shared" si="584"/>
        <v>0</v>
      </c>
      <c r="AA393" s="138">
        <v>0</v>
      </c>
      <c r="AB393" s="159">
        <f t="shared" si="585"/>
        <v>0</v>
      </c>
      <c r="AC393" s="159">
        <v>0</v>
      </c>
      <c r="AD393" s="138">
        <v>0</v>
      </c>
      <c r="AE393" s="159">
        <f t="shared" si="586"/>
        <v>0</v>
      </c>
      <c r="AF393" s="159">
        <v>35</v>
      </c>
      <c r="AG393" s="159">
        <v>0</v>
      </c>
      <c r="AH393" s="181">
        <v>0.04</v>
      </c>
      <c r="AI393" s="181">
        <v>1.4999999999999999E-2</v>
      </c>
      <c r="AJ393" s="159">
        <f t="shared" si="590"/>
        <v>2.6</v>
      </c>
      <c r="AK393" s="182">
        <f t="shared" si="587"/>
        <v>0.97499999999999998</v>
      </c>
    </row>
    <row r="394" spans="1:37" s="195" customFormat="1" ht="12.75" customHeight="1" x14ac:dyDescent="0.2">
      <c r="A394" s="140" t="s">
        <v>205</v>
      </c>
      <c r="B394" s="188" t="s">
        <v>11</v>
      </c>
      <c r="C394" s="188" t="s">
        <v>22</v>
      </c>
      <c r="D394" s="272">
        <v>40</v>
      </c>
      <c r="E394" s="272">
        <v>25</v>
      </c>
      <c r="F394" s="272">
        <v>0</v>
      </c>
      <c r="G394" s="190">
        <f t="shared" si="588"/>
        <v>19.200000000000003</v>
      </c>
      <c r="H394" s="190">
        <f t="shared" si="577"/>
        <v>20.799999999999997</v>
      </c>
      <c r="I394" s="191">
        <f t="shared" si="578"/>
        <v>0.51999999999999991</v>
      </c>
      <c r="J394" s="192">
        <v>1</v>
      </c>
      <c r="K394" s="149">
        <v>3.8</v>
      </c>
      <c r="L394" s="144">
        <v>1.2</v>
      </c>
      <c r="M394" s="132"/>
      <c r="N394" s="132"/>
      <c r="O394" s="165">
        <f t="shared" si="579"/>
        <v>0</v>
      </c>
      <c r="P394" s="157">
        <f t="shared" si="589"/>
        <v>0</v>
      </c>
      <c r="Q394" s="136"/>
      <c r="R394" s="157">
        <f t="shared" si="580"/>
        <v>0</v>
      </c>
      <c r="S394" s="136"/>
      <c r="T394" s="157">
        <f t="shared" si="581"/>
        <v>0</v>
      </c>
      <c r="U394" s="132"/>
      <c r="V394" s="157">
        <f>U394*L394</f>
        <v>0</v>
      </c>
      <c r="W394" s="136">
        <v>0</v>
      </c>
      <c r="X394" s="157">
        <f t="shared" si="583"/>
        <v>0</v>
      </c>
      <c r="Y394" s="136">
        <v>0</v>
      </c>
      <c r="Z394" s="157">
        <f t="shared" si="584"/>
        <v>0</v>
      </c>
      <c r="AA394" s="136">
        <v>0</v>
      </c>
      <c r="AB394" s="157">
        <f t="shared" si="585"/>
        <v>0</v>
      </c>
      <c r="AC394" s="157">
        <v>0</v>
      </c>
      <c r="AD394" s="136">
        <v>0</v>
      </c>
      <c r="AE394" s="157">
        <f t="shared" si="586"/>
        <v>0</v>
      </c>
      <c r="AF394" s="157">
        <v>17</v>
      </c>
      <c r="AG394" s="157">
        <v>0</v>
      </c>
      <c r="AH394" s="221">
        <v>0.04</v>
      </c>
      <c r="AI394" s="221">
        <v>1.4999999999999999E-2</v>
      </c>
      <c r="AJ394" s="157">
        <f t="shared" si="590"/>
        <v>1.6</v>
      </c>
      <c r="AK394" s="194">
        <f t="shared" si="587"/>
        <v>0.6</v>
      </c>
    </row>
    <row r="395" spans="1:37" s="195" customFormat="1" ht="12.75" customHeight="1" thickBot="1" x14ac:dyDescent="0.25">
      <c r="A395" s="142" t="s">
        <v>206</v>
      </c>
      <c r="B395" s="177" t="s">
        <v>11</v>
      </c>
      <c r="C395" s="177" t="s">
        <v>22</v>
      </c>
      <c r="D395" s="279">
        <v>40</v>
      </c>
      <c r="E395" s="279">
        <v>25</v>
      </c>
      <c r="F395" s="279">
        <v>0</v>
      </c>
      <c r="G395" s="178">
        <f t="shared" si="588"/>
        <v>19.200000000000003</v>
      </c>
      <c r="H395" s="178">
        <f t="shared" si="577"/>
        <v>20.799999999999997</v>
      </c>
      <c r="I395" s="179">
        <f t="shared" si="578"/>
        <v>0.51999999999999991</v>
      </c>
      <c r="J395" s="180">
        <v>1</v>
      </c>
      <c r="K395" s="147">
        <v>3.8</v>
      </c>
      <c r="L395" s="148">
        <v>1.2</v>
      </c>
      <c r="M395" s="134"/>
      <c r="N395" s="134"/>
      <c r="O395" s="168">
        <f t="shared" si="579"/>
        <v>0</v>
      </c>
      <c r="P395" s="159">
        <f t="shared" si="589"/>
        <v>0</v>
      </c>
      <c r="Q395" s="138"/>
      <c r="R395" s="159">
        <f t="shared" si="580"/>
        <v>0</v>
      </c>
      <c r="S395" s="138"/>
      <c r="T395" s="159">
        <f t="shared" si="581"/>
        <v>0</v>
      </c>
      <c r="U395" s="134"/>
      <c r="V395" s="159">
        <f>U395*L395</f>
        <v>0</v>
      </c>
      <c r="W395" s="138">
        <v>0</v>
      </c>
      <c r="X395" s="159">
        <f t="shared" si="583"/>
        <v>0</v>
      </c>
      <c r="Y395" s="138">
        <v>0</v>
      </c>
      <c r="Z395" s="159">
        <f t="shared" si="584"/>
        <v>0</v>
      </c>
      <c r="AA395" s="138">
        <v>0</v>
      </c>
      <c r="AB395" s="159">
        <f t="shared" si="585"/>
        <v>0</v>
      </c>
      <c r="AC395" s="159">
        <v>0</v>
      </c>
      <c r="AD395" s="138">
        <v>0</v>
      </c>
      <c r="AE395" s="159">
        <f t="shared" si="586"/>
        <v>0</v>
      </c>
      <c r="AF395" s="159">
        <v>17</v>
      </c>
      <c r="AG395" s="159">
        <v>0</v>
      </c>
      <c r="AH395" s="181">
        <v>0.04</v>
      </c>
      <c r="AI395" s="181">
        <v>1.4999999999999999E-2</v>
      </c>
      <c r="AJ395" s="159">
        <f t="shared" si="590"/>
        <v>1.6</v>
      </c>
      <c r="AK395" s="182">
        <f t="shared" si="587"/>
        <v>0.6</v>
      </c>
    </row>
    <row r="396" spans="1:37" s="195" customFormat="1" ht="12.75" customHeight="1" x14ac:dyDescent="0.2">
      <c r="A396" s="140" t="s">
        <v>161</v>
      </c>
      <c r="B396" s="188" t="s">
        <v>10</v>
      </c>
      <c r="C396" s="188" t="s">
        <v>1</v>
      </c>
      <c r="D396" s="272">
        <v>55</v>
      </c>
      <c r="E396" s="272">
        <v>35</v>
      </c>
      <c r="F396" s="272">
        <v>5</v>
      </c>
      <c r="G396" s="190">
        <f t="shared" si="588"/>
        <v>40.761842105263163</v>
      </c>
      <c r="H396" s="190">
        <f t="shared" si="577"/>
        <v>14.238157894736837</v>
      </c>
      <c r="I396" s="191">
        <f t="shared" si="578"/>
        <v>0.25887559808612431</v>
      </c>
      <c r="J396" s="192">
        <v>10</v>
      </c>
      <c r="K396" s="144">
        <v>3.8</v>
      </c>
      <c r="L396" s="144">
        <v>1.2</v>
      </c>
      <c r="M396" s="132">
        <v>294</v>
      </c>
      <c r="N396" s="132"/>
      <c r="O396" s="165">
        <f t="shared" si="579"/>
        <v>77.368421052631589</v>
      </c>
      <c r="P396" s="157">
        <f t="shared" si="589"/>
        <v>7.7368421052631593</v>
      </c>
      <c r="Q396" s="136"/>
      <c r="R396" s="157">
        <f t="shared" si="580"/>
        <v>0</v>
      </c>
      <c r="S396" s="136"/>
      <c r="T396" s="157">
        <f t="shared" si="581"/>
        <v>0</v>
      </c>
      <c r="U396" s="136"/>
      <c r="V396" s="157">
        <f t="shared" ref="V396:V401" si="591">U396/K396</f>
        <v>0</v>
      </c>
      <c r="W396" s="136">
        <v>0</v>
      </c>
      <c r="X396" s="157">
        <f t="shared" si="583"/>
        <v>0</v>
      </c>
      <c r="Y396" s="136">
        <v>0</v>
      </c>
      <c r="Z396" s="157">
        <f t="shared" si="584"/>
        <v>0</v>
      </c>
      <c r="AA396" s="136">
        <v>0</v>
      </c>
      <c r="AB396" s="157">
        <f t="shared" si="585"/>
        <v>0</v>
      </c>
      <c r="AC396" s="165">
        <v>0</v>
      </c>
      <c r="AD396" s="136">
        <v>0</v>
      </c>
      <c r="AE396" s="157">
        <f t="shared" si="586"/>
        <v>0</v>
      </c>
      <c r="AF396" s="157">
        <v>30</v>
      </c>
      <c r="AG396" s="157">
        <v>0</v>
      </c>
      <c r="AH396" s="193">
        <v>0.04</v>
      </c>
      <c r="AI396" s="193">
        <v>1.4999999999999999E-2</v>
      </c>
      <c r="AJ396" s="157">
        <f t="shared" si="590"/>
        <v>2.2000000000000002</v>
      </c>
      <c r="AK396" s="194">
        <f t="shared" si="587"/>
        <v>0.82499999999999996</v>
      </c>
    </row>
    <row r="397" spans="1:37" s="195" customFormat="1" ht="12.75" customHeight="1" x14ac:dyDescent="0.2">
      <c r="A397" s="235" t="s">
        <v>161</v>
      </c>
      <c r="B397" s="225" t="s">
        <v>10</v>
      </c>
      <c r="C397" s="225" t="s">
        <v>2</v>
      </c>
      <c r="D397" s="280">
        <v>55</v>
      </c>
      <c r="E397" s="280">
        <v>35</v>
      </c>
      <c r="F397" s="280">
        <v>5</v>
      </c>
      <c r="G397" s="226">
        <f t="shared" si="588"/>
        <v>38.393421052631588</v>
      </c>
      <c r="H397" s="226">
        <f t="shared" si="577"/>
        <v>16.606578947368412</v>
      </c>
      <c r="I397" s="227">
        <f t="shared" si="578"/>
        <v>0.30193779904306206</v>
      </c>
      <c r="J397" s="228">
        <v>20</v>
      </c>
      <c r="K397" s="152">
        <v>3.8</v>
      </c>
      <c r="L397" s="152">
        <v>1.2</v>
      </c>
      <c r="M397" s="135">
        <v>408</v>
      </c>
      <c r="N397" s="135"/>
      <c r="O397" s="169">
        <f t="shared" si="579"/>
        <v>107.36842105263159</v>
      </c>
      <c r="P397" s="164">
        <f t="shared" si="589"/>
        <v>5.3684210526315796</v>
      </c>
      <c r="Q397" s="139"/>
      <c r="R397" s="164">
        <f t="shared" si="580"/>
        <v>0</v>
      </c>
      <c r="S397" s="139"/>
      <c r="T397" s="164">
        <f t="shared" si="581"/>
        <v>0</v>
      </c>
      <c r="U397" s="139"/>
      <c r="V397" s="164">
        <f t="shared" si="591"/>
        <v>0</v>
      </c>
      <c r="W397" s="139">
        <v>0</v>
      </c>
      <c r="X397" s="164">
        <f t="shared" si="583"/>
        <v>0</v>
      </c>
      <c r="Y397" s="139">
        <v>0</v>
      </c>
      <c r="Z397" s="164">
        <f t="shared" si="584"/>
        <v>0</v>
      </c>
      <c r="AA397" s="139">
        <v>0</v>
      </c>
      <c r="AB397" s="164">
        <f t="shared" si="585"/>
        <v>0</v>
      </c>
      <c r="AC397" s="169">
        <v>0</v>
      </c>
      <c r="AD397" s="139">
        <v>0</v>
      </c>
      <c r="AE397" s="164">
        <f t="shared" si="586"/>
        <v>0</v>
      </c>
      <c r="AF397" s="164">
        <v>30</v>
      </c>
      <c r="AG397" s="164">
        <v>0</v>
      </c>
      <c r="AH397" s="229">
        <v>0.04</v>
      </c>
      <c r="AI397" s="229">
        <v>1.4999999999999999E-2</v>
      </c>
      <c r="AJ397" s="164">
        <f t="shared" si="590"/>
        <v>2.2000000000000002</v>
      </c>
      <c r="AK397" s="230">
        <f t="shared" si="587"/>
        <v>0.82499999999999996</v>
      </c>
    </row>
    <row r="398" spans="1:37" s="195" customFormat="1" ht="12.75" customHeight="1" thickBot="1" x14ac:dyDescent="0.25">
      <c r="A398" s="211" t="s">
        <v>161</v>
      </c>
      <c r="B398" s="212" t="s">
        <v>10</v>
      </c>
      <c r="C398" s="212" t="s">
        <v>3</v>
      </c>
      <c r="D398" s="283">
        <v>55</v>
      </c>
      <c r="E398" s="283">
        <v>35</v>
      </c>
      <c r="F398" s="283">
        <v>5</v>
      </c>
      <c r="G398" s="213">
        <f t="shared" si="588"/>
        <v>39.507456140350882</v>
      </c>
      <c r="H398" s="213">
        <f t="shared" si="577"/>
        <v>15.492543859649118</v>
      </c>
      <c r="I398" s="214">
        <f t="shared" si="578"/>
        <v>0.28168261562998398</v>
      </c>
      <c r="J398" s="215">
        <v>30</v>
      </c>
      <c r="K398" s="151">
        <v>3.8</v>
      </c>
      <c r="L398" s="151">
        <v>1.2</v>
      </c>
      <c r="M398" s="183">
        <v>739</v>
      </c>
      <c r="N398" s="183"/>
      <c r="O398" s="184">
        <f t="shared" si="579"/>
        <v>194.47368421052633</v>
      </c>
      <c r="P398" s="185">
        <f t="shared" si="589"/>
        <v>6.4824561403508776</v>
      </c>
      <c r="Q398" s="216"/>
      <c r="R398" s="185">
        <f t="shared" si="580"/>
        <v>0</v>
      </c>
      <c r="S398" s="216"/>
      <c r="T398" s="185">
        <f t="shared" si="581"/>
        <v>0</v>
      </c>
      <c r="U398" s="216"/>
      <c r="V398" s="185">
        <f t="shared" si="591"/>
        <v>0</v>
      </c>
      <c r="W398" s="216">
        <v>0</v>
      </c>
      <c r="X398" s="185">
        <f t="shared" si="583"/>
        <v>0</v>
      </c>
      <c r="Y398" s="216">
        <v>0</v>
      </c>
      <c r="Z398" s="185">
        <f t="shared" si="584"/>
        <v>0</v>
      </c>
      <c r="AA398" s="216">
        <v>0</v>
      </c>
      <c r="AB398" s="185">
        <f t="shared" si="585"/>
        <v>0</v>
      </c>
      <c r="AC398" s="184">
        <v>0</v>
      </c>
      <c r="AD398" s="216">
        <v>0</v>
      </c>
      <c r="AE398" s="185">
        <f t="shared" si="586"/>
        <v>0</v>
      </c>
      <c r="AF398" s="185">
        <v>30</v>
      </c>
      <c r="AG398" s="185">
        <v>0</v>
      </c>
      <c r="AH398" s="260">
        <v>0.04</v>
      </c>
      <c r="AI398" s="260">
        <v>1.4999999999999999E-2</v>
      </c>
      <c r="AJ398" s="185">
        <f t="shared" si="590"/>
        <v>2.2000000000000002</v>
      </c>
      <c r="AK398" s="218">
        <f t="shared" si="587"/>
        <v>0.82499999999999996</v>
      </c>
    </row>
    <row r="399" spans="1:37" s="195" customFormat="1" ht="12.75" customHeight="1" x14ac:dyDescent="0.2">
      <c r="A399" s="140" t="s">
        <v>207</v>
      </c>
      <c r="B399" s="188" t="s">
        <v>10</v>
      </c>
      <c r="C399" s="188" t="s">
        <v>1</v>
      </c>
      <c r="D399" s="272">
        <v>50</v>
      </c>
      <c r="E399" s="272">
        <v>30</v>
      </c>
      <c r="F399" s="272">
        <v>5</v>
      </c>
      <c r="G399" s="190">
        <f t="shared" si="588"/>
        <v>35.486842105263158</v>
      </c>
      <c r="H399" s="190">
        <f t="shared" si="577"/>
        <v>14.513157894736842</v>
      </c>
      <c r="I399" s="191">
        <f t="shared" si="578"/>
        <v>0.29026315789473683</v>
      </c>
      <c r="J399" s="192">
        <v>10</v>
      </c>
      <c r="K399" s="144">
        <v>3.8</v>
      </c>
      <c r="L399" s="144">
        <v>1.2</v>
      </c>
      <c r="M399" s="132">
        <v>294</v>
      </c>
      <c r="N399" s="132"/>
      <c r="O399" s="165">
        <f t="shared" si="579"/>
        <v>77.368421052631589</v>
      </c>
      <c r="P399" s="157">
        <f t="shared" si="589"/>
        <v>7.7368421052631593</v>
      </c>
      <c r="Q399" s="136"/>
      <c r="R399" s="157">
        <f t="shared" si="580"/>
        <v>0</v>
      </c>
      <c r="S399" s="136"/>
      <c r="T399" s="157">
        <f t="shared" si="581"/>
        <v>0</v>
      </c>
      <c r="U399" s="136"/>
      <c r="V399" s="157">
        <f t="shared" si="591"/>
        <v>0</v>
      </c>
      <c r="W399" s="136">
        <v>0</v>
      </c>
      <c r="X399" s="157">
        <f t="shared" si="583"/>
        <v>0</v>
      </c>
      <c r="Y399" s="136">
        <v>0</v>
      </c>
      <c r="Z399" s="157">
        <f t="shared" si="584"/>
        <v>0</v>
      </c>
      <c r="AA399" s="136">
        <v>0</v>
      </c>
      <c r="AB399" s="157">
        <f t="shared" si="585"/>
        <v>0</v>
      </c>
      <c r="AC399" s="165">
        <v>0</v>
      </c>
      <c r="AD399" s="136">
        <v>0</v>
      </c>
      <c r="AE399" s="157">
        <f t="shared" si="586"/>
        <v>0</v>
      </c>
      <c r="AF399" s="157">
        <v>25</v>
      </c>
      <c r="AG399" s="157">
        <v>0</v>
      </c>
      <c r="AH399" s="193">
        <v>0.04</v>
      </c>
      <c r="AI399" s="193">
        <v>1.4999999999999999E-2</v>
      </c>
      <c r="AJ399" s="157">
        <f t="shared" si="590"/>
        <v>2</v>
      </c>
      <c r="AK399" s="194">
        <f t="shared" si="587"/>
        <v>0.75</v>
      </c>
    </row>
    <row r="400" spans="1:37" s="195" customFormat="1" ht="12.75" customHeight="1" x14ac:dyDescent="0.2">
      <c r="A400" s="235" t="s">
        <v>207</v>
      </c>
      <c r="B400" s="225" t="s">
        <v>10</v>
      </c>
      <c r="C400" s="225" t="s">
        <v>2</v>
      </c>
      <c r="D400" s="280">
        <v>50</v>
      </c>
      <c r="E400" s="280">
        <v>30</v>
      </c>
      <c r="F400" s="280">
        <v>5</v>
      </c>
      <c r="G400" s="226">
        <f t="shared" si="588"/>
        <v>33.118421052631575</v>
      </c>
      <c r="H400" s="226">
        <f t="shared" si="577"/>
        <v>16.881578947368425</v>
      </c>
      <c r="I400" s="227">
        <f t="shared" si="578"/>
        <v>0.3376315789473685</v>
      </c>
      <c r="J400" s="228">
        <v>20</v>
      </c>
      <c r="K400" s="152">
        <v>3.8</v>
      </c>
      <c r="L400" s="152">
        <v>1.2</v>
      </c>
      <c r="M400" s="135">
        <v>408</v>
      </c>
      <c r="N400" s="135"/>
      <c r="O400" s="169">
        <f t="shared" si="579"/>
        <v>107.36842105263159</v>
      </c>
      <c r="P400" s="164">
        <f t="shared" si="589"/>
        <v>5.3684210526315796</v>
      </c>
      <c r="Q400" s="139"/>
      <c r="R400" s="164">
        <f t="shared" si="580"/>
        <v>0</v>
      </c>
      <c r="S400" s="139"/>
      <c r="T400" s="164">
        <f t="shared" si="581"/>
        <v>0</v>
      </c>
      <c r="U400" s="139"/>
      <c r="V400" s="164">
        <f t="shared" si="591"/>
        <v>0</v>
      </c>
      <c r="W400" s="139">
        <v>0</v>
      </c>
      <c r="X400" s="164">
        <f t="shared" si="583"/>
        <v>0</v>
      </c>
      <c r="Y400" s="139">
        <v>0</v>
      </c>
      <c r="Z400" s="164">
        <f t="shared" si="584"/>
        <v>0</v>
      </c>
      <c r="AA400" s="139">
        <v>0</v>
      </c>
      <c r="AB400" s="164">
        <f t="shared" si="585"/>
        <v>0</v>
      </c>
      <c r="AC400" s="169">
        <v>0</v>
      </c>
      <c r="AD400" s="139">
        <v>0</v>
      </c>
      <c r="AE400" s="164">
        <f t="shared" si="586"/>
        <v>0</v>
      </c>
      <c r="AF400" s="164">
        <v>25</v>
      </c>
      <c r="AG400" s="164">
        <v>0</v>
      </c>
      <c r="AH400" s="229">
        <v>0.04</v>
      </c>
      <c r="AI400" s="229">
        <v>1.4999999999999999E-2</v>
      </c>
      <c r="AJ400" s="164">
        <f t="shared" si="590"/>
        <v>2</v>
      </c>
      <c r="AK400" s="230">
        <f t="shared" si="587"/>
        <v>0.75</v>
      </c>
    </row>
    <row r="401" spans="1:37" s="195" customFormat="1" ht="12.75" customHeight="1" thickBot="1" x14ac:dyDescent="0.25">
      <c r="A401" s="211" t="s">
        <v>207</v>
      </c>
      <c r="B401" s="212" t="s">
        <v>10</v>
      </c>
      <c r="C401" s="212" t="s">
        <v>3</v>
      </c>
      <c r="D401" s="283">
        <v>50</v>
      </c>
      <c r="E401" s="283">
        <v>30</v>
      </c>
      <c r="F401" s="283">
        <v>5</v>
      </c>
      <c r="G401" s="213">
        <f t="shared" si="588"/>
        <v>34.232456140350877</v>
      </c>
      <c r="H401" s="213">
        <f t="shared" si="577"/>
        <v>15.767543859649123</v>
      </c>
      <c r="I401" s="214">
        <f t="shared" si="578"/>
        <v>0.31535087719298249</v>
      </c>
      <c r="J401" s="215">
        <v>30</v>
      </c>
      <c r="K401" s="151">
        <v>3.8</v>
      </c>
      <c r="L401" s="151">
        <v>1.2</v>
      </c>
      <c r="M401" s="183">
        <v>739</v>
      </c>
      <c r="N401" s="183"/>
      <c r="O401" s="184">
        <f t="shared" si="579"/>
        <v>194.47368421052633</v>
      </c>
      <c r="P401" s="185">
        <f t="shared" si="589"/>
        <v>6.4824561403508776</v>
      </c>
      <c r="Q401" s="216"/>
      <c r="R401" s="185">
        <f t="shared" si="580"/>
        <v>0</v>
      </c>
      <c r="S401" s="216"/>
      <c r="T401" s="185">
        <f t="shared" si="581"/>
        <v>0</v>
      </c>
      <c r="U401" s="216"/>
      <c r="V401" s="185">
        <f t="shared" si="591"/>
        <v>0</v>
      </c>
      <c r="W401" s="216">
        <v>0</v>
      </c>
      <c r="X401" s="185">
        <f t="shared" si="583"/>
        <v>0</v>
      </c>
      <c r="Y401" s="216">
        <v>0</v>
      </c>
      <c r="Z401" s="185">
        <f t="shared" si="584"/>
        <v>0</v>
      </c>
      <c r="AA401" s="216">
        <v>0</v>
      </c>
      <c r="AB401" s="185">
        <f t="shared" si="585"/>
        <v>0</v>
      </c>
      <c r="AC401" s="184">
        <v>0</v>
      </c>
      <c r="AD401" s="216">
        <v>0</v>
      </c>
      <c r="AE401" s="185">
        <f t="shared" si="586"/>
        <v>0</v>
      </c>
      <c r="AF401" s="185">
        <v>25</v>
      </c>
      <c r="AG401" s="185">
        <v>0</v>
      </c>
      <c r="AH401" s="260">
        <v>0.04</v>
      </c>
      <c r="AI401" s="260">
        <v>1.4999999999999999E-2</v>
      </c>
      <c r="AJ401" s="185">
        <f t="shared" si="590"/>
        <v>2</v>
      </c>
      <c r="AK401" s="218">
        <f t="shared" si="587"/>
        <v>0.75</v>
      </c>
    </row>
    <row r="402" spans="1:37" s="195" customFormat="1" ht="12.75" customHeight="1" x14ac:dyDescent="0.2">
      <c r="A402" s="140" t="s">
        <v>208</v>
      </c>
      <c r="B402" s="188" t="s">
        <v>10</v>
      </c>
      <c r="C402" s="188" t="s">
        <v>1</v>
      </c>
      <c r="D402" s="272">
        <v>50</v>
      </c>
      <c r="E402" s="272">
        <v>30</v>
      </c>
      <c r="F402" s="272">
        <v>5</v>
      </c>
      <c r="G402" s="190">
        <f t="shared" ref="G402:G410" si="592">SUM(P402,R402,T402,V402,X402,Z402,AB402,AC402,AE402,AF402,AJ402,AK402)</f>
        <v>35.486842105263158</v>
      </c>
      <c r="H402" s="190">
        <f t="shared" ref="H402:H410" si="593">D402-G402</f>
        <v>14.513157894736842</v>
      </c>
      <c r="I402" s="191">
        <f t="shared" ref="I402:I410" si="594">H402/D402</f>
        <v>0.29026315789473683</v>
      </c>
      <c r="J402" s="192">
        <v>10</v>
      </c>
      <c r="K402" s="144">
        <v>3.8</v>
      </c>
      <c r="L402" s="144">
        <v>1.2</v>
      </c>
      <c r="M402" s="132">
        <v>294</v>
      </c>
      <c r="N402" s="132"/>
      <c r="O402" s="165">
        <f t="shared" ref="O402:O410" si="595">(M402+N402)/K402</f>
        <v>77.368421052631589</v>
      </c>
      <c r="P402" s="157">
        <f t="shared" ref="P402:P410" si="596">O402/J402</f>
        <v>7.7368421052631593</v>
      </c>
      <c r="Q402" s="136"/>
      <c r="R402" s="157">
        <f t="shared" ref="R402:R410" si="597">Q402/K402</f>
        <v>0</v>
      </c>
      <c r="S402" s="136"/>
      <c r="T402" s="157">
        <f t="shared" ref="T402:T410" si="598">S402/K402</f>
        <v>0</v>
      </c>
      <c r="U402" s="136"/>
      <c r="V402" s="157">
        <f t="shared" ref="V402:V410" si="599">U402/K402</f>
        <v>0</v>
      </c>
      <c r="W402" s="136">
        <v>0</v>
      </c>
      <c r="X402" s="157">
        <f t="shared" ref="X402:X410" si="600">(W402/K402)/J402</f>
        <v>0</v>
      </c>
      <c r="Y402" s="136">
        <v>0</v>
      </c>
      <c r="Z402" s="157">
        <f t="shared" ref="Z402:Z410" si="601">(Y402/K402)/J402</f>
        <v>0</v>
      </c>
      <c r="AA402" s="136">
        <v>0</v>
      </c>
      <c r="AB402" s="157">
        <f t="shared" ref="AB402:AB410" si="602">(AA402/K402)/J402</f>
        <v>0</v>
      </c>
      <c r="AC402" s="165">
        <v>0</v>
      </c>
      <c r="AD402" s="136">
        <v>0</v>
      </c>
      <c r="AE402" s="157">
        <f t="shared" ref="AE402:AE410" si="603">AD402/K402</f>
        <v>0</v>
      </c>
      <c r="AF402" s="157">
        <v>25</v>
      </c>
      <c r="AG402" s="157">
        <v>0</v>
      </c>
      <c r="AH402" s="193">
        <v>0.04</v>
      </c>
      <c r="AI402" s="193">
        <v>1.4999999999999999E-2</v>
      </c>
      <c r="AJ402" s="157">
        <f t="shared" ref="AJ402:AJ410" si="604">(D402*AH402)+AG402</f>
        <v>2</v>
      </c>
      <c r="AK402" s="194">
        <f t="shared" ref="AK402:AK410" si="605">D402*AI402</f>
        <v>0.75</v>
      </c>
    </row>
    <row r="403" spans="1:37" s="195" customFormat="1" ht="12.75" customHeight="1" x14ac:dyDescent="0.2">
      <c r="A403" s="235" t="s">
        <v>208</v>
      </c>
      <c r="B403" s="225" t="s">
        <v>10</v>
      </c>
      <c r="C403" s="225" t="s">
        <v>2</v>
      </c>
      <c r="D403" s="280">
        <v>50</v>
      </c>
      <c r="E403" s="280">
        <v>30</v>
      </c>
      <c r="F403" s="280">
        <v>5</v>
      </c>
      <c r="G403" s="226">
        <f t="shared" si="592"/>
        <v>33.118421052631575</v>
      </c>
      <c r="H403" s="226">
        <f t="shared" si="593"/>
        <v>16.881578947368425</v>
      </c>
      <c r="I403" s="227">
        <f t="shared" si="594"/>
        <v>0.3376315789473685</v>
      </c>
      <c r="J403" s="228">
        <v>20</v>
      </c>
      <c r="K403" s="152">
        <v>3.8</v>
      </c>
      <c r="L403" s="152">
        <v>1.2</v>
      </c>
      <c r="M403" s="135">
        <v>408</v>
      </c>
      <c r="N403" s="135"/>
      <c r="O403" s="169">
        <f t="shared" si="595"/>
        <v>107.36842105263159</v>
      </c>
      <c r="P403" s="164">
        <f t="shared" si="596"/>
        <v>5.3684210526315796</v>
      </c>
      <c r="Q403" s="139"/>
      <c r="R403" s="164">
        <f t="shared" si="597"/>
        <v>0</v>
      </c>
      <c r="S403" s="139"/>
      <c r="T403" s="164">
        <f t="shared" si="598"/>
        <v>0</v>
      </c>
      <c r="U403" s="139"/>
      <c r="V403" s="164">
        <f t="shared" si="599"/>
        <v>0</v>
      </c>
      <c r="W403" s="139">
        <v>0</v>
      </c>
      <c r="X403" s="164">
        <f t="shared" si="600"/>
        <v>0</v>
      </c>
      <c r="Y403" s="139">
        <v>0</v>
      </c>
      <c r="Z403" s="164">
        <f t="shared" si="601"/>
        <v>0</v>
      </c>
      <c r="AA403" s="139">
        <v>0</v>
      </c>
      <c r="AB403" s="164">
        <f t="shared" si="602"/>
        <v>0</v>
      </c>
      <c r="AC403" s="169">
        <v>0</v>
      </c>
      <c r="AD403" s="139">
        <v>0</v>
      </c>
      <c r="AE403" s="164">
        <f t="shared" si="603"/>
        <v>0</v>
      </c>
      <c r="AF403" s="164">
        <v>25</v>
      </c>
      <c r="AG403" s="164">
        <v>0</v>
      </c>
      <c r="AH403" s="229">
        <v>0.04</v>
      </c>
      <c r="AI403" s="229">
        <v>1.4999999999999999E-2</v>
      </c>
      <c r="AJ403" s="164">
        <f t="shared" si="604"/>
        <v>2</v>
      </c>
      <c r="AK403" s="230">
        <f t="shared" si="605"/>
        <v>0.75</v>
      </c>
    </row>
    <row r="404" spans="1:37" s="195" customFormat="1" ht="12.75" customHeight="1" thickBot="1" x14ac:dyDescent="0.25">
      <c r="A404" s="211" t="s">
        <v>208</v>
      </c>
      <c r="B404" s="212" t="s">
        <v>10</v>
      </c>
      <c r="C404" s="212" t="s">
        <v>3</v>
      </c>
      <c r="D404" s="283">
        <v>50</v>
      </c>
      <c r="E404" s="283">
        <v>30</v>
      </c>
      <c r="F404" s="283">
        <v>5</v>
      </c>
      <c r="G404" s="213">
        <f t="shared" si="592"/>
        <v>34.232456140350877</v>
      </c>
      <c r="H404" s="213">
        <f t="shared" si="593"/>
        <v>15.767543859649123</v>
      </c>
      <c r="I404" s="214">
        <f t="shared" si="594"/>
        <v>0.31535087719298249</v>
      </c>
      <c r="J404" s="215">
        <v>30</v>
      </c>
      <c r="K404" s="151">
        <v>3.8</v>
      </c>
      <c r="L404" s="151">
        <v>1.2</v>
      </c>
      <c r="M404" s="183">
        <v>739</v>
      </c>
      <c r="N404" s="183"/>
      <c r="O404" s="184">
        <f t="shared" si="595"/>
        <v>194.47368421052633</v>
      </c>
      <c r="P404" s="185">
        <f t="shared" si="596"/>
        <v>6.4824561403508776</v>
      </c>
      <c r="Q404" s="216"/>
      <c r="R404" s="185">
        <f t="shared" si="597"/>
        <v>0</v>
      </c>
      <c r="S404" s="216"/>
      <c r="T404" s="185">
        <f t="shared" si="598"/>
        <v>0</v>
      </c>
      <c r="U404" s="216"/>
      <c r="V404" s="185">
        <f t="shared" si="599"/>
        <v>0</v>
      </c>
      <c r="W404" s="216">
        <v>0</v>
      </c>
      <c r="X404" s="185">
        <f t="shared" si="600"/>
        <v>0</v>
      </c>
      <c r="Y404" s="216">
        <v>0</v>
      </c>
      <c r="Z404" s="185">
        <f t="shared" si="601"/>
        <v>0</v>
      </c>
      <c r="AA404" s="216">
        <v>0</v>
      </c>
      <c r="AB404" s="185">
        <f t="shared" si="602"/>
        <v>0</v>
      </c>
      <c r="AC404" s="184">
        <v>0</v>
      </c>
      <c r="AD404" s="216">
        <v>0</v>
      </c>
      <c r="AE404" s="185">
        <f t="shared" si="603"/>
        <v>0</v>
      </c>
      <c r="AF404" s="185">
        <v>25</v>
      </c>
      <c r="AG404" s="185">
        <v>0</v>
      </c>
      <c r="AH404" s="260">
        <v>0.04</v>
      </c>
      <c r="AI404" s="260">
        <v>1.4999999999999999E-2</v>
      </c>
      <c r="AJ404" s="185">
        <f t="shared" si="604"/>
        <v>2</v>
      </c>
      <c r="AK404" s="218">
        <f t="shared" si="605"/>
        <v>0.75</v>
      </c>
    </row>
    <row r="405" spans="1:37" s="195" customFormat="1" ht="12.75" customHeight="1" x14ac:dyDescent="0.2">
      <c r="A405" s="140" t="s">
        <v>209</v>
      </c>
      <c r="B405" s="188" t="s">
        <v>11</v>
      </c>
      <c r="C405" s="188" t="s">
        <v>1</v>
      </c>
      <c r="D405" s="272">
        <v>55</v>
      </c>
      <c r="E405" s="272">
        <v>35</v>
      </c>
      <c r="F405" s="272">
        <v>5</v>
      </c>
      <c r="G405" s="190">
        <f t="shared" si="592"/>
        <v>40.946052631578951</v>
      </c>
      <c r="H405" s="190">
        <f t="shared" si="593"/>
        <v>14.053947368421049</v>
      </c>
      <c r="I405" s="191">
        <f t="shared" si="594"/>
        <v>0.2555263157894736</v>
      </c>
      <c r="J405" s="192">
        <v>10</v>
      </c>
      <c r="K405" s="144">
        <v>3.8</v>
      </c>
      <c r="L405" s="144">
        <v>1.2</v>
      </c>
      <c r="M405" s="132">
        <v>301</v>
      </c>
      <c r="N405" s="132"/>
      <c r="O405" s="165">
        <f t="shared" si="595"/>
        <v>79.21052631578948</v>
      </c>
      <c r="P405" s="157">
        <f t="shared" si="596"/>
        <v>7.9210526315789478</v>
      </c>
      <c r="Q405" s="136"/>
      <c r="R405" s="157">
        <f t="shared" si="597"/>
        <v>0</v>
      </c>
      <c r="S405" s="136"/>
      <c r="T405" s="157">
        <f t="shared" si="598"/>
        <v>0</v>
      </c>
      <c r="U405" s="136"/>
      <c r="V405" s="157">
        <f t="shared" si="599"/>
        <v>0</v>
      </c>
      <c r="W405" s="136">
        <v>0</v>
      </c>
      <c r="X405" s="157">
        <f t="shared" si="600"/>
        <v>0</v>
      </c>
      <c r="Y405" s="136">
        <v>0</v>
      </c>
      <c r="Z405" s="157">
        <f t="shared" si="601"/>
        <v>0</v>
      </c>
      <c r="AA405" s="136">
        <v>0</v>
      </c>
      <c r="AB405" s="157">
        <f t="shared" si="602"/>
        <v>0</v>
      </c>
      <c r="AC405" s="165">
        <v>0</v>
      </c>
      <c r="AD405" s="136">
        <v>0</v>
      </c>
      <c r="AE405" s="157">
        <f t="shared" si="603"/>
        <v>0</v>
      </c>
      <c r="AF405" s="157">
        <v>30</v>
      </c>
      <c r="AG405" s="157">
        <v>0</v>
      </c>
      <c r="AH405" s="193">
        <v>0.04</v>
      </c>
      <c r="AI405" s="193">
        <v>1.4999999999999999E-2</v>
      </c>
      <c r="AJ405" s="157">
        <f t="shared" si="604"/>
        <v>2.2000000000000002</v>
      </c>
      <c r="AK405" s="194">
        <f t="shared" si="605"/>
        <v>0.82499999999999996</v>
      </c>
    </row>
    <row r="406" spans="1:37" s="195" customFormat="1" ht="12.75" customHeight="1" x14ac:dyDescent="0.2">
      <c r="A406" s="235" t="s">
        <v>209</v>
      </c>
      <c r="B406" s="225" t="s">
        <v>11</v>
      </c>
      <c r="C406" s="225" t="s">
        <v>2</v>
      </c>
      <c r="D406" s="280">
        <v>55</v>
      </c>
      <c r="E406" s="280">
        <v>35</v>
      </c>
      <c r="F406" s="280">
        <v>5</v>
      </c>
      <c r="G406" s="226">
        <f t="shared" si="592"/>
        <v>38.564473684210533</v>
      </c>
      <c r="H406" s="226">
        <f t="shared" si="593"/>
        <v>16.435526315789467</v>
      </c>
      <c r="I406" s="227">
        <f t="shared" si="594"/>
        <v>0.29882775119617211</v>
      </c>
      <c r="J406" s="228">
        <v>20</v>
      </c>
      <c r="K406" s="152">
        <v>3.8</v>
      </c>
      <c r="L406" s="152">
        <v>1.2</v>
      </c>
      <c r="M406" s="135">
        <v>421</v>
      </c>
      <c r="N406" s="135"/>
      <c r="O406" s="169">
        <f t="shared" si="595"/>
        <v>110.78947368421053</v>
      </c>
      <c r="P406" s="164">
        <f t="shared" si="596"/>
        <v>5.5394736842105265</v>
      </c>
      <c r="Q406" s="139"/>
      <c r="R406" s="164">
        <f t="shared" si="597"/>
        <v>0</v>
      </c>
      <c r="S406" s="139"/>
      <c r="T406" s="164">
        <f t="shared" si="598"/>
        <v>0</v>
      </c>
      <c r="U406" s="139"/>
      <c r="V406" s="164">
        <f t="shared" si="599"/>
        <v>0</v>
      </c>
      <c r="W406" s="139">
        <v>0</v>
      </c>
      <c r="X406" s="164">
        <f t="shared" si="600"/>
        <v>0</v>
      </c>
      <c r="Y406" s="139">
        <v>0</v>
      </c>
      <c r="Z406" s="164">
        <f t="shared" si="601"/>
        <v>0</v>
      </c>
      <c r="AA406" s="139">
        <v>0</v>
      </c>
      <c r="AB406" s="164">
        <f t="shared" si="602"/>
        <v>0</v>
      </c>
      <c r="AC406" s="169">
        <v>0</v>
      </c>
      <c r="AD406" s="139">
        <v>0</v>
      </c>
      <c r="AE406" s="164">
        <f t="shared" si="603"/>
        <v>0</v>
      </c>
      <c r="AF406" s="164">
        <v>30</v>
      </c>
      <c r="AG406" s="164">
        <v>0</v>
      </c>
      <c r="AH406" s="229">
        <v>0.04</v>
      </c>
      <c r="AI406" s="229">
        <v>1.4999999999999999E-2</v>
      </c>
      <c r="AJ406" s="164">
        <f t="shared" si="604"/>
        <v>2.2000000000000002</v>
      </c>
      <c r="AK406" s="230">
        <f t="shared" si="605"/>
        <v>0.82499999999999996</v>
      </c>
    </row>
    <row r="407" spans="1:37" s="195" customFormat="1" ht="12.75" customHeight="1" thickBot="1" x14ac:dyDescent="0.25">
      <c r="A407" s="211" t="s">
        <v>209</v>
      </c>
      <c r="B407" s="212" t="s">
        <v>11</v>
      </c>
      <c r="C407" s="212" t="s">
        <v>3</v>
      </c>
      <c r="D407" s="283">
        <v>55</v>
      </c>
      <c r="E407" s="283">
        <v>35</v>
      </c>
      <c r="F407" s="283">
        <v>5</v>
      </c>
      <c r="G407" s="213">
        <f t="shared" si="592"/>
        <v>39.682894736842115</v>
      </c>
      <c r="H407" s="213">
        <f t="shared" si="593"/>
        <v>15.317105263157885</v>
      </c>
      <c r="I407" s="214">
        <f t="shared" si="594"/>
        <v>0.27849282296650701</v>
      </c>
      <c r="J407" s="215">
        <v>30</v>
      </c>
      <c r="K407" s="151">
        <v>3.8</v>
      </c>
      <c r="L407" s="151">
        <v>1.2</v>
      </c>
      <c r="M407" s="183">
        <v>759</v>
      </c>
      <c r="N407" s="183"/>
      <c r="O407" s="184">
        <f t="shared" si="595"/>
        <v>199.73684210526318</v>
      </c>
      <c r="P407" s="185">
        <f t="shared" si="596"/>
        <v>6.6578947368421062</v>
      </c>
      <c r="Q407" s="216"/>
      <c r="R407" s="185">
        <f t="shared" si="597"/>
        <v>0</v>
      </c>
      <c r="S407" s="216"/>
      <c r="T407" s="185">
        <f t="shared" si="598"/>
        <v>0</v>
      </c>
      <c r="U407" s="216"/>
      <c r="V407" s="185">
        <f t="shared" si="599"/>
        <v>0</v>
      </c>
      <c r="W407" s="216">
        <v>0</v>
      </c>
      <c r="X407" s="185">
        <f t="shared" si="600"/>
        <v>0</v>
      </c>
      <c r="Y407" s="216">
        <v>0</v>
      </c>
      <c r="Z407" s="185">
        <f t="shared" si="601"/>
        <v>0</v>
      </c>
      <c r="AA407" s="216">
        <v>0</v>
      </c>
      <c r="AB407" s="185">
        <f t="shared" si="602"/>
        <v>0</v>
      </c>
      <c r="AC407" s="184">
        <v>0</v>
      </c>
      <c r="AD407" s="216">
        <v>0</v>
      </c>
      <c r="AE407" s="185">
        <f t="shared" si="603"/>
        <v>0</v>
      </c>
      <c r="AF407" s="185">
        <v>30</v>
      </c>
      <c r="AG407" s="185">
        <v>0</v>
      </c>
      <c r="AH407" s="260">
        <v>0.04</v>
      </c>
      <c r="AI407" s="260">
        <v>1.4999999999999999E-2</v>
      </c>
      <c r="AJ407" s="185">
        <f t="shared" si="604"/>
        <v>2.2000000000000002</v>
      </c>
      <c r="AK407" s="218">
        <f t="shared" si="605"/>
        <v>0.82499999999999996</v>
      </c>
    </row>
    <row r="408" spans="1:37" s="195" customFormat="1" ht="12.75" customHeight="1" x14ac:dyDescent="0.2">
      <c r="A408" s="140" t="s">
        <v>210</v>
      </c>
      <c r="B408" s="188" t="s">
        <v>11</v>
      </c>
      <c r="C408" s="188" t="s">
        <v>1</v>
      </c>
      <c r="D408" s="272">
        <v>50</v>
      </c>
      <c r="E408" s="272">
        <v>30</v>
      </c>
      <c r="F408" s="272">
        <v>5</v>
      </c>
      <c r="G408" s="190">
        <f t="shared" si="592"/>
        <v>35.671052631578945</v>
      </c>
      <c r="H408" s="190">
        <f t="shared" si="593"/>
        <v>14.328947368421055</v>
      </c>
      <c r="I408" s="191">
        <f t="shared" si="594"/>
        <v>0.2865789473684211</v>
      </c>
      <c r="J408" s="192">
        <v>10</v>
      </c>
      <c r="K408" s="144">
        <v>3.8</v>
      </c>
      <c r="L408" s="144">
        <v>1.2</v>
      </c>
      <c r="M408" s="132">
        <v>301</v>
      </c>
      <c r="N408" s="132"/>
      <c r="O408" s="165">
        <f t="shared" si="595"/>
        <v>79.21052631578948</v>
      </c>
      <c r="P408" s="157">
        <f t="shared" si="596"/>
        <v>7.9210526315789478</v>
      </c>
      <c r="Q408" s="136"/>
      <c r="R408" s="157">
        <f t="shared" si="597"/>
        <v>0</v>
      </c>
      <c r="S408" s="136"/>
      <c r="T408" s="157">
        <f t="shared" si="598"/>
        <v>0</v>
      </c>
      <c r="U408" s="136"/>
      <c r="V408" s="157">
        <f t="shared" si="599"/>
        <v>0</v>
      </c>
      <c r="W408" s="136">
        <v>0</v>
      </c>
      <c r="X408" s="157">
        <f t="shared" si="600"/>
        <v>0</v>
      </c>
      <c r="Y408" s="136">
        <v>0</v>
      </c>
      <c r="Z408" s="157">
        <f t="shared" si="601"/>
        <v>0</v>
      </c>
      <c r="AA408" s="136">
        <v>0</v>
      </c>
      <c r="AB408" s="157">
        <f t="shared" si="602"/>
        <v>0</v>
      </c>
      <c r="AC408" s="165">
        <v>0</v>
      </c>
      <c r="AD408" s="136">
        <v>0</v>
      </c>
      <c r="AE408" s="157">
        <f t="shared" si="603"/>
        <v>0</v>
      </c>
      <c r="AF408" s="157">
        <v>25</v>
      </c>
      <c r="AG408" s="157">
        <v>0</v>
      </c>
      <c r="AH408" s="193">
        <v>0.04</v>
      </c>
      <c r="AI408" s="193">
        <v>1.4999999999999999E-2</v>
      </c>
      <c r="AJ408" s="157">
        <f t="shared" si="604"/>
        <v>2</v>
      </c>
      <c r="AK408" s="194">
        <f t="shared" si="605"/>
        <v>0.75</v>
      </c>
    </row>
    <row r="409" spans="1:37" s="195" customFormat="1" ht="12.75" customHeight="1" x14ac:dyDescent="0.2">
      <c r="A409" s="235" t="s">
        <v>210</v>
      </c>
      <c r="B409" s="225" t="s">
        <v>11</v>
      </c>
      <c r="C409" s="225" t="s">
        <v>2</v>
      </c>
      <c r="D409" s="280">
        <v>50</v>
      </c>
      <c r="E409" s="280">
        <v>30</v>
      </c>
      <c r="F409" s="280">
        <v>5</v>
      </c>
      <c r="G409" s="226">
        <f t="shared" si="592"/>
        <v>33.289473684210527</v>
      </c>
      <c r="H409" s="226">
        <f t="shared" si="593"/>
        <v>16.710526315789473</v>
      </c>
      <c r="I409" s="227">
        <f t="shared" si="594"/>
        <v>0.33421052631578946</v>
      </c>
      <c r="J409" s="228">
        <v>20</v>
      </c>
      <c r="K409" s="152">
        <v>3.8</v>
      </c>
      <c r="L409" s="152">
        <v>1.2</v>
      </c>
      <c r="M409" s="135">
        <v>421</v>
      </c>
      <c r="N409" s="135"/>
      <c r="O409" s="169">
        <f t="shared" si="595"/>
        <v>110.78947368421053</v>
      </c>
      <c r="P409" s="164">
        <f t="shared" si="596"/>
        <v>5.5394736842105265</v>
      </c>
      <c r="Q409" s="139"/>
      <c r="R409" s="164">
        <f t="shared" si="597"/>
        <v>0</v>
      </c>
      <c r="S409" s="139"/>
      <c r="T409" s="164">
        <f t="shared" si="598"/>
        <v>0</v>
      </c>
      <c r="U409" s="139"/>
      <c r="V409" s="164">
        <f t="shared" si="599"/>
        <v>0</v>
      </c>
      <c r="W409" s="139">
        <v>0</v>
      </c>
      <c r="X409" s="164">
        <f t="shared" si="600"/>
        <v>0</v>
      </c>
      <c r="Y409" s="139">
        <v>0</v>
      </c>
      <c r="Z409" s="164">
        <f t="shared" si="601"/>
        <v>0</v>
      </c>
      <c r="AA409" s="139">
        <v>0</v>
      </c>
      <c r="AB409" s="164">
        <f t="shared" si="602"/>
        <v>0</v>
      </c>
      <c r="AC409" s="169">
        <v>0</v>
      </c>
      <c r="AD409" s="139">
        <v>0</v>
      </c>
      <c r="AE409" s="164">
        <f t="shared" si="603"/>
        <v>0</v>
      </c>
      <c r="AF409" s="164">
        <v>25</v>
      </c>
      <c r="AG409" s="164">
        <v>0</v>
      </c>
      <c r="AH409" s="229">
        <v>0.04</v>
      </c>
      <c r="AI409" s="229">
        <v>1.4999999999999999E-2</v>
      </c>
      <c r="AJ409" s="164">
        <f t="shared" si="604"/>
        <v>2</v>
      </c>
      <c r="AK409" s="230">
        <f t="shared" si="605"/>
        <v>0.75</v>
      </c>
    </row>
    <row r="410" spans="1:37" s="195" customFormat="1" ht="12.75" customHeight="1" thickBot="1" x14ac:dyDescent="0.25">
      <c r="A410" s="211" t="s">
        <v>210</v>
      </c>
      <c r="B410" s="212" t="s">
        <v>11</v>
      </c>
      <c r="C410" s="212" t="s">
        <v>3</v>
      </c>
      <c r="D410" s="283">
        <v>50</v>
      </c>
      <c r="E410" s="283">
        <v>30</v>
      </c>
      <c r="F410" s="283">
        <v>5</v>
      </c>
      <c r="G410" s="213">
        <f t="shared" si="592"/>
        <v>34.40789473684211</v>
      </c>
      <c r="H410" s="213">
        <f t="shared" si="593"/>
        <v>15.59210526315789</v>
      </c>
      <c r="I410" s="214">
        <f t="shared" si="594"/>
        <v>0.31184210526315781</v>
      </c>
      <c r="J410" s="215">
        <v>30</v>
      </c>
      <c r="K410" s="151">
        <v>3.8</v>
      </c>
      <c r="L410" s="151">
        <v>1.2</v>
      </c>
      <c r="M410" s="183">
        <v>759</v>
      </c>
      <c r="N410" s="183"/>
      <c r="O410" s="184">
        <f t="shared" si="595"/>
        <v>199.73684210526318</v>
      </c>
      <c r="P410" s="185">
        <f t="shared" si="596"/>
        <v>6.6578947368421062</v>
      </c>
      <c r="Q410" s="216"/>
      <c r="R410" s="185">
        <f t="shared" si="597"/>
        <v>0</v>
      </c>
      <c r="S410" s="216"/>
      <c r="T410" s="185">
        <f t="shared" si="598"/>
        <v>0</v>
      </c>
      <c r="U410" s="216"/>
      <c r="V410" s="185">
        <f t="shared" si="599"/>
        <v>0</v>
      </c>
      <c r="W410" s="216">
        <v>0</v>
      </c>
      <c r="X410" s="185">
        <f t="shared" si="600"/>
        <v>0</v>
      </c>
      <c r="Y410" s="216">
        <v>0</v>
      </c>
      <c r="Z410" s="185">
        <f t="shared" si="601"/>
        <v>0</v>
      </c>
      <c r="AA410" s="216">
        <v>0</v>
      </c>
      <c r="AB410" s="185">
        <f t="shared" si="602"/>
        <v>0</v>
      </c>
      <c r="AC410" s="184">
        <v>0</v>
      </c>
      <c r="AD410" s="216">
        <v>0</v>
      </c>
      <c r="AE410" s="185">
        <f t="shared" si="603"/>
        <v>0</v>
      </c>
      <c r="AF410" s="185">
        <v>25</v>
      </c>
      <c r="AG410" s="185">
        <v>0</v>
      </c>
      <c r="AH410" s="260">
        <v>0.04</v>
      </c>
      <c r="AI410" s="260">
        <v>1.4999999999999999E-2</v>
      </c>
      <c r="AJ410" s="185">
        <f t="shared" si="604"/>
        <v>2</v>
      </c>
      <c r="AK410" s="218">
        <f t="shared" si="605"/>
        <v>0.75</v>
      </c>
    </row>
    <row r="411" spans="1:37" s="195" customFormat="1" ht="12.75" customHeight="1" thickBot="1" x14ac:dyDescent="0.25">
      <c r="A411" s="286" t="s">
        <v>222</v>
      </c>
      <c r="B411" s="288" t="s">
        <v>7</v>
      </c>
      <c r="C411" s="288" t="s">
        <v>22</v>
      </c>
      <c r="D411" s="283">
        <v>45</v>
      </c>
      <c r="E411" s="283">
        <v>45</v>
      </c>
      <c r="F411" s="283">
        <v>5</v>
      </c>
      <c r="G411" s="213">
        <f t="shared" ref="G411:G421" si="606">SUM(P411,R411,T411,V411,X411,Z411,AB411,AC411,AE411,AF411,AJ411,AK411)</f>
        <v>32.475000000000001</v>
      </c>
      <c r="H411" s="213">
        <f t="shared" ref="H411:H421" si="607">D411-G411</f>
        <v>12.524999999999999</v>
      </c>
      <c r="I411" s="214">
        <f t="shared" ref="I411:I421" si="608">H411/D411</f>
        <v>0.27833333333333332</v>
      </c>
      <c r="J411" s="215">
        <v>30</v>
      </c>
      <c r="K411" s="151">
        <v>3.8</v>
      </c>
      <c r="L411" s="151">
        <v>1.2</v>
      </c>
      <c r="M411" s="183">
        <v>0</v>
      </c>
      <c r="N411" s="183"/>
      <c r="O411" s="184">
        <f t="shared" ref="O411:O427" si="609">(M411+N411)/K411</f>
        <v>0</v>
      </c>
      <c r="P411" s="185">
        <f t="shared" ref="P411:P421" si="610">O411/J411</f>
        <v>0</v>
      </c>
      <c r="Q411" s="216"/>
      <c r="R411" s="185">
        <f t="shared" ref="R411:R421" si="611">Q411/K411</f>
        <v>0</v>
      </c>
      <c r="S411" s="216"/>
      <c r="T411" s="185">
        <f t="shared" ref="T411:T421" si="612">S411/K411</f>
        <v>0</v>
      </c>
      <c r="U411" s="216"/>
      <c r="V411" s="185">
        <f t="shared" ref="V411:V421" si="613">U411/K411</f>
        <v>0</v>
      </c>
      <c r="W411" s="216">
        <v>0</v>
      </c>
      <c r="X411" s="185">
        <f t="shared" ref="X411:X421" si="614">(W411/K411)/J411</f>
        <v>0</v>
      </c>
      <c r="Y411" s="216">
        <v>0</v>
      </c>
      <c r="Z411" s="185">
        <f t="shared" ref="Z411:Z421" si="615">(Y411/K411)/J411</f>
        <v>0</v>
      </c>
      <c r="AA411" s="216">
        <v>0</v>
      </c>
      <c r="AB411" s="185">
        <f t="shared" ref="AB411:AB421" si="616">(AA411/K411)/J411</f>
        <v>0</v>
      </c>
      <c r="AC411" s="184">
        <v>0</v>
      </c>
      <c r="AD411" s="216">
        <v>0</v>
      </c>
      <c r="AE411" s="185">
        <f t="shared" ref="AE411:AE421" si="617">AD411/K411</f>
        <v>0</v>
      </c>
      <c r="AF411" s="185">
        <v>30</v>
      </c>
      <c r="AG411" s="185">
        <v>0</v>
      </c>
      <c r="AH411" s="260">
        <v>0.04</v>
      </c>
      <c r="AI411" s="260">
        <v>1.4999999999999999E-2</v>
      </c>
      <c r="AJ411" s="185">
        <f t="shared" ref="AJ411:AJ421" si="618">(D411*AH411)+AG411</f>
        <v>1.8</v>
      </c>
      <c r="AK411" s="218">
        <f t="shared" ref="AK411:AK421" si="619">D411*AI411</f>
        <v>0.67499999999999993</v>
      </c>
    </row>
    <row r="412" spans="1:37" s="195" customFormat="1" ht="12.75" customHeight="1" thickBot="1" x14ac:dyDescent="0.25">
      <c r="A412" s="286" t="s">
        <v>223</v>
      </c>
      <c r="B412" s="288" t="s">
        <v>7</v>
      </c>
      <c r="C412" s="288" t="s">
        <v>22</v>
      </c>
      <c r="D412" s="283">
        <v>75</v>
      </c>
      <c r="E412" s="283">
        <v>75</v>
      </c>
      <c r="F412" s="283">
        <v>15</v>
      </c>
      <c r="G412" s="213">
        <f t="shared" si="606"/>
        <v>57.125</v>
      </c>
      <c r="H412" s="213">
        <f t="shared" si="607"/>
        <v>17.875</v>
      </c>
      <c r="I412" s="214">
        <f t="shared" si="608"/>
        <v>0.23833333333333334</v>
      </c>
      <c r="J412" s="215">
        <v>30</v>
      </c>
      <c r="K412" s="151">
        <v>3.8</v>
      </c>
      <c r="L412" s="151">
        <v>1.2</v>
      </c>
      <c r="M412" s="183">
        <v>0</v>
      </c>
      <c r="N412" s="183"/>
      <c r="O412" s="184">
        <f t="shared" si="609"/>
        <v>0</v>
      </c>
      <c r="P412" s="185">
        <f t="shared" si="610"/>
        <v>0</v>
      </c>
      <c r="Q412" s="216"/>
      <c r="R412" s="185">
        <f t="shared" si="611"/>
        <v>0</v>
      </c>
      <c r="S412" s="216"/>
      <c r="T412" s="185">
        <f t="shared" si="612"/>
        <v>0</v>
      </c>
      <c r="U412" s="216"/>
      <c r="V412" s="185">
        <f t="shared" si="613"/>
        <v>0</v>
      </c>
      <c r="W412" s="216">
        <v>0</v>
      </c>
      <c r="X412" s="185">
        <f t="shared" si="614"/>
        <v>0</v>
      </c>
      <c r="Y412" s="216">
        <v>0</v>
      </c>
      <c r="Z412" s="185">
        <f t="shared" si="615"/>
        <v>0</v>
      </c>
      <c r="AA412" s="216">
        <v>0</v>
      </c>
      <c r="AB412" s="185">
        <f t="shared" si="616"/>
        <v>0</v>
      </c>
      <c r="AC412" s="184">
        <v>0</v>
      </c>
      <c r="AD412" s="216">
        <v>0</v>
      </c>
      <c r="AE412" s="185">
        <f t="shared" si="617"/>
        <v>0</v>
      </c>
      <c r="AF412" s="185">
        <v>53</v>
      </c>
      <c r="AG412" s="185">
        <v>0</v>
      </c>
      <c r="AH412" s="260">
        <v>0.04</v>
      </c>
      <c r="AI412" s="260">
        <v>1.4999999999999999E-2</v>
      </c>
      <c r="AJ412" s="185">
        <f t="shared" si="618"/>
        <v>3</v>
      </c>
      <c r="AK412" s="218">
        <f t="shared" si="619"/>
        <v>1.125</v>
      </c>
    </row>
    <row r="413" spans="1:37" s="195" customFormat="1" ht="12.75" customHeight="1" x14ac:dyDescent="0.2">
      <c r="A413" s="140" t="s">
        <v>211</v>
      </c>
      <c r="B413" s="188" t="s">
        <v>11</v>
      </c>
      <c r="C413" s="188" t="s">
        <v>1</v>
      </c>
      <c r="D413" s="272">
        <v>50</v>
      </c>
      <c r="E413" s="272">
        <v>30</v>
      </c>
      <c r="F413" s="272">
        <v>5</v>
      </c>
      <c r="G413" s="190">
        <f t="shared" si="606"/>
        <v>35.671052631578945</v>
      </c>
      <c r="H413" s="190">
        <f t="shared" si="607"/>
        <v>14.328947368421055</v>
      </c>
      <c r="I413" s="191">
        <f t="shared" si="608"/>
        <v>0.2865789473684211</v>
      </c>
      <c r="J413" s="192">
        <v>10</v>
      </c>
      <c r="K413" s="144">
        <v>3.8</v>
      </c>
      <c r="L413" s="144">
        <v>1.2</v>
      </c>
      <c r="M413" s="132">
        <v>301</v>
      </c>
      <c r="N413" s="132"/>
      <c r="O413" s="165">
        <f t="shared" si="609"/>
        <v>79.21052631578948</v>
      </c>
      <c r="P413" s="157">
        <f t="shared" si="610"/>
        <v>7.9210526315789478</v>
      </c>
      <c r="Q413" s="136"/>
      <c r="R413" s="157">
        <f t="shared" si="611"/>
        <v>0</v>
      </c>
      <c r="S413" s="136"/>
      <c r="T413" s="157">
        <f t="shared" si="612"/>
        <v>0</v>
      </c>
      <c r="U413" s="136"/>
      <c r="V413" s="157">
        <f t="shared" si="613"/>
        <v>0</v>
      </c>
      <c r="W413" s="136">
        <v>0</v>
      </c>
      <c r="X413" s="157">
        <f t="shared" si="614"/>
        <v>0</v>
      </c>
      <c r="Y413" s="136">
        <v>0</v>
      </c>
      <c r="Z413" s="157">
        <f t="shared" si="615"/>
        <v>0</v>
      </c>
      <c r="AA413" s="136">
        <v>0</v>
      </c>
      <c r="AB413" s="157">
        <f t="shared" si="616"/>
        <v>0</v>
      </c>
      <c r="AC413" s="165">
        <v>0</v>
      </c>
      <c r="AD413" s="136">
        <v>0</v>
      </c>
      <c r="AE413" s="157">
        <f t="shared" si="617"/>
        <v>0</v>
      </c>
      <c r="AF413" s="157">
        <v>25</v>
      </c>
      <c r="AG413" s="157">
        <v>0</v>
      </c>
      <c r="AH413" s="193">
        <v>0.04</v>
      </c>
      <c r="AI413" s="193">
        <v>1.4999999999999999E-2</v>
      </c>
      <c r="AJ413" s="157">
        <f t="shared" si="618"/>
        <v>2</v>
      </c>
      <c r="AK413" s="194">
        <f t="shared" si="619"/>
        <v>0.75</v>
      </c>
    </row>
    <row r="414" spans="1:37" s="195" customFormat="1" ht="12.75" customHeight="1" x14ac:dyDescent="0.2">
      <c r="A414" s="235" t="s">
        <v>211</v>
      </c>
      <c r="B414" s="225" t="s">
        <v>11</v>
      </c>
      <c r="C414" s="225" t="s">
        <v>2</v>
      </c>
      <c r="D414" s="280">
        <v>50</v>
      </c>
      <c r="E414" s="280">
        <v>30</v>
      </c>
      <c r="F414" s="280">
        <v>5</v>
      </c>
      <c r="G414" s="226">
        <f t="shared" si="606"/>
        <v>33.289473684210527</v>
      </c>
      <c r="H414" s="226">
        <f t="shared" si="607"/>
        <v>16.710526315789473</v>
      </c>
      <c r="I414" s="227">
        <f t="shared" si="608"/>
        <v>0.33421052631578946</v>
      </c>
      <c r="J414" s="228">
        <v>20</v>
      </c>
      <c r="K414" s="152">
        <v>3.8</v>
      </c>
      <c r="L414" s="152">
        <v>1.2</v>
      </c>
      <c r="M414" s="135">
        <v>421</v>
      </c>
      <c r="N414" s="135"/>
      <c r="O414" s="169">
        <f t="shared" si="609"/>
        <v>110.78947368421053</v>
      </c>
      <c r="P414" s="164">
        <f t="shared" si="610"/>
        <v>5.5394736842105265</v>
      </c>
      <c r="Q414" s="139"/>
      <c r="R414" s="164">
        <f t="shared" si="611"/>
        <v>0</v>
      </c>
      <c r="S414" s="139"/>
      <c r="T414" s="164">
        <f t="shared" si="612"/>
        <v>0</v>
      </c>
      <c r="U414" s="139"/>
      <c r="V414" s="164">
        <f t="shared" si="613"/>
        <v>0</v>
      </c>
      <c r="W414" s="139">
        <v>0</v>
      </c>
      <c r="X414" s="164">
        <f t="shared" si="614"/>
        <v>0</v>
      </c>
      <c r="Y414" s="139">
        <v>0</v>
      </c>
      <c r="Z414" s="164">
        <f t="shared" si="615"/>
        <v>0</v>
      </c>
      <c r="AA414" s="139">
        <v>0</v>
      </c>
      <c r="AB414" s="164">
        <f t="shared" si="616"/>
        <v>0</v>
      </c>
      <c r="AC414" s="169">
        <v>0</v>
      </c>
      <c r="AD414" s="139">
        <v>0</v>
      </c>
      <c r="AE414" s="164">
        <f t="shared" si="617"/>
        <v>0</v>
      </c>
      <c r="AF414" s="164">
        <v>25</v>
      </c>
      <c r="AG414" s="164">
        <v>0</v>
      </c>
      <c r="AH414" s="229">
        <v>0.04</v>
      </c>
      <c r="AI414" s="229">
        <v>1.4999999999999999E-2</v>
      </c>
      <c r="AJ414" s="164">
        <f t="shared" si="618"/>
        <v>2</v>
      </c>
      <c r="AK414" s="230">
        <f t="shared" si="619"/>
        <v>0.75</v>
      </c>
    </row>
    <row r="415" spans="1:37" s="195" customFormat="1" ht="12.75" customHeight="1" thickBot="1" x14ac:dyDescent="0.25">
      <c r="A415" s="211" t="s">
        <v>211</v>
      </c>
      <c r="B415" s="212" t="s">
        <v>11</v>
      </c>
      <c r="C415" s="212" t="s">
        <v>3</v>
      </c>
      <c r="D415" s="283">
        <v>50</v>
      </c>
      <c r="E415" s="283">
        <v>30</v>
      </c>
      <c r="F415" s="283">
        <v>5</v>
      </c>
      <c r="G415" s="213">
        <f t="shared" si="606"/>
        <v>34.40789473684211</v>
      </c>
      <c r="H415" s="213">
        <f t="shared" si="607"/>
        <v>15.59210526315789</v>
      </c>
      <c r="I415" s="214">
        <f t="shared" si="608"/>
        <v>0.31184210526315781</v>
      </c>
      <c r="J415" s="215">
        <v>30</v>
      </c>
      <c r="K415" s="151">
        <v>3.8</v>
      </c>
      <c r="L415" s="151">
        <v>1.2</v>
      </c>
      <c r="M415" s="183">
        <v>759</v>
      </c>
      <c r="N415" s="183"/>
      <c r="O415" s="184">
        <f t="shared" si="609"/>
        <v>199.73684210526318</v>
      </c>
      <c r="P415" s="185">
        <f t="shared" si="610"/>
        <v>6.6578947368421062</v>
      </c>
      <c r="Q415" s="216"/>
      <c r="R415" s="185">
        <f t="shared" si="611"/>
        <v>0</v>
      </c>
      <c r="S415" s="216"/>
      <c r="T415" s="185">
        <f t="shared" si="612"/>
        <v>0</v>
      </c>
      <c r="U415" s="216"/>
      <c r="V415" s="185">
        <f t="shared" si="613"/>
        <v>0</v>
      </c>
      <c r="W415" s="216">
        <v>0</v>
      </c>
      <c r="X415" s="185">
        <f t="shared" si="614"/>
        <v>0</v>
      </c>
      <c r="Y415" s="216">
        <v>0</v>
      </c>
      <c r="Z415" s="185">
        <f t="shared" si="615"/>
        <v>0</v>
      </c>
      <c r="AA415" s="216">
        <v>0</v>
      </c>
      <c r="AB415" s="185">
        <f t="shared" si="616"/>
        <v>0</v>
      </c>
      <c r="AC415" s="184">
        <v>0</v>
      </c>
      <c r="AD415" s="216">
        <v>0</v>
      </c>
      <c r="AE415" s="185">
        <f t="shared" si="617"/>
        <v>0</v>
      </c>
      <c r="AF415" s="185">
        <v>25</v>
      </c>
      <c r="AG415" s="185">
        <v>0</v>
      </c>
      <c r="AH415" s="260">
        <v>0.04</v>
      </c>
      <c r="AI415" s="260">
        <v>1.4999999999999999E-2</v>
      </c>
      <c r="AJ415" s="185">
        <f t="shared" si="618"/>
        <v>2</v>
      </c>
      <c r="AK415" s="218">
        <f t="shared" si="619"/>
        <v>0.75</v>
      </c>
    </row>
    <row r="416" spans="1:37" s="195" customFormat="1" ht="12.75" customHeight="1" x14ac:dyDescent="0.2">
      <c r="A416" s="140" t="s">
        <v>212</v>
      </c>
      <c r="B416" s="188" t="s">
        <v>11</v>
      </c>
      <c r="C416" s="188" t="s">
        <v>1</v>
      </c>
      <c r="D416" s="272">
        <v>40</v>
      </c>
      <c r="E416" s="272">
        <v>25</v>
      </c>
      <c r="F416" s="272">
        <v>5</v>
      </c>
      <c r="G416" s="190">
        <f t="shared" si="606"/>
        <v>27.121052631578952</v>
      </c>
      <c r="H416" s="190">
        <f t="shared" si="607"/>
        <v>12.878947368421048</v>
      </c>
      <c r="I416" s="191">
        <f t="shared" si="608"/>
        <v>0.32197368421052619</v>
      </c>
      <c r="J416" s="192">
        <v>10</v>
      </c>
      <c r="K416" s="144">
        <v>3.8</v>
      </c>
      <c r="L416" s="144">
        <v>1.2</v>
      </c>
      <c r="M416" s="132">
        <v>301</v>
      </c>
      <c r="N416" s="132"/>
      <c r="O416" s="165">
        <f t="shared" si="609"/>
        <v>79.21052631578948</v>
      </c>
      <c r="P416" s="157">
        <f t="shared" si="610"/>
        <v>7.9210526315789478</v>
      </c>
      <c r="Q416" s="136"/>
      <c r="R416" s="157">
        <f t="shared" si="611"/>
        <v>0</v>
      </c>
      <c r="S416" s="136"/>
      <c r="T416" s="157">
        <f t="shared" si="612"/>
        <v>0</v>
      </c>
      <c r="U416" s="136"/>
      <c r="V416" s="157">
        <f t="shared" si="613"/>
        <v>0</v>
      </c>
      <c r="W416" s="136">
        <v>0</v>
      </c>
      <c r="X416" s="157">
        <f t="shared" si="614"/>
        <v>0</v>
      </c>
      <c r="Y416" s="136">
        <v>0</v>
      </c>
      <c r="Z416" s="157">
        <f t="shared" si="615"/>
        <v>0</v>
      </c>
      <c r="AA416" s="136">
        <v>0</v>
      </c>
      <c r="AB416" s="157">
        <f t="shared" si="616"/>
        <v>0</v>
      </c>
      <c r="AC416" s="165">
        <v>0</v>
      </c>
      <c r="AD416" s="136">
        <v>0</v>
      </c>
      <c r="AE416" s="157">
        <f t="shared" si="617"/>
        <v>0</v>
      </c>
      <c r="AF416" s="157">
        <v>17</v>
      </c>
      <c r="AG416" s="157">
        <v>0</v>
      </c>
      <c r="AH416" s="193">
        <v>0.04</v>
      </c>
      <c r="AI416" s="193">
        <v>1.4999999999999999E-2</v>
      </c>
      <c r="AJ416" s="157">
        <f t="shared" si="618"/>
        <v>1.6</v>
      </c>
      <c r="AK416" s="194">
        <f t="shared" si="619"/>
        <v>0.6</v>
      </c>
    </row>
    <row r="417" spans="1:37" s="195" customFormat="1" ht="12.75" customHeight="1" x14ac:dyDescent="0.2">
      <c r="A417" s="235" t="s">
        <v>212</v>
      </c>
      <c r="B417" s="225" t="s">
        <v>11</v>
      </c>
      <c r="C417" s="225" t="s">
        <v>2</v>
      </c>
      <c r="D417" s="280">
        <v>40</v>
      </c>
      <c r="E417" s="280">
        <v>25</v>
      </c>
      <c r="F417" s="280">
        <v>5</v>
      </c>
      <c r="G417" s="226">
        <f t="shared" si="606"/>
        <v>24.73947368421053</v>
      </c>
      <c r="H417" s="226">
        <f t="shared" si="607"/>
        <v>15.26052631578947</v>
      </c>
      <c r="I417" s="227">
        <f t="shared" si="608"/>
        <v>0.38151315789473672</v>
      </c>
      <c r="J417" s="228">
        <v>20</v>
      </c>
      <c r="K417" s="152">
        <v>3.8</v>
      </c>
      <c r="L417" s="152">
        <v>1.2</v>
      </c>
      <c r="M417" s="135">
        <v>421</v>
      </c>
      <c r="N417" s="135"/>
      <c r="O417" s="169">
        <f t="shared" si="609"/>
        <v>110.78947368421053</v>
      </c>
      <c r="P417" s="164">
        <f t="shared" si="610"/>
        <v>5.5394736842105265</v>
      </c>
      <c r="Q417" s="139"/>
      <c r="R417" s="164">
        <f t="shared" si="611"/>
        <v>0</v>
      </c>
      <c r="S417" s="139"/>
      <c r="T417" s="164">
        <f t="shared" si="612"/>
        <v>0</v>
      </c>
      <c r="U417" s="139"/>
      <c r="V417" s="164">
        <f t="shared" si="613"/>
        <v>0</v>
      </c>
      <c r="W417" s="139">
        <v>0</v>
      </c>
      <c r="X417" s="164">
        <f t="shared" si="614"/>
        <v>0</v>
      </c>
      <c r="Y417" s="139">
        <v>0</v>
      </c>
      <c r="Z417" s="164">
        <f t="shared" si="615"/>
        <v>0</v>
      </c>
      <c r="AA417" s="139">
        <v>0</v>
      </c>
      <c r="AB417" s="164">
        <f t="shared" si="616"/>
        <v>0</v>
      </c>
      <c r="AC417" s="169">
        <v>0</v>
      </c>
      <c r="AD417" s="139">
        <v>0</v>
      </c>
      <c r="AE417" s="164">
        <f t="shared" si="617"/>
        <v>0</v>
      </c>
      <c r="AF417" s="164">
        <v>17</v>
      </c>
      <c r="AG417" s="164">
        <v>0</v>
      </c>
      <c r="AH417" s="229">
        <v>0.04</v>
      </c>
      <c r="AI417" s="229">
        <v>1.4999999999999999E-2</v>
      </c>
      <c r="AJ417" s="164">
        <f t="shared" si="618"/>
        <v>1.6</v>
      </c>
      <c r="AK417" s="230">
        <f t="shared" si="619"/>
        <v>0.6</v>
      </c>
    </row>
    <row r="418" spans="1:37" s="195" customFormat="1" ht="12.75" customHeight="1" thickBot="1" x14ac:dyDescent="0.25">
      <c r="A418" s="211" t="s">
        <v>212</v>
      </c>
      <c r="B418" s="212" t="s">
        <v>11</v>
      </c>
      <c r="C418" s="212" t="s">
        <v>3</v>
      </c>
      <c r="D418" s="283">
        <v>40</v>
      </c>
      <c r="E418" s="283">
        <v>25</v>
      </c>
      <c r="F418" s="283">
        <v>5</v>
      </c>
      <c r="G418" s="213">
        <f t="shared" si="606"/>
        <v>25.857894736842109</v>
      </c>
      <c r="H418" s="213">
        <f t="shared" si="607"/>
        <v>14.142105263157891</v>
      </c>
      <c r="I418" s="214">
        <f t="shared" si="608"/>
        <v>0.35355263157894729</v>
      </c>
      <c r="J418" s="215">
        <v>30</v>
      </c>
      <c r="K418" s="151">
        <v>3.8</v>
      </c>
      <c r="L418" s="151">
        <v>1.2</v>
      </c>
      <c r="M418" s="183">
        <v>759</v>
      </c>
      <c r="N418" s="183"/>
      <c r="O418" s="184">
        <f t="shared" si="609"/>
        <v>199.73684210526318</v>
      </c>
      <c r="P418" s="185">
        <f t="shared" si="610"/>
        <v>6.6578947368421062</v>
      </c>
      <c r="Q418" s="216"/>
      <c r="R418" s="185">
        <f t="shared" si="611"/>
        <v>0</v>
      </c>
      <c r="S418" s="216"/>
      <c r="T418" s="185">
        <f t="shared" si="612"/>
        <v>0</v>
      </c>
      <c r="U418" s="216"/>
      <c r="V418" s="185">
        <f t="shared" si="613"/>
        <v>0</v>
      </c>
      <c r="W418" s="216">
        <v>0</v>
      </c>
      <c r="X418" s="185">
        <f t="shared" si="614"/>
        <v>0</v>
      </c>
      <c r="Y418" s="216">
        <v>0</v>
      </c>
      <c r="Z418" s="185">
        <f t="shared" si="615"/>
        <v>0</v>
      </c>
      <c r="AA418" s="216">
        <v>0</v>
      </c>
      <c r="AB418" s="185">
        <f t="shared" si="616"/>
        <v>0</v>
      </c>
      <c r="AC418" s="184">
        <v>0</v>
      </c>
      <c r="AD418" s="216">
        <v>0</v>
      </c>
      <c r="AE418" s="185">
        <f t="shared" si="617"/>
        <v>0</v>
      </c>
      <c r="AF418" s="185">
        <v>17</v>
      </c>
      <c r="AG418" s="185">
        <v>0</v>
      </c>
      <c r="AH418" s="260">
        <v>0.04</v>
      </c>
      <c r="AI418" s="260">
        <v>1.4999999999999999E-2</v>
      </c>
      <c r="AJ418" s="185">
        <f t="shared" si="618"/>
        <v>1.6</v>
      </c>
      <c r="AK418" s="218">
        <f t="shared" si="619"/>
        <v>0.6</v>
      </c>
    </row>
    <row r="419" spans="1:37" s="195" customFormat="1" ht="12.75" customHeight="1" x14ac:dyDescent="0.2">
      <c r="A419" s="140" t="s">
        <v>213</v>
      </c>
      <c r="B419" s="188" t="s">
        <v>11</v>
      </c>
      <c r="C419" s="188" t="s">
        <v>1</v>
      </c>
      <c r="D419" s="272">
        <v>40</v>
      </c>
      <c r="E419" s="272" t="s">
        <v>140</v>
      </c>
      <c r="F419" s="272" t="s">
        <v>140</v>
      </c>
      <c r="G419" s="190">
        <f t="shared" si="606"/>
        <v>28.121052631578952</v>
      </c>
      <c r="H419" s="190">
        <f t="shared" si="607"/>
        <v>11.878947368421048</v>
      </c>
      <c r="I419" s="191">
        <f t="shared" si="608"/>
        <v>0.29697368421052622</v>
      </c>
      <c r="J419" s="192">
        <v>10</v>
      </c>
      <c r="K419" s="144">
        <v>3.8</v>
      </c>
      <c r="L419" s="144">
        <v>1.2</v>
      </c>
      <c r="M419" s="132">
        <v>301</v>
      </c>
      <c r="N419" s="132"/>
      <c r="O419" s="165">
        <f t="shared" si="609"/>
        <v>79.21052631578948</v>
      </c>
      <c r="P419" s="157">
        <f t="shared" si="610"/>
        <v>7.9210526315789478</v>
      </c>
      <c r="Q419" s="136"/>
      <c r="R419" s="157">
        <f t="shared" si="611"/>
        <v>0</v>
      </c>
      <c r="S419" s="136"/>
      <c r="T419" s="157">
        <f t="shared" si="612"/>
        <v>0</v>
      </c>
      <c r="U419" s="136"/>
      <c r="V419" s="157">
        <f t="shared" si="613"/>
        <v>0</v>
      </c>
      <c r="W419" s="136">
        <v>0</v>
      </c>
      <c r="X419" s="157">
        <f t="shared" si="614"/>
        <v>0</v>
      </c>
      <c r="Y419" s="136">
        <v>0</v>
      </c>
      <c r="Z419" s="157">
        <f t="shared" si="615"/>
        <v>0</v>
      </c>
      <c r="AA419" s="136">
        <v>0</v>
      </c>
      <c r="AB419" s="157">
        <f t="shared" si="616"/>
        <v>0</v>
      </c>
      <c r="AC419" s="165">
        <v>0</v>
      </c>
      <c r="AD419" s="136">
        <v>0</v>
      </c>
      <c r="AE419" s="157">
        <f t="shared" si="617"/>
        <v>0</v>
      </c>
      <c r="AF419" s="157">
        <v>18</v>
      </c>
      <c r="AG419" s="157">
        <v>0</v>
      </c>
      <c r="AH419" s="193">
        <v>0.04</v>
      </c>
      <c r="AI419" s="193">
        <v>1.4999999999999999E-2</v>
      </c>
      <c r="AJ419" s="157">
        <f t="shared" si="618"/>
        <v>1.6</v>
      </c>
      <c r="AK419" s="194">
        <f t="shared" si="619"/>
        <v>0.6</v>
      </c>
    </row>
    <row r="420" spans="1:37" s="195" customFormat="1" ht="12.75" customHeight="1" x14ac:dyDescent="0.2">
      <c r="A420" s="235" t="s">
        <v>213</v>
      </c>
      <c r="B420" s="225" t="s">
        <v>11</v>
      </c>
      <c r="C420" s="225" t="s">
        <v>2</v>
      </c>
      <c r="D420" s="280">
        <v>40</v>
      </c>
      <c r="E420" s="280" t="s">
        <v>140</v>
      </c>
      <c r="F420" s="280" t="s">
        <v>140</v>
      </c>
      <c r="G420" s="226">
        <f t="shared" si="606"/>
        <v>25.73947368421053</v>
      </c>
      <c r="H420" s="226">
        <f t="shared" si="607"/>
        <v>14.26052631578947</v>
      </c>
      <c r="I420" s="227">
        <f t="shared" si="608"/>
        <v>0.35651315789473675</v>
      </c>
      <c r="J420" s="228">
        <v>20</v>
      </c>
      <c r="K420" s="152">
        <v>3.8</v>
      </c>
      <c r="L420" s="152">
        <v>1.2</v>
      </c>
      <c r="M420" s="135">
        <v>421</v>
      </c>
      <c r="N420" s="135"/>
      <c r="O420" s="169">
        <f t="shared" si="609"/>
        <v>110.78947368421053</v>
      </c>
      <c r="P420" s="164">
        <f t="shared" si="610"/>
        <v>5.5394736842105265</v>
      </c>
      <c r="Q420" s="139"/>
      <c r="R420" s="164">
        <f t="shared" si="611"/>
        <v>0</v>
      </c>
      <c r="S420" s="139"/>
      <c r="T420" s="164">
        <f t="shared" si="612"/>
        <v>0</v>
      </c>
      <c r="U420" s="139"/>
      <c r="V420" s="164">
        <f t="shared" si="613"/>
        <v>0</v>
      </c>
      <c r="W420" s="139">
        <v>0</v>
      </c>
      <c r="X420" s="164">
        <f t="shared" si="614"/>
        <v>0</v>
      </c>
      <c r="Y420" s="139">
        <v>0</v>
      </c>
      <c r="Z420" s="164">
        <f t="shared" si="615"/>
        <v>0</v>
      </c>
      <c r="AA420" s="139">
        <v>0</v>
      </c>
      <c r="AB420" s="164">
        <f t="shared" si="616"/>
        <v>0</v>
      </c>
      <c r="AC420" s="169">
        <v>0</v>
      </c>
      <c r="AD420" s="139">
        <v>0</v>
      </c>
      <c r="AE420" s="164">
        <f t="shared" si="617"/>
        <v>0</v>
      </c>
      <c r="AF420" s="164">
        <v>18</v>
      </c>
      <c r="AG420" s="164">
        <v>0</v>
      </c>
      <c r="AH420" s="229">
        <v>0.04</v>
      </c>
      <c r="AI420" s="229">
        <v>1.4999999999999999E-2</v>
      </c>
      <c r="AJ420" s="164">
        <f t="shared" si="618"/>
        <v>1.6</v>
      </c>
      <c r="AK420" s="230">
        <f t="shared" si="619"/>
        <v>0.6</v>
      </c>
    </row>
    <row r="421" spans="1:37" s="195" customFormat="1" ht="12.75" customHeight="1" thickBot="1" x14ac:dyDescent="0.25">
      <c r="A421" s="211" t="s">
        <v>213</v>
      </c>
      <c r="B421" s="212" t="s">
        <v>11</v>
      </c>
      <c r="C421" s="212" t="s">
        <v>3</v>
      </c>
      <c r="D421" s="283">
        <v>40</v>
      </c>
      <c r="E421" s="283" t="s">
        <v>140</v>
      </c>
      <c r="F421" s="283" t="s">
        <v>140</v>
      </c>
      <c r="G421" s="213">
        <f t="shared" si="606"/>
        <v>26.857894736842109</v>
      </c>
      <c r="H421" s="213">
        <f t="shared" si="607"/>
        <v>13.142105263157891</v>
      </c>
      <c r="I421" s="214">
        <f t="shared" si="608"/>
        <v>0.32855263157894726</v>
      </c>
      <c r="J421" s="215">
        <v>30</v>
      </c>
      <c r="K421" s="151">
        <v>3.8</v>
      </c>
      <c r="L421" s="151">
        <v>1.2</v>
      </c>
      <c r="M421" s="183">
        <v>759</v>
      </c>
      <c r="N421" s="183"/>
      <c r="O421" s="184">
        <f t="shared" si="609"/>
        <v>199.73684210526318</v>
      </c>
      <c r="P421" s="185">
        <f t="shared" si="610"/>
        <v>6.6578947368421062</v>
      </c>
      <c r="Q421" s="216"/>
      <c r="R421" s="185">
        <f t="shared" si="611"/>
        <v>0</v>
      </c>
      <c r="S421" s="216"/>
      <c r="T421" s="185">
        <f t="shared" si="612"/>
        <v>0</v>
      </c>
      <c r="U421" s="216"/>
      <c r="V421" s="185">
        <f t="shared" si="613"/>
        <v>0</v>
      </c>
      <c r="W421" s="216">
        <v>0</v>
      </c>
      <c r="X421" s="185">
        <f t="shared" si="614"/>
        <v>0</v>
      </c>
      <c r="Y421" s="216">
        <v>0</v>
      </c>
      <c r="Z421" s="185">
        <f t="shared" si="615"/>
        <v>0</v>
      </c>
      <c r="AA421" s="216">
        <v>0</v>
      </c>
      <c r="AB421" s="185">
        <f t="shared" si="616"/>
        <v>0</v>
      </c>
      <c r="AC421" s="184">
        <v>0</v>
      </c>
      <c r="AD421" s="216">
        <v>0</v>
      </c>
      <c r="AE421" s="185">
        <f t="shared" si="617"/>
        <v>0</v>
      </c>
      <c r="AF421" s="185">
        <v>18</v>
      </c>
      <c r="AG421" s="185">
        <v>0</v>
      </c>
      <c r="AH421" s="260">
        <v>0.04</v>
      </c>
      <c r="AI421" s="260">
        <v>1.4999999999999999E-2</v>
      </c>
      <c r="AJ421" s="185">
        <f t="shared" si="618"/>
        <v>1.6</v>
      </c>
      <c r="AK421" s="218">
        <f t="shared" si="619"/>
        <v>0.6</v>
      </c>
    </row>
    <row r="422" spans="1:37" s="195" customFormat="1" ht="12.75" customHeight="1" x14ac:dyDescent="0.2">
      <c r="A422" s="140" t="s">
        <v>191</v>
      </c>
      <c r="B422" s="188" t="s">
        <v>7</v>
      </c>
      <c r="C422" s="188" t="s">
        <v>1</v>
      </c>
      <c r="D422" s="272">
        <v>40</v>
      </c>
      <c r="E422" s="272">
        <v>25</v>
      </c>
      <c r="F422" s="272">
        <v>5</v>
      </c>
      <c r="G422" s="190">
        <f t="shared" ref="G422:G427" si="620">SUM(P422,R422,T422,V422,X422,Z422,AB422,AC422,AE422,AF422,AJ422,AK422)</f>
        <v>27.857894736842109</v>
      </c>
      <c r="H422" s="190">
        <f t="shared" ref="H422:H427" si="621">D422-G422</f>
        <v>12.142105263157891</v>
      </c>
      <c r="I422" s="191">
        <f t="shared" ref="I422:I427" si="622">H422/D422</f>
        <v>0.3035526315789473</v>
      </c>
      <c r="J422" s="192">
        <v>10</v>
      </c>
      <c r="K422" s="149">
        <v>3.8</v>
      </c>
      <c r="L422" s="144">
        <v>1.2</v>
      </c>
      <c r="M422" s="132">
        <v>291</v>
      </c>
      <c r="N422" s="132"/>
      <c r="O422" s="165">
        <f t="shared" si="609"/>
        <v>76.578947368421055</v>
      </c>
      <c r="P422" s="157">
        <f t="shared" ref="P422:P427" si="623">O422/J422</f>
        <v>7.6578947368421053</v>
      </c>
      <c r="Q422" s="136"/>
      <c r="R422" s="157">
        <f t="shared" ref="R422:R427" si="624">Q422/K422</f>
        <v>0</v>
      </c>
      <c r="S422" s="136"/>
      <c r="T422" s="157">
        <f t="shared" ref="T422:T427" si="625">S422/K422</f>
        <v>0</v>
      </c>
      <c r="U422" s="132"/>
      <c r="V422" s="157">
        <f t="shared" ref="V422:V427" si="626">U422*L422</f>
        <v>0</v>
      </c>
      <c r="W422" s="136">
        <v>0</v>
      </c>
      <c r="X422" s="157">
        <f t="shared" ref="X422:X427" si="627">(W422/K422)/J422</f>
        <v>0</v>
      </c>
      <c r="Y422" s="136">
        <v>0</v>
      </c>
      <c r="Z422" s="157">
        <f t="shared" ref="Z422:Z427" si="628">(Y422/K422)/J422</f>
        <v>0</v>
      </c>
      <c r="AA422" s="136">
        <v>0</v>
      </c>
      <c r="AB422" s="157">
        <f t="shared" ref="AB422:AB427" si="629">(AA422/K422)/J422</f>
        <v>0</v>
      </c>
      <c r="AC422" s="157">
        <v>0</v>
      </c>
      <c r="AD422" s="136">
        <v>0</v>
      </c>
      <c r="AE422" s="157">
        <f t="shared" ref="AE422:AE427" si="630">AD422/K422</f>
        <v>0</v>
      </c>
      <c r="AF422" s="157">
        <v>18</v>
      </c>
      <c r="AG422" s="157">
        <v>0</v>
      </c>
      <c r="AH422" s="221">
        <v>0.04</v>
      </c>
      <c r="AI422" s="221">
        <v>1.4999999999999999E-2</v>
      </c>
      <c r="AJ422" s="157">
        <f t="shared" ref="AJ422:AJ427" si="631">(D422*AH422)+AG422</f>
        <v>1.6</v>
      </c>
      <c r="AK422" s="194">
        <f t="shared" ref="AK422:AK427" si="632">D422*AI422</f>
        <v>0.6</v>
      </c>
    </row>
    <row r="423" spans="1:37" s="195" customFormat="1" ht="12.75" customHeight="1" x14ac:dyDescent="0.2">
      <c r="A423" s="141" t="s">
        <v>191</v>
      </c>
      <c r="B423" s="176" t="s">
        <v>7</v>
      </c>
      <c r="C423" s="176" t="s">
        <v>2</v>
      </c>
      <c r="D423" s="273">
        <v>40</v>
      </c>
      <c r="E423" s="273">
        <v>25</v>
      </c>
      <c r="F423" s="273">
        <v>5</v>
      </c>
      <c r="G423" s="171">
        <f t="shared" si="620"/>
        <v>24.996650717703353</v>
      </c>
      <c r="H423" s="171">
        <f t="shared" si="621"/>
        <v>15.003349282296647</v>
      </c>
      <c r="I423" s="172">
        <f t="shared" si="622"/>
        <v>0.37508373205741619</v>
      </c>
      <c r="J423" s="173">
        <v>22</v>
      </c>
      <c r="K423" s="145">
        <v>3.8</v>
      </c>
      <c r="L423" s="146">
        <v>1.2</v>
      </c>
      <c r="M423" s="133">
        <v>401</v>
      </c>
      <c r="N423" s="133"/>
      <c r="O423" s="166">
        <f t="shared" si="609"/>
        <v>105.52631578947368</v>
      </c>
      <c r="P423" s="158">
        <f t="shared" si="623"/>
        <v>4.7966507177033497</v>
      </c>
      <c r="Q423" s="137"/>
      <c r="R423" s="158">
        <f t="shared" si="624"/>
        <v>0</v>
      </c>
      <c r="S423" s="137"/>
      <c r="T423" s="158">
        <f t="shared" si="625"/>
        <v>0</v>
      </c>
      <c r="U423" s="133"/>
      <c r="V423" s="158">
        <f t="shared" si="626"/>
        <v>0</v>
      </c>
      <c r="W423" s="137">
        <v>0</v>
      </c>
      <c r="X423" s="158">
        <f t="shared" si="627"/>
        <v>0</v>
      </c>
      <c r="Y423" s="137">
        <v>0</v>
      </c>
      <c r="Z423" s="158">
        <f t="shared" si="628"/>
        <v>0</v>
      </c>
      <c r="AA423" s="137">
        <v>0</v>
      </c>
      <c r="AB423" s="158">
        <f t="shared" si="629"/>
        <v>0</v>
      </c>
      <c r="AC423" s="158">
        <v>0</v>
      </c>
      <c r="AD423" s="137">
        <v>0</v>
      </c>
      <c r="AE423" s="158">
        <f t="shared" si="630"/>
        <v>0</v>
      </c>
      <c r="AF423" s="158">
        <v>18</v>
      </c>
      <c r="AG423" s="158">
        <v>0</v>
      </c>
      <c r="AH423" s="174">
        <v>0.04</v>
      </c>
      <c r="AI423" s="174">
        <v>1.4999999999999999E-2</v>
      </c>
      <c r="AJ423" s="158">
        <f t="shared" si="631"/>
        <v>1.6</v>
      </c>
      <c r="AK423" s="175">
        <f t="shared" si="632"/>
        <v>0.6</v>
      </c>
    </row>
    <row r="424" spans="1:37" s="195" customFormat="1" ht="12.75" customHeight="1" thickBot="1" x14ac:dyDescent="0.25">
      <c r="A424" s="142" t="s">
        <v>191</v>
      </c>
      <c r="B424" s="177" t="s">
        <v>7</v>
      </c>
      <c r="C424" s="177" t="s">
        <v>3</v>
      </c>
      <c r="D424" s="279">
        <v>40</v>
      </c>
      <c r="E424" s="279">
        <v>25</v>
      </c>
      <c r="F424" s="279">
        <v>5</v>
      </c>
      <c r="G424" s="178">
        <f t="shared" si="620"/>
        <v>26.594736842105267</v>
      </c>
      <c r="H424" s="178">
        <f t="shared" si="621"/>
        <v>13.405263157894733</v>
      </c>
      <c r="I424" s="179">
        <f t="shared" si="622"/>
        <v>0.33513157894736834</v>
      </c>
      <c r="J424" s="180">
        <v>30</v>
      </c>
      <c r="K424" s="147">
        <v>3.8</v>
      </c>
      <c r="L424" s="148">
        <v>1.2</v>
      </c>
      <c r="M424" s="134">
        <v>729</v>
      </c>
      <c r="N424" s="134"/>
      <c r="O424" s="168">
        <f t="shared" si="609"/>
        <v>191.84210526315789</v>
      </c>
      <c r="P424" s="159">
        <f t="shared" si="623"/>
        <v>6.3947368421052628</v>
      </c>
      <c r="Q424" s="138"/>
      <c r="R424" s="159">
        <f t="shared" si="624"/>
        <v>0</v>
      </c>
      <c r="S424" s="138"/>
      <c r="T424" s="159">
        <f t="shared" si="625"/>
        <v>0</v>
      </c>
      <c r="U424" s="134"/>
      <c r="V424" s="159">
        <f t="shared" si="626"/>
        <v>0</v>
      </c>
      <c r="W424" s="138">
        <v>0</v>
      </c>
      <c r="X424" s="159">
        <f t="shared" si="627"/>
        <v>0</v>
      </c>
      <c r="Y424" s="138">
        <v>0</v>
      </c>
      <c r="Z424" s="159">
        <f t="shared" si="628"/>
        <v>0</v>
      </c>
      <c r="AA424" s="138">
        <v>0</v>
      </c>
      <c r="AB424" s="159">
        <f t="shared" si="629"/>
        <v>0</v>
      </c>
      <c r="AC424" s="159">
        <v>0</v>
      </c>
      <c r="AD424" s="138">
        <v>0</v>
      </c>
      <c r="AE424" s="159">
        <f t="shared" si="630"/>
        <v>0</v>
      </c>
      <c r="AF424" s="159">
        <v>18</v>
      </c>
      <c r="AG424" s="159">
        <v>0</v>
      </c>
      <c r="AH424" s="181">
        <v>0.04</v>
      </c>
      <c r="AI424" s="181">
        <v>1.4999999999999999E-2</v>
      </c>
      <c r="AJ424" s="159">
        <f t="shared" si="631"/>
        <v>1.6</v>
      </c>
      <c r="AK424" s="182">
        <f t="shared" si="632"/>
        <v>0.6</v>
      </c>
    </row>
    <row r="425" spans="1:37" s="195" customFormat="1" ht="12.75" customHeight="1" x14ac:dyDescent="0.2">
      <c r="A425" s="140" t="s">
        <v>192</v>
      </c>
      <c r="B425" s="188" t="s">
        <v>7</v>
      </c>
      <c r="C425" s="188" t="s">
        <v>1</v>
      </c>
      <c r="D425" s="272">
        <v>45</v>
      </c>
      <c r="E425" s="272">
        <v>30</v>
      </c>
      <c r="F425" s="272">
        <v>5</v>
      </c>
      <c r="G425" s="190">
        <f t="shared" si="620"/>
        <v>30.132894736842108</v>
      </c>
      <c r="H425" s="190">
        <f t="shared" si="621"/>
        <v>14.867105263157892</v>
      </c>
      <c r="I425" s="191">
        <f t="shared" si="622"/>
        <v>0.33038011695906427</v>
      </c>
      <c r="J425" s="192">
        <v>10</v>
      </c>
      <c r="K425" s="149">
        <v>3.8</v>
      </c>
      <c r="L425" s="144">
        <v>1.2</v>
      </c>
      <c r="M425" s="132">
        <v>291</v>
      </c>
      <c r="N425" s="132"/>
      <c r="O425" s="165">
        <f t="shared" si="609"/>
        <v>76.578947368421055</v>
      </c>
      <c r="P425" s="157">
        <f t="shared" si="623"/>
        <v>7.6578947368421053</v>
      </c>
      <c r="Q425" s="136"/>
      <c r="R425" s="157">
        <f t="shared" si="624"/>
        <v>0</v>
      </c>
      <c r="S425" s="136"/>
      <c r="T425" s="157">
        <f t="shared" si="625"/>
        <v>0</v>
      </c>
      <c r="U425" s="132"/>
      <c r="V425" s="157">
        <f t="shared" si="626"/>
        <v>0</v>
      </c>
      <c r="W425" s="136">
        <v>0</v>
      </c>
      <c r="X425" s="157">
        <f t="shared" si="627"/>
        <v>0</v>
      </c>
      <c r="Y425" s="136">
        <v>0</v>
      </c>
      <c r="Z425" s="157">
        <f t="shared" si="628"/>
        <v>0</v>
      </c>
      <c r="AA425" s="136">
        <v>0</v>
      </c>
      <c r="AB425" s="157">
        <f t="shared" si="629"/>
        <v>0</v>
      </c>
      <c r="AC425" s="157">
        <v>0</v>
      </c>
      <c r="AD425" s="136">
        <v>0</v>
      </c>
      <c r="AE425" s="157">
        <f t="shared" si="630"/>
        <v>0</v>
      </c>
      <c r="AF425" s="157">
        <v>20</v>
      </c>
      <c r="AG425" s="157">
        <v>0</v>
      </c>
      <c r="AH425" s="221">
        <v>0.04</v>
      </c>
      <c r="AI425" s="221">
        <v>1.4999999999999999E-2</v>
      </c>
      <c r="AJ425" s="157">
        <f t="shared" si="631"/>
        <v>1.8</v>
      </c>
      <c r="AK425" s="194">
        <f t="shared" si="632"/>
        <v>0.67499999999999993</v>
      </c>
    </row>
    <row r="426" spans="1:37" s="195" customFormat="1" ht="12.75" customHeight="1" x14ac:dyDescent="0.2">
      <c r="A426" s="141" t="s">
        <v>192</v>
      </c>
      <c r="B426" s="176" t="s">
        <v>7</v>
      </c>
      <c r="C426" s="176" t="s">
        <v>2</v>
      </c>
      <c r="D426" s="273">
        <v>45</v>
      </c>
      <c r="E426" s="273">
        <v>30</v>
      </c>
      <c r="F426" s="273">
        <v>5</v>
      </c>
      <c r="G426" s="171">
        <f t="shared" si="620"/>
        <v>27.271650717703352</v>
      </c>
      <c r="H426" s="171">
        <f t="shared" si="621"/>
        <v>17.728349282296648</v>
      </c>
      <c r="I426" s="172">
        <f t="shared" si="622"/>
        <v>0.39396331738436996</v>
      </c>
      <c r="J426" s="173">
        <v>22</v>
      </c>
      <c r="K426" s="145">
        <v>3.8</v>
      </c>
      <c r="L426" s="146">
        <v>1.2</v>
      </c>
      <c r="M426" s="133">
        <v>401</v>
      </c>
      <c r="N426" s="133"/>
      <c r="O426" s="166">
        <f t="shared" si="609"/>
        <v>105.52631578947368</v>
      </c>
      <c r="P426" s="158">
        <f t="shared" si="623"/>
        <v>4.7966507177033497</v>
      </c>
      <c r="Q426" s="137"/>
      <c r="R426" s="158">
        <f t="shared" si="624"/>
        <v>0</v>
      </c>
      <c r="S426" s="137"/>
      <c r="T426" s="158">
        <f t="shared" si="625"/>
        <v>0</v>
      </c>
      <c r="U426" s="133"/>
      <c r="V426" s="158">
        <f t="shared" si="626"/>
        <v>0</v>
      </c>
      <c r="W426" s="137">
        <v>0</v>
      </c>
      <c r="X426" s="158">
        <f t="shared" si="627"/>
        <v>0</v>
      </c>
      <c r="Y426" s="137">
        <v>0</v>
      </c>
      <c r="Z426" s="158">
        <f t="shared" si="628"/>
        <v>0</v>
      </c>
      <c r="AA426" s="137">
        <v>0</v>
      </c>
      <c r="AB426" s="158">
        <f t="shared" si="629"/>
        <v>0</v>
      </c>
      <c r="AC426" s="158">
        <v>0</v>
      </c>
      <c r="AD426" s="137">
        <v>0</v>
      </c>
      <c r="AE426" s="158">
        <f t="shared" si="630"/>
        <v>0</v>
      </c>
      <c r="AF426" s="158">
        <v>20</v>
      </c>
      <c r="AG426" s="158">
        <v>0</v>
      </c>
      <c r="AH426" s="174">
        <v>0.04</v>
      </c>
      <c r="AI426" s="174">
        <v>1.4999999999999999E-2</v>
      </c>
      <c r="AJ426" s="158">
        <f t="shared" si="631"/>
        <v>1.8</v>
      </c>
      <c r="AK426" s="175">
        <f t="shared" si="632"/>
        <v>0.67499999999999993</v>
      </c>
    </row>
    <row r="427" spans="1:37" s="195" customFormat="1" ht="12.75" customHeight="1" thickBot="1" x14ac:dyDescent="0.25">
      <c r="A427" s="142" t="s">
        <v>192</v>
      </c>
      <c r="B427" s="177" t="s">
        <v>7</v>
      </c>
      <c r="C427" s="177" t="s">
        <v>3</v>
      </c>
      <c r="D427" s="279">
        <v>45</v>
      </c>
      <c r="E427" s="279">
        <v>30</v>
      </c>
      <c r="F427" s="279">
        <v>5</v>
      </c>
      <c r="G427" s="178">
        <f t="shared" si="620"/>
        <v>28.869736842105265</v>
      </c>
      <c r="H427" s="178">
        <f t="shared" si="621"/>
        <v>16.130263157894735</v>
      </c>
      <c r="I427" s="179">
        <f t="shared" si="622"/>
        <v>0.3584502923976608</v>
      </c>
      <c r="J427" s="180">
        <v>30</v>
      </c>
      <c r="K427" s="147">
        <v>3.8</v>
      </c>
      <c r="L427" s="148">
        <v>1.2</v>
      </c>
      <c r="M427" s="134">
        <v>729</v>
      </c>
      <c r="N427" s="134"/>
      <c r="O427" s="168">
        <f t="shared" si="609"/>
        <v>191.84210526315789</v>
      </c>
      <c r="P427" s="159">
        <f t="shared" si="623"/>
        <v>6.3947368421052628</v>
      </c>
      <c r="Q427" s="138"/>
      <c r="R427" s="159">
        <f t="shared" si="624"/>
        <v>0</v>
      </c>
      <c r="S427" s="138"/>
      <c r="T427" s="159">
        <f t="shared" si="625"/>
        <v>0</v>
      </c>
      <c r="U427" s="134"/>
      <c r="V427" s="159">
        <f t="shared" si="626"/>
        <v>0</v>
      </c>
      <c r="W427" s="138">
        <v>0</v>
      </c>
      <c r="X427" s="159">
        <f t="shared" si="627"/>
        <v>0</v>
      </c>
      <c r="Y427" s="138">
        <v>0</v>
      </c>
      <c r="Z427" s="159">
        <f t="shared" si="628"/>
        <v>0</v>
      </c>
      <c r="AA427" s="138">
        <v>0</v>
      </c>
      <c r="AB427" s="159">
        <f t="shared" si="629"/>
        <v>0</v>
      </c>
      <c r="AC427" s="159">
        <v>0</v>
      </c>
      <c r="AD427" s="138">
        <v>0</v>
      </c>
      <c r="AE427" s="159">
        <f t="shared" si="630"/>
        <v>0</v>
      </c>
      <c r="AF427" s="159">
        <v>20</v>
      </c>
      <c r="AG427" s="159">
        <v>0</v>
      </c>
      <c r="AH427" s="181">
        <v>0.04</v>
      </c>
      <c r="AI427" s="181">
        <v>1.4999999999999999E-2</v>
      </c>
      <c r="AJ427" s="159">
        <f t="shared" si="631"/>
        <v>1.8</v>
      </c>
      <c r="AK427" s="182">
        <f t="shared" si="632"/>
        <v>0.67499999999999993</v>
      </c>
    </row>
    <row r="428" spans="1:37" s="195" customFormat="1" ht="12.75" customHeight="1" x14ac:dyDescent="0.2">
      <c r="A428" s="140" t="s">
        <v>164</v>
      </c>
      <c r="B428" s="188" t="s">
        <v>7</v>
      </c>
      <c r="C428" s="188" t="s">
        <v>1</v>
      </c>
      <c r="D428" s="272">
        <v>55</v>
      </c>
      <c r="E428" s="272">
        <v>35</v>
      </c>
      <c r="F428" s="272">
        <v>5</v>
      </c>
      <c r="G428" s="190">
        <f t="shared" ref="G428:G436" si="633">SUM(P428,R428,T428,V428,X428,Z428,AB428,AC428,AE428,AF428,AJ428,AK428)</f>
        <v>41.814473684210533</v>
      </c>
      <c r="H428" s="190">
        <f t="shared" ref="H428:H436" si="634">D428-G428</f>
        <v>13.185526315789467</v>
      </c>
      <c r="I428" s="191">
        <f t="shared" ref="I428:I436" si="635">H428/D428</f>
        <v>0.23973684210526303</v>
      </c>
      <c r="J428" s="192">
        <v>10</v>
      </c>
      <c r="K428" s="144">
        <v>3.8</v>
      </c>
      <c r="L428" s="144">
        <v>1.2</v>
      </c>
      <c r="M428" s="132">
        <v>334</v>
      </c>
      <c r="N428" s="132"/>
      <c r="O428" s="165">
        <f t="shared" ref="O428:O460" si="636">(M428+N428)/K428</f>
        <v>87.89473684210526</v>
      </c>
      <c r="P428" s="157">
        <f>O428/J428</f>
        <v>8.7894736842105257</v>
      </c>
      <c r="Q428" s="136"/>
      <c r="R428" s="157">
        <f>Q428/K428</f>
        <v>0</v>
      </c>
      <c r="S428" s="136"/>
      <c r="T428" s="157">
        <f t="shared" ref="T428:T436" si="637">S428/K428</f>
        <v>0</v>
      </c>
      <c r="U428" s="136"/>
      <c r="V428" s="157">
        <f t="shared" ref="V428:V436" si="638">U428/K428</f>
        <v>0</v>
      </c>
      <c r="W428" s="136">
        <v>0</v>
      </c>
      <c r="X428" s="157">
        <f t="shared" ref="X428:X436" si="639">(W428/K428)/J428</f>
        <v>0</v>
      </c>
      <c r="Y428" s="136">
        <v>0</v>
      </c>
      <c r="Z428" s="157">
        <f t="shared" ref="Z428:Z436" si="640">(Y428/K428)/J428</f>
        <v>0</v>
      </c>
      <c r="AA428" s="136">
        <v>0</v>
      </c>
      <c r="AB428" s="157">
        <f t="shared" ref="AB428:AB436" si="641">(AA428/K428)/J428</f>
        <v>0</v>
      </c>
      <c r="AC428" s="165">
        <v>0</v>
      </c>
      <c r="AD428" s="136">
        <v>0</v>
      </c>
      <c r="AE428" s="157">
        <f t="shared" ref="AE428:AE436" si="642">AD428/K428</f>
        <v>0</v>
      </c>
      <c r="AF428" s="157">
        <v>30</v>
      </c>
      <c r="AG428" s="157">
        <v>0</v>
      </c>
      <c r="AH428" s="193">
        <v>0.04</v>
      </c>
      <c r="AI428" s="193">
        <v>1.4999999999999999E-2</v>
      </c>
      <c r="AJ428" s="157">
        <f t="shared" ref="AJ428:AJ460" si="643">(D428*AH428)+AG428</f>
        <v>2.2000000000000002</v>
      </c>
      <c r="AK428" s="194">
        <f t="shared" ref="AK428:AK436" si="644">D428*AI428</f>
        <v>0.82499999999999996</v>
      </c>
    </row>
    <row r="429" spans="1:37" s="195" customFormat="1" ht="12.75" customHeight="1" x14ac:dyDescent="0.2">
      <c r="A429" s="141" t="s">
        <v>164</v>
      </c>
      <c r="B429" s="176" t="s">
        <v>7</v>
      </c>
      <c r="C429" s="176" t="s">
        <v>2</v>
      </c>
      <c r="D429" s="273">
        <v>55</v>
      </c>
      <c r="E429" s="273">
        <v>35</v>
      </c>
      <c r="F429" s="273">
        <v>5</v>
      </c>
      <c r="G429" s="171">
        <f t="shared" si="633"/>
        <v>39.314473684210533</v>
      </c>
      <c r="H429" s="171">
        <f t="shared" si="634"/>
        <v>15.685526315789467</v>
      </c>
      <c r="I429" s="172">
        <f t="shared" si="635"/>
        <v>0.2851913875598085</v>
      </c>
      <c r="J429" s="173">
        <v>20</v>
      </c>
      <c r="K429" s="146">
        <v>3.8</v>
      </c>
      <c r="L429" s="146">
        <v>1.2</v>
      </c>
      <c r="M429" s="133">
        <v>478</v>
      </c>
      <c r="N429" s="133"/>
      <c r="O429" s="166">
        <f t="shared" si="636"/>
        <v>125.78947368421053</v>
      </c>
      <c r="P429" s="158">
        <f t="shared" ref="P429:P436" si="645">O429/J429</f>
        <v>6.2894736842105265</v>
      </c>
      <c r="Q429" s="137"/>
      <c r="R429" s="158">
        <f t="shared" ref="R429:R436" si="646">Q429/K429</f>
        <v>0</v>
      </c>
      <c r="S429" s="137"/>
      <c r="T429" s="158">
        <f t="shared" si="637"/>
        <v>0</v>
      </c>
      <c r="U429" s="137"/>
      <c r="V429" s="158">
        <f t="shared" si="638"/>
        <v>0</v>
      </c>
      <c r="W429" s="137">
        <v>0</v>
      </c>
      <c r="X429" s="158">
        <f t="shared" si="639"/>
        <v>0</v>
      </c>
      <c r="Y429" s="137">
        <v>0</v>
      </c>
      <c r="Z429" s="158">
        <f t="shared" si="640"/>
        <v>0</v>
      </c>
      <c r="AA429" s="137">
        <v>0</v>
      </c>
      <c r="AB429" s="158">
        <f t="shared" si="641"/>
        <v>0</v>
      </c>
      <c r="AC429" s="166">
        <v>0</v>
      </c>
      <c r="AD429" s="137">
        <v>0</v>
      </c>
      <c r="AE429" s="158">
        <f t="shared" si="642"/>
        <v>0</v>
      </c>
      <c r="AF429" s="158">
        <v>30</v>
      </c>
      <c r="AG429" s="158">
        <v>0</v>
      </c>
      <c r="AH429" s="197">
        <v>0.04</v>
      </c>
      <c r="AI429" s="197">
        <v>1.4999999999999999E-2</v>
      </c>
      <c r="AJ429" s="158">
        <f t="shared" si="643"/>
        <v>2.2000000000000002</v>
      </c>
      <c r="AK429" s="175">
        <f t="shared" si="644"/>
        <v>0.82499999999999996</v>
      </c>
    </row>
    <row r="430" spans="1:37" s="195" customFormat="1" ht="12.75" customHeight="1" x14ac:dyDescent="0.2">
      <c r="A430" s="141" t="s">
        <v>164</v>
      </c>
      <c r="B430" s="176" t="s">
        <v>7</v>
      </c>
      <c r="C430" s="176" t="s">
        <v>3</v>
      </c>
      <c r="D430" s="273">
        <v>55</v>
      </c>
      <c r="E430" s="273">
        <v>35</v>
      </c>
      <c r="F430" s="273">
        <v>5</v>
      </c>
      <c r="G430" s="171">
        <f t="shared" si="633"/>
        <v>40.472368421052636</v>
      </c>
      <c r="H430" s="171">
        <f t="shared" si="634"/>
        <v>14.527631578947364</v>
      </c>
      <c r="I430" s="172">
        <f t="shared" si="635"/>
        <v>0.26413875598086117</v>
      </c>
      <c r="J430" s="173">
        <v>30</v>
      </c>
      <c r="K430" s="146">
        <v>3.8</v>
      </c>
      <c r="L430" s="146">
        <v>1.2</v>
      </c>
      <c r="M430" s="133">
        <v>849</v>
      </c>
      <c r="N430" s="133"/>
      <c r="O430" s="166">
        <f t="shared" si="636"/>
        <v>223.42105263157896</v>
      </c>
      <c r="P430" s="158">
        <f t="shared" si="645"/>
        <v>7.4473684210526319</v>
      </c>
      <c r="Q430" s="137"/>
      <c r="R430" s="158">
        <f t="shared" si="646"/>
        <v>0</v>
      </c>
      <c r="S430" s="137"/>
      <c r="T430" s="158">
        <f t="shared" si="637"/>
        <v>0</v>
      </c>
      <c r="U430" s="137"/>
      <c r="V430" s="158">
        <f t="shared" si="638"/>
        <v>0</v>
      </c>
      <c r="W430" s="137">
        <v>0</v>
      </c>
      <c r="X430" s="158">
        <f t="shared" si="639"/>
        <v>0</v>
      </c>
      <c r="Y430" s="137">
        <v>0</v>
      </c>
      <c r="Z430" s="158">
        <f t="shared" si="640"/>
        <v>0</v>
      </c>
      <c r="AA430" s="137">
        <v>0</v>
      </c>
      <c r="AB430" s="158">
        <f t="shared" si="641"/>
        <v>0</v>
      </c>
      <c r="AC430" s="166">
        <v>0</v>
      </c>
      <c r="AD430" s="137">
        <v>0</v>
      </c>
      <c r="AE430" s="158">
        <f t="shared" si="642"/>
        <v>0</v>
      </c>
      <c r="AF430" s="158">
        <v>30</v>
      </c>
      <c r="AG430" s="158">
        <v>0</v>
      </c>
      <c r="AH430" s="197">
        <v>0.04</v>
      </c>
      <c r="AI430" s="197">
        <v>1.4999999999999999E-2</v>
      </c>
      <c r="AJ430" s="158">
        <f t="shared" si="643"/>
        <v>2.2000000000000002</v>
      </c>
      <c r="AK430" s="175">
        <f t="shared" si="644"/>
        <v>0.82499999999999996</v>
      </c>
    </row>
    <row r="431" spans="1:37" s="195" customFormat="1" ht="12.75" customHeight="1" x14ac:dyDescent="0.2">
      <c r="A431" s="141" t="s">
        <v>164</v>
      </c>
      <c r="B431" s="176" t="s">
        <v>8</v>
      </c>
      <c r="C431" s="176" t="s">
        <v>1</v>
      </c>
      <c r="D431" s="273">
        <v>55</v>
      </c>
      <c r="E431" s="273">
        <v>35</v>
      </c>
      <c r="F431" s="273">
        <v>5</v>
      </c>
      <c r="G431" s="171">
        <f t="shared" si="633"/>
        <v>40.682894736842108</v>
      </c>
      <c r="H431" s="171">
        <f t="shared" si="634"/>
        <v>14.317105263157892</v>
      </c>
      <c r="I431" s="172">
        <f t="shared" si="635"/>
        <v>0.26031100478468894</v>
      </c>
      <c r="J431" s="173">
        <v>10</v>
      </c>
      <c r="K431" s="146">
        <v>3.8</v>
      </c>
      <c r="L431" s="146">
        <v>1.2</v>
      </c>
      <c r="M431" s="133">
        <v>291</v>
      </c>
      <c r="N431" s="133"/>
      <c r="O431" s="166">
        <f t="shared" si="636"/>
        <v>76.578947368421055</v>
      </c>
      <c r="P431" s="158">
        <f t="shared" si="645"/>
        <v>7.6578947368421053</v>
      </c>
      <c r="Q431" s="137"/>
      <c r="R431" s="158">
        <f t="shared" si="646"/>
        <v>0</v>
      </c>
      <c r="S431" s="137"/>
      <c r="T431" s="158">
        <f t="shared" si="637"/>
        <v>0</v>
      </c>
      <c r="U431" s="137"/>
      <c r="V431" s="158">
        <f t="shared" si="638"/>
        <v>0</v>
      </c>
      <c r="W431" s="137">
        <v>0</v>
      </c>
      <c r="X431" s="158">
        <f t="shared" si="639"/>
        <v>0</v>
      </c>
      <c r="Y431" s="137">
        <v>0</v>
      </c>
      <c r="Z431" s="158">
        <f t="shared" si="640"/>
        <v>0</v>
      </c>
      <c r="AA431" s="137">
        <v>0</v>
      </c>
      <c r="AB431" s="158">
        <f t="shared" si="641"/>
        <v>0</v>
      </c>
      <c r="AC431" s="166">
        <v>0</v>
      </c>
      <c r="AD431" s="137">
        <v>0</v>
      </c>
      <c r="AE431" s="158">
        <f t="shared" si="642"/>
        <v>0</v>
      </c>
      <c r="AF431" s="158">
        <v>30</v>
      </c>
      <c r="AG431" s="158">
        <v>0</v>
      </c>
      <c r="AH431" s="197">
        <v>0.04</v>
      </c>
      <c r="AI431" s="197">
        <v>1.4999999999999999E-2</v>
      </c>
      <c r="AJ431" s="158">
        <f t="shared" si="643"/>
        <v>2.2000000000000002</v>
      </c>
      <c r="AK431" s="175">
        <f t="shared" si="644"/>
        <v>0.82499999999999996</v>
      </c>
    </row>
    <row r="432" spans="1:37" s="195" customFormat="1" ht="12.75" customHeight="1" x14ac:dyDescent="0.2">
      <c r="A432" s="141" t="s">
        <v>164</v>
      </c>
      <c r="B432" s="176" t="s">
        <v>8</v>
      </c>
      <c r="C432" s="176" t="s">
        <v>2</v>
      </c>
      <c r="D432" s="273">
        <v>55</v>
      </c>
      <c r="E432" s="273">
        <v>35</v>
      </c>
      <c r="F432" s="273">
        <v>5</v>
      </c>
      <c r="G432" s="171">
        <f t="shared" si="633"/>
        <v>38.301315789473691</v>
      </c>
      <c r="H432" s="171">
        <f t="shared" si="634"/>
        <v>16.698684210526309</v>
      </c>
      <c r="I432" s="172">
        <f t="shared" si="635"/>
        <v>0.30361244019138744</v>
      </c>
      <c r="J432" s="173">
        <v>20</v>
      </c>
      <c r="K432" s="146">
        <v>3.8</v>
      </c>
      <c r="L432" s="146">
        <v>1.2</v>
      </c>
      <c r="M432" s="133">
        <v>401</v>
      </c>
      <c r="N432" s="133"/>
      <c r="O432" s="166">
        <f t="shared" si="636"/>
        <v>105.52631578947368</v>
      </c>
      <c r="P432" s="158">
        <f t="shared" si="645"/>
        <v>5.2763157894736841</v>
      </c>
      <c r="Q432" s="137"/>
      <c r="R432" s="158">
        <f t="shared" si="646"/>
        <v>0</v>
      </c>
      <c r="S432" s="137"/>
      <c r="T432" s="158">
        <f t="shared" si="637"/>
        <v>0</v>
      </c>
      <c r="U432" s="137"/>
      <c r="V432" s="158">
        <f t="shared" si="638"/>
        <v>0</v>
      </c>
      <c r="W432" s="137">
        <v>0</v>
      </c>
      <c r="X432" s="158">
        <f t="shared" si="639"/>
        <v>0</v>
      </c>
      <c r="Y432" s="137">
        <v>0</v>
      </c>
      <c r="Z432" s="158">
        <f t="shared" si="640"/>
        <v>0</v>
      </c>
      <c r="AA432" s="137">
        <v>0</v>
      </c>
      <c r="AB432" s="158">
        <f t="shared" si="641"/>
        <v>0</v>
      </c>
      <c r="AC432" s="166">
        <v>0</v>
      </c>
      <c r="AD432" s="137">
        <v>0</v>
      </c>
      <c r="AE432" s="158">
        <f t="shared" si="642"/>
        <v>0</v>
      </c>
      <c r="AF432" s="158">
        <v>30</v>
      </c>
      <c r="AG432" s="158">
        <v>0</v>
      </c>
      <c r="AH432" s="197">
        <v>0.04</v>
      </c>
      <c r="AI432" s="197">
        <v>1.4999999999999999E-2</v>
      </c>
      <c r="AJ432" s="158">
        <f t="shared" si="643"/>
        <v>2.2000000000000002</v>
      </c>
      <c r="AK432" s="175">
        <f t="shared" si="644"/>
        <v>0.82499999999999996</v>
      </c>
    </row>
    <row r="433" spans="1:37" s="195" customFormat="1" ht="12.75" customHeight="1" x14ac:dyDescent="0.2">
      <c r="A433" s="141" t="s">
        <v>164</v>
      </c>
      <c r="B433" s="176" t="s">
        <v>8</v>
      </c>
      <c r="C433" s="176" t="s">
        <v>3</v>
      </c>
      <c r="D433" s="273">
        <v>55</v>
      </c>
      <c r="E433" s="273">
        <v>35</v>
      </c>
      <c r="F433" s="273">
        <v>5</v>
      </c>
      <c r="G433" s="171">
        <f t="shared" si="633"/>
        <v>39.419736842105266</v>
      </c>
      <c r="H433" s="171">
        <f t="shared" si="634"/>
        <v>15.580263157894734</v>
      </c>
      <c r="I433" s="172">
        <f t="shared" si="635"/>
        <v>0.28327751196172246</v>
      </c>
      <c r="J433" s="173">
        <v>30</v>
      </c>
      <c r="K433" s="146">
        <v>3.8</v>
      </c>
      <c r="L433" s="146">
        <v>1.2</v>
      </c>
      <c r="M433" s="133">
        <v>729</v>
      </c>
      <c r="N433" s="133"/>
      <c r="O433" s="166">
        <f t="shared" si="636"/>
        <v>191.84210526315789</v>
      </c>
      <c r="P433" s="158">
        <f t="shared" si="645"/>
        <v>6.3947368421052628</v>
      </c>
      <c r="Q433" s="137"/>
      <c r="R433" s="158">
        <f t="shared" si="646"/>
        <v>0</v>
      </c>
      <c r="S433" s="137"/>
      <c r="T433" s="158">
        <f t="shared" si="637"/>
        <v>0</v>
      </c>
      <c r="U433" s="137"/>
      <c r="V433" s="158">
        <f t="shared" si="638"/>
        <v>0</v>
      </c>
      <c r="W433" s="137">
        <v>0</v>
      </c>
      <c r="X433" s="158">
        <f t="shared" si="639"/>
        <v>0</v>
      </c>
      <c r="Y433" s="137">
        <v>0</v>
      </c>
      <c r="Z433" s="158">
        <f t="shared" si="640"/>
        <v>0</v>
      </c>
      <c r="AA433" s="137">
        <v>0</v>
      </c>
      <c r="AB433" s="158">
        <f t="shared" si="641"/>
        <v>0</v>
      </c>
      <c r="AC433" s="166">
        <v>0</v>
      </c>
      <c r="AD433" s="137">
        <v>0</v>
      </c>
      <c r="AE433" s="158">
        <f t="shared" si="642"/>
        <v>0</v>
      </c>
      <c r="AF433" s="158">
        <v>30</v>
      </c>
      <c r="AG433" s="158">
        <v>0</v>
      </c>
      <c r="AH433" s="197">
        <v>0.04</v>
      </c>
      <c r="AI433" s="197">
        <v>1.4999999999999999E-2</v>
      </c>
      <c r="AJ433" s="158">
        <f t="shared" si="643"/>
        <v>2.2000000000000002</v>
      </c>
      <c r="AK433" s="175">
        <f t="shared" si="644"/>
        <v>0.82499999999999996</v>
      </c>
    </row>
    <row r="434" spans="1:37" s="195" customFormat="1" ht="12.75" customHeight="1" x14ac:dyDescent="0.2">
      <c r="A434" s="141" t="s">
        <v>164</v>
      </c>
      <c r="B434" s="176" t="s">
        <v>9</v>
      </c>
      <c r="C434" s="176" t="s">
        <v>1</v>
      </c>
      <c r="D434" s="273">
        <v>55</v>
      </c>
      <c r="E434" s="273">
        <v>35</v>
      </c>
      <c r="F434" s="273">
        <v>5</v>
      </c>
      <c r="G434" s="171">
        <f t="shared" si="633"/>
        <v>41.814473684210533</v>
      </c>
      <c r="H434" s="171">
        <f t="shared" si="634"/>
        <v>13.185526315789467</v>
      </c>
      <c r="I434" s="172">
        <f t="shared" si="635"/>
        <v>0.23973684210526303</v>
      </c>
      <c r="J434" s="173">
        <v>10</v>
      </c>
      <c r="K434" s="146">
        <v>3.8</v>
      </c>
      <c r="L434" s="146">
        <v>1.2</v>
      </c>
      <c r="M434" s="133">
        <v>334</v>
      </c>
      <c r="N434" s="133"/>
      <c r="O434" s="166">
        <f t="shared" si="636"/>
        <v>87.89473684210526</v>
      </c>
      <c r="P434" s="158">
        <f t="shared" si="645"/>
        <v>8.7894736842105257</v>
      </c>
      <c r="Q434" s="137"/>
      <c r="R434" s="158">
        <f t="shared" si="646"/>
        <v>0</v>
      </c>
      <c r="S434" s="137"/>
      <c r="T434" s="158">
        <f t="shared" si="637"/>
        <v>0</v>
      </c>
      <c r="U434" s="137"/>
      <c r="V434" s="158">
        <f t="shared" si="638"/>
        <v>0</v>
      </c>
      <c r="W434" s="137">
        <v>0</v>
      </c>
      <c r="X434" s="158">
        <f t="shared" si="639"/>
        <v>0</v>
      </c>
      <c r="Y434" s="137">
        <v>0</v>
      </c>
      <c r="Z434" s="158">
        <f t="shared" si="640"/>
        <v>0</v>
      </c>
      <c r="AA434" s="137">
        <v>0</v>
      </c>
      <c r="AB434" s="158">
        <f t="shared" si="641"/>
        <v>0</v>
      </c>
      <c r="AC434" s="166">
        <v>0</v>
      </c>
      <c r="AD434" s="137">
        <v>0</v>
      </c>
      <c r="AE434" s="158">
        <f t="shared" si="642"/>
        <v>0</v>
      </c>
      <c r="AF434" s="158">
        <v>30</v>
      </c>
      <c r="AG434" s="158">
        <v>0</v>
      </c>
      <c r="AH434" s="197">
        <v>0.04</v>
      </c>
      <c r="AI434" s="197">
        <v>1.4999999999999999E-2</v>
      </c>
      <c r="AJ434" s="158">
        <f t="shared" si="643"/>
        <v>2.2000000000000002</v>
      </c>
      <c r="AK434" s="175">
        <f t="shared" si="644"/>
        <v>0.82499999999999996</v>
      </c>
    </row>
    <row r="435" spans="1:37" s="195" customFormat="1" ht="12.75" customHeight="1" x14ac:dyDescent="0.2">
      <c r="A435" s="141" t="s">
        <v>164</v>
      </c>
      <c r="B435" s="176" t="s">
        <v>9</v>
      </c>
      <c r="C435" s="176" t="s">
        <v>2</v>
      </c>
      <c r="D435" s="273">
        <v>55</v>
      </c>
      <c r="E435" s="273">
        <v>35</v>
      </c>
      <c r="F435" s="273">
        <v>5</v>
      </c>
      <c r="G435" s="171">
        <f t="shared" si="633"/>
        <v>39.314473684210533</v>
      </c>
      <c r="H435" s="171">
        <f t="shared" si="634"/>
        <v>15.685526315789467</v>
      </c>
      <c r="I435" s="172">
        <f t="shared" si="635"/>
        <v>0.2851913875598085</v>
      </c>
      <c r="J435" s="173">
        <v>20</v>
      </c>
      <c r="K435" s="146">
        <v>3.8</v>
      </c>
      <c r="L435" s="146">
        <v>1.2</v>
      </c>
      <c r="M435" s="133">
        <v>478</v>
      </c>
      <c r="N435" s="133"/>
      <c r="O435" s="166">
        <f t="shared" si="636"/>
        <v>125.78947368421053</v>
      </c>
      <c r="P435" s="158">
        <f t="shared" si="645"/>
        <v>6.2894736842105265</v>
      </c>
      <c r="Q435" s="137"/>
      <c r="R435" s="158">
        <f t="shared" si="646"/>
        <v>0</v>
      </c>
      <c r="S435" s="137"/>
      <c r="T435" s="158">
        <f t="shared" si="637"/>
        <v>0</v>
      </c>
      <c r="U435" s="137"/>
      <c r="V435" s="158">
        <f t="shared" si="638"/>
        <v>0</v>
      </c>
      <c r="W435" s="137">
        <v>0</v>
      </c>
      <c r="X435" s="158">
        <f t="shared" si="639"/>
        <v>0</v>
      </c>
      <c r="Y435" s="137">
        <v>0</v>
      </c>
      <c r="Z435" s="158">
        <f t="shared" si="640"/>
        <v>0</v>
      </c>
      <c r="AA435" s="137">
        <v>0</v>
      </c>
      <c r="AB435" s="158">
        <f t="shared" si="641"/>
        <v>0</v>
      </c>
      <c r="AC435" s="166">
        <v>0</v>
      </c>
      <c r="AD435" s="137">
        <v>0</v>
      </c>
      <c r="AE435" s="158">
        <f t="shared" si="642"/>
        <v>0</v>
      </c>
      <c r="AF435" s="158">
        <v>30</v>
      </c>
      <c r="AG435" s="158">
        <v>0</v>
      </c>
      <c r="AH435" s="197">
        <v>0.04</v>
      </c>
      <c r="AI435" s="197">
        <v>1.4999999999999999E-2</v>
      </c>
      <c r="AJ435" s="158">
        <f t="shared" si="643"/>
        <v>2.2000000000000002</v>
      </c>
      <c r="AK435" s="175">
        <f t="shared" si="644"/>
        <v>0.82499999999999996</v>
      </c>
    </row>
    <row r="436" spans="1:37" s="195" customFormat="1" ht="13.5" customHeight="1" thickBot="1" x14ac:dyDescent="0.25">
      <c r="A436" s="142" t="s">
        <v>164</v>
      </c>
      <c r="B436" s="177" t="s">
        <v>9</v>
      </c>
      <c r="C436" s="177" t="s">
        <v>3</v>
      </c>
      <c r="D436" s="279">
        <v>55</v>
      </c>
      <c r="E436" s="279">
        <v>35</v>
      </c>
      <c r="F436" s="279">
        <v>5</v>
      </c>
      <c r="G436" s="178">
        <f t="shared" si="633"/>
        <v>40.472368421052636</v>
      </c>
      <c r="H436" s="178">
        <f t="shared" si="634"/>
        <v>14.527631578947364</v>
      </c>
      <c r="I436" s="179">
        <f t="shared" si="635"/>
        <v>0.26413875598086117</v>
      </c>
      <c r="J436" s="180">
        <v>30</v>
      </c>
      <c r="K436" s="148">
        <v>3.8</v>
      </c>
      <c r="L436" s="148">
        <v>1.2</v>
      </c>
      <c r="M436" s="134">
        <v>849</v>
      </c>
      <c r="N436" s="134"/>
      <c r="O436" s="168">
        <f t="shared" si="636"/>
        <v>223.42105263157896</v>
      </c>
      <c r="P436" s="159">
        <f t="shared" si="645"/>
        <v>7.4473684210526319</v>
      </c>
      <c r="Q436" s="138"/>
      <c r="R436" s="159">
        <f t="shared" si="646"/>
        <v>0</v>
      </c>
      <c r="S436" s="138"/>
      <c r="T436" s="159">
        <f t="shared" si="637"/>
        <v>0</v>
      </c>
      <c r="U436" s="138"/>
      <c r="V436" s="159">
        <f t="shared" si="638"/>
        <v>0</v>
      </c>
      <c r="W436" s="138">
        <v>0</v>
      </c>
      <c r="X436" s="159">
        <f t="shared" si="639"/>
        <v>0</v>
      </c>
      <c r="Y436" s="138">
        <v>0</v>
      </c>
      <c r="Z436" s="159">
        <f t="shared" si="640"/>
        <v>0</v>
      </c>
      <c r="AA436" s="138">
        <v>0</v>
      </c>
      <c r="AB436" s="159">
        <f t="shared" si="641"/>
        <v>0</v>
      </c>
      <c r="AC436" s="168">
        <v>0</v>
      </c>
      <c r="AD436" s="138">
        <v>0</v>
      </c>
      <c r="AE436" s="159">
        <f t="shared" si="642"/>
        <v>0</v>
      </c>
      <c r="AF436" s="159">
        <v>30</v>
      </c>
      <c r="AG436" s="159">
        <v>0</v>
      </c>
      <c r="AH436" s="199">
        <v>0.04</v>
      </c>
      <c r="AI436" s="199">
        <v>1.4999999999999999E-2</v>
      </c>
      <c r="AJ436" s="159">
        <f t="shared" si="643"/>
        <v>2.2000000000000002</v>
      </c>
      <c r="AK436" s="182">
        <f t="shared" si="644"/>
        <v>0.82499999999999996</v>
      </c>
    </row>
    <row r="437" spans="1:37" s="195" customFormat="1" ht="12.75" customHeight="1" x14ac:dyDescent="0.2">
      <c r="A437" s="140" t="s">
        <v>165</v>
      </c>
      <c r="B437" s="188" t="s">
        <v>7</v>
      </c>
      <c r="C437" s="188" t="s">
        <v>1</v>
      </c>
      <c r="D437" s="272">
        <v>45</v>
      </c>
      <c r="E437" s="272" t="s">
        <v>140</v>
      </c>
      <c r="F437" s="272" t="s">
        <v>140</v>
      </c>
      <c r="G437" s="190">
        <f>SUM(P437,R437,T437,V437,X437,Z437,AB437,AC437,AE437,AF437,AJ437,AK437)</f>
        <v>31.264473684210529</v>
      </c>
      <c r="H437" s="190">
        <f>D437-G437</f>
        <v>13.735526315789471</v>
      </c>
      <c r="I437" s="191">
        <f>H437/D437</f>
        <v>0.30523391812865491</v>
      </c>
      <c r="J437" s="192">
        <v>10</v>
      </c>
      <c r="K437" s="144">
        <v>3.8</v>
      </c>
      <c r="L437" s="144">
        <v>1.2</v>
      </c>
      <c r="M437" s="132">
        <v>334</v>
      </c>
      <c r="N437" s="132"/>
      <c r="O437" s="165">
        <f>(M437+N437)/K437</f>
        <v>87.89473684210526</v>
      </c>
      <c r="P437" s="157">
        <f>O437/J437</f>
        <v>8.7894736842105257</v>
      </c>
      <c r="Q437" s="136"/>
      <c r="R437" s="157">
        <f>Q437/K437</f>
        <v>0</v>
      </c>
      <c r="S437" s="136"/>
      <c r="T437" s="157">
        <f>S437/K437</f>
        <v>0</v>
      </c>
      <c r="U437" s="136"/>
      <c r="V437" s="157">
        <f>U437/K437</f>
        <v>0</v>
      </c>
      <c r="W437" s="136">
        <v>0</v>
      </c>
      <c r="X437" s="157">
        <f>(W437/K437)/J437</f>
        <v>0</v>
      </c>
      <c r="Y437" s="136">
        <v>0</v>
      </c>
      <c r="Z437" s="157">
        <f>(Y437/K437)/J437</f>
        <v>0</v>
      </c>
      <c r="AA437" s="136">
        <v>0</v>
      </c>
      <c r="AB437" s="157">
        <f>(AA437/K437)/J437</f>
        <v>0</v>
      </c>
      <c r="AC437" s="165">
        <v>0</v>
      </c>
      <c r="AD437" s="136">
        <v>0</v>
      </c>
      <c r="AE437" s="157">
        <f>AD437/K437</f>
        <v>0</v>
      </c>
      <c r="AF437" s="157">
        <v>20</v>
      </c>
      <c r="AG437" s="157">
        <v>0</v>
      </c>
      <c r="AH437" s="193">
        <v>0.04</v>
      </c>
      <c r="AI437" s="193">
        <v>1.4999999999999999E-2</v>
      </c>
      <c r="AJ437" s="157">
        <f>(D437*AH437)+AG437</f>
        <v>1.8</v>
      </c>
      <c r="AK437" s="194">
        <f>D437*AI437</f>
        <v>0.67499999999999993</v>
      </c>
    </row>
    <row r="438" spans="1:37" s="195" customFormat="1" ht="12.75" customHeight="1" x14ac:dyDescent="0.2">
      <c r="A438" s="235" t="s">
        <v>165</v>
      </c>
      <c r="B438" s="225" t="s">
        <v>8</v>
      </c>
      <c r="C438" s="225" t="s">
        <v>1</v>
      </c>
      <c r="D438" s="280">
        <v>45</v>
      </c>
      <c r="E438" s="280" t="s">
        <v>140</v>
      </c>
      <c r="F438" s="280" t="s">
        <v>140</v>
      </c>
      <c r="G438" s="226">
        <f>SUM(P438,R438,T438,V438,X438,Z438,AB438,AC438,AE438,AF438,AJ438,AK438)</f>
        <v>30.132894736842108</v>
      </c>
      <c r="H438" s="226">
        <f>D438-G438</f>
        <v>14.867105263157892</v>
      </c>
      <c r="I438" s="227">
        <f>H438/D438</f>
        <v>0.33038011695906427</v>
      </c>
      <c r="J438" s="228">
        <v>10</v>
      </c>
      <c r="K438" s="152">
        <v>3.8</v>
      </c>
      <c r="L438" s="152">
        <v>1.2</v>
      </c>
      <c r="M438" s="133">
        <v>291</v>
      </c>
      <c r="N438" s="135"/>
      <c r="O438" s="169">
        <f>(M438+N438)/K438</f>
        <v>76.578947368421055</v>
      </c>
      <c r="P438" s="164">
        <f>O438/J438</f>
        <v>7.6578947368421053</v>
      </c>
      <c r="Q438" s="139"/>
      <c r="R438" s="164">
        <f>Q438/K438</f>
        <v>0</v>
      </c>
      <c r="S438" s="139"/>
      <c r="T438" s="164">
        <f>S438/K438</f>
        <v>0</v>
      </c>
      <c r="U438" s="139"/>
      <c r="V438" s="164">
        <f>U438/K438</f>
        <v>0</v>
      </c>
      <c r="W438" s="139">
        <v>0</v>
      </c>
      <c r="X438" s="164">
        <f>(W438/K438)/J438</f>
        <v>0</v>
      </c>
      <c r="Y438" s="139">
        <v>0</v>
      </c>
      <c r="Z438" s="164">
        <f>(Y438/K438)/J438</f>
        <v>0</v>
      </c>
      <c r="AA438" s="139">
        <v>0</v>
      </c>
      <c r="AB438" s="164">
        <f>(AA438/K438)/J438</f>
        <v>0</v>
      </c>
      <c r="AC438" s="169">
        <v>0</v>
      </c>
      <c r="AD438" s="139">
        <v>0</v>
      </c>
      <c r="AE438" s="164">
        <f>AD438/K438</f>
        <v>0</v>
      </c>
      <c r="AF438" s="164">
        <v>20</v>
      </c>
      <c r="AG438" s="164">
        <v>0</v>
      </c>
      <c r="AH438" s="229">
        <v>0.04</v>
      </c>
      <c r="AI438" s="229">
        <v>1.4999999999999999E-2</v>
      </c>
      <c r="AJ438" s="164">
        <f>(D438*AH438)+AG438</f>
        <v>1.8</v>
      </c>
      <c r="AK438" s="230">
        <f>D438*AI438</f>
        <v>0.67499999999999993</v>
      </c>
    </row>
    <row r="439" spans="1:37" s="195" customFormat="1" ht="12.75" customHeight="1" thickBot="1" x14ac:dyDescent="0.25">
      <c r="A439" s="211" t="s">
        <v>165</v>
      </c>
      <c r="B439" s="212" t="s">
        <v>9</v>
      </c>
      <c r="C439" s="212" t="s">
        <v>1</v>
      </c>
      <c r="D439" s="283">
        <v>45</v>
      </c>
      <c r="E439" s="283" t="s">
        <v>140</v>
      </c>
      <c r="F439" s="283" t="s">
        <v>140</v>
      </c>
      <c r="G439" s="213">
        <f>SUM(P439,R439,T439,V439,X439,Z439,AB439,AC439,AE439,AF439,AJ439,AK439)</f>
        <v>31.264473684210529</v>
      </c>
      <c r="H439" s="213">
        <f>D439-G439</f>
        <v>13.735526315789471</v>
      </c>
      <c r="I439" s="214">
        <f>H439/D439</f>
        <v>0.30523391812865491</v>
      </c>
      <c r="J439" s="215">
        <v>10</v>
      </c>
      <c r="K439" s="151">
        <v>3.8</v>
      </c>
      <c r="L439" s="151">
        <v>1.2</v>
      </c>
      <c r="M439" s="134">
        <v>334</v>
      </c>
      <c r="N439" s="183"/>
      <c r="O439" s="184">
        <f>(M439+N439)/K439</f>
        <v>87.89473684210526</v>
      </c>
      <c r="P439" s="185">
        <f>O439/J439</f>
        <v>8.7894736842105257</v>
      </c>
      <c r="Q439" s="216"/>
      <c r="R439" s="185">
        <f>Q439/K439</f>
        <v>0</v>
      </c>
      <c r="S439" s="216"/>
      <c r="T439" s="185">
        <f>S439/K439</f>
        <v>0</v>
      </c>
      <c r="U439" s="216"/>
      <c r="V439" s="185">
        <f>U439/K439</f>
        <v>0</v>
      </c>
      <c r="W439" s="216">
        <v>0</v>
      </c>
      <c r="X439" s="185">
        <f>(W439/K439)/J439</f>
        <v>0</v>
      </c>
      <c r="Y439" s="216">
        <v>0</v>
      </c>
      <c r="Z439" s="185">
        <f>(Y439/K439)/J439</f>
        <v>0</v>
      </c>
      <c r="AA439" s="216">
        <v>0</v>
      </c>
      <c r="AB439" s="185">
        <f>(AA439/K439)/J439</f>
        <v>0</v>
      </c>
      <c r="AC439" s="184">
        <v>0</v>
      </c>
      <c r="AD439" s="216">
        <v>0</v>
      </c>
      <c r="AE439" s="185">
        <f>AD439/K439</f>
        <v>0</v>
      </c>
      <c r="AF439" s="185">
        <v>20</v>
      </c>
      <c r="AG439" s="185">
        <v>0</v>
      </c>
      <c r="AH439" s="260">
        <v>0.04</v>
      </c>
      <c r="AI439" s="260">
        <v>1.4999999999999999E-2</v>
      </c>
      <c r="AJ439" s="185">
        <f>(D439*AH439)+AG439</f>
        <v>1.8</v>
      </c>
      <c r="AK439" s="218">
        <f>D439*AI439</f>
        <v>0.67499999999999993</v>
      </c>
    </row>
    <row r="440" spans="1:37" s="195" customFormat="1" ht="12.75" customHeight="1" x14ac:dyDescent="0.2">
      <c r="A440" s="140" t="s">
        <v>189</v>
      </c>
      <c r="B440" s="188" t="s">
        <v>7</v>
      </c>
      <c r="C440" s="188" t="s">
        <v>1</v>
      </c>
      <c r="D440" s="272">
        <v>50</v>
      </c>
      <c r="E440" s="272">
        <v>30</v>
      </c>
      <c r="F440" s="272">
        <v>5</v>
      </c>
      <c r="G440" s="190">
        <f t="shared" ref="G440:G460" si="647">SUM(P440,R440,T440,V440,X440,Z440,AB440,AC440,AE440,AF440,AJ440,AK440)</f>
        <v>36.539473684210527</v>
      </c>
      <c r="H440" s="190">
        <f t="shared" ref="H440:H460" si="648">D440-G440</f>
        <v>13.460526315789473</v>
      </c>
      <c r="I440" s="191">
        <f t="shared" ref="I440:I460" si="649">H440/D440</f>
        <v>0.26921052631578946</v>
      </c>
      <c r="J440" s="192">
        <v>10</v>
      </c>
      <c r="K440" s="144">
        <v>3.8</v>
      </c>
      <c r="L440" s="144">
        <v>1.2</v>
      </c>
      <c r="M440" s="132">
        <v>334</v>
      </c>
      <c r="N440" s="132"/>
      <c r="O440" s="165">
        <f t="shared" si="636"/>
        <v>87.89473684210526</v>
      </c>
      <c r="P440" s="157">
        <f>O440/J440</f>
        <v>8.7894736842105257</v>
      </c>
      <c r="Q440" s="136"/>
      <c r="R440" s="157">
        <f>Q440/K440</f>
        <v>0</v>
      </c>
      <c r="S440" s="136"/>
      <c r="T440" s="157">
        <f t="shared" ref="T440:T460" si="650">S440/K440</f>
        <v>0</v>
      </c>
      <c r="U440" s="136"/>
      <c r="V440" s="157">
        <f t="shared" ref="V440:V460" si="651">U440/K440</f>
        <v>0</v>
      </c>
      <c r="W440" s="136">
        <v>0</v>
      </c>
      <c r="X440" s="157">
        <f t="shared" ref="X440:X460" si="652">(W440/K440)/J440</f>
        <v>0</v>
      </c>
      <c r="Y440" s="136">
        <v>0</v>
      </c>
      <c r="Z440" s="157">
        <f t="shared" ref="Z440:Z460" si="653">(Y440/K440)/J440</f>
        <v>0</v>
      </c>
      <c r="AA440" s="136">
        <v>0</v>
      </c>
      <c r="AB440" s="157">
        <f t="shared" ref="AB440:AB460" si="654">(AA440/K440)/J440</f>
        <v>0</v>
      </c>
      <c r="AC440" s="165">
        <v>0</v>
      </c>
      <c r="AD440" s="136">
        <v>0</v>
      </c>
      <c r="AE440" s="157">
        <f t="shared" ref="AE440:AE460" si="655">AD440/K440</f>
        <v>0</v>
      </c>
      <c r="AF440" s="157">
        <v>25</v>
      </c>
      <c r="AG440" s="157">
        <v>0</v>
      </c>
      <c r="AH440" s="193">
        <v>0.04</v>
      </c>
      <c r="AI440" s="193">
        <v>1.4999999999999999E-2</v>
      </c>
      <c r="AJ440" s="157">
        <f t="shared" si="643"/>
        <v>2</v>
      </c>
      <c r="AK440" s="194">
        <f t="shared" ref="AK440:AK460" si="656">D440*AI440</f>
        <v>0.75</v>
      </c>
    </row>
    <row r="441" spans="1:37" s="195" customFormat="1" ht="12.75" customHeight="1" x14ac:dyDescent="0.2">
      <c r="A441" s="141" t="s">
        <v>189</v>
      </c>
      <c r="B441" s="176" t="s">
        <v>7</v>
      </c>
      <c r="C441" s="176" t="s">
        <v>2</v>
      </c>
      <c r="D441" s="273">
        <v>50</v>
      </c>
      <c r="E441" s="273">
        <v>30</v>
      </c>
      <c r="F441" s="273">
        <v>5</v>
      </c>
      <c r="G441" s="171">
        <f t="shared" si="647"/>
        <v>34.039473684210527</v>
      </c>
      <c r="H441" s="171">
        <f t="shared" si="648"/>
        <v>15.960526315789473</v>
      </c>
      <c r="I441" s="172">
        <f t="shared" si="649"/>
        <v>0.31921052631578944</v>
      </c>
      <c r="J441" s="173">
        <v>20</v>
      </c>
      <c r="K441" s="146">
        <v>3.8</v>
      </c>
      <c r="L441" s="146">
        <v>1.2</v>
      </c>
      <c r="M441" s="133">
        <v>478</v>
      </c>
      <c r="N441" s="133"/>
      <c r="O441" s="166">
        <f t="shared" si="636"/>
        <v>125.78947368421053</v>
      </c>
      <c r="P441" s="158">
        <f t="shared" ref="P441:P448" si="657">O441/J441</f>
        <v>6.2894736842105265</v>
      </c>
      <c r="Q441" s="137"/>
      <c r="R441" s="158">
        <f t="shared" ref="R441:R448" si="658">Q441/K441</f>
        <v>0</v>
      </c>
      <c r="S441" s="137"/>
      <c r="T441" s="158">
        <f t="shared" si="650"/>
        <v>0</v>
      </c>
      <c r="U441" s="137"/>
      <c r="V441" s="158">
        <f t="shared" si="651"/>
        <v>0</v>
      </c>
      <c r="W441" s="137">
        <v>0</v>
      </c>
      <c r="X441" s="158">
        <f t="shared" si="652"/>
        <v>0</v>
      </c>
      <c r="Y441" s="137">
        <v>0</v>
      </c>
      <c r="Z441" s="158">
        <f t="shared" si="653"/>
        <v>0</v>
      </c>
      <c r="AA441" s="137">
        <v>0</v>
      </c>
      <c r="AB441" s="158">
        <f t="shared" si="654"/>
        <v>0</v>
      </c>
      <c r="AC441" s="166">
        <v>0</v>
      </c>
      <c r="AD441" s="137">
        <v>0</v>
      </c>
      <c r="AE441" s="158">
        <f t="shared" si="655"/>
        <v>0</v>
      </c>
      <c r="AF441" s="158">
        <v>25</v>
      </c>
      <c r="AG441" s="158">
        <v>0</v>
      </c>
      <c r="AH441" s="197">
        <v>0.04</v>
      </c>
      <c r="AI441" s="197">
        <v>1.4999999999999999E-2</v>
      </c>
      <c r="AJ441" s="158">
        <f t="shared" si="643"/>
        <v>2</v>
      </c>
      <c r="AK441" s="175">
        <f t="shared" si="656"/>
        <v>0.75</v>
      </c>
    </row>
    <row r="442" spans="1:37" s="195" customFormat="1" ht="12.75" customHeight="1" x14ac:dyDescent="0.2">
      <c r="A442" s="141" t="s">
        <v>189</v>
      </c>
      <c r="B442" s="176" t="s">
        <v>7</v>
      </c>
      <c r="C442" s="176" t="s">
        <v>3</v>
      </c>
      <c r="D442" s="273">
        <v>50</v>
      </c>
      <c r="E442" s="273">
        <v>30</v>
      </c>
      <c r="F442" s="273">
        <v>5</v>
      </c>
      <c r="G442" s="171">
        <f t="shared" si="647"/>
        <v>35.19736842105263</v>
      </c>
      <c r="H442" s="171">
        <f t="shared" si="648"/>
        <v>14.80263157894737</v>
      </c>
      <c r="I442" s="172">
        <f t="shared" si="649"/>
        <v>0.2960526315789474</v>
      </c>
      <c r="J442" s="173">
        <v>30</v>
      </c>
      <c r="K442" s="146">
        <v>3.8</v>
      </c>
      <c r="L442" s="146">
        <v>1.2</v>
      </c>
      <c r="M442" s="133">
        <v>849</v>
      </c>
      <c r="N442" s="133"/>
      <c r="O442" s="166">
        <f t="shared" si="636"/>
        <v>223.42105263157896</v>
      </c>
      <c r="P442" s="158">
        <f t="shared" si="657"/>
        <v>7.4473684210526319</v>
      </c>
      <c r="Q442" s="137"/>
      <c r="R442" s="158">
        <f t="shared" si="658"/>
        <v>0</v>
      </c>
      <c r="S442" s="137"/>
      <c r="T442" s="158">
        <f t="shared" si="650"/>
        <v>0</v>
      </c>
      <c r="U442" s="137"/>
      <c r="V442" s="158">
        <f t="shared" si="651"/>
        <v>0</v>
      </c>
      <c r="W442" s="137">
        <v>0</v>
      </c>
      <c r="X442" s="158">
        <f t="shared" si="652"/>
        <v>0</v>
      </c>
      <c r="Y442" s="137">
        <v>0</v>
      </c>
      <c r="Z442" s="158">
        <f t="shared" si="653"/>
        <v>0</v>
      </c>
      <c r="AA442" s="137">
        <v>0</v>
      </c>
      <c r="AB442" s="158">
        <f t="shared" si="654"/>
        <v>0</v>
      </c>
      <c r="AC442" s="166">
        <v>0</v>
      </c>
      <c r="AD442" s="137">
        <v>0</v>
      </c>
      <c r="AE442" s="158">
        <f t="shared" si="655"/>
        <v>0</v>
      </c>
      <c r="AF442" s="158">
        <v>25</v>
      </c>
      <c r="AG442" s="158">
        <v>0</v>
      </c>
      <c r="AH442" s="197">
        <v>0.04</v>
      </c>
      <c r="AI442" s="197">
        <v>1.4999999999999999E-2</v>
      </c>
      <c r="AJ442" s="158">
        <f t="shared" si="643"/>
        <v>2</v>
      </c>
      <c r="AK442" s="175">
        <f t="shared" si="656"/>
        <v>0.75</v>
      </c>
    </row>
    <row r="443" spans="1:37" s="195" customFormat="1" ht="12.75" customHeight="1" x14ac:dyDescent="0.2">
      <c r="A443" s="141" t="s">
        <v>189</v>
      </c>
      <c r="B443" s="176" t="s">
        <v>8</v>
      </c>
      <c r="C443" s="176" t="s">
        <v>1</v>
      </c>
      <c r="D443" s="273">
        <v>50</v>
      </c>
      <c r="E443" s="273">
        <v>30</v>
      </c>
      <c r="F443" s="273">
        <v>5</v>
      </c>
      <c r="G443" s="171">
        <f t="shared" si="647"/>
        <v>35.407894736842103</v>
      </c>
      <c r="H443" s="171">
        <f t="shared" si="648"/>
        <v>14.592105263157897</v>
      </c>
      <c r="I443" s="172">
        <f t="shared" si="649"/>
        <v>0.29184210526315796</v>
      </c>
      <c r="J443" s="173">
        <v>10</v>
      </c>
      <c r="K443" s="146">
        <v>3.8</v>
      </c>
      <c r="L443" s="146">
        <v>1.2</v>
      </c>
      <c r="M443" s="133">
        <v>291</v>
      </c>
      <c r="N443" s="133"/>
      <c r="O443" s="166">
        <f t="shared" si="636"/>
        <v>76.578947368421055</v>
      </c>
      <c r="P443" s="158">
        <f t="shared" si="657"/>
        <v>7.6578947368421053</v>
      </c>
      <c r="Q443" s="137"/>
      <c r="R443" s="158">
        <f t="shared" si="658"/>
        <v>0</v>
      </c>
      <c r="S443" s="137"/>
      <c r="T443" s="158">
        <f t="shared" si="650"/>
        <v>0</v>
      </c>
      <c r="U443" s="137"/>
      <c r="V443" s="158">
        <f t="shared" si="651"/>
        <v>0</v>
      </c>
      <c r="W443" s="137">
        <v>0</v>
      </c>
      <c r="X443" s="158">
        <f t="shared" si="652"/>
        <v>0</v>
      </c>
      <c r="Y443" s="137">
        <v>0</v>
      </c>
      <c r="Z443" s="158">
        <f t="shared" si="653"/>
        <v>0</v>
      </c>
      <c r="AA443" s="137">
        <v>0</v>
      </c>
      <c r="AB443" s="158">
        <f t="shared" si="654"/>
        <v>0</v>
      </c>
      <c r="AC443" s="166">
        <v>0</v>
      </c>
      <c r="AD443" s="137">
        <v>0</v>
      </c>
      <c r="AE443" s="158">
        <f t="shared" si="655"/>
        <v>0</v>
      </c>
      <c r="AF443" s="158">
        <v>25</v>
      </c>
      <c r="AG443" s="158">
        <v>0</v>
      </c>
      <c r="AH443" s="197">
        <v>0.04</v>
      </c>
      <c r="AI443" s="197">
        <v>1.4999999999999999E-2</v>
      </c>
      <c r="AJ443" s="158">
        <f t="shared" si="643"/>
        <v>2</v>
      </c>
      <c r="AK443" s="175">
        <f t="shared" si="656"/>
        <v>0.75</v>
      </c>
    </row>
    <row r="444" spans="1:37" s="195" customFormat="1" ht="12.75" customHeight="1" x14ac:dyDescent="0.2">
      <c r="A444" s="141" t="s">
        <v>189</v>
      </c>
      <c r="B444" s="176" t="s">
        <v>8</v>
      </c>
      <c r="C444" s="176" t="s">
        <v>2</v>
      </c>
      <c r="D444" s="273">
        <v>50</v>
      </c>
      <c r="E444" s="273">
        <v>30</v>
      </c>
      <c r="F444" s="273">
        <v>5</v>
      </c>
      <c r="G444" s="171">
        <f t="shared" si="647"/>
        <v>33.026315789473685</v>
      </c>
      <c r="H444" s="171">
        <f t="shared" si="648"/>
        <v>16.973684210526315</v>
      </c>
      <c r="I444" s="172">
        <f t="shared" si="649"/>
        <v>0.33947368421052632</v>
      </c>
      <c r="J444" s="173">
        <v>20</v>
      </c>
      <c r="K444" s="146">
        <v>3.8</v>
      </c>
      <c r="L444" s="146">
        <v>1.2</v>
      </c>
      <c r="M444" s="133">
        <v>401</v>
      </c>
      <c r="N444" s="133"/>
      <c r="O444" s="166">
        <f t="shared" si="636"/>
        <v>105.52631578947368</v>
      </c>
      <c r="P444" s="158">
        <f t="shared" si="657"/>
        <v>5.2763157894736841</v>
      </c>
      <c r="Q444" s="137"/>
      <c r="R444" s="158">
        <f t="shared" si="658"/>
        <v>0</v>
      </c>
      <c r="S444" s="137"/>
      <c r="T444" s="158">
        <f t="shared" si="650"/>
        <v>0</v>
      </c>
      <c r="U444" s="137"/>
      <c r="V444" s="158">
        <f t="shared" si="651"/>
        <v>0</v>
      </c>
      <c r="W444" s="137">
        <v>0</v>
      </c>
      <c r="X444" s="158">
        <f t="shared" si="652"/>
        <v>0</v>
      </c>
      <c r="Y444" s="137">
        <v>0</v>
      </c>
      <c r="Z444" s="158">
        <f t="shared" si="653"/>
        <v>0</v>
      </c>
      <c r="AA444" s="137">
        <v>0</v>
      </c>
      <c r="AB444" s="158">
        <f t="shared" si="654"/>
        <v>0</v>
      </c>
      <c r="AC444" s="166">
        <v>0</v>
      </c>
      <c r="AD444" s="137">
        <v>0</v>
      </c>
      <c r="AE444" s="158">
        <f t="shared" si="655"/>
        <v>0</v>
      </c>
      <c r="AF444" s="158">
        <v>25</v>
      </c>
      <c r="AG444" s="158">
        <v>0</v>
      </c>
      <c r="AH444" s="197">
        <v>0.04</v>
      </c>
      <c r="AI444" s="197">
        <v>1.4999999999999999E-2</v>
      </c>
      <c r="AJ444" s="158">
        <f t="shared" si="643"/>
        <v>2</v>
      </c>
      <c r="AK444" s="175">
        <f t="shared" si="656"/>
        <v>0.75</v>
      </c>
    </row>
    <row r="445" spans="1:37" s="195" customFormat="1" ht="12.75" customHeight="1" x14ac:dyDescent="0.2">
      <c r="A445" s="141" t="s">
        <v>189</v>
      </c>
      <c r="B445" s="176" t="s">
        <v>8</v>
      </c>
      <c r="C445" s="176" t="s">
        <v>3</v>
      </c>
      <c r="D445" s="273">
        <v>50</v>
      </c>
      <c r="E445" s="273">
        <v>30</v>
      </c>
      <c r="F445" s="273">
        <v>5</v>
      </c>
      <c r="G445" s="171">
        <f t="shared" si="647"/>
        <v>34.14473684210526</v>
      </c>
      <c r="H445" s="171">
        <f t="shared" si="648"/>
        <v>15.85526315789474</v>
      </c>
      <c r="I445" s="172">
        <f t="shared" si="649"/>
        <v>0.31710526315789478</v>
      </c>
      <c r="J445" s="173">
        <v>30</v>
      </c>
      <c r="K445" s="146">
        <v>3.8</v>
      </c>
      <c r="L445" s="146">
        <v>1.2</v>
      </c>
      <c r="M445" s="133">
        <v>729</v>
      </c>
      <c r="N445" s="133"/>
      <c r="O445" s="166">
        <f t="shared" si="636"/>
        <v>191.84210526315789</v>
      </c>
      <c r="P445" s="158">
        <f t="shared" si="657"/>
        <v>6.3947368421052628</v>
      </c>
      <c r="Q445" s="137"/>
      <c r="R445" s="158">
        <f t="shared" si="658"/>
        <v>0</v>
      </c>
      <c r="S445" s="137"/>
      <c r="T445" s="158">
        <f t="shared" si="650"/>
        <v>0</v>
      </c>
      <c r="U445" s="137"/>
      <c r="V445" s="158">
        <f t="shared" si="651"/>
        <v>0</v>
      </c>
      <c r="W445" s="137">
        <v>0</v>
      </c>
      <c r="X445" s="158">
        <f t="shared" si="652"/>
        <v>0</v>
      </c>
      <c r="Y445" s="137">
        <v>0</v>
      </c>
      <c r="Z445" s="158">
        <f t="shared" si="653"/>
        <v>0</v>
      </c>
      <c r="AA445" s="137">
        <v>0</v>
      </c>
      <c r="AB445" s="158">
        <f t="shared" si="654"/>
        <v>0</v>
      </c>
      <c r="AC445" s="166">
        <v>0</v>
      </c>
      <c r="AD445" s="137">
        <v>0</v>
      </c>
      <c r="AE445" s="158">
        <f t="shared" si="655"/>
        <v>0</v>
      </c>
      <c r="AF445" s="158">
        <v>25</v>
      </c>
      <c r="AG445" s="158">
        <v>0</v>
      </c>
      <c r="AH445" s="197">
        <v>0.04</v>
      </c>
      <c r="AI445" s="197">
        <v>1.4999999999999999E-2</v>
      </c>
      <c r="AJ445" s="158">
        <f t="shared" si="643"/>
        <v>2</v>
      </c>
      <c r="AK445" s="175">
        <f t="shared" si="656"/>
        <v>0.75</v>
      </c>
    </row>
    <row r="446" spans="1:37" s="195" customFormat="1" ht="12.75" customHeight="1" x14ac:dyDescent="0.2">
      <c r="A446" s="141" t="s">
        <v>189</v>
      </c>
      <c r="B446" s="176" t="s">
        <v>9</v>
      </c>
      <c r="C446" s="176" t="s">
        <v>1</v>
      </c>
      <c r="D446" s="273">
        <v>50</v>
      </c>
      <c r="E446" s="273">
        <v>30</v>
      </c>
      <c r="F446" s="273">
        <v>5</v>
      </c>
      <c r="G446" s="171">
        <f t="shared" si="647"/>
        <v>36.539473684210527</v>
      </c>
      <c r="H446" s="171">
        <f t="shared" si="648"/>
        <v>13.460526315789473</v>
      </c>
      <c r="I446" s="172">
        <f t="shared" si="649"/>
        <v>0.26921052631578946</v>
      </c>
      <c r="J446" s="173">
        <v>10</v>
      </c>
      <c r="K446" s="146">
        <v>3.8</v>
      </c>
      <c r="L446" s="146">
        <v>1.2</v>
      </c>
      <c r="M446" s="133">
        <v>334</v>
      </c>
      <c r="N446" s="133"/>
      <c r="O446" s="166">
        <f t="shared" si="636"/>
        <v>87.89473684210526</v>
      </c>
      <c r="P446" s="158">
        <f t="shared" si="657"/>
        <v>8.7894736842105257</v>
      </c>
      <c r="Q446" s="137"/>
      <c r="R446" s="158">
        <f t="shared" si="658"/>
        <v>0</v>
      </c>
      <c r="S446" s="137"/>
      <c r="T446" s="158">
        <f t="shared" si="650"/>
        <v>0</v>
      </c>
      <c r="U446" s="137"/>
      <c r="V446" s="158">
        <f t="shared" si="651"/>
        <v>0</v>
      </c>
      <c r="W446" s="137">
        <v>0</v>
      </c>
      <c r="X446" s="158">
        <f t="shared" si="652"/>
        <v>0</v>
      </c>
      <c r="Y446" s="137">
        <v>0</v>
      </c>
      <c r="Z446" s="158">
        <f t="shared" si="653"/>
        <v>0</v>
      </c>
      <c r="AA446" s="137">
        <v>0</v>
      </c>
      <c r="AB446" s="158">
        <f t="shared" si="654"/>
        <v>0</v>
      </c>
      <c r="AC446" s="166">
        <v>0</v>
      </c>
      <c r="AD446" s="137">
        <v>0</v>
      </c>
      <c r="AE446" s="158">
        <f t="shared" si="655"/>
        <v>0</v>
      </c>
      <c r="AF446" s="158">
        <v>25</v>
      </c>
      <c r="AG446" s="158">
        <v>0</v>
      </c>
      <c r="AH446" s="197">
        <v>0.04</v>
      </c>
      <c r="AI446" s="197">
        <v>1.4999999999999999E-2</v>
      </c>
      <c r="AJ446" s="158">
        <f t="shared" si="643"/>
        <v>2</v>
      </c>
      <c r="AK446" s="175">
        <f t="shared" si="656"/>
        <v>0.75</v>
      </c>
    </row>
    <row r="447" spans="1:37" s="195" customFormat="1" ht="12.75" customHeight="1" x14ac:dyDescent="0.2">
      <c r="A447" s="141" t="s">
        <v>189</v>
      </c>
      <c r="B447" s="176" t="s">
        <v>9</v>
      </c>
      <c r="C447" s="176" t="s">
        <v>2</v>
      </c>
      <c r="D447" s="273">
        <v>50</v>
      </c>
      <c r="E447" s="273">
        <v>30</v>
      </c>
      <c r="F447" s="273">
        <v>5</v>
      </c>
      <c r="G447" s="171">
        <f t="shared" si="647"/>
        <v>34.039473684210527</v>
      </c>
      <c r="H447" s="171">
        <f t="shared" si="648"/>
        <v>15.960526315789473</v>
      </c>
      <c r="I447" s="172">
        <f t="shared" si="649"/>
        <v>0.31921052631578944</v>
      </c>
      <c r="J447" s="173">
        <v>20</v>
      </c>
      <c r="K447" s="146">
        <v>3.8</v>
      </c>
      <c r="L447" s="146">
        <v>1.2</v>
      </c>
      <c r="M447" s="133">
        <v>478</v>
      </c>
      <c r="N447" s="133"/>
      <c r="O447" s="166">
        <f t="shared" si="636"/>
        <v>125.78947368421053</v>
      </c>
      <c r="P447" s="158">
        <f t="shared" si="657"/>
        <v>6.2894736842105265</v>
      </c>
      <c r="Q447" s="137"/>
      <c r="R447" s="158">
        <f t="shared" si="658"/>
        <v>0</v>
      </c>
      <c r="S447" s="137"/>
      <c r="T447" s="158">
        <f t="shared" si="650"/>
        <v>0</v>
      </c>
      <c r="U447" s="137"/>
      <c r="V447" s="158">
        <f t="shared" si="651"/>
        <v>0</v>
      </c>
      <c r="W447" s="137">
        <v>0</v>
      </c>
      <c r="X447" s="158">
        <f t="shared" si="652"/>
        <v>0</v>
      </c>
      <c r="Y447" s="137">
        <v>0</v>
      </c>
      <c r="Z447" s="158">
        <f t="shared" si="653"/>
        <v>0</v>
      </c>
      <c r="AA447" s="137">
        <v>0</v>
      </c>
      <c r="AB447" s="158">
        <f t="shared" si="654"/>
        <v>0</v>
      </c>
      <c r="AC447" s="166">
        <v>0</v>
      </c>
      <c r="AD447" s="137">
        <v>0</v>
      </c>
      <c r="AE447" s="158">
        <f t="shared" si="655"/>
        <v>0</v>
      </c>
      <c r="AF447" s="158">
        <v>25</v>
      </c>
      <c r="AG447" s="158">
        <v>0</v>
      </c>
      <c r="AH447" s="197">
        <v>0.04</v>
      </c>
      <c r="AI447" s="197">
        <v>1.4999999999999999E-2</v>
      </c>
      <c r="AJ447" s="158">
        <f t="shared" si="643"/>
        <v>2</v>
      </c>
      <c r="AK447" s="175">
        <f t="shared" si="656"/>
        <v>0.75</v>
      </c>
    </row>
    <row r="448" spans="1:37" s="195" customFormat="1" ht="13.5" customHeight="1" thickBot="1" x14ac:dyDescent="0.25">
      <c r="A448" s="142" t="s">
        <v>189</v>
      </c>
      <c r="B448" s="177" t="s">
        <v>9</v>
      </c>
      <c r="C448" s="177" t="s">
        <v>3</v>
      </c>
      <c r="D448" s="279">
        <v>50</v>
      </c>
      <c r="E448" s="279">
        <v>30</v>
      </c>
      <c r="F448" s="279">
        <v>5</v>
      </c>
      <c r="G448" s="178">
        <f t="shared" si="647"/>
        <v>35.19736842105263</v>
      </c>
      <c r="H448" s="178">
        <f t="shared" si="648"/>
        <v>14.80263157894737</v>
      </c>
      <c r="I448" s="179">
        <f t="shared" si="649"/>
        <v>0.2960526315789474</v>
      </c>
      <c r="J448" s="180">
        <v>30</v>
      </c>
      <c r="K448" s="148">
        <v>3.8</v>
      </c>
      <c r="L448" s="148">
        <v>1.2</v>
      </c>
      <c r="M448" s="134">
        <v>849</v>
      </c>
      <c r="N448" s="134"/>
      <c r="O448" s="168">
        <f t="shared" si="636"/>
        <v>223.42105263157896</v>
      </c>
      <c r="P448" s="159">
        <f t="shared" si="657"/>
        <v>7.4473684210526319</v>
      </c>
      <c r="Q448" s="138"/>
      <c r="R448" s="159">
        <f t="shared" si="658"/>
        <v>0</v>
      </c>
      <c r="S448" s="138"/>
      <c r="T448" s="159">
        <f t="shared" si="650"/>
        <v>0</v>
      </c>
      <c r="U448" s="138"/>
      <c r="V448" s="159">
        <f t="shared" si="651"/>
        <v>0</v>
      </c>
      <c r="W448" s="138">
        <v>0</v>
      </c>
      <c r="X448" s="159">
        <f t="shared" si="652"/>
        <v>0</v>
      </c>
      <c r="Y448" s="138">
        <v>0</v>
      </c>
      <c r="Z448" s="159">
        <f t="shared" si="653"/>
        <v>0</v>
      </c>
      <c r="AA448" s="138">
        <v>0</v>
      </c>
      <c r="AB448" s="159">
        <f t="shared" si="654"/>
        <v>0</v>
      </c>
      <c r="AC448" s="168">
        <v>0</v>
      </c>
      <c r="AD448" s="138">
        <v>0</v>
      </c>
      <c r="AE448" s="159">
        <f t="shared" si="655"/>
        <v>0</v>
      </c>
      <c r="AF448" s="159">
        <v>25</v>
      </c>
      <c r="AG448" s="159">
        <v>0</v>
      </c>
      <c r="AH448" s="199">
        <v>0.04</v>
      </c>
      <c r="AI448" s="199">
        <v>1.4999999999999999E-2</v>
      </c>
      <c r="AJ448" s="159">
        <f t="shared" si="643"/>
        <v>2</v>
      </c>
      <c r="AK448" s="182">
        <f t="shared" si="656"/>
        <v>0.75</v>
      </c>
    </row>
    <row r="449" spans="1:37" s="195" customFormat="1" ht="12.75" customHeight="1" x14ac:dyDescent="0.2">
      <c r="A449" s="140" t="s">
        <v>190</v>
      </c>
      <c r="B449" s="188" t="s">
        <v>7</v>
      </c>
      <c r="C449" s="188" t="s">
        <v>1</v>
      </c>
      <c r="D449" s="272">
        <v>55</v>
      </c>
      <c r="E449" s="272">
        <v>35</v>
      </c>
      <c r="F449" s="272">
        <v>5</v>
      </c>
      <c r="G449" s="190">
        <f t="shared" ref="G449:G457" si="659">SUM(P449,R449,T449,V449,X449,Z449,AB449,AC449,AE449,AF449,AJ449,AK449)</f>
        <v>43.814473684210533</v>
      </c>
      <c r="H449" s="190">
        <f t="shared" ref="H449:H457" si="660">D449-G449</f>
        <v>11.185526315789467</v>
      </c>
      <c r="I449" s="191">
        <f t="shared" ref="I449:I457" si="661">H449/D449</f>
        <v>0.20337320574162668</v>
      </c>
      <c r="J449" s="192">
        <v>10</v>
      </c>
      <c r="K449" s="144">
        <v>3.8</v>
      </c>
      <c r="L449" s="144">
        <v>1.2</v>
      </c>
      <c r="M449" s="132">
        <v>334</v>
      </c>
      <c r="N449" s="132"/>
      <c r="O449" s="165">
        <f t="shared" si="636"/>
        <v>87.89473684210526</v>
      </c>
      <c r="P449" s="157">
        <f>O449/J449</f>
        <v>8.7894736842105257</v>
      </c>
      <c r="Q449" s="136"/>
      <c r="R449" s="157">
        <f>Q449/K449</f>
        <v>0</v>
      </c>
      <c r="S449" s="136"/>
      <c r="T449" s="157">
        <f t="shared" ref="T449:T457" si="662">S449/K449</f>
        <v>0</v>
      </c>
      <c r="U449" s="136"/>
      <c r="V449" s="157">
        <f t="shared" ref="V449:V457" si="663">U449/K449</f>
        <v>0</v>
      </c>
      <c r="W449" s="136">
        <v>0</v>
      </c>
      <c r="X449" s="157">
        <f t="shared" ref="X449:X457" si="664">(W449/K449)/J449</f>
        <v>0</v>
      </c>
      <c r="Y449" s="136">
        <v>0</v>
      </c>
      <c r="Z449" s="157">
        <f t="shared" ref="Z449:Z457" si="665">(Y449/K449)/J449</f>
        <v>0</v>
      </c>
      <c r="AA449" s="136">
        <v>0</v>
      </c>
      <c r="AB449" s="157">
        <f t="shared" ref="AB449:AB457" si="666">(AA449/K449)/J449</f>
        <v>0</v>
      </c>
      <c r="AC449" s="165">
        <v>0</v>
      </c>
      <c r="AD449" s="136">
        <v>0</v>
      </c>
      <c r="AE449" s="157">
        <f t="shared" ref="AE449:AE457" si="667">AD449/K449</f>
        <v>0</v>
      </c>
      <c r="AF449" s="157">
        <v>32</v>
      </c>
      <c r="AG449" s="157">
        <v>0</v>
      </c>
      <c r="AH449" s="193">
        <v>0.04</v>
      </c>
      <c r="AI449" s="193">
        <v>1.4999999999999999E-2</v>
      </c>
      <c r="AJ449" s="157">
        <f t="shared" si="643"/>
        <v>2.2000000000000002</v>
      </c>
      <c r="AK449" s="194">
        <f t="shared" ref="AK449:AK457" si="668">D449*AI449</f>
        <v>0.82499999999999996</v>
      </c>
    </row>
    <row r="450" spans="1:37" s="195" customFormat="1" ht="12.75" customHeight="1" x14ac:dyDescent="0.2">
      <c r="A450" s="141" t="s">
        <v>190</v>
      </c>
      <c r="B450" s="176" t="s">
        <v>7</v>
      </c>
      <c r="C450" s="176" t="s">
        <v>2</v>
      </c>
      <c r="D450" s="273">
        <v>55</v>
      </c>
      <c r="E450" s="273">
        <v>35</v>
      </c>
      <c r="F450" s="273">
        <v>5</v>
      </c>
      <c r="G450" s="171">
        <f t="shared" si="659"/>
        <v>41.314473684210533</v>
      </c>
      <c r="H450" s="171">
        <f t="shared" si="660"/>
        <v>13.685526315789467</v>
      </c>
      <c r="I450" s="172">
        <f t="shared" si="661"/>
        <v>0.24882775119617212</v>
      </c>
      <c r="J450" s="173">
        <v>20</v>
      </c>
      <c r="K450" s="146">
        <v>3.8</v>
      </c>
      <c r="L450" s="146">
        <v>1.2</v>
      </c>
      <c r="M450" s="133">
        <v>478</v>
      </c>
      <c r="N450" s="133"/>
      <c r="O450" s="166">
        <f t="shared" si="636"/>
        <v>125.78947368421053</v>
      </c>
      <c r="P450" s="158">
        <f t="shared" ref="P450:P457" si="669">O450/J450</f>
        <v>6.2894736842105265</v>
      </c>
      <c r="Q450" s="137"/>
      <c r="R450" s="158">
        <f t="shared" ref="R450:R457" si="670">Q450/K450</f>
        <v>0</v>
      </c>
      <c r="S450" s="137"/>
      <c r="T450" s="158">
        <f t="shared" si="662"/>
        <v>0</v>
      </c>
      <c r="U450" s="137"/>
      <c r="V450" s="158">
        <f t="shared" si="663"/>
        <v>0</v>
      </c>
      <c r="W450" s="137">
        <v>0</v>
      </c>
      <c r="X450" s="158">
        <f t="shared" si="664"/>
        <v>0</v>
      </c>
      <c r="Y450" s="137">
        <v>0</v>
      </c>
      <c r="Z450" s="158">
        <f t="shared" si="665"/>
        <v>0</v>
      </c>
      <c r="AA450" s="137">
        <v>0</v>
      </c>
      <c r="AB450" s="158">
        <f t="shared" si="666"/>
        <v>0</v>
      </c>
      <c r="AC450" s="166">
        <v>0</v>
      </c>
      <c r="AD450" s="137">
        <v>0</v>
      </c>
      <c r="AE450" s="158">
        <f t="shared" si="667"/>
        <v>0</v>
      </c>
      <c r="AF450" s="158">
        <v>32</v>
      </c>
      <c r="AG450" s="158">
        <v>0</v>
      </c>
      <c r="AH450" s="197">
        <v>0.04</v>
      </c>
      <c r="AI450" s="197">
        <v>1.4999999999999999E-2</v>
      </c>
      <c r="AJ450" s="158">
        <f t="shared" si="643"/>
        <v>2.2000000000000002</v>
      </c>
      <c r="AK450" s="175">
        <f t="shared" si="668"/>
        <v>0.82499999999999996</v>
      </c>
    </row>
    <row r="451" spans="1:37" s="195" customFormat="1" ht="12.75" customHeight="1" x14ac:dyDescent="0.2">
      <c r="A451" s="141" t="s">
        <v>190</v>
      </c>
      <c r="B451" s="176" t="s">
        <v>7</v>
      </c>
      <c r="C451" s="176" t="s">
        <v>3</v>
      </c>
      <c r="D451" s="273">
        <v>55</v>
      </c>
      <c r="E451" s="273">
        <v>35</v>
      </c>
      <c r="F451" s="273">
        <v>5</v>
      </c>
      <c r="G451" s="171">
        <f t="shared" si="659"/>
        <v>42.472368421052636</v>
      </c>
      <c r="H451" s="171">
        <f t="shared" si="660"/>
        <v>12.527631578947364</v>
      </c>
      <c r="I451" s="172">
        <f t="shared" si="661"/>
        <v>0.2277751196172248</v>
      </c>
      <c r="J451" s="173">
        <v>30</v>
      </c>
      <c r="K451" s="146">
        <v>3.8</v>
      </c>
      <c r="L451" s="146">
        <v>1.2</v>
      </c>
      <c r="M451" s="133">
        <v>849</v>
      </c>
      <c r="N451" s="133"/>
      <c r="O451" s="166">
        <f t="shared" si="636"/>
        <v>223.42105263157896</v>
      </c>
      <c r="P451" s="158">
        <f t="shared" si="669"/>
        <v>7.4473684210526319</v>
      </c>
      <c r="Q451" s="137"/>
      <c r="R451" s="158">
        <f t="shared" si="670"/>
        <v>0</v>
      </c>
      <c r="S451" s="137"/>
      <c r="T451" s="158">
        <f t="shared" si="662"/>
        <v>0</v>
      </c>
      <c r="U451" s="137"/>
      <c r="V451" s="158">
        <f t="shared" si="663"/>
        <v>0</v>
      </c>
      <c r="W451" s="137">
        <v>0</v>
      </c>
      <c r="X451" s="158">
        <f t="shared" si="664"/>
        <v>0</v>
      </c>
      <c r="Y451" s="137">
        <v>0</v>
      </c>
      <c r="Z451" s="158">
        <f t="shared" si="665"/>
        <v>0</v>
      </c>
      <c r="AA451" s="137">
        <v>0</v>
      </c>
      <c r="AB451" s="158">
        <f t="shared" si="666"/>
        <v>0</v>
      </c>
      <c r="AC451" s="166">
        <v>0</v>
      </c>
      <c r="AD451" s="137">
        <v>0</v>
      </c>
      <c r="AE451" s="158">
        <f t="shared" si="667"/>
        <v>0</v>
      </c>
      <c r="AF451" s="158">
        <v>32</v>
      </c>
      <c r="AG451" s="158">
        <v>0</v>
      </c>
      <c r="AH451" s="197">
        <v>0.04</v>
      </c>
      <c r="AI451" s="197">
        <v>1.4999999999999999E-2</v>
      </c>
      <c r="AJ451" s="158">
        <f t="shared" si="643"/>
        <v>2.2000000000000002</v>
      </c>
      <c r="AK451" s="175">
        <f t="shared" si="668"/>
        <v>0.82499999999999996</v>
      </c>
    </row>
    <row r="452" spans="1:37" s="195" customFormat="1" ht="12.75" customHeight="1" x14ac:dyDescent="0.2">
      <c r="A452" s="141" t="s">
        <v>190</v>
      </c>
      <c r="B452" s="176" t="s">
        <v>8</v>
      </c>
      <c r="C452" s="176" t="s">
        <v>1</v>
      </c>
      <c r="D452" s="273">
        <v>55</v>
      </c>
      <c r="E452" s="273">
        <v>35</v>
      </c>
      <c r="F452" s="273">
        <v>5</v>
      </c>
      <c r="G452" s="171">
        <f t="shared" si="659"/>
        <v>42.682894736842108</v>
      </c>
      <c r="H452" s="171">
        <f t="shared" si="660"/>
        <v>12.317105263157892</v>
      </c>
      <c r="I452" s="172">
        <f t="shared" si="661"/>
        <v>0.22394736842105259</v>
      </c>
      <c r="J452" s="173">
        <v>10</v>
      </c>
      <c r="K452" s="146">
        <v>3.8</v>
      </c>
      <c r="L452" s="146">
        <v>1.2</v>
      </c>
      <c r="M452" s="133">
        <v>291</v>
      </c>
      <c r="N452" s="133"/>
      <c r="O452" s="166">
        <f t="shared" si="636"/>
        <v>76.578947368421055</v>
      </c>
      <c r="P452" s="158">
        <f t="shared" si="669"/>
        <v>7.6578947368421053</v>
      </c>
      <c r="Q452" s="137"/>
      <c r="R452" s="158">
        <f t="shared" si="670"/>
        <v>0</v>
      </c>
      <c r="S452" s="137"/>
      <c r="T452" s="158">
        <f t="shared" si="662"/>
        <v>0</v>
      </c>
      <c r="U452" s="137"/>
      <c r="V452" s="158">
        <f t="shared" si="663"/>
        <v>0</v>
      </c>
      <c r="W452" s="137">
        <v>0</v>
      </c>
      <c r="X452" s="158">
        <f t="shared" si="664"/>
        <v>0</v>
      </c>
      <c r="Y452" s="137">
        <v>0</v>
      </c>
      <c r="Z452" s="158">
        <f t="shared" si="665"/>
        <v>0</v>
      </c>
      <c r="AA452" s="137">
        <v>0</v>
      </c>
      <c r="AB452" s="158">
        <f t="shared" si="666"/>
        <v>0</v>
      </c>
      <c r="AC452" s="166">
        <v>0</v>
      </c>
      <c r="AD452" s="137">
        <v>0</v>
      </c>
      <c r="AE452" s="158">
        <f t="shared" si="667"/>
        <v>0</v>
      </c>
      <c r="AF452" s="158">
        <v>32</v>
      </c>
      <c r="AG452" s="158">
        <v>0</v>
      </c>
      <c r="AH452" s="197">
        <v>0.04</v>
      </c>
      <c r="AI452" s="197">
        <v>1.4999999999999999E-2</v>
      </c>
      <c r="AJ452" s="158">
        <f t="shared" si="643"/>
        <v>2.2000000000000002</v>
      </c>
      <c r="AK452" s="175">
        <f t="shared" si="668"/>
        <v>0.82499999999999996</v>
      </c>
    </row>
    <row r="453" spans="1:37" s="195" customFormat="1" ht="12.75" customHeight="1" x14ac:dyDescent="0.2">
      <c r="A453" s="141" t="s">
        <v>190</v>
      </c>
      <c r="B453" s="176" t="s">
        <v>8</v>
      </c>
      <c r="C453" s="176" t="s">
        <v>2</v>
      </c>
      <c r="D453" s="273">
        <v>55</v>
      </c>
      <c r="E453" s="273">
        <v>35</v>
      </c>
      <c r="F453" s="273">
        <v>5</v>
      </c>
      <c r="G453" s="171">
        <f t="shared" si="659"/>
        <v>40.301315789473691</v>
      </c>
      <c r="H453" s="171">
        <f t="shared" si="660"/>
        <v>14.698684210526309</v>
      </c>
      <c r="I453" s="172">
        <f t="shared" si="661"/>
        <v>0.26724880382775107</v>
      </c>
      <c r="J453" s="173">
        <v>20</v>
      </c>
      <c r="K453" s="146">
        <v>3.8</v>
      </c>
      <c r="L453" s="146">
        <v>1.2</v>
      </c>
      <c r="M453" s="133">
        <v>401</v>
      </c>
      <c r="N453" s="133"/>
      <c r="O453" s="166">
        <f t="shared" si="636"/>
        <v>105.52631578947368</v>
      </c>
      <c r="P453" s="158">
        <f t="shared" si="669"/>
        <v>5.2763157894736841</v>
      </c>
      <c r="Q453" s="137"/>
      <c r="R453" s="158">
        <f t="shared" si="670"/>
        <v>0</v>
      </c>
      <c r="S453" s="137"/>
      <c r="T453" s="158">
        <f t="shared" si="662"/>
        <v>0</v>
      </c>
      <c r="U453" s="137"/>
      <c r="V453" s="158">
        <f t="shared" si="663"/>
        <v>0</v>
      </c>
      <c r="W453" s="137">
        <v>0</v>
      </c>
      <c r="X453" s="158">
        <f t="shared" si="664"/>
        <v>0</v>
      </c>
      <c r="Y453" s="137">
        <v>0</v>
      </c>
      <c r="Z453" s="158">
        <f t="shared" si="665"/>
        <v>0</v>
      </c>
      <c r="AA453" s="137">
        <v>0</v>
      </c>
      <c r="AB453" s="158">
        <f t="shared" si="666"/>
        <v>0</v>
      </c>
      <c r="AC453" s="166">
        <v>0</v>
      </c>
      <c r="AD453" s="137">
        <v>0</v>
      </c>
      <c r="AE453" s="158">
        <f t="shared" si="667"/>
        <v>0</v>
      </c>
      <c r="AF453" s="158">
        <v>32</v>
      </c>
      <c r="AG453" s="158">
        <v>0</v>
      </c>
      <c r="AH453" s="197">
        <v>0.04</v>
      </c>
      <c r="AI453" s="197">
        <v>1.4999999999999999E-2</v>
      </c>
      <c r="AJ453" s="158">
        <f t="shared" si="643"/>
        <v>2.2000000000000002</v>
      </c>
      <c r="AK453" s="175">
        <f t="shared" si="668"/>
        <v>0.82499999999999996</v>
      </c>
    </row>
    <row r="454" spans="1:37" s="195" customFormat="1" ht="12.75" customHeight="1" x14ac:dyDescent="0.2">
      <c r="A454" s="141" t="s">
        <v>190</v>
      </c>
      <c r="B454" s="176" t="s">
        <v>8</v>
      </c>
      <c r="C454" s="176" t="s">
        <v>3</v>
      </c>
      <c r="D454" s="273">
        <v>55</v>
      </c>
      <c r="E454" s="273">
        <v>35</v>
      </c>
      <c r="F454" s="273">
        <v>5</v>
      </c>
      <c r="G454" s="171">
        <f t="shared" si="659"/>
        <v>41.419736842105266</v>
      </c>
      <c r="H454" s="171">
        <f t="shared" si="660"/>
        <v>13.580263157894734</v>
      </c>
      <c r="I454" s="172">
        <f t="shared" si="661"/>
        <v>0.24691387559808609</v>
      </c>
      <c r="J454" s="173">
        <v>30</v>
      </c>
      <c r="K454" s="146">
        <v>3.8</v>
      </c>
      <c r="L454" s="146">
        <v>1.2</v>
      </c>
      <c r="M454" s="133">
        <v>729</v>
      </c>
      <c r="N454" s="133"/>
      <c r="O454" s="166">
        <f t="shared" si="636"/>
        <v>191.84210526315789</v>
      </c>
      <c r="P454" s="158">
        <f t="shared" si="669"/>
        <v>6.3947368421052628</v>
      </c>
      <c r="Q454" s="137"/>
      <c r="R454" s="158">
        <f t="shared" si="670"/>
        <v>0</v>
      </c>
      <c r="S454" s="137"/>
      <c r="T454" s="158">
        <f t="shared" si="662"/>
        <v>0</v>
      </c>
      <c r="U454" s="137"/>
      <c r="V454" s="158">
        <f t="shared" si="663"/>
        <v>0</v>
      </c>
      <c r="W454" s="137">
        <v>0</v>
      </c>
      <c r="X454" s="158">
        <f t="shared" si="664"/>
        <v>0</v>
      </c>
      <c r="Y454" s="137">
        <v>0</v>
      </c>
      <c r="Z454" s="158">
        <f t="shared" si="665"/>
        <v>0</v>
      </c>
      <c r="AA454" s="137">
        <v>0</v>
      </c>
      <c r="AB454" s="158">
        <f t="shared" si="666"/>
        <v>0</v>
      </c>
      <c r="AC454" s="166">
        <v>0</v>
      </c>
      <c r="AD454" s="137">
        <v>0</v>
      </c>
      <c r="AE454" s="158">
        <f t="shared" si="667"/>
        <v>0</v>
      </c>
      <c r="AF454" s="158">
        <v>32</v>
      </c>
      <c r="AG454" s="158">
        <v>0</v>
      </c>
      <c r="AH454" s="197">
        <v>0.04</v>
      </c>
      <c r="AI454" s="197">
        <v>1.4999999999999999E-2</v>
      </c>
      <c r="AJ454" s="158">
        <f t="shared" si="643"/>
        <v>2.2000000000000002</v>
      </c>
      <c r="AK454" s="175">
        <f t="shared" si="668"/>
        <v>0.82499999999999996</v>
      </c>
    </row>
    <row r="455" spans="1:37" s="195" customFormat="1" ht="12.75" customHeight="1" x14ac:dyDescent="0.2">
      <c r="A455" s="141" t="s">
        <v>190</v>
      </c>
      <c r="B455" s="176" t="s">
        <v>9</v>
      </c>
      <c r="C455" s="176" t="s">
        <v>1</v>
      </c>
      <c r="D455" s="273">
        <v>55</v>
      </c>
      <c r="E455" s="273">
        <v>35</v>
      </c>
      <c r="F455" s="273">
        <v>5</v>
      </c>
      <c r="G455" s="171">
        <f t="shared" si="659"/>
        <v>43.814473684210533</v>
      </c>
      <c r="H455" s="171">
        <f t="shared" si="660"/>
        <v>11.185526315789467</v>
      </c>
      <c r="I455" s="172">
        <f t="shared" si="661"/>
        <v>0.20337320574162668</v>
      </c>
      <c r="J455" s="173">
        <v>10</v>
      </c>
      <c r="K455" s="146">
        <v>3.8</v>
      </c>
      <c r="L455" s="146">
        <v>1.2</v>
      </c>
      <c r="M455" s="133">
        <v>334</v>
      </c>
      <c r="N455" s="133"/>
      <c r="O455" s="166">
        <f t="shared" si="636"/>
        <v>87.89473684210526</v>
      </c>
      <c r="P455" s="158">
        <f t="shared" si="669"/>
        <v>8.7894736842105257</v>
      </c>
      <c r="Q455" s="137"/>
      <c r="R455" s="158">
        <f t="shared" si="670"/>
        <v>0</v>
      </c>
      <c r="S455" s="137"/>
      <c r="T455" s="158">
        <f t="shared" si="662"/>
        <v>0</v>
      </c>
      <c r="U455" s="137"/>
      <c r="V455" s="158">
        <f t="shared" si="663"/>
        <v>0</v>
      </c>
      <c r="W455" s="137">
        <v>0</v>
      </c>
      <c r="X455" s="158">
        <f t="shared" si="664"/>
        <v>0</v>
      </c>
      <c r="Y455" s="137">
        <v>0</v>
      </c>
      <c r="Z455" s="158">
        <f t="shared" si="665"/>
        <v>0</v>
      </c>
      <c r="AA455" s="137">
        <v>0</v>
      </c>
      <c r="AB455" s="158">
        <f t="shared" si="666"/>
        <v>0</v>
      </c>
      <c r="AC455" s="166">
        <v>0</v>
      </c>
      <c r="AD455" s="137">
        <v>0</v>
      </c>
      <c r="AE455" s="158">
        <f t="shared" si="667"/>
        <v>0</v>
      </c>
      <c r="AF455" s="158">
        <v>32</v>
      </c>
      <c r="AG455" s="158">
        <v>0</v>
      </c>
      <c r="AH455" s="197">
        <v>0.04</v>
      </c>
      <c r="AI455" s="197">
        <v>1.4999999999999999E-2</v>
      </c>
      <c r="AJ455" s="158">
        <f t="shared" si="643"/>
        <v>2.2000000000000002</v>
      </c>
      <c r="AK455" s="175">
        <f t="shared" si="668"/>
        <v>0.82499999999999996</v>
      </c>
    </row>
    <row r="456" spans="1:37" s="195" customFormat="1" ht="12.75" customHeight="1" x14ac:dyDescent="0.2">
      <c r="A456" s="141" t="s">
        <v>190</v>
      </c>
      <c r="B456" s="176" t="s">
        <v>9</v>
      </c>
      <c r="C456" s="176" t="s">
        <v>2</v>
      </c>
      <c r="D456" s="273">
        <v>55</v>
      </c>
      <c r="E456" s="273">
        <v>35</v>
      </c>
      <c r="F456" s="273">
        <v>5</v>
      </c>
      <c r="G456" s="171">
        <f t="shared" si="659"/>
        <v>41.314473684210533</v>
      </c>
      <c r="H456" s="171">
        <f t="shared" si="660"/>
        <v>13.685526315789467</v>
      </c>
      <c r="I456" s="172">
        <f t="shared" si="661"/>
        <v>0.24882775119617212</v>
      </c>
      <c r="J456" s="173">
        <v>20</v>
      </c>
      <c r="K456" s="146">
        <v>3.8</v>
      </c>
      <c r="L456" s="146">
        <v>1.2</v>
      </c>
      <c r="M456" s="133">
        <v>478</v>
      </c>
      <c r="N456" s="133"/>
      <c r="O456" s="166">
        <f t="shared" si="636"/>
        <v>125.78947368421053</v>
      </c>
      <c r="P456" s="158">
        <f t="shared" si="669"/>
        <v>6.2894736842105265</v>
      </c>
      <c r="Q456" s="137"/>
      <c r="R456" s="158">
        <f t="shared" si="670"/>
        <v>0</v>
      </c>
      <c r="S456" s="137"/>
      <c r="T456" s="158">
        <f t="shared" si="662"/>
        <v>0</v>
      </c>
      <c r="U456" s="137"/>
      <c r="V456" s="158">
        <f t="shared" si="663"/>
        <v>0</v>
      </c>
      <c r="W456" s="137">
        <v>0</v>
      </c>
      <c r="X456" s="158">
        <f t="shared" si="664"/>
        <v>0</v>
      </c>
      <c r="Y456" s="137">
        <v>0</v>
      </c>
      <c r="Z456" s="158">
        <f t="shared" si="665"/>
        <v>0</v>
      </c>
      <c r="AA456" s="137">
        <v>0</v>
      </c>
      <c r="AB456" s="158">
        <f t="shared" si="666"/>
        <v>0</v>
      </c>
      <c r="AC456" s="166">
        <v>0</v>
      </c>
      <c r="AD456" s="137">
        <v>0</v>
      </c>
      <c r="AE456" s="158">
        <f t="shared" si="667"/>
        <v>0</v>
      </c>
      <c r="AF456" s="158">
        <v>32</v>
      </c>
      <c r="AG456" s="158">
        <v>0</v>
      </c>
      <c r="AH456" s="197">
        <v>0.04</v>
      </c>
      <c r="AI456" s="197">
        <v>1.4999999999999999E-2</v>
      </c>
      <c r="AJ456" s="158">
        <f t="shared" si="643"/>
        <v>2.2000000000000002</v>
      </c>
      <c r="AK456" s="175">
        <f t="shared" si="668"/>
        <v>0.82499999999999996</v>
      </c>
    </row>
    <row r="457" spans="1:37" s="195" customFormat="1" ht="13.5" customHeight="1" thickBot="1" x14ac:dyDescent="0.25">
      <c r="A457" s="142" t="s">
        <v>190</v>
      </c>
      <c r="B457" s="177" t="s">
        <v>9</v>
      </c>
      <c r="C457" s="177" t="s">
        <v>3</v>
      </c>
      <c r="D457" s="279">
        <v>55</v>
      </c>
      <c r="E457" s="279">
        <v>35</v>
      </c>
      <c r="F457" s="279">
        <v>5</v>
      </c>
      <c r="G457" s="178">
        <f t="shared" si="659"/>
        <v>42.472368421052636</v>
      </c>
      <c r="H457" s="178">
        <f t="shared" si="660"/>
        <v>12.527631578947364</v>
      </c>
      <c r="I457" s="179">
        <f t="shared" si="661"/>
        <v>0.2277751196172248</v>
      </c>
      <c r="J457" s="180">
        <v>30</v>
      </c>
      <c r="K457" s="148">
        <v>3.8</v>
      </c>
      <c r="L457" s="148">
        <v>1.2</v>
      </c>
      <c r="M457" s="134">
        <v>849</v>
      </c>
      <c r="N457" s="134"/>
      <c r="O457" s="168">
        <f t="shared" si="636"/>
        <v>223.42105263157896</v>
      </c>
      <c r="P457" s="159">
        <f t="shared" si="669"/>
        <v>7.4473684210526319</v>
      </c>
      <c r="Q457" s="138"/>
      <c r="R457" s="159">
        <f t="shared" si="670"/>
        <v>0</v>
      </c>
      <c r="S457" s="138"/>
      <c r="T457" s="159">
        <f t="shared" si="662"/>
        <v>0</v>
      </c>
      <c r="U457" s="138"/>
      <c r="V457" s="159">
        <f t="shared" si="663"/>
        <v>0</v>
      </c>
      <c r="W457" s="138">
        <v>0</v>
      </c>
      <c r="X457" s="159">
        <f t="shared" si="664"/>
        <v>0</v>
      </c>
      <c r="Y457" s="138">
        <v>0</v>
      </c>
      <c r="Z457" s="159">
        <f t="shared" si="665"/>
        <v>0</v>
      </c>
      <c r="AA457" s="138">
        <v>0</v>
      </c>
      <c r="AB457" s="159">
        <f t="shared" si="666"/>
        <v>0</v>
      </c>
      <c r="AC457" s="168">
        <v>0</v>
      </c>
      <c r="AD457" s="138">
        <v>0</v>
      </c>
      <c r="AE457" s="159">
        <f t="shared" si="667"/>
        <v>0</v>
      </c>
      <c r="AF457" s="159">
        <v>32</v>
      </c>
      <c r="AG457" s="159">
        <v>0</v>
      </c>
      <c r="AH457" s="199">
        <v>0.04</v>
      </c>
      <c r="AI457" s="199">
        <v>1.4999999999999999E-2</v>
      </c>
      <c r="AJ457" s="159">
        <f t="shared" si="643"/>
        <v>2.2000000000000002</v>
      </c>
      <c r="AK457" s="182">
        <f t="shared" si="668"/>
        <v>0.82499999999999996</v>
      </c>
    </row>
    <row r="458" spans="1:37" s="195" customFormat="1" ht="12.75" customHeight="1" x14ac:dyDescent="0.2">
      <c r="A458" s="140" t="s">
        <v>67</v>
      </c>
      <c r="B458" s="188" t="s">
        <v>7</v>
      </c>
      <c r="C458" s="188" t="s">
        <v>1</v>
      </c>
      <c r="D458" s="272">
        <v>50</v>
      </c>
      <c r="E458" s="272" t="s">
        <v>140</v>
      </c>
      <c r="F458" s="272" t="s">
        <v>140</v>
      </c>
      <c r="G458" s="190">
        <f t="shared" si="647"/>
        <v>36.539473684210527</v>
      </c>
      <c r="H458" s="190">
        <f t="shared" si="648"/>
        <v>13.460526315789473</v>
      </c>
      <c r="I458" s="191">
        <f t="shared" si="649"/>
        <v>0.26921052631578946</v>
      </c>
      <c r="J458" s="192">
        <v>10</v>
      </c>
      <c r="K458" s="144">
        <v>3.8</v>
      </c>
      <c r="L458" s="144">
        <v>1.2</v>
      </c>
      <c r="M458" s="132">
        <v>334</v>
      </c>
      <c r="N458" s="132"/>
      <c r="O458" s="165">
        <f t="shared" si="636"/>
        <v>87.89473684210526</v>
      </c>
      <c r="P458" s="157">
        <f>O458/J458</f>
        <v>8.7894736842105257</v>
      </c>
      <c r="Q458" s="136"/>
      <c r="R458" s="157">
        <f>Q458/K458</f>
        <v>0</v>
      </c>
      <c r="S458" s="136"/>
      <c r="T458" s="157">
        <f t="shared" si="650"/>
        <v>0</v>
      </c>
      <c r="U458" s="136"/>
      <c r="V458" s="157">
        <f t="shared" si="651"/>
        <v>0</v>
      </c>
      <c r="W458" s="136">
        <v>0</v>
      </c>
      <c r="X458" s="157">
        <f t="shared" si="652"/>
        <v>0</v>
      </c>
      <c r="Y458" s="136">
        <v>0</v>
      </c>
      <c r="Z458" s="157">
        <f t="shared" si="653"/>
        <v>0</v>
      </c>
      <c r="AA458" s="136">
        <v>0</v>
      </c>
      <c r="AB458" s="157">
        <f t="shared" si="654"/>
        <v>0</v>
      </c>
      <c r="AC458" s="165">
        <v>0</v>
      </c>
      <c r="AD458" s="136">
        <v>0</v>
      </c>
      <c r="AE458" s="157">
        <f t="shared" si="655"/>
        <v>0</v>
      </c>
      <c r="AF458" s="157">
        <v>25</v>
      </c>
      <c r="AG458" s="157">
        <v>0</v>
      </c>
      <c r="AH458" s="193">
        <v>0.04</v>
      </c>
      <c r="AI458" s="193">
        <v>1.4999999999999999E-2</v>
      </c>
      <c r="AJ458" s="157">
        <f t="shared" si="643"/>
        <v>2</v>
      </c>
      <c r="AK458" s="194">
        <f t="shared" si="656"/>
        <v>0.75</v>
      </c>
    </row>
    <row r="459" spans="1:37" s="195" customFormat="1" ht="12.75" customHeight="1" x14ac:dyDescent="0.2">
      <c r="A459" s="141" t="s">
        <v>67</v>
      </c>
      <c r="B459" s="176" t="s">
        <v>8</v>
      </c>
      <c r="C459" s="176" t="s">
        <v>1</v>
      </c>
      <c r="D459" s="273">
        <v>50</v>
      </c>
      <c r="E459" s="273" t="s">
        <v>140</v>
      </c>
      <c r="F459" s="273" t="s">
        <v>140</v>
      </c>
      <c r="G459" s="171">
        <f t="shared" si="647"/>
        <v>35.407894736842103</v>
      </c>
      <c r="H459" s="171">
        <f t="shared" si="648"/>
        <v>14.592105263157897</v>
      </c>
      <c r="I459" s="172">
        <f t="shared" si="649"/>
        <v>0.29184210526315796</v>
      </c>
      <c r="J459" s="173">
        <v>10</v>
      </c>
      <c r="K459" s="146">
        <v>3.8</v>
      </c>
      <c r="L459" s="146">
        <v>1.2</v>
      </c>
      <c r="M459" s="133">
        <v>291</v>
      </c>
      <c r="N459" s="133"/>
      <c r="O459" s="166">
        <f t="shared" si="636"/>
        <v>76.578947368421055</v>
      </c>
      <c r="P459" s="158">
        <f>O459/J459</f>
        <v>7.6578947368421053</v>
      </c>
      <c r="Q459" s="137"/>
      <c r="R459" s="158">
        <f>Q459/K459</f>
        <v>0</v>
      </c>
      <c r="S459" s="137"/>
      <c r="T459" s="158">
        <f t="shared" si="650"/>
        <v>0</v>
      </c>
      <c r="U459" s="137"/>
      <c r="V459" s="158">
        <f t="shared" si="651"/>
        <v>0</v>
      </c>
      <c r="W459" s="137">
        <v>0</v>
      </c>
      <c r="X459" s="158">
        <f t="shared" si="652"/>
        <v>0</v>
      </c>
      <c r="Y459" s="137">
        <v>0</v>
      </c>
      <c r="Z459" s="158">
        <f t="shared" si="653"/>
        <v>0</v>
      </c>
      <c r="AA459" s="137">
        <v>0</v>
      </c>
      <c r="AB459" s="158">
        <f t="shared" si="654"/>
        <v>0</v>
      </c>
      <c r="AC459" s="166">
        <v>0</v>
      </c>
      <c r="AD459" s="137">
        <v>0</v>
      </c>
      <c r="AE459" s="158">
        <f t="shared" si="655"/>
        <v>0</v>
      </c>
      <c r="AF459" s="158">
        <v>25</v>
      </c>
      <c r="AG459" s="158">
        <v>0</v>
      </c>
      <c r="AH459" s="197">
        <v>0.04</v>
      </c>
      <c r="AI459" s="197">
        <v>1.4999999999999999E-2</v>
      </c>
      <c r="AJ459" s="158">
        <f t="shared" si="643"/>
        <v>2</v>
      </c>
      <c r="AK459" s="175">
        <f t="shared" si="656"/>
        <v>0.75</v>
      </c>
    </row>
    <row r="460" spans="1:37" s="195" customFormat="1" ht="13.5" customHeight="1" thickBot="1" x14ac:dyDescent="0.25">
      <c r="A460" s="142" t="s">
        <v>67</v>
      </c>
      <c r="B460" s="177" t="s">
        <v>9</v>
      </c>
      <c r="C460" s="177" t="s">
        <v>1</v>
      </c>
      <c r="D460" s="279">
        <v>50</v>
      </c>
      <c r="E460" s="279" t="s">
        <v>140</v>
      </c>
      <c r="F460" s="279" t="s">
        <v>140</v>
      </c>
      <c r="G460" s="178">
        <f t="shared" si="647"/>
        <v>36.539473684210527</v>
      </c>
      <c r="H460" s="178">
        <f t="shared" si="648"/>
        <v>13.460526315789473</v>
      </c>
      <c r="I460" s="179">
        <f t="shared" si="649"/>
        <v>0.26921052631578946</v>
      </c>
      <c r="J460" s="180">
        <v>10</v>
      </c>
      <c r="K460" s="148">
        <v>3.8</v>
      </c>
      <c r="L460" s="148">
        <v>1.2</v>
      </c>
      <c r="M460" s="134">
        <v>334</v>
      </c>
      <c r="N460" s="134"/>
      <c r="O460" s="168">
        <f t="shared" si="636"/>
        <v>87.89473684210526</v>
      </c>
      <c r="P460" s="159">
        <f>O460/J460</f>
        <v>8.7894736842105257</v>
      </c>
      <c r="Q460" s="138"/>
      <c r="R460" s="159">
        <f>Q460/K460</f>
        <v>0</v>
      </c>
      <c r="S460" s="138"/>
      <c r="T460" s="159">
        <f t="shared" si="650"/>
        <v>0</v>
      </c>
      <c r="U460" s="138"/>
      <c r="V460" s="159">
        <f t="shared" si="651"/>
        <v>0</v>
      </c>
      <c r="W460" s="138">
        <v>0</v>
      </c>
      <c r="X460" s="159">
        <f t="shared" si="652"/>
        <v>0</v>
      </c>
      <c r="Y460" s="138">
        <v>0</v>
      </c>
      <c r="Z460" s="159">
        <f t="shared" si="653"/>
        <v>0</v>
      </c>
      <c r="AA460" s="138">
        <v>0</v>
      </c>
      <c r="AB460" s="159">
        <f t="shared" si="654"/>
        <v>0</v>
      </c>
      <c r="AC460" s="168">
        <v>0</v>
      </c>
      <c r="AD460" s="138">
        <v>0</v>
      </c>
      <c r="AE460" s="159">
        <f t="shared" si="655"/>
        <v>0</v>
      </c>
      <c r="AF460" s="159">
        <v>25</v>
      </c>
      <c r="AG460" s="159">
        <v>0</v>
      </c>
      <c r="AH460" s="199">
        <v>0.04</v>
      </c>
      <c r="AI460" s="199">
        <v>1.4999999999999999E-2</v>
      </c>
      <c r="AJ460" s="159">
        <f t="shared" si="643"/>
        <v>2</v>
      </c>
      <c r="AK460" s="182">
        <f t="shared" si="656"/>
        <v>0.75</v>
      </c>
    </row>
    <row r="461" spans="1:37" s="195" customFormat="1" ht="12.75" customHeight="1" x14ac:dyDescent="0.2">
      <c r="A461" s="140" t="s">
        <v>184</v>
      </c>
      <c r="B461" s="188" t="s">
        <v>7</v>
      </c>
      <c r="C461" s="188" t="s">
        <v>1</v>
      </c>
      <c r="D461" s="272">
        <v>55</v>
      </c>
      <c r="E461" s="272">
        <v>40</v>
      </c>
      <c r="F461" s="272">
        <v>5</v>
      </c>
      <c r="G461" s="190">
        <f t="shared" ref="G461:G491" si="671">SUM(P461,R461,T461,V461,X461,Z461,AB461,AC461,AE461,AF461,AJ461,AK461)</f>
        <v>44.15657894736843</v>
      </c>
      <c r="H461" s="190">
        <f t="shared" ref="H461:H491" si="672">D461-G461</f>
        <v>10.84342105263157</v>
      </c>
      <c r="I461" s="191">
        <f t="shared" ref="I461:I491" si="673">H461/D461</f>
        <v>0.19715311004784672</v>
      </c>
      <c r="J461" s="192">
        <v>8</v>
      </c>
      <c r="K461" s="145">
        <v>3.8</v>
      </c>
      <c r="L461" s="146">
        <v>1.2</v>
      </c>
      <c r="M461" s="132">
        <v>460</v>
      </c>
      <c r="N461" s="132"/>
      <c r="O461" s="165">
        <f t="shared" ref="O461:O492" si="674">(M461+N461)/K461</f>
        <v>121.05263157894737</v>
      </c>
      <c r="P461" s="157">
        <f>O461/J461</f>
        <v>15.131578947368421</v>
      </c>
      <c r="Q461" s="136"/>
      <c r="R461" s="157">
        <f>Q461/K461</f>
        <v>0</v>
      </c>
      <c r="S461" s="136"/>
      <c r="T461" s="157">
        <f t="shared" ref="T461:T491" si="675">S461/K461</f>
        <v>0</v>
      </c>
      <c r="U461" s="136"/>
      <c r="V461" s="157">
        <f t="shared" ref="V461:V475" si="676">U461/K461</f>
        <v>0</v>
      </c>
      <c r="W461" s="136">
        <v>0</v>
      </c>
      <c r="X461" s="157">
        <f t="shared" ref="X461:X491" si="677">(W461/K461)/J461</f>
        <v>0</v>
      </c>
      <c r="Y461" s="136">
        <v>0</v>
      </c>
      <c r="Z461" s="157">
        <f t="shared" ref="Z461:Z491" si="678">(Y461/K461)/J461</f>
        <v>0</v>
      </c>
      <c r="AA461" s="136">
        <v>0</v>
      </c>
      <c r="AB461" s="157">
        <f t="shared" ref="AB461:AB491" si="679">(AA461/K461)/J461</f>
        <v>0</v>
      </c>
      <c r="AC461" s="165">
        <v>0</v>
      </c>
      <c r="AD461" s="136">
        <v>0</v>
      </c>
      <c r="AE461" s="157">
        <f t="shared" ref="AE461:AE491" si="680">AD461/K461</f>
        <v>0</v>
      </c>
      <c r="AF461" s="157">
        <v>26</v>
      </c>
      <c r="AG461" s="157">
        <v>0</v>
      </c>
      <c r="AH461" s="193">
        <v>0.04</v>
      </c>
      <c r="AI461" s="193">
        <v>1.4999999999999999E-2</v>
      </c>
      <c r="AJ461" s="157">
        <f t="shared" ref="AJ461:AJ491" si="681">(D461*AH461)+AG461</f>
        <v>2.2000000000000002</v>
      </c>
      <c r="AK461" s="194">
        <f t="shared" ref="AK461:AK491" si="682">D461*AI461</f>
        <v>0.82499999999999996</v>
      </c>
    </row>
    <row r="462" spans="1:37" s="195" customFormat="1" ht="12.75" customHeight="1" x14ac:dyDescent="0.2">
      <c r="A462" s="141" t="s">
        <v>184</v>
      </c>
      <c r="B462" s="176" t="s">
        <v>7</v>
      </c>
      <c r="C462" s="176" t="s">
        <v>2</v>
      </c>
      <c r="D462" s="273">
        <v>55</v>
      </c>
      <c r="E462" s="273">
        <v>40</v>
      </c>
      <c r="F462" s="273">
        <v>5</v>
      </c>
      <c r="G462" s="171">
        <f t="shared" si="671"/>
        <v>41.323245614035095</v>
      </c>
      <c r="H462" s="171">
        <f t="shared" si="672"/>
        <v>13.676754385964905</v>
      </c>
      <c r="I462" s="172">
        <f t="shared" si="673"/>
        <v>0.24866826156299829</v>
      </c>
      <c r="J462" s="173">
        <v>15</v>
      </c>
      <c r="K462" s="145">
        <v>3.8</v>
      </c>
      <c r="L462" s="146">
        <v>1.2</v>
      </c>
      <c r="M462" s="133">
        <v>701</v>
      </c>
      <c r="N462" s="133"/>
      <c r="O462" s="166">
        <f t="shared" si="674"/>
        <v>184.47368421052633</v>
      </c>
      <c r="P462" s="158">
        <f t="shared" ref="P462:P491" si="683">O462/J462</f>
        <v>12.298245614035089</v>
      </c>
      <c r="Q462" s="137"/>
      <c r="R462" s="158">
        <f t="shared" ref="R462:R491" si="684">Q462/K462</f>
        <v>0</v>
      </c>
      <c r="S462" s="137"/>
      <c r="T462" s="158">
        <f t="shared" si="675"/>
        <v>0</v>
      </c>
      <c r="U462" s="137"/>
      <c r="V462" s="158">
        <f t="shared" si="676"/>
        <v>0</v>
      </c>
      <c r="W462" s="137">
        <v>0</v>
      </c>
      <c r="X462" s="158">
        <f t="shared" si="677"/>
        <v>0</v>
      </c>
      <c r="Y462" s="137">
        <v>0</v>
      </c>
      <c r="Z462" s="158">
        <f t="shared" si="678"/>
        <v>0</v>
      </c>
      <c r="AA462" s="137">
        <v>0</v>
      </c>
      <c r="AB462" s="158">
        <f t="shared" si="679"/>
        <v>0</v>
      </c>
      <c r="AC462" s="166">
        <v>0</v>
      </c>
      <c r="AD462" s="137">
        <v>0</v>
      </c>
      <c r="AE462" s="158">
        <f t="shared" si="680"/>
        <v>0</v>
      </c>
      <c r="AF462" s="158">
        <v>26</v>
      </c>
      <c r="AG462" s="158">
        <v>0</v>
      </c>
      <c r="AH462" s="197">
        <v>0.04</v>
      </c>
      <c r="AI462" s="197">
        <v>1.4999999999999999E-2</v>
      </c>
      <c r="AJ462" s="158">
        <f t="shared" si="681"/>
        <v>2.2000000000000002</v>
      </c>
      <c r="AK462" s="175">
        <f t="shared" si="682"/>
        <v>0.82499999999999996</v>
      </c>
    </row>
    <row r="463" spans="1:37" s="195" customFormat="1" ht="12.75" customHeight="1" x14ac:dyDescent="0.2">
      <c r="A463" s="141" t="s">
        <v>184</v>
      </c>
      <c r="B463" s="176" t="s">
        <v>7</v>
      </c>
      <c r="C463" s="176" t="s">
        <v>3</v>
      </c>
      <c r="D463" s="273">
        <v>55</v>
      </c>
      <c r="E463" s="273">
        <v>40</v>
      </c>
      <c r="F463" s="273">
        <v>5</v>
      </c>
      <c r="G463" s="171">
        <f t="shared" si="671"/>
        <v>40.701413255360634</v>
      </c>
      <c r="H463" s="171">
        <f t="shared" si="672"/>
        <v>14.298586744639366</v>
      </c>
      <c r="I463" s="172">
        <f t="shared" si="673"/>
        <v>0.25997430444798847</v>
      </c>
      <c r="J463" s="173">
        <v>27</v>
      </c>
      <c r="K463" s="145">
        <v>3.8</v>
      </c>
      <c r="L463" s="146">
        <v>1.2</v>
      </c>
      <c r="M463" s="133">
        <v>1198</v>
      </c>
      <c r="N463" s="133"/>
      <c r="O463" s="166">
        <f t="shared" si="674"/>
        <v>315.26315789473688</v>
      </c>
      <c r="P463" s="158">
        <f t="shared" si="683"/>
        <v>11.676413255360625</v>
      </c>
      <c r="Q463" s="137"/>
      <c r="R463" s="158">
        <f t="shared" si="684"/>
        <v>0</v>
      </c>
      <c r="S463" s="137"/>
      <c r="T463" s="158">
        <f t="shared" si="675"/>
        <v>0</v>
      </c>
      <c r="U463" s="137"/>
      <c r="V463" s="158">
        <f t="shared" si="676"/>
        <v>0</v>
      </c>
      <c r="W463" s="137">
        <v>0</v>
      </c>
      <c r="X463" s="158">
        <f t="shared" si="677"/>
        <v>0</v>
      </c>
      <c r="Y463" s="137">
        <v>0</v>
      </c>
      <c r="Z463" s="158">
        <f t="shared" si="678"/>
        <v>0</v>
      </c>
      <c r="AA463" s="137">
        <v>0</v>
      </c>
      <c r="AB463" s="158">
        <f t="shared" si="679"/>
        <v>0</v>
      </c>
      <c r="AC463" s="166">
        <v>0</v>
      </c>
      <c r="AD463" s="137">
        <v>0</v>
      </c>
      <c r="AE463" s="158">
        <f t="shared" si="680"/>
        <v>0</v>
      </c>
      <c r="AF463" s="158">
        <v>26</v>
      </c>
      <c r="AG463" s="158">
        <v>0</v>
      </c>
      <c r="AH463" s="197">
        <v>0.04</v>
      </c>
      <c r="AI463" s="197">
        <v>1.4999999999999999E-2</v>
      </c>
      <c r="AJ463" s="158">
        <f t="shared" si="681"/>
        <v>2.2000000000000002</v>
      </c>
      <c r="AK463" s="175">
        <f t="shared" si="682"/>
        <v>0.82499999999999996</v>
      </c>
    </row>
    <row r="464" spans="1:37" s="195" customFormat="1" ht="12.75" customHeight="1" x14ac:dyDescent="0.2">
      <c r="A464" s="141" t="s">
        <v>184</v>
      </c>
      <c r="B464" s="176" t="s">
        <v>8</v>
      </c>
      <c r="C464" s="176" t="s">
        <v>1</v>
      </c>
      <c r="D464" s="273">
        <v>50</v>
      </c>
      <c r="E464" s="273">
        <v>40</v>
      </c>
      <c r="F464" s="273">
        <v>5</v>
      </c>
      <c r="G464" s="171">
        <f t="shared" si="671"/>
        <v>41.25</v>
      </c>
      <c r="H464" s="171">
        <f t="shared" si="672"/>
        <v>8.75</v>
      </c>
      <c r="I464" s="172">
        <f t="shared" si="673"/>
        <v>0.17499999999999999</v>
      </c>
      <c r="J464" s="173">
        <v>8</v>
      </c>
      <c r="K464" s="145">
        <v>3.8</v>
      </c>
      <c r="L464" s="146">
        <v>1.2</v>
      </c>
      <c r="M464" s="133">
        <v>380</v>
      </c>
      <c r="N464" s="133"/>
      <c r="O464" s="166">
        <f t="shared" si="674"/>
        <v>100</v>
      </c>
      <c r="P464" s="158">
        <f t="shared" si="683"/>
        <v>12.5</v>
      </c>
      <c r="Q464" s="137"/>
      <c r="R464" s="158">
        <f t="shared" si="684"/>
        <v>0</v>
      </c>
      <c r="S464" s="137"/>
      <c r="T464" s="158">
        <f t="shared" si="675"/>
        <v>0</v>
      </c>
      <c r="U464" s="137"/>
      <c r="V464" s="158">
        <f t="shared" si="676"/>
        <v>0</v>
      </c>
      <c r="W464" s="137">
        <v>0</v>
      </c>
      <c r="X464" s="158">
        <f t="shared" si="677"/>
        <v>0</v>
      </c>
      <c r="Y464" s="137">
        <v>0</v>
      </c>
      <c r="Z464" s="158">
        <f t="shared" si="678"/>
        <v>0</v>
      </c>
      <c r="AA464" s="137">
        <v>0</v>
      </c>
      <c r="AB464" s="158">
        <f t="shared" si="679"/>
        <v>0</v>
      </c>
      <c r="AC464" s="166">
        <v>0</v>
      </c>
      <c r="AD464" s="137">
        <v>0</v>
      </c>
      <c r="AE464" s="158">
        <f t="shared" si="680"/>
        <v>0</v>
      </c>
      <c r="AF464" s="158">
        <v>26</v>
      </c>
      <c r="AG464" s="158">
        <v>0</v>
      </c>
      <c r="AH464" s="197">
        <v>0.04</v>
      </c>
      <c r="AI464" s="197">
        <v>1.4999999999999999E-2</v>
      </c>
      <c r="AJ464" s="158">
        <f t="shared" si="681"/>
        <v>2</v>
      </c>
      <c r="AK464" s="175">
        <f t="shared" si="682"/>
        <v>0.75</v>
      </c>
    </row>
    <row r="465" spans="1:37" s="195" customFormat="1" ht="12.75" customHeight="1" x14ac:dyDescent="0.2">
      <c r="A465" s="141" t="s">
        <v>184</v>
      </c>
      <c r="B465" s="176" t="s">
        <v>8</v>
      </c>
      <c r="C465" s="176" t="s">
        <v>2</v>
      </c>
      <c r="D465" s="273">
        <v>50</v>
      </c>
      <c r="E465" s="273">
        <v>40</v>
      </c>
      <c r="F465" s="273">
        <v>5</v>
      </c>
      <c r="G465" s="171">
        <f t="shared" si="671"/>
        <v>38.592105263157897</v>
      </c>
      <c r="H465" s="171">
        <f t="shared" si="672"/>
        <v>11.407894736842103</v>
      </c>
      <c r="I465" s="172">
        <f t="shared" si="673"/>
        <v>0.22815789473684206</v>
      </c>
      <c r="J465" s="173">
        <v>15</v>
      </c>
      <c r="K465" s="145">
        <v>3.8</v>
      </c>
      <c r="L465" s="146">
        <v>1.2</v>
      </c>
      <c r="M465" s="133">
        <v>561</v>
      </c>
      <c r="N465" s="133"/>
      <c r="O465" s="166">
        <f t="shared" si="674"/>
        <v>147.63157894736844</v>
      </c>
      <c r="P465" s="158">
        <f t="shared" si="683"/>
        <v>9.8421052631578956</v>
      </c>
      <c r="Q465" s="137"/>
      <c r="R465" s="158">
        <f t="shared" si="684"/>
        <v>0</v>
      </c>
      <c r="S465" s="137"/>
      <c r="T465" s="158">
        <f t="shared" si="675"/>
        <v>0</v>
      </c>
      <c r="U465" s="137"/>
      <c r="V465" s="158">
        <f t="shared" si="676"/>
        <v>0</v>
      </c>
      <c r="W465" s="137">
        <v>0</v>
      </c>
      <c r="X465" s="158">
        <f t="shared" si="677"/>
        <v>0</v>
      </c>
      <c r="Y465" s="137">
        <v>0</v>
      </c>
      <c r="Z465" s="158">
        <f t="shared" si="678"/>
        <v>0</v>
      </c>
      <c r="AA465" s="137">
        <v>0</v>
      </c>
      <c r="AB465" s="158">
        <f t="shared" si="679"/>
        <v>0</v>
      </c>
      <c r="AC465" s="166">
        <v>0</v>
      </c>
      <c r="AD465" s="137">
        <v>0</v>
      </c>
      <c r="AE465" s="158">
        <f t="shared" si="680"/>
        <v>0</v>
      </c>
      <c r="AF465" s="158">
        <v>26</v>
      </c>
      <c r="AG465" s="158">
        <v>0</v>
      </c>
      <c r="AH465" s="197">
        <v>0.04</v>
      </c>
      <c r="AI465" s="197">
        <v>1.4999999999999999E-2</v>
      </c>
      <c r="AJ465" s="158">
        <f t="shared" si="681"/>
        <v>2</v>
      </c>
      <c r="AK465" s="175">
        <f t="shared" si="682"/>
        <v>0.75</v>
      </c>
    </row>
    <row r="466" spans="1:37" s="195" customFormat="1" ht="12.75" customHeight="1" x14ac:dyDescent="0.2">
      <c r="A466" s="141" t="s">
        <v>184</v>
      </c>
      <c r="B466" s="176" t="s">
        <v>8</v>
      </c>
      <c r="C466" s="176" t="s">
        <v>3</v>
      </c>
      <c r="D466" s="273">
        <v>50</v>
      </c>
      <c r="E466" s="273">
        <v>40</v>
      </c>
      <c r="F466" s="273">
        <v>5</v>
      </c>
      <c r="G466" s="171">
        <f t="shared" si="671"/>
        <v>38.282163742690059</v>
      </c>
      <c r="H466" s="171">
        <f t="shared" si="672"/>
        <v>11.717836257309941</v>
      </c>
      <c r="I466" s="172">
        <f t="shared" si="673"/>
        <v>0.23435672514619882</v>
      </c>
      <c r="J466" s="173">
        <v>27</v>
      </c>
      <c r="K466" s="145">
        <v>3.8</v>
      </c>
      <c r="L466" s="146">
        <v>1.2</v>
      </c>
      <c r="M466" s="133">
        <v>978</v>
      </c>
      <c r="N466" s="133"/>
      <c r="O466" s="166">
        <f t="shared" si="674"/>
        <v>257.36842105263162</v>
      </c>
      <c r="P466" s="158">
        <f t="shared" si="683"/>
        <v>9.5321637426900594</v>
      </c>
      <c r="Q466" s="137"/>
      <c r="R466" s="158">
        <f t="shared" si="684"/>
        <v>0</v>
      </c>
      <c r="S466" s="137"/>
      <c r="T466" s="158">
        <f t="shared" si="675"/>
        <v>0</v>
      </c>
      <c r="U466" s="137"/>
      <c r="V466" s="158">
        <f t="shared" si="676"/>
        <v>0</v>
      </c>
      <c r="W466" s="137">
        <v>0</v>
      </c>
      <c r="X466" s="158">
        <f t="shared" si="677"/>
        <v>0</v>
      </c>
      <c r="Y466" s="137">
        <v>0</v>
      </c>
      <c r="Z466" s="158">
        <f t="shared" si="678"/>
        <v>0</v>
      </c>
      <c r="AA466" s="137">
        <v>0</v>
      </c>
      <c r="AB466" s="158">
        <f t="shared" si="679"/>
        <v>0</v>
      </c>
      <c r="AC466" s="166">
        <v>0</v>
      </c>
      <c r="AD466" s="137">
        <v>0</v>
      </c>
      <c r="AE466" s="158">
        <f t="shared" si="680"/>
        <v>0</v>
      </c>
      <c r="AF466" s="158">
        <v>26</v>
      </c>
      <c r="AG466" s="158">
        <v>0</v>
      </c>
      <c r="AH466" s="197">
        <v>0.04</v>
      </c>
      <c r="AI466" s="197">
        <v>1.4999999999999999E-2</v>
      </c>
      <c r="AJ466" s="158">
        <f t="shared" si="681"/>
        <v>2</v>
      </c>
      <c r="AK466" s="175">
        <f t="shared" si="682"/>
        <v>0.75</v>
      </c>
    </row>
    <row r="467" spans="1:37" s="195" customFormat="1" ht="12.75" customHeight="1" x14ac:dyDescent="0.2">
      <c r="A467" s="141" t="s">
        <v>233</v>
      </c>
      <c r="B467" s="176" t="s">
        <v>9</v>
      </c>
      <c r="C467" s="176" t="s">
        <v>1</v>
      </c>
      <c r="D467" s="273">
        <v>50</v>
      </c>
      <c r="E467" s="273">
        <v>40</v>
      </c>
      <c r="F467" s="273">
        <v>5</v>
      </c>
      <c r="G467" s="171">
        <f t="shared" si="671"/>
        <v>40.328947368421055</v>
      </c>
      <c r="H467" s="171">
        <f t="shared" si="672"/>
        <v>9.6710526315789451</v>
      </c>
      <c r="I467" s="172">
        <f t="shared" si="673"/>
        <v>0.19342105263157891</v>
      </c>
      <c r="J467" s="173">
        <v>8</v>
      </c>
      <c r="K467" s="145">
        <v>3.8</v>
      </c>
      <c r="L467" s="146">
        <v>1.2</v>
      </c>
      <c r="M467" s="133">
        <v>352</v>
      </c>
      <c r="N467" s="133"/>
      <c r="O467" s="166">
        <f t="shared" si="674"/>
        <v>92.631578947368425</v>
      </c>
      <c r="P467" s="158">
        <f t="shared" si="683"/>
        <v>11.578947368421053</v>
      </c>
      <c r="Q467" s="137"/>
      <c r="R467" s="158">
        <f t="shared" si="684"/>
        <v>0</v>
      </c>
      <c r="S467" s="137"/>
      <c r="T467" s="158">
        <f t="shared" si="675"/>
        <v>0</v>
      </c>
      <c r="U467" s="137"/>
      <c r="V467" s="158">
        <f t="shared" si="676"/>
        <v>0</v>
      </c>
      <c r="W467" s="137">
        <v>0</v>
      </c>
      <c r="X467" s="158">
        <f t="shared" si="677"/>
        <v>0</v>
      </c>
      <c r="Y467" s="137">
        <v>0</v>
      </c>
      <c r="Z467" s="158">
        <f t="shared" si="678"/>
        <v>0</v>
      </c>
      <c r="AA467" s="137">
        <v>0</v>
      </c>
      <c r="AB467" s="158">
        <f t="shared" si="679"/>
        <v>0</v>
      </c>
      <c r="AC467" s="166">
        <v>0</v>
      </c>
      <c r="AD467" s="137">
        <v>0</v>
      </c>
      <c r="AE467" s="158">
        <f t="shared" si="680"/>
        <v>0</v>
      </c>
      <c r="AF467" s="158">
        <v>26</v>
      </c>
      <c r="AG467" s="158">
        <v>0</v>
      </c>
      <c r="AH467" s="197">
        <v>0.04</v>
      </c>
      <c r="AI467" s="197">
        <v>1.4999999999999999E-2</v>
      </c>
      <c r="AJ467" s="158">
        <f t="shared" si="681"/>
        <v>2</v>
      </c>
      <c r="AK467" s="175">
        <f t="shared" si="682"/>
        <v>0.75</v>
      </c>
    </row>
    <row r="468" spans="1:37" s="195" customFormat="1" ht="12.75" customHeight="1" x14ac:dyDescent="0.2">
      <c r="A468" s="141" t="s">
        <v>184</v>
      </c>
      <c r="B468" s="176" t="s">
        <v>9</v>
      </c>
      <c r="C468" s="176" t="s">
        <v>2</v>
      </c>
      <c r="D468" s="273">
        <v>50</v>
      </c>
      <c r="E468" s="273">
        <v>40</v>
      </c>
      <c r="F468" s="273">
        <v>5</v>
      </c>
      <c r="G468" s="171">
        <f t="shared" si="671"/>
        <v>37.69736842105263</v>
      </c>
      <c r="H468" s="171">
        <f t="shared" si="672"/>
        <v>12.30263157894737</v>
      </c>
      <c r="I468" s="172">
        <f t="shared" si="673"/>
        <v>0.24605263157894741</v>
      </c>
      <c r="J468" s="173">
        <v>15</v>
      </c>
      <c r="K468" s="145">
        <v>3.8</v>
      </c>
      <c r="L468" s="146">
        <v>1.2</v>
      </c>
      <c r="M468" s="133">
        <v>510</v>
      </c>
      <c r="N468" s="133"/>
      <c r="O468" s="166">
        <f t="shared" si="674"/>
        <v>134.21052631578948</v>
      </c>
      <c r="P468" s="158">
        <f t="shared" si="683"/>
        <v>8.9473684210526319</v>
      </c>
      <c r="Q468" s="137"/>
      <c r="R468" s="158">
        <f t="shared" si="684"/>
        <v>0</v>
      </c>
      <c r="S468" s="137"/>
      <c r="T468" s="158">
        <f t="shared" si="675"/>
        <v>0</v>
      </c>
      <c r="U468" s="137"/>
      <c r="V468" s="158">
        <f t="shared" si="676"/>
        <v>0</v>
      </c>
      <c r="W468" s="137">
        <v>0</v>
      </c>
      <c r="X468" s="158">
        <f t="shared" si="677"/>
        <v>0</v>
      </c>
      <c r="Y468" s="137">
        <v>0</v>
      </c>
      <c r="Z468" s="158">
        <f t="shared" si="678"/>
        <v>0</v>
      </c>
      <c r="AA468" s="137">
        <v>0</v>
      </c>
      <c r="AB468" s="158">
        <f t="shared" si="679"/>
        <v>0</v>
      </c>
      <c r="AC468" s="166">
        <v>0</v>
      </c>
      <c r="AD468" s="137">
        <v>0</v>
      </c>
      <c r="AE468" s="158">
        <f t="shared" si="680"/>
        <v>0</v>
      </c>
      <c r="AF468" s="158">
        <v>26</v>
      </c>
      <c r="AG468" s="158">
        <v>0</v>
      </c>
      <c r="AH468" s="197">
        <v>0.04</v>
      </c>
      <c r="AI468" s="197">
        <v>1.4999999999999999E-2</v>
      </c>
      <c r="AJ468" s="158">
        <f t="shared" si="681"/>
        <v>2</v>
      </c>
      <c r="AK468" s="175">
        <f t="shared" si="682"/>
        <v>0.75</v>
      </c>
    </row>
    <row r="469" spans="1:37" s="195" customFormat="1" ht="12.75" customHeight="1" x14ac:dyDescent="0.2">
      <c r="A469" s="141" t="s">
        <v>184</v>
      </c>
      <c r="B469" s="176" t="s">
        <v>9</v>
      </c>
      <c r="C469" s="176" t="s">
        <v>3</v>
      </c>
      <c r="D469" s="273">
        <v>50</v>
      </c>
      <c r="E469" s="273">
        <v>40</v>
      </c>
      <c r="F469" s="273">
        <v>5</v>
      </c>
      <c r="G469" s="171">
        <f t="shared" si="671"/>
        <v>37.512183235867447</v>
      </c>
      <c r="H469" s="171">
        <f t="shared" si="672"/>
        <v>12.487816764132553</v>
      </c>
      <c r="I469" s="172">
        <f t="shared" si="673"/>
        <v>0.24975633528265107</v>
      </c>
      <c r="J469" s="173">
        <v>27</v>
      </c>
      <c r="K469" s="145">
        <v>3.8</v>
      </c>
      <c r="L469" s="146">
        <v>1.2</v>
      </c>
      <c r="M469" s="133">
        <v>899</v>
      </c>
      <c r="N469" s="133"/>
      <c r="O469" s="166">
        <f t="shared" si="674"/>
        <v>236.57894736842107</v>
      </c>
      <c r="P469" s="158">
        <f t="shared" si="683"/>
        <v>8.7621832358674467</v>
      </c>
      <c r="Q469" s="137"/>
      <c r="R469" s="158">
        <f t="shared" si="684"/>
        <v>0</v>
      </c>
      <c r="S469" s="137"/>
      <c r="T469" s="158">
        <f t="shared" si="675"/>
        <v>0</v>
      </c>
      <c r="U469" s="137"/>
      <c r="V469" s="158">
        <f t="shared" si="676"/>
        <v>0</v>
      </c>
      <c r="W469" s="137">
        <v>0</v>
      </c>
      <c r="X469" s="158">
        <f t="shared" si="677"/>
        <v>0</v>
      </c>
      <c r="Y469" s="137">
        <v>0</v>
      </c>
      <c r="Z469" s="158">
        <f t="shared" si="678"/>
        <v>0</v>
      </c>
      <c r="AA469" s="137">
        <v>0</v>
      </c>
      <c r="AB469" s="158">
        <f t="shared" si="679"/>
        <v>0</v>
      </c>
      <c r="AC469" s="166">
        <v>0</v>
      </c>
      <c r="AD469" s="137">
        <v>0</v>
      </c>
      <c r="AE469" s="158">
        <f t="shared" si="680"/>
        <v>0</v>
      </c>
      <c r="AF469" s="158">
        <v>26</v>
      </c>
      <c r="AG469" s="158">
        <v>0</v>
      </c>
      <c r="AH469" s="197">
        <v>0.04</v>
      </c>
      <c r="AI469" s="197">
        <v>1.4999999999999999E-2</v>
      </c>
      <c r="AJ469" s="158">
        <f t="shared" si="681"/>
        <v>2</v>
      </c>
      <c r="AK469" s="175">
        <f t="shared" si="682"/>
        <v>0.75</v>
      </c>
    </row>
    <row r="470" spans="1:37" s="195" customFormat="1" ht="12.75" customHeight="1" x14ac:dyDescent="0.2">
      <c r="A470" s="141" t="s">
        <v>184</v>
      </c>
      <c r="B470" s="176" t="s">
        <v>10</v>
      </c>
      <c r="C470" s="176" t="s">
        <v>1</v>
      </c>
      <c r="D470" s="273">
        <v>55</v>
      </c>
      <c r="E470" s="273">
        <v>40</v>
      </c>
      <c r="F470" s="273">
        <v>5</v>
      </c>
      <c r="G470" s="171">
        <f t="shared" si="671"/>
        <v>41.788157894736848</v>
      </c>
      <c r="H470" s="171">
        <f t="shared" si="672"/>
        <v>13.211842105263152</v>
      </c>
      <c r="I470" s="172">
        <f t="shared" si="673"/>
        <v>0.24021531100478458</v>
      </c>
      <c r="J470" s="173">
        <v>8</v>
      </c>
      <c r="K470" s="145">
        <v>3.8</v>
      </c>
      <c r="L470" s="146">
        <v>1.2</v>
      </c>
      <c r="M470" s="133">
        <v>388</v>
      </c>
      <c r="N470" s="133"/>
      <c r="O470" s="166">
        <f t="shared" si="674"/>
        <v>102.10526315789474</v>
      </c>
      <c r="P470" s="158">
        <f t="shared" si="683"/>
        <v>12.763157894736842</v>
      </c>
      <c r="Q470" s="137"/>
      <c r="R470" s="158">
        <f t="shared" si="684"/>
        <v>0</v>
      </c>
      <c r="S470" s="137"/>
      <c r="T470" s="158">
        <f t="shared" si="675"/>
        <v>0</v>
      </c>
      <c r="U470" s="137"/>
      <c r="V470" s="158">
        <f t="shared" si="676"/>
        <v>0</v>
      </c>
      <c r="W470" s="137">
        <v>0</v>
      </c>
      <c r="X470" s="158">
        <f t="shared" si="677"/>
        <v>0</v>
      </c>
      <c r="Y470" s="137">
        <v>0</v>
      </c>
      <c r="Z470" s="158">
        <f t="shared" si="678"/>
        <v>0</v>
      </c>
      <c r="AA470" s="137">
        <v>0</v>
      </c>
      <c r="AB470" s="158">
        <f t="shared" si="679"/>
        <v>0</v>
      </c>
      <c r="AC470" s="166">
        <v>0</v>
      </c>
      <c r="AD470" s="137">
        <v>0</v>
      </c>
      <c r="AE470" s="158">
        <f t="shared" si="680"/>
        <v>0</v>
      </c>
      <c r="AF470" s="158">
        <v>26</v>
      </c>
      <c r="AG470" s="158">
        <v>0</v>
      </c>
      <c r="AH470" s="197">
        <v>0.04</v>
      </c>
      <c r="AI470" s="197">
        <v>1.4999999999999999E-2</v>
      </c>
      <c r="AJ470" s="158">
        <f t="shared" si="681"/>
        <v>2.2000000000000002</v>
      </c>
      <c r="AK470" s="175">
        <f t="shared" si="682"/>
        <v>0.82499999999999996</v>
      </c>
    </row>
    <row r="471" spans="1:37" s="195" customFormat="1" ht="12.75" customHeight="1" x14ac:dyDescent="0.2">
      <c r="A471" s="141" t="s">
        <v>184</v>
      </c>
      <c r="B471" s="176" t="s">
        <v>10</v>
      </c>
      <c r="C471" s="176" t="s">
        <v>2</v>
      </c>
      <c r="D471" s="273">
        <v>55</v>
      </c>
      <c r="E471" s="273">
        <v>40</v>
      </c>
      <c r="F471" s="273">
        <v>5</v>
      </c>
      <c r="G471" s="171">
        <f t="shared" si="671"/>
        <v>39.077631578947376</v>
      </c>
      <c r="H471" s="171">
        <f t="shared" si="672"/>
        <v>15.922368421052624</v>
      </c>
      <c r="I471" s="172">
        <f t="shared" si="673"/>
        <v>0.28949760765550225</v>
      </c>
      <c r="J471" s="173">
        <v>15</v>
      </c>
      <c r="K471" s="145">
        <v>3.8</v>
      </c>
      <c r="L471" s="146">
        <v>1.2</v>
      </c>
      <c r="M471" s="133">
        <v>573</v>
      </c>
      <c r="N471" s="133"/>
      <c r="O471" s="166">
        <f t="shared" si="674"/>
        <v>150.78947368421052</v>
      </c>
      <c r="P471" s="158">
        <f t="shared" si="683"/>
        <v>10.052631578947368</v>
      </c>
      <c r="Q471" s="137"/>
      <c r="R471" s="158">
        <f t="shared" si="684"/>
        <v>0</v>
      </c>
      <c r="S471" s="137"/>
      <c r="T471" s="158">
        <f t="shared" si="675"/>
        <v>0</v>
      </c>
      <c r="U471" s="137"/>
      <c r="V471" s="158">
        <f t="shared" si="676"/>
        <v>0</v>
      </c>
      <c r="W471" s="137">
        <v>0</v>
      </c>
      <c r="X471" s="158">
        <f t="shared" si="677"/>
        <v>0</v>
      </c>
      <c r="Y471" s="137">
        <v>0</v>
      </c>
      <c r="Z471" s="158">
        <f t="shared" si="678"/>
        <v>0</v>
      </c>
      <c r="AA471" s="137">
        <v>0</v>
      </c>
      <c r="AB471" s="158">
        <f t="shared" si="679"/>
        <v>0</v>
      </c>
      <c r="AC471" s="166">
        <v>0</v>
      </c>
      <c r="AD471" s="137">
        <v>0</v>
      </c>
      <c r="AE471" s="158">
        <f t="shared" si="680"/>
        <v>0</v>
      </c>
      <c r="AF471" s="158">
        <v>26</v>
      </c>
      <c r="AG471" s="158">
        <v>0</v>
      </c>
      <c r="AH471" s="197">
        <v>0.04</v>
      </c>
      <c r="AI471" s="197">
        <v>1.4999999999999999E-2</v>
      </c>
      <c r="AJ471" s="158">
        <f t="shared" si="681"/>
        <v>2.2000000000000002</v>
      </c>
      <c r="AK471" s="175">
        <f t="shared" si="682"/>
        <v>0.82499999999999996</v>
      </c>
    </row>
    <row r="472" spans="1:37" s="195" customFormat="1" ht="12.75" customHeight="1" x14ac:dyDescent="0.2">
      <c r="A472" s="141" t="s">
        <v>184</v>
      </c>
      <c r="B472" s="176" t="s">
        <v>10</v>
      </c>
      <c r="C472" s="176" t="s">
        <v>3</v>
      </c>
      <c r="D472" s="273">
        <v>55</v>
      </c>
      <c r="E472" s="273">
        <v>40</v>
      </c>
      <c r="F472" s="273">
        <v>5</v>
      </c>
      <c r="G472" s="171">
        <f t="shared" si="671"/>
        <v>38.752095516569206</v>
      </c>
      <c r="H472" s="171">
        <f t="shared" si="672"/>
        <v>16.247904483430794</v>
      </c>
      <c r="I472" s="172">
        <f t="shared" si="673"/>
        <v>0.29541644515328719</v>
      </c>
      <c r="J472" s="173">
        <v>27</v>
      </c>
      <c r="K472" s="145">
        <v>3.8</v>
      </c>
      <c r="L472" s="146">
        <v>1.2</v>
      </c>
      <c r="M472" s="133">
        <v>998</v>
      </c>
      <c r="N472" s="133"/>
      <c r="O472" s="166">
        <f t="shared" si="674"/>
        <v>262.63157894736844</v>
      </c>
      <c r="P472" s="158">
        <f t="shared" si="683"/>
        <v>9.7270955165692019</v>
      </c>
      <c r="Q472" s="137"/>
      <c r="R472" s="158">
        <f t="shared" si="684"/>
        <v>0</v>
      </c>
      <c r="S472" s="137"/>
      <c r="T472" s="158">
        <f t="shared" si="675"/>
        <v>0</v>
      </c>
      <c r="U472" s="137"/>
      <c r="V472" s="158">
        <f t="shared" si="676"/>
        <v>0</v>
      </c>
      <c r="W472" s="137">
        <v>0</v>
      </c>
      <c r="X472" s="158">
        <f t="shared" si="677"/>
        <v>0</v>
      </c>
      <c r="Y472" s="137">
        <v>0</v>
      </c>
      <c r="Z472" s="158">
        <f t="shared" si="678"/>
        <v>0</v>
      </c>
      <c r="AA472" s="137">
        <v>0</v>
      </c>
      <c r="AB472" s="158">
        <f t="shared" si="679"/>
        <v>0</v>
      </c>
      <c r="AC472" s="166">
        <v>0</v>
      </c>
      <c r="AD472" s="137">
        <v>0</v>
      </c>
      <c r="AE472" s="158">
        <f t="shared" si="680"/>
        <v>0</v>
      </c>
      <c r="AF472" s="158">
        <v>26</v>
      </c>
      <c r="AG472" s="158">
        <v>0</v>
      </c>
      <c r="AH472" s="197">
        <v>0.04</v>
      </c>
      <c r="AI472" s="197">
        <v>1.4999999999999999E-2</v>
      </c>
      <c r="AJ472" s="158">
        <f t="shared" si="681"/>
        <v>2.2000000000000002</v>
      </c>
      <c r="AK472" s="175">
        <f t="shared" si="682"/>
        <v>0.82499999999999996</v>
      </c>
    </row>
    <row r="473" spans="1:37" s="195" customFormat="1" ht="12.75" customHeight="1" x14ac:dyDescent="0.2">
      <c r="A473" s="141" t="s">
        <v>184</v>
      </c>
      <c r="B473" s="176" t="s">
        <v>11</v>
      </c>
      <c r="C473" s="176" t="s">
        <v>1</v>
      </c>
      <c r="D473" s="273">
        <v>55</v>
      </c>
      <c r="E473" s="273">
        <v>40</v>
      </c>
      <c r="F473" s="273">
        <v>5</v>
      </c>
      <c r="G473" s="171">
        <f t="shared" si="671"/>
        <v>45.340789473684218</v>
      </c>
      <c r="H473" s="171">
        <f t="shared" si="672"/>
        <v>9.6592105263157819</v>
      </c>
      <c r="I473" s="172">
        <f t="shared" si="673"/>
        <v>0.17562200956937785</v>
      </c>
      <c r="J473" s="173">
        <v>8</v>
      </c>
      <c r="K473" s="145">
        <v>3.8</v>
      </c>
      <c r="L473" s="146">
        <v>1.2</v>
      </c>
      <c r="M473" s="133">
        <v>496</v>
      </c>
      <c r="N473" s="133"/>
      <c r="O473" s="166">
        <f t="shared" si="674"/>
        <v>130.5263157894737</v>
      </c>
      <c r="P473" s="158">
        <f t="shared" si="683"/>
        <v>16.315789473684212</v>
      </c>
      <c r="Q473" s="137"/>
      <c r="R473" s="158">
        <f t="shared" si="684"/>
        <v>0</v>
      </c>
      <c r="S473" s="137"/>
      <c r="T473" s="158">
        <f t="shared" si="675"/>
        <v>0</v>
      </c>
      <c r="U473" s="137"/>
      <c r="V473" s="158">
        <f t="shared" si="676"/>
        <v>0</v>
      </c>
      <c r="W473" s="137">
        <v>0</v>
      </c>
      <c r="X473" s="158">
        <f t="shared" si="677"/>
        <v>0</v>
      </c>
      <c r="Y473" s="137">
        <v>0</v>
      </c>
      <c r="Z473" s="158">
        <f t="shared" si="678"/>
        <v>0</v>
      </c>
      <c r="AA473" s="137">
        <v>0</v>
      </c>
      <c r="AB473" s="158">
        <f t="shared" si="679"/>
        <v>0</v>
      </c>
      <c r="AC473" s="166">
        <v>0</v>
      </c>
      <c r="AD473" s="137">
        <v>0</v>
      </c>
      <c r="AE473" s="158">
        <f t="shared" si="680"/>
        <v>0</v>
      </c>
      <c r="AF473" s="158">
        <v>26</v>
      </c>
      <c r="AG473" s="158">
        <v>0</v>
      </c>
      <c r="AH473" s="197">
        <v>0.04</v>
      </c>
      <c r="AI473" s="197">
        <v>1.4999999999999999E-2</v>
      </c>
      <c r="AJ473" s="158">
        <f t="shared" si="681"/>
        <v>2.2000000000000002</v>
      </c>
      <c r="AK473" s="175">
        <f t="shared" si="682"/>
        <v>0.82499999999999996</v>
      </c>
    </row>
    <row r="474" spans="1:37" s="195" customFormat="1" ht="12.75" customHeight="1" x14ac:dyDescent="0.2">
      <c r="A474" s="141" t="s">
        <v>184</v>
      </c>
      <c r="B474" s="176" t="s">
        <v>11</v>
      </c>
      <c r="C474" s="176" t="s">
        <v>2</v>
      </c>
      <c r="D474" s="273">
        <v>55</v>
      </c>
      <c r="E474" s="273">
        <v>40</v>
      </c>
      <c r="F474" s="273">
        <v>5</v>
      </c>
      <c r="G474" s="171">
        <f t="shared" si="671"/>
        <v>42.428508771929828</v>
      </c>
      <c r="H474" s="171">
        <f t="shared" si="672"/>
        <v>12.571491228070172</v>
      </c>
      <c r="I474" s="172">
        <f t="shared" si="673"/>
        <v>0.22857256778309404</v>
      </c>
      <c r="J474" s="173">
        <v>15</v>
      </c>
      <c r="K474" s="145">
        <v>3.8</v>
      </c>
      <c r="L474" s="146">
        <v>1.2</v>
      </c>
      <c r="M474" s="133">
        <v>764</v>
      </c>
      <c r="N474" s="133"/>
      <c r="O474" s="166">
        <f t="shared" si="674"/>
        <v>201.05263157894737</v>
      </c>
      <c r="P474" s="158">
        <f t="shared" si="683"/>
        <v>13.403508771929825</v>
      </c>
      <c r="Q474" s="137"/>
      <c r="R474" s="158">
        <f t="shared" si="684"/>
        <v>0</v>
      </c>
      <c r="S474" s="137"/>
      <c r="T474" s="158">
        <f t="shared" si="675"/>
        <v>0</v>
      </c>
      <c r="U474" s="137"/>
      <c r="V474" s="158">
        <f t="shared" si="676"/>
        <v>0</v>
      </c>
      <c r="W474" s="137">
        <v>0</v>
      </c>
      <c r="X474" s="158">
        <f t="shared" si="677"/>
        <v>0</v>
      </c>
      <c r="Y474" s="137">
        <v>0</v>
      </c>
      <c r="Z474" s="158">
        <f t="shared" si="678"/>
        <v>0</v>
      </c>
      <c r="AA474" s="137">
        <v>0</v>
      </c>
      <c r="AB474" s="158">
        <f t="shared" si="679"/>
        <v>0</v>
      </c>
      <c r="AC474" s="166">
        <v>0</v>
      </c>
      <c r="AD474" s="137">
        <v>0</v>
      </c>
      <c r="AE474" s="158">
        <f t="shared" si="680"/>
        <v>0</v>
      </c>
      <c r="AF474" s="158">
        <v>26</v>
      </c>
      <c r="AG474" s="158">
        <v>0</v>
      </c>
      <c r="AH474" s="197">
        <v>0.04</v>
      </c>
      <c r="AI474" s="197">
        <v>1.4999999999999999E-2</v>
      </c>
      <c r="AJ474" s="158">
        <f t="shared" si="681"/>
        <v>2.2000000000000002</v>
      </c>
      <c r="AK474" s="175">
        <f t="shared" si="682"/>
        <v>0.82499999999999996</v>
      </c>
    </row>
    <row r="475" spans="1:37" s="195" customFormat="1" ht="13.5" customHeight="1" thickBot="1" x14ac:dyDescent="0.25">
      <c r="A475" s="142" t="s">
        <v>184</v>
      </c>
      <c r="B475" s="177" t="s">
        <v>11</v>
      </c>
      <c r="C475" s="177" t="s">
        <v>3</v>
      </c>
      <c r="D475" s="279">
        <v>55</v>
      </c>
      <c r="E475" s="273">
        <v>40</v>
      </c>
      <c r="F475" s="279">
        <v>5</v>
      </c>
      <c r="G475" s="178">
        <f t="shared" si="671"/>
        <v>41.666325536062388</v>
      </c>
      <c r="H475" s="178">
        <f t="shared" si="672"/>
        <v>13.333674463937612</v>
      </c>
      <c r="I475" s="179">
        <f t="shared" si="673"/>
        <v>0.24243044479886566</v>
      </c>
      <c r="J475" s="180">
        <v>27</v>
      </c>
      <c r="K475" s="147">
        <v>3.8</v>
      </c>
      <c r="L475" s="148">
        <v>1.2</v>
      </c>
      <c r="M475" s="134">
        <v>1297</v>
      </c>
      <c r="N475" s="134"/>
      <c r="O475" s="168">
        <f t="shared" si="674"/>
        <v>341.31578947368422</v>
      </c>
      <c r="P475" s="159">
        <f t="shared" si="683"/>
        <v>12.641325536062379</v>
      </c>
      <c r="Q475" s="138"/>
      <c r="R475" s="159">
        <f t="shared" si="684"/>
        <v>0</v>
      </c>
      <c r="S475" s="138"/>
      <c r="T475" s="159">
        <f t="shared" si="675"/>
        <v>0</v>
      </c>
      <c r="U475" s="138"/>
      <c r="V475" s="159">
        <f t="shared" si="676"/>
        <v>0</v>
      </c>
      <c r="W475" s="138">
        <v>0</v>
      </c>
      <c r="X475" s="159">
        <f t="shared" si="677"/>
        <v>0</v>
      </c>
      <c r="Y475" s="138">
        <v>0</v>
      </c>
      <c r="Z475" s="159">
        <f t="shared" si="678"/>
        <v>0</v>
      </c>
      <c r="AA475" s="138">
        <v>0</v>
      </c>
      <c r="AB475" s="159">
        <f t="shared" si="679"/>
        <v>0</v>
      </c>
      <c r="AC475" s="168">
        <v>0</v>
      </c>
      <c r="AD475" s="138">
        <v>0</v>
      </c>
      <c r="AE475" s="159">
        <f t="shared" si="680"/>
        <v>0</v>
      </c>
      <c r="AF475" s="159">
        <v>26</v>
      </c>
      <c r="AG475" s="159">
        <v>0</v>
      </c>
      <c r="AH475" s="199">
        <v>0.04</v>
      </c>
      <c r="AI475" s="199">
        <v>1.4999999999999999E-2</v>
      </c>
      <c r="AJ475" s="159">
        <f t="shared" si="681"/>
        <v>2.2000000000000002</v>
      </c>
      <c r="AK475" s="182">
        <f t="shared" si="682"/>
        <v>0.82499999999999996</v>
      </c>
    </row>
    <row r="476" spans="1:37" s="195" customFormat="1" ht="12.75" customHeight="1" x14ac:dyDescent="0.2">
      <c r="A476" s="140" t="s">
        <v>185</v>
      </c>
      <c r="B476" s="188" t="s">
        <v>7</v>
      </c>
      <c r="C476" s="188" t="s">
        <v>1</v>
      </c>
      <c r="D476" s="272">
        <v>65</v>
      </c>
      <c r="E476" s="272">
        <v>45</v>
      </c>
      <c r="F476" s="272">
        <v>5</v>
      </c>
      <c r="G476" s="190">
        <f t="shared" ref="G476:G490" si="685">SUM(P476,R476,T476,V476,X476,Z476,AB476,AC476,AE476,AF476,AJ476,AK476)</f>
        <v>45.706578947368428</v>
      </c>
      <c r="H476" s="190">
        <f t="shared" ref="H476:H490" si="686">D476-G476</f>
        <v>19.293421052631572</v>
      </c>
      <c r="I476" s="191">
        <f t="shared" ref="I476:I490" si="687">H476/D476</f>
        <v>0.29682186234817803</v>
      </c>
      <c r="J476" s="192">
        <v>8</v>
      </c>
      <c r="K476" s="145">
        <v>3.8</v>
      </c>
      <c r="L476" s="146">
        <v>1.2</v>
      </c>
      <c r="M476" s="132">
        <v>460</v>
      </c>
      <c r="N476" s="132"/>
      <c r="O476" s="165">
        <f t="shared" ref="O476:O490" si="688">(M476+N476)/K476</f>
        <v>121.05263157894737</v>
      </c>
      <c r="P476" s="157">
        <f t="shared" si="683"/>
        <v>15.131578947368421</v>
      </c>
      <c r="Q476" s="136"/>
      <c r="R476" s="157">
        <f>Q476/K476</f>
        <v>0</v>
      </c>
      <c r="S476" s="136"/>
      <c r="T476" s="157">
        <f t="shared" ref="T476:T490" si="689">S476/K476</f>
        <v>0</v>
      </c>
      <c r="U476" s="136"/>
      <c r="V476" s="157">
        <f t="shared" ref="V476:V490" si="690">U476/K476</f>
        <v>0</v>
      </c>
      <c r="W476" s="136">
        <v>0</v>
      </c>
      <c r="X476" s="157">
        <f t="shared" ref="X476:X490" si="691">(W476/K476)/J476</f>
        <v>0</v>
      </c>
      <c r="Y476" s="136">
        <v>0</v>
      </c>
      <c r="Z476" s="157">
        <f t="shared" ref="Z476:Z490" si="692">(Y476/K476)/J476</f>
        <v>0</v>
      </c>
      <c r="AA476" s="136">
        <v>0</v>
      </c>
      <c r="AB476" s="157">
        <f t="shared" ref="AB476:AB490" si="693">(AA476/K476)/J476</f>
        <v>0</v>
      </c>
      <c r="AC476" s="165">
        <v>0</v>
      </c>
      <c r="AD476" s="136">
        <v>0</v>
      </c>
      <c r="AE476" s="157">
        <f t="shared" ref="AE476:AE490" si="694">AD476/K476</f>
        <v>0</v>
      </c>
      <c r="AF476" s="157">
        <v>27</v>
      </c>
      <c r="AG476" s="157">
        <v>0</v>
      </c>
      <c r="AH476" s="193">
        <v>0.04</v>
      </c>
      <c r="AI476" s="193">
        <v>1.4999999999999999E-2</v>
      </c>
      <c r="AJ476" s="157">
        <f t="shared" ref="AJ476:AJ490" si="695">(D476*AH476)+AG476</f>
        <v>2.6</v>
      </c>
      <c r="AK476" s="194">
        <f t="shared" ref="AK476:AK490" si="696">D476*AI476</f>
        <v>0.97499999999999998</v>
      </c>
    </row>
    <row r="477" spans="1:37" s="195" customFormat="1" ht="12.75" customHeight="1" x14ac:dyDescent="0.2">
      <c r="A477" s="141" t="s">
        <v>185</v>
      </c>
      <c r="B477" s="176" t="s">
        <v>7</v>
      </c>
      <c r="C477" s="176" t="s">
        <v>2</v>
      </c>
      <c r="D477" s="273">
        <v>65</v>
      </c>
      <c r="E477" s="273">
        <v>45</v>
      </c>
      <c r="F477" s="273">
        <v>5</v>
      </c>
      <c r="G477" s="171">
        <f t="shared" si="685"/>
        <v>42.873245614035092</v>
      </c>
      <c r="H477" s="171">
        <f t="shared" si="686"/>
        <v>22.126754385964908</v>
      </c>
      <c r="I477" s="172">
        <f t="shared" si="687"/>
        <v>0.34041160593792164</v>
      </c>
      <c r="J477" s="173">
        <v>15</v>
      </c>
      <c r="K477" s="145">
        <v>3.8</v>
      </c>
      <c r="L477" s="146">
        <v>1.2</v>
      </c>
      <c r="M477" s="133">
        <v>701</v>
      </c>
      <c r="N477" s="133"/>
      <c r="O477" s="166">
        <f t="shared" si="688"/>
        <v>184.47368421052633</v>
      </c>
      <c r="P477" s="158">
        <f t="shared" ref="P477:P490" si="697">O477/J477</f>
        <v>12.298245614035089</v>
      </c>
      <c r="Q477" s="137"/>
      <c r="R477" s="158">
        <f t="shared" ref="R477:R490" si="698">Q477/K477</f>
        <v>0</v>
      </c>
      <c r="S477" s="137"/>
      <c r="T477" s="158">
        <f t="shared" si="689"/>
        <v>0</v>
      </c>
      <c r="U477" s="137"/>
      <c r="V477" s="158">
        <f t="shared" si="690"/>
        <v>0</v>
      </c>
      <c r="W477" s="137">
        <v>0</v>
      </c>
      <c r="X477" s="158">
        <f t="shared" si="691"/>
        <v>0</v>
      </c>
      <c r="Y477" s="137">
        <v>0</v>
      </c>
      <c r="Z477" s="158">
        <f t="shared" si="692"/>
        <v>0</v>
      </c>
      <c r="AA477" s="137">
        <v>0</v>
      </c>
      <c r="AB477" s="158">
        <f t="shared" si="693"/>
        <v>0</v>
      </c>
      <c r="AC477" s="166">
        <v>0</v>
      </c>
      <c r="AD477" s="137">
        <v>0</v>
      </c>
      <c r="AE477" s="158">
        <f t="shared" si="694"/>
        <v>0</v>
      </c>
      <c r="AF477" s="158">
        <v>27</v>
      </c>
      <c r="AG477" s="158">
        <v>0</v>
      </c>
      <c r="AH477" s="197">
        <v>0.04</v>
      </c>
      <c r="AI477" s="197">
        <v>1.4999999999999999E-2</v>
      </c>
      <c r="AJ477" s="158">
        <f t="shared" si="695"/>
        <v>2.6</v>
      </c>
      <c r="AK477" s="175">
        <f t="shared" si="696"/>
        <v>0.97499999999999998</v>
      </c>
    </row>
    <row r="478" spans="1:37" s="195" customFormat="1" ht="12.75" customHeight="1" x14ac:dyDescent="0.2">
      <c r="A478" s="141" t="s">
        <v>185</v>
      </c>
      <c r="B478" s="176" t="s">
        <v>7</v>
      </c>
      <c r="C478" s="176" t="s">
        <v>3</v>
      </c>
      <c r="D478" s="273">
        <v>65</v>
      </c>
      <c r="E478" s="273">
        <v>45</v>
      </c>
      <c r="F478" s="273">
        <v>5</v>
      </c>
      <c r="G478" s="171">
        <f t="shared" si="685"/>
        <v>42.251413255360632</v>
      </c>
      <c r="H478" s="171">
        <f t="shared" si="686"/>
        <v>22.748586744639368</v>
      </c>
      <c r="I478" s="172">
        <f t="shared" si="687"/>
        <v>0.34997825760983642</v>
      </c>
      <c r="J478" s="173">
        <v>27</v>
      </c>
      <c r="K478" s="145">
        <v>3.8</v>
      </c>
      <c r="L478" s="146">
        <v>1.2</v>
      </c>
      <c r="M478" s="133">
        <v>1198</v>
      </c>
      <c r="N478" s="133"/>
      <c r="O478" s="166">
        <f t="shared" si="688"/>
        <v>315.26315789473688</v>
      </c>
      <c r="P478" s="158">
        <f t="shared" si="697"/>
        <v>11.676413255360625</v>
      </c>
      <c r="Q478" s="137"/>
      <c r="R478" s="158">
        <f t="shared" si="698"/>
        <v>0</v>
      </c>
      <c r="S478" s="137"/>
      <c r="T478" s="158">
        <f t="shared" si="689"/>
        <v>0</v>
      </c>
      <c r="U478" s="137"/>
      <c r="V478" s="158">
        <f t="shared" si="690"/>
        <v>0</v>
      </c>
      <c r="W478" s="137">
        <v>0</v>
      </c>
      <c r="X478" s="158">
        <f t="shared" si="691"/>
        <v>0</v>
      </c>
      <c r="Y478" s="137">
        <v>0</v>
      </c>
      <c r="Z478" s="158">
        <f t="shared" si="692"/>
        <v>0</v>
      </c>
      <c r="AA478" s="137">
        <v>0</v>
      </c>
      <c r="AB478" s="158">
        <f t="shared" si="693"/>
        <v>0</v>
      </c>
      <c r="AC478" s="166">
        <v>0</v>
      </c>
      <c r="AD478" s="137">
        <v>0</v>
      </c>
      <c r="AE478" s="158">
        <f t="shared" si="694"/>
        <v>0</v>
      </c>
      <c r="AF478" s="158">
        <v>27</v>
      </c>
      <c r="AG478" s="158">
        <v>0</v>
      </c>
      <c r="AH478" s="197">
        <v>0.04</v>
      </c>
      <c r="AI478" s="197">
        <v>1.4999999999999999E-2</v>
      </c>
      <c r="AJ478" s="158">
        <f t="shared" si="695"/>
        <v>2.6</v>
      </c>
      <c r="AK478" s="175">
        <f t="shared" si="696"/>
        <v>0.97499999999999998</v>
      </c>
    </row>
    <row r="479" spans="1:37" s="195" customFormat="1" ht="12.75" customHeight="1" x14ac:dyDescent="0.2">
      <c r="A479" s="141" t="s">
        <v>185</v>
      </c>
      <c r="B479" s="176" t="s">
        <v>8</v>
      </c>
      <c r="C479" s="176" t="s">
        <v>1</v>
      </c>
      <c r="D479" s="273">
        <v>60</v>
      </c>
      <c r="E479" s="273">
        <v>45</v>
      </c>
      <c r="F479" s="273">
        <v>5</v>
      </c>
      <c r="G479" s="171">
        <f t="shared" si="685"/>
        <v>42.8</v>
      </c>
      <c r="H479" s="171">
        <f t="shared" si="686"/>
        <v>17.200000000000003</v>
      </c>
      <c r="I479" s="172">
        <f t="shared" si="687"/>
        <v>0.28666666666666674</v>
      </c>
      <c r="J479" s="173">
        <v>8</v>
      </c>
      <c r="K479" s="145">
        <v>3.8</v>
      </c>
      <c r="L479" s="146">
        <v>1.2</v>
      </c>
      <c r="M479" s="133">
        <v>380</v>
      </c>
      <c r="N479" s="133"/>
      <c r="O479" s="166">
        <f t="shared" si="688"/>
        <v>100</v>
      </c>
      <c r="P479" s="158">
        <f t="shared" si="697"/>
        <v>12.5</v>
      </c>
      <c r="Q479" s="137"/>
      <c r="R479" s="158">
        <f t="shared" si="698"/>
        <v>0</v>
      </c>
      <c r="S479" s="137"/>
      <c r="T479" s="158">
        <f t="shared" si="689"/>
        <v>0</v>
      </c>
      <c r="U479" s="137"/>
      <c r="V479" s="158">
        <f t="shared" si="690"/>
        <v>0</v>
      </c>
      <c r="W479" s="137">
        <v>0</v>
      </c>
      <c r="X479" s="158">
        <f t="shared" si="691"/>
        <v>0</v>
      </c>
      <c r="Y479" s="137">
        <v>0</v>
      </c>
      <c r="Z479" s="158">
        <f t="shared" si="692"/>
        <v>0</v>
      </c>
      <c r="AA479" s="137">
        <v>0</v>
      </c>
      <c r="AB479" s="158">
        <f t="shared" si="693"/>
        <v>0</v>
      </c>
      <c r="AC479" s="166">
        <v>0</v>
      </c>
      <c r="AD479" s="137">
        <v>0</v>
      </c>
      <c r="AE479" s="158">
        <f t="shared" si="694"/>
        <v>0</v>
      </c>
      <c r="AF479" s="158">
        <v>27</v>
      </c>
      <c r="AG479" s="158">
        <v>0</v>
      </c>
      <c r="AH479" s="197">
        <v>0.04</v>
      </c>
      <c r="AI479" s="197">
        <v>1.4999999999999999E-2</v>
      </c>
      <c r="AJ479" s="158">
        <f t="shared" si="695"/>
        <v>2.4</v>
      </c>
      <c r="AK479" s="175">
        <f t="shared" si="696"/>
        <v>0.89999999999999991</v>
      </c>
    </row>
    <row r="480" spans="1:37" s="195" customFormat="1" ht="12.75" customHeight="1" x14ac:dyDescent="0.2">
      <c r="A480" s="141" t="s">
        <v>185</v>
      </c>
      <c r="B480" s="176" t="s">
        <v>8</v>
      </c>
      <c r="C480" s="176" t="s">
        <v>2</v>
      </c>
      <c r="D480" s="273">
        <v>60</v>
      </c>
      <c r="E480" s="273">
        <v>45</v>
      </c>
      <c r="F480" s="273">
        <v>5</v>
      </c>
      <c r="G480" s="171">
        <f t="shared" si="685"/>
        <v>40.142105263157895</v>
      </c>
      <c r="H480" s="171">
        <f t="shared" si="686"/>
        <v>19.857894736842105</v>
      </c>
      <c r="I480" s="172">
        <f t="shared" si="687"/>
        <v>0.33096491228070174</v>
      </c>
      <c r="J480" s="173">
        <v>15</v>
      </c>
      <c r="K480" s="145">
        <v>3.8</v>
      </c>
      <c r="L480" s="146">
        <v>1.2</v>
      </c>
      <c r="M480" s="133">
        <v>561</v>
      </c>
      <c r="N480" s="133"/>
      <c r="O480" s="166">
        <f t="shared" si="688"/>
        <v>147.63157894736844</v>
      </c>
      <c r="P480" s="158">
        <f t="shared" si="697"/>
        <v>9.8421052631578956</v>
      </c>
      <c r="Q480" s="137"/>
      <c r="R480" s="158">
        <f t="shared" si="698"/>
        <v>0</v>
      </c>
      <c r="S480" s="137"/>
      <c r="T480" s="158">
        <f t="shared" si="689"/>
        <v>0</v>
      </c>
      <c r="U480" s="137"/>
      <c r="V480" s="158">
        <f t="shared" si="690"/>
        <v>0</v>
      </c>
      <c r="W480" s="137">
        <v>0</v>
      </c>
      <c r="X480" s="158">
        <f t="shared" si="691"/>
        <v>0</v>
      </c>
      <c r="Y480" s="137">
        <v>0</v>
      </c>
      <c r="Z480" s="158">
        <f t="shared" si="692"/>
        <v>0</v>
      </c>
      <c r="AA480" s="137">
        <v>0</v>
      </c>
      <c r="AB480" s="158">
        <f t="shared" si="693"/>
        <v>0</v>
      </c>
      <c r="AC480" s="166">
        <v>0</v>
      </c>
      <c r="AD480" s="137">
        <v>0</v>
      </c>
      <c r="AE480" s="158">
        <f t="shared" si="694"/>
        <v>0</v>
      </c>
      <c r="AF480" s="158">
        <v>27</v>
      </c>
      <c r="AG480" s="158">
        <v>0</v>
      </c>
      <c r="AH480" s="197">
        <v>0.04</v>
      </c>
      <c r="AI480" s="197">
        <v>1.4999999999999999E-2</v>
      </c>
      <c r="AJ480" s="158">
        <f t="shared" si="695"/>
        <v>2.4</v>
      </c>
      <c r="AK480" s="175">
        <f t="shared" si="696"/>
        <v>0.89999999999999991</v>
      </c>
    </row>
    <row r="481" spans="1:37" s="195" customFormat="1" ht="12.75" customHeight="1" x14ac:dyDescent="0.2">
      <c r="A481" s="141" t="s">
        <v>185</v>
      </c>
      <c r="B481" s="176" t="s">
        <v>8</v>
      </c>
      <c r="C481" s="176" t="s">
        <v>3</v>
      </c>
      <c r="D481" s="273">
        <v>60</v>
      </c>
      <c r="E481" s="273">
        <v>45</v>
      </c>
      <c r="F481" s="273">
        <v>5</v>
      </c>
      <c r="G481" s="171">
        <f t="shared" si="685"/>
        <v>39.832163742690057</v>
      </c>
      <c r="H481" s="171">
        <f t="shared" si="686"/>
        <v>20.167836257309943</v>
      </c>
      <c r="I481" s="172">
        <f t="shared" si="687"/>
        <v>0.33613060428849906</v>
      </c>
      <c r="J481" s="173">
        <v>27</v>
      </c>
      <c r="K481" s="145">
        <v>3.8</v>
      </c>
      <c r="L481" s="146">
        <v>1.2</v>
      </c>
      <c r="M481" s="133">
        <v>978</v>
      </c>
      <c r="N481" s="133"/>
      <c r="O481" s="166">
        <f t="shared" si="688"/>
        <v>257.36842105263162</v>
      </c>
      <c r="P481" s="158">
        <f t="shared" si="697"/>
        <v>9.5321637426900594</v>
      </c>
      <c r="Q481" s="137"/>
      <c r="R481" s="158">
        <f t="shared" si="698"/>
        <v>0</v>
      </c>
      <c r="S481" s="137"/>
      <c r="T481" s="158">
        <f t="shared" si="689"/>
        <v>0</v>
      </c>
      <c r="U481" s="137"/>
      <c r="V481" s="158">
        <f t="shared" si="690"/>
        <v>0</v>
      </c>
      <c r="W481" s="137">
        <v>0</v>
      </c>
      <c r="X481" s="158">
        <f t="shared" si="691"/>
        <v>0</v>
      </c>
      <c r="Y481" s="137">
        <v>0</v>
      </c>
      <c r="Z481" s="158">
        <f t="shared" si="692"/>
        <v>0</v>
      </c>
      <c r="AA481" s="137">
        <v>0</v>
      </c>
      <c r="AB481" s="158">
        <f t="shared" si="693"/>
        <v>0</v>
      </c>
      <c r="AC481" s="166">
        <v>0</v>
      </c>
      <c r="AD481" s="137">
        <v>0</v>
      </c>
      <c r="AE481" s="158">
        <f t="shared" si="694"/>
        <v>0</v>
      </c>
      <c r="AF481" s="158">
        <v>27</v>
      </c>
      <c r="AG481" s="158">
        <v>0</v>
      </c>
      <c r="AH481" s="197">
        <v>0.04</v>
      </c>
      <c r="AI481" s="197">
        <v>1.4999999999999999E-2</v>
      </c>
      <c r="AJ481" s="158">
        <f t="shared" si="695"/>
        <v>2.4</v>
      </c>
      <c r="AK481" s="175">
        <f t="shared" si="696"/>
        <v>0.89999999999999991</v>
      </c>
    </row>
    <row r="482" spans="1:37" s="195" customFormat="1" ht="12.75" customHeight="1" x14ac:dyDescent="0.2">
      <c r="A482" s="141" t="s">
        <v>185</v>
      </c>
      <c r="B482" s="176" t="s">
        <v>9</v>
      </c>
      <c r="C482" s="176" t="s">
        <v>1</v>
      </c>
      <c r="D482" s="273">
        <v>60</v>
      </c>
      <c r="E482" s="273">
        <v>45</v>
      </c>
      <c r="F482" s="273">
        <v>5</v>
      </c>
      <c r="G482" s="171">
        <f t="shared" si="685"/>
        <v>41.878947368421052</v>
      </c>
      <c r="H482" s="171">
        <f t="shared" si="686"/>
        <v>18.121052631578948</v>
      </c>
      <c r="I482" s="172">
        <f t="shared" si="687"/>
        <v>0.30201754385964913</v>
      </c>
      <c r="J482" s="173">
        <v>8</v>
      </c>
      <c r="K482" s="145">
        <v>3.8</v>
      </c>
      <c r="L482" s="146">
        <v>1.2</v>
      </c>
      <c r="M482" s="133">
        <v>352</v>
      </c>
      <c r="N482" s="133"/>
      <c r="O482" s="166">
        <f t="shared" si="688"/>
        <v>92.631578947368425</v>
      </c>
      <c r="P482" s="158">
        <f t="shared" si="697"/>
        <v>11.578947368421053</v>
      </c>
      <c r="Q482" s="137"/>
      <c r="R482" s="158">
        <f t="shared" si="698"/>
        <v>0</v>
      </c>
      <c r="S482" s="137"/>
      <c r="T482" s="158">
        <f t="shared" si="689"/>
        <v>0</v>
      </c>
      <c r="U482" s="137"/>
      <c r="V482" s="158">
        <f t="shared" si="690"/>
        <v>0</v>
      </c>
      <c r="W482" s="137">
        <v>0</v>
      </c>
      <c r="X482" s="158">
        <f t="shared" si="691"/>
        <v>0</v>
      </c>
      <c r="Y482" s="137">
        <v>0</v>
      </c>
      <c r="Z482" s="158">
        <f t="shared" si="692"/>
        <v>0</v>
      </c>
      <c r="AA482" s="137">
        <v>0</v>
      </c>
      <c r="AB482" s="158">
        <f t="shared" si="693"/>
        <v>0</v>
      </c>
      <c r="AC482" s="166">
        <v>0</v>
      </c>
      <c r="AD482" s="137">
        <v>0</v>
      </c>
      <c r="AE482" s="158">
        <f t="shared" si="694"/>
        <v>0</v>
      </c>
      <c r="AF482" s="158">
        <v>27</v>
      </c>
      <c r="AG482" s="158">
        <v>0</v>
      </c>
      <c r="AH482" s="197">
        <v>0.04</v>
      </c>
      <c r="AI482" s="197">
        <v>1.4999999999999999E-2</v>
      </c>
      <c r="AJ482" s="158">
        <f t="shared" si="695"/>
        <v>2.4</v>
      </c>
      <c r="AK482" s="175">
        <f t="shared" si="696"/>
        <v>0.89999999999999991</v>
      </c>
    </row>
    <row r="483" spans="1:37" s="195" customFormat="1" ht="12.75" customHeight="1" x14ac:dyDescent="0.2">
      <c r="A483" s="141" t="s">
        <v>185</v>
      </c>
      <c r="B483" s="176" t="s">
        <v>9</v>
      </c>
      <c r="C483" s="176" t="s">
        <v>2</v>
      </c>
      <c r="D483" s="273">
        <v>60</v>
      </c>
      <c r="E483" s="273">
        <v>45</v>
      </c>
      <c r="F483" s="273">
        <v>5</v>
      </c>
      <c r="G483" s="171">
        <f t="shared" si="685"/>
        <v>39.247368421052627</v>
      </c>
      <c r="H483" s="171">
        <f t="shared" si="686"/>
        <v>20.752631578947373</v>
      </c>
      <c r="I483" s="172">
        <f t="shared" si="687"/>
        <v>0.34587719298245623</v>
      </c>
      <c r="J483" s="173">
        <v>15</v>
      </c>
      <c r="K483" s="145">
        <v>3.8</v>
      </c>
      <c r="L483" s="146">
        <v>1.2</v>
      </c>
      <c r="M483" s="133">
        <v>510</v>
      </c>
      <c r="N483" s="133"/>
      <c r="O483" s="166">
        <f t="shared" si="688"/>
        <v>134.21052631578948</v>
      </c>
      <c r="P483" s="158">
        <f t="shared" si="697"/>
        <v>8.9473684210526319</v>
      </c>
      <c r="Q483" s="137"/>
      <c r="R483" s="158">
        <f t="shared" si="698"/>
        <v>0</v>
      </c>
      <c r="S483" s="137"/>
      <c r="T483" s="158">
        <f t="shared" si="689"/>
        <v>0</v>
      </c>
      <c r="U483" s="137"/>
      <c r="V483" s="158">
        <f t="shared" si="690"/>
        <v>0</v>
      </c>
      <c r="W483" s="137">
        <v>0</v>
      </c>
      <c r="X483" s="158">
        <f t="shared" si="691"/>
        <v>0</v>
      </c>
      <c r="Y483" s="137">
        <v>0</v>
      </c>
      <c r="Z483" s="158">
        <f t="shared" si="692"/>
        <v>0</v>
      </c>
      <c r="AA483" s="137">
        <v>0</v>
      </c>
      <c r="AB483" s="158">
        <f t="shared" si="693"/>
        <v>0</v>
      </c>
      <c r="AC483" s="166">
        <v>0</v>
      </c>
      <c r="AD483" s="137">
        <v>0</v>
      </c>
      <c r="AE483" s="158">
        <f t="shared" si="694"/>
        <v>0</v>
      </c>
      <c r="AF483" s="158">
        <v>27</v>
      </c>
      <c r="AG483" s="158">
        <v>0</v>
      </c>
      <c r="AH483" s="197">
        <v>0.04</v>
      </c>
      <c r="AI483" s="197">
        <v>1.4999999999999999E-2</v>
      </c>
      <c r="AJ483" s="158">
        <f t="shared" si="695"/>
        <v>2.4</v>
      </c>
      <c r="AK483" s="175">
        <f t="shared" si="696"/>
        <v>0.89999999999999991</v>
      </c>
    </row>
    <row r="484" spans="1:37" s="195" customFormat="1" ht="12.75" customHeight="1" x14ac:dyDescent="0.2">
      <c r="A484" s="141" t="s">
        <v>185</v>
      </c>
      <c r="B484" s="176" t="s">
        <v>9</v>
      </c>
      <c r="C484" s="176" t="s">
        <v>3</v>
      </c>
      <c r="D484" s="273">
        <v>60</v>
      </c>
      <c r="E484" s="273">
        <v>45</v>
      </c>
      <c r="F484" s="273">
        <v>5</v>
      </c>
      <c r="G484" s="171">
        <f t="shared" si="685"/>
        <v>39.062183235867444</v>
      </c>
      <c r="H484" s="171">
        <f t="shared" si="686"/>
        <v>20.937816764132556</v>
      </c>
      <c r="I484" s="172">
        <f t="shared" si="687"/>
        <v>0.34896361273554261</v>
      </c>
      <c r="J484" s="173">
        <v>27</v>
      </c>
      <c r="K484" s="145">
        <v>3.8</v>
      </c>
      <c r="L484" s="146">
        <v>1.2</v>
      </c>
      <c r="M484" s="133">
        <v>899</v>
      </c>
      <c r="N484" s="133"/>
      <c r="O484" s="166">
        <f t="shared" si="688"/>
        <v>236.57894736842107</v>
      </c>
      <c r="P484" s="158">
        <f t="shared" si="697"/>
        <v>8.7621832358674467</v>
      </c>
      <c r="Q484" s="137"/>
      <c r="R484" s="158">
        <f t="shared" si="698"/>
        <v>0</v>
      </c>
      <c r="S484" s="137"/>
      <c r="T484" s="158">
        <f t="shared" si="689"/>
        <v>0</v>
      </c>
      <c r="U484" s="137"/>
      <c r="V484" s="158">
        <f t="shared" si="690"/>
        <v>0</v>
      </c>
      <c r="W484" s="137">
        <v>0</v>
      </c>
      <c r="X484" s="158">
        <f t="shared" si="691"/>
        <v>0</v>
      </c>
      <c r="Y484" s="137">
        <v>0</v>
      </c>
      <c r="Z484" s="158">
        <f t="shared" si="692"/>
        <v>0</v>
      </c>
      <c r="AA484" s="137">
        <v>0</v>
      </c>
      <c r="AB484" s="158">
        <f t="shared" si="693"/>
        <v>0</v>
      </c>
      <c r="AC484" s="166">
        <v>0</v>
      </c>
      <c r="AD484" s="137">
        <v>0</v>
      </c>
      <c r="AE484" s="158">
        <f t="shared" si="694"/>
        <v>0</v>
      </c>
      <c r="AF484" s="158">
        <v>27</v>
      </c>
      <c r="AG484" s="158">
        <v>0</v>
      </c>
      <c r="AH484" s="197">
        <v>0.04</v>
      </c>
      <c r="AI484" s="197">
        <v>1.4999999999999999E-2</v>
      </c>
      <c r="AJ484" s="158">
        <f t="shared" si="695"/>
        <v>2.4</v>
      </c>
      <c r="AK484" s="175">
        <f t="shared" si="696"/>
        <v>0.89999999999999991</v>
      </c>
    </row>
    <row r="485" spans="1:37" s="195" customFormat="1" ht="12.75" customHeight="1" x14ac:dyDescent="0.2">
      <c r="A485" s="141" t="s">
        <v>185</v>
      </c>
      <c r="B485" s="176" t="s">
        <v>10</v>
      </c>
      <c r="C485" s="176" t="s">
        <v>1</v>
      </c>
      <c r="D485" s="273">
        <v>65</v>
      </c>
      <c r="E485" s="273">
        <v>45</v>
      </c>
      <c r="F485" s="273">
        <v>5</v>
      </c>
      <c r="G485" s="171">
        <f t="shared" si="685"/>
        <v>43.338157894736845</v>
      </c>
      <c r="H485" s="171">
        <f t="shared" si="686"/>
        <v>21.661842105263155</v>
      </c>
      <c r="I485" s="172">
        <f t="shared" si="687"/>
        <v>0.33325910931174085</v>
      </c>
      <c r="J485" s="173">
        <v>8</v>
      </c>
      <c r="K485" s="145">
        <v>3.8</v>
      </c>
      <c r="L485" s="146">
        <v>1.2</v>
      </c>
      <c r="M485" s="133">
        <v>388</v>
      </c>
      <c r="N485" s="133"/>
      <c r="O485" s="166">
        <f t="shared" si="688"/>
        <v>102.10526315789474</v>
      </c>
      <c r="P485" s="158">
        <f t="shared" si="697"/>
        <v>12.763157894736842</v>
      </c>
      <c r="Q485" s="137"/>
      <c r="R485" s="158">
        <f t="shared" si="698"/>
        <v>0</v>
      </c>
      <c r="S485" s="137"/>
      <c r="T485" s="158">
        <f t="shared" si="689"/>
        <v>0</v>
      </c>
      <c r="U485" s="137"/>
      <c r="V485" s="158">
        <f t="shared" si="690"/>
        <v>0</v>
      </c>
      <c r="W485" s="137">
        <v>0</v>
      </c>
      <c r="X485" s="158">
        <f t="shared" si="691"/>
        <v>0</v>
      </c>
      <c r="Y485" s="137">
        <v>0</v>
      </c>
      <c r="Z485" s="158">
        <f t="shared" si="692"/>
        <v>0</v>
      </c>
      <c r="AA485" s="137">
        <v>0</v>
      </c>
      <c r="AB485" s="158">
        <f t="shared" si="693"/>
        <v>0</v>
      </c>
      <c r="AC485" s="166">
        <v>0</v>
      </c>
      <c r="AD485" s="137">
        <v>0</v>
      </c>
      <c r="AE485" s="158">
        <f t="shared" si="694"/>
        <v>0</v>
      </c>
      <c r="AF485" s="158">
        <v>27</v>
      </c>
      <c r="AG485" s="158">
        <v>0</v>
      </c>
      <c r="AH485" s="197">
        <v>0.04</v>
      </c>
      <c r="AI485" s="197">
        <v>1.4999999999999999E-2</v>
      </c>
      <c r="AJ485" s="158">
        <f t="shared" si="695"/>
        <v>2.6</v>
      </c>
      <c r="AK485" s="175">
        <f t="shared" si="696"/>
        <v>0.97499999999999998</v>
      </c>
    </row>
    <row r="486" spans="1:37" s="195" customFormat="1" ht="12.75" customHeight="1" x14ac:dyDescent="0.2">
      <c r="A486" s="141" t="s">
        <v>185</v>
      </c>
      <c r="B486" s="176" t="s">
        <v>10</v>
      </c>
      <c r="C486" s="176" t="s">
        <v>2</v>
      </c>
      <c r="D486" s="273">
        <v>65</v>
      </c>
      <c r="E486" s="273">
        <v>45</v>
      </c>
      <c r="F486" s="273">
        <v>5</v>
      </c>
      <c r="G486" s="171">
        <f t="shared" si="685"/>
        <v>40.627631578947373</v>
      </c>
      <c r="H486" s="171">
        <f t="shared" si="686"/>
        <v>24.372368421052627</v>
      </c>
      <c r="I486" s="172">
        <f t="shared" si="687"/>
        <v>0.37495951417004042</v>
      </c>
      <c r="J486" s="173">
        <v>15</v>
      </c>
      <c r="K486" s="145">
        <v>3.8</v>
      </c>
      <c r="L486" s="146">
        <v>1.2</v>
      </c>
      <c r="M486" s="133">
        <v>573</v>
      </c>
      <c r="N486" s="133"/>
      <c r="O486" s="166">
        <f t="shared" si="688"/>
        <v>150.78947368421052</v>
      </c>
      <c r="P486" s="158">
        <f t="shared" si="697"/>
        <v>10.052631578947368</v>
      </c>
      <c r="Q486" s="137"/>
      <c r="R486" s="158">
        <f t="shared" si="698"/>
        <v>0</v>
      </c>
      <c r="S486" s="137"/>
      <c r="T486" s="158">
        <f t="shared" si="689"/>
        <v>0</v>
      </c>
      <c r="U486" s="137"/>
      <c r="V486" s="158">
        <f t="shared" si="690"/>
        <v>0</v>
      </c>
      <c r="W486" s="137">
        <v>0</v>
      </c>
      <c r="X486" s="158">
        <f t="shared" si="691"/>
        <v>0</v>
      </c>
      <c r="Y486" s="137">
        <v>0</v>
      </c>
      <c r="Z486" s="158">
        <f t="shared" si="692"/>
        <v>0</v>
      </c>
      <c r="AA486" s="137">
        <v>0</v>
      </c>
      <c r="AB486" s="158">
        <f t="shared" si="693"/>
        <v>0</v>
      </c>
      <c r="AC486" s="166">
        <v>0</v>
      </c>
      <c r="AD486" s="137">
        <v>0</v>
      </c>
      <c r="AE486" s="158">
        <f t="shared" si="694"/>
        <v>0</v>
      </c>
      <c r="AF486" s="158">
        <v>27</v>
      </c>
      <c r="AG486" s="158">
        <v>0</v>
      </c>
      <c r="AH486" s="197">
        <v>0.04</v>
      </c>
      <c r="AI486" s="197">
        <v>1.4999999999999999E-2</v>
      </c>
      <c r="AJ486" s="158">
        <f t="shared" si="695"/>
        <v>2.6</v>
      </c>
      <c r="AK486" s="175">
        <f t="shared" si="696"/>
        <v>0.97499999999999998</v>
      </c>
    </row>
    <row r="487" spans="1:37" s="195" customFormat="1" ht="12.75" customHeight="1" x14ac:dyDescent="0.2">
      <c r="A487" s="141" t="s">
        <v>185</v>
      </c>
      <c r="B487" s="176" t="s">
        <v>10</v>
      </c>
      <c r="C487" s="176" t="s">
        <v>3</v>
      </c>
      <c r="D487" s="273">
        <v>65</v>
      </c>
      <c r="E487" s="273">
        <v>45</v>
      </c>
      <c r="F487" s="273">
        <v>5</v>
      </c>
      <c r="G487" s="171">
        <f t="shared" si="685"/>
        <v>40.302095516569203</v>
      </c>
      <c r="H487" s="171">
        <f t="shared" si="686"/>
        <v>24.697904483430797</v>
      </c>
      <c r="I487" s="172">
        <f t="shared" si="687"/>
        <v>0.3799677612835507</v>
      </c>
      <c r="J487" s="173">
        <v>27</v>
      </c>
      <c r="K487" s="145">
        <v>3.8</v>
      </c>
      <c r="L487" s="146">
        <v>1.2</v>
      </c>
      <c r="M487" s="133">
        <v>998</v>
      </c>
      <c r="N487" s="133"/>
      <c r="O487" s="166">
        <f t="shared" si="688"/>
        <v>262.63157894736844</v>
      </c>
      <c r="P487" s="158">
        <f t="shared" si="697"/>
        <v>9.7270955165692019</v>
      </c>
      <c r="Q487" s="137"/>
      <c r="R487" s="158">
        <f t="shared" si="698"/>
        <v>0</v>
      </c>
      <c r="S487" s="137"/>
      <c r="T487" s="158">
        <f t="shared" si="689"/>
        <v>0</v>
      </c>
      <c r="U487" s="137"/>
      <c r="V487" s="158">
        <f t="shared" si="690"/>
        <v>0</v>
      </c>
      <c r="W487" s="137">
        <v>0</v>
      </c>
      <c r="X487" s="158">
        <f t="shared" si="691"/>
        <v>0</v>
      </c>
      <c r="Y487" s="137">
        <v>0</v>
      </c>
      <c r="Z487" s="158">
        <f t="shared" si="692"/>
        <v>0</v>
      </c>
      <c r="AA487" s="137">
        <v>0</v>
      </c>
      <c r="AB487" s="158">
        <f t="shared" si="693"/>
        <v>0</v>
      </c>
      <c r="AC487" s="166">
        <v>0</v>
      </c>
      <c r="AD487" s="137">
        <v>0</v>
      </c>
      <c r="AE487" s="158">
        <f t="shared" si="694"/>
        <v>0</v>
      </c>
      <c r="AF487" s="158">
        <v>27</v>
      </c>
      <c r="AG487" s="158">
        <v>0</v>
      </c>
      <c r="AH487" s="197">
        <v>0.04</v>
      </c>
      <c r="AI487" s="197">
        <v>1.4999999999999999E-2</v>
      </c>
      <c r="AJ487" s="158">
        <f t="shared" si="695"/>
        <v>2.6</v>
      </c>
      <c r="AK487" s="175">
        <f t="shared" si="696"/>
        <v>0.97499999999999998</v>
      </c>
    </row>
    <row r="488" spans="1:37" s="195" customFormat="1" ht="12.75" customHeight="1" x14ac:dyDescent="0.2">
      <c r="A488" s="141" t="s">
        <v>185</v>
      </c>
      <c r="B488" s="176" t="s">
        <v>11</v>
      </c>
      <c r="C488" s="176" t="s">
        <v>1</v>
      </c>
      <c r="D488" s="273">
        <v>65</v>
      </c>
      <c r="E488" s="273">
        <v>45</v>
      </c>
      <c r="F488" s="273">
        <v>5</v>
      </c>
      <c r="G488" s="171">
        <f t="shared" si="685"/>
        <v>46.890789473684215</v>
      </c>
      <c r="H488" s="171">
        <f t="shared" si="686"/>
        <v>18.109210526315785</v>
      </c>
      <c r="I488" s="172">
        <f t="shared" si="687"/>
        <v>0.27860323886639671</v>
      </c>
      <c r="J488" s="173">
        <v>8</v>
      </c>
      <c r="K488" s="145">
        <v>3.8</v>
      </c>
      <c r="L488" s="146">
        <v>1.2</v>
      </c>
      <c r="M488" s="133">
        <v>496</v>
      </c>
      <c r="N488" s="133"/>
      <c r="O488" s="166">
        <f t="shared" si="688"/>
        <v>130.5263157894737</v>
      </c>
      <c r="P488" s="158">
        <f t="shared" si="697"/>
        <v>16.315789473684212</v>
      </c>
      <c r="Q488" s="137"/>
      <c r="R488" s="158">
        <f t="shared" si="698"/>
        <v>0</v>
      </c>
      <c r="S488" s="137"/>
      <c r="T488" s="158">
        <f t="shared" si="689"/>
        <v>0</v>
      </c>
      <c r="U488" s="137"/>
      <c r="V488" s="158">
        <f t="shared" si="690"/>
        <v>0</v>
      </c>
      <c r="W488" s="137">
        <v>0</v>
      </c>
      <c r="X488" s="158">
        <f t="shared" si="691"/>
        <v>0</v>
      </c>
      <c r="Y488" s="137">
        <v>0</v>
      </c>
      <c r="Z488" s="158">
        <f t="shared" si="692"/>
        <v>0</v>
      </c>
      <c r="AA488" s="137">
        <v>0</v>
      </c>
      <c r="AB488" s="158">
        <f t="shared" si="693"/>
        <v>0</v>
      </c>
      <c r="AC488" s="166">
        <v>0</v>
      </c>
      <c r="AD488" s="137">
        <v>0</v>
      </c>
      <c r="AE488" s="158">
        <f t="shared" si="694"/>
        <v>0</v>
      </c>
      <c r="AF488" s="158">
        <v>27</v>
      </c>
      <c r="AG488" s="158">
        <v>0</v>
      </c>
      <c r="AH488" s="197">
        <v>0.04</v>
      </c>
      <c r="AI488" s="197">
        <v>1.4999999999999999E-2</v>
      </c>
      <c r="AJ488" s="158">
        <f t="shared" si="695"/>
        <v>2.6</v>
      </c>
      <c r="AK488" s="175">
        <f t="shared" si="696"/>
        <v>0.97499999999999998</v>
      </c>
    </row>
    <row r="489" spans="1:37" s="195" customFormat="1" ht="12.75" customHeight="1" x14ac:dyDescent="0.2">
      <c r="A489" s="141" t="s">
        <v>185</v>
      </c>
      <c r="B489" s="176" t="s">
        <v>11</v>
      </c>
      <c r="C489" s="176" t="s">
        <v>2</v>
      </c>
      <c r="D489" s="273">
        <v>65</v>
      </c>
      <c r="E489" s="273">
        <v>45</v>
      </c>
      <c r="F489" s="273">
        <v>5</v>
      </c>
      <c r="G489" s="171">
        <f t="shared" si="685"/>
        <v>43.978508771929825</v>
      </c>
      <c r="H489" s="171">
        <f t="shared" si="686"/>
        <v>21.021491228070175</v>
      </c>
      <c r="I489" s="172">
        <f t="shared" si="687"/>
        <v>0.32340755735492577</v>
      </c>
      <c r="J489" s="173">
        <v>15</v>
      </c>
      <c r="K489" s="145">
        <v>3.8</v>
      </c>
      <c r="L489" s="146">
        <v>1.2</v>
      </c>
      <c r="M489" s="133">
        <v>764</v>
      </c>
      <c r="N489" s="133"/>
      <c r="O489" s="166">
        <f t="shared" si="688"/>
        <v>201.05263157894737</v>
      </c>
      <c r="P489" s="158">
        <f t="shared" si="697"/>
        <v>13.403508771929825</v>
      </c>
      <c r="Q489" s="137"/>
      <c r="R489" s="158">
        <f t="shared" si="698"/>
        <v>0</v>
      </c>
      <c r="S489" s="137"/>
      <c r="T489" s="158">
        <f t="shared" si="689"/>
        <v>0</v>
      </c>
      <c r="U489" s="137"/>
      <c r="V489" s="158">
        <f t="shared" si="690"/>
        <v>0</v>
      </c>
      <c r="W489" s="137">
        <v>0</v>
      </c>
      <c r="X489" s="158">
        <f t="shared" si="691"/>
        <v>0</v>
      </c>
      <c r="Y489" s="137">
        <v>0</v>
      </c>
      <c r="Z489" s="158">
        <f t="shared" si="692"/>
        <v>0</v>
      </c>
      <c r="AA489" s="137">
        <v>0</v>
      </c>
      <c r="AB489" s="158">
        <f t="shared" si="693"/>
        <v>0</v>
      </c>
      <c r="AC489" s="166">
        <v>0</v>
      </c>
      <c r="AD489" s="137">
        <v>0</v>
      </c>
      <c r="AE489" s="158">
        <f t="shared" si="694"/>
        <v>0</v>
      </c>
      <c r="AF489" s="158">
        <v>27</v>
      </c>
      <c r="AG489" s="158">
        <v>0</v>
      </c>
      <c r="AH489" s="197">
        <v>0.04</v>
      </c>
      <c r="AI489" s="197">
        <v>1.4999999999999999E-2</v>
      </c>
      <c r="AJ489" s="158">
        <f t="shared" si="695"/>
        <v>2.6</v>
      </c>
      <c r="AK489" s="175">
        <f t="shared" si="696"/>
        <v>0.97499999999999998</v>
      </c>
    </row>
    <row r="490" spans="1:37" s="195" customFormat="1" ht="13.5" customHeight="1" thickBot="1" x14ac:dyDescent="0.25">
      <c r="A490" s="142" t="s">
        <v>185</v>
      </c>
      <c r="B490" s="177" t="s">
        <v>11</v>
      </c>
      <c r="C490" s="177" t="s">
        <v>3</v>
      </c>
      <c r="D490" s="279">
        <v>65</v>
      </c>
      <c r="E490" s="279">
        <v>45</v>
      </c>
      <c r="F490" s="279">
        <v>5</v>
      </c>
      <c r="G490" s="178">
        <f t="shared" si="685"/>
        <v>43.216325536062385</v>
      </c>
      <c r="H490" s="178">
        <f t="shared" si="686"/>
        <v>21.783674463937615</v>
      </c>
      <c r="I490" s="179">
        <f t="shared" si="687"/>
        <v>0.33513345329134792</v>
      </c>
      <c r="J490" s="180">
        <v>27</v>
      </c>
      <c r="K490" s="147">
        <v>3.8</v>
      </c>
      <c r="L490" s="148">
        <v>1.2</v>
      </c>
      <c r="M490" s="134">
        <v>1297</v>
      </c>
      <c r="N490" s="134"/>
      <c r="O490" s="168">
        <f t="shared" si="688"/>
        <v>341.31578947368422</v>
      </c>
      <c r="P490" s="159">
        <f t="shared" si="697"/>
        <v>12.641325536062379</v>
      </c>
      <c r="Q490" s="138"/>
      <c r="R490" s="159">
        <f t="shared" si="698"/>
        <v>0</v>
      </c>
      <c r="S490" s="138"/>
      <c r="T490" s="159">
        <f t="shared" si="689"/>
        <v>0</v>
      </c>
      <c r="U490" s="138"/>
      <c r="V490" s="159">
        <f t="shared" si="690"/>
        <v>0</v>
      </c>
      <c r="W490" s="138">
        <v>0</v>
      </c>
      <c r="X490" s="159">
        <f t="shared" si="691"/>
        <v>0</v>
      </c>
      <c r="Y490" s="138">
        <v>0</v>
      </c>
      <c r="Z490" s="159">
        <f t="shared" si="692"/>
        <v>0</v>
      </c>
      <c r="AA490" s="138">
        <v>0</v>
      </c>
      <c r="AB490" s="159">
        <f t="shared" si="693"/>
        <v>0</v>
      </c>
      <c r="AC490" s="168">
        <v>0</v>
      </c>
      <c r="AD490" s="138">
        <v>0</v>
      </c>
      <c r="AE490" s="159">
        <f t="shared" si="694"/>
        <v>0</v>
      </c>
      <c r="AF490" s="159">
        <v>27</v>
      </c>
      <c r="AG490" s="159">
        <v>0</v>
      </c>
      <c r="AH490" s="199">
        <v>0.04</v>
      </c>
      <c r="AI490" s="199">
        <v>1.4999999999999999E-2</v>
      </c>
      <c r="AJ490" s="159">
        <f t="shared" si="695"/>
        <v>2.6</v>
      </c>
      <c r="AK490" s="182">
        <f t="shared" si="696"/>
        <v>0.97499999999999998</v>
      </c>
    </row>
    <row r="491" spans="1:37" s="195" customFormat="1" ht="12.75" customHeight="1" x14ac:dyDescent="0.2">
      <c r="A491" s="140" t="s">
        <v>63</v>
      </c>
      <c r="B491" s="188" t="s">
        <v>11</v>
      </c>
      <c r="C491" s="188" t="s">
        <v>22</v>
      </c>
      <c r="D491" s="272">
        <v>30</v>
      </c>
      <c r="E491" s="272">
        <v>25</v>
      </c>
      <c r="F491" s="272">
        <v>5</v>
      </c>
      <c r="G491" s="190">
        <f t="shared" si="671"/>
        <v>18.649999999999999</v>
      </c>
      <c r="H491" s="190">
        <f t="shared" si="672"/>
        <v>11.350000000000001</v>
      </c>
      <c r="I491" s="191">
        <f t="shared" si="673"/>
        <v>0.37833333333333335</v>
      </c>
      <c r="J491" s="192">
        <v>10</v>
      </c>
      <c r="K491" s="149">
        <v>3.8</v>
      </c>
      <c r="L491" s="144">
        <v>1.2</v>
      </c>
      <c r="M491" s="132"/>
      <c r="N491" s="132"/>
      <c r="O491" s="165">
        <f t="shared" si="674"/>
        <v>0</v>
      </c>
      <c r="P491" s="157">
        <f t="shared" si="683"/>
        <v>0</v>
      </c>
      <c r="Q491" s="136"/>
      <c r="R491" s="157">
        <f t="shared" si="684"/>
        <v>0</v>
      </c>
      <c r="S491" s="136"/>
      <c r="T491" s="157">
        <f t="shared" si="675"/>
        <v>0</v>
      </c>
      <c r="U491" s="136"/>
      <c r="V491" s="157">
        <f>U491*L491</f>
        <v>0</v>
      </c>
      <c r="W491" s="136">
        <v>0</v>
      </c>
      <c r="X491" s="157">
        <f t="shared" si="677"/>
        <v>0</v>
      </c>
      <c r="Y491" s="136">
        <v>0</v>
      </c>
      <c r="Z491" s="157">
        <f t="shared" si="678"/>
        <v>0</v>
      </c>
      <c r="AA491" s="136">
        <v>0</v>
      </c>
      <c r="AB491" s="157">
        <f t="shared" si="679"/>
        <v>0</v>
      </c>
      <c r="AC491" s="165">
        <v>0</v>
      </c>
      <c r="AD491" s="136">
        <v>0</v>
      </c>
      <c r="AE491" s="157">
        <f t="shared" si="680"/>
        <v>0</v>
      </c>
      <c r="AF491" s="157">
        <v>17</v>
      </c>
      <c r="AG491" s="157">
        <v>0</v>
      </c>
      <c r="AH491" s="193">
        <v>0.04</v>
      </c>
      <c r="AI491" s="193">
        <v>1.4999999999999999E-2</v>
      </c>
      <c r="AJ491" s="157">
        <f t="shared" si="681"/>
        <v>1.2</v>
      </c>
      <c r="AK491" s="194">
        <f t="shared" si="682"/>
        <v>0.44999999999999996</v>
      </c>
    </row>
    <row r="492" spans="1:37" s="195" customFormat="1" ht="12.75" customHeight="1" thickBot="1" x14ac:dyDescent="0.25">
      <c r="A492" s="142" t="s">
        <v>63</v>
      </c>
      <c r="B492" s="177" t="s">
        <v>10</v>
      </c>
      <c r="C492" s="177" t="s">
        <v>22</v>
      </c>
      <c r="D492" s="279">
        <v>30</v>
      </c>
      <c r="E492" s="279">
        <v>25</v>
      </c>
      <c r="F492" s="279">
        <v>5</v>
      </c>
      <c r="G492" s="178">
        <f t="shared" ref="G492:G497" si="699">SUM(P492,R492,T492,V492,X492,Z492,AB492,AC492,AE492,AF492,AJ492,AK492)</f>
        <v>18.649999999999999</v>
      </c>
      <c r="H492" s="178">
        <f t="shared" ref="H492:H497" si="700">D492-G492</f>
        <v>11.350000000000001</v>
      </c>
      <c r="I492" s="179">
        <f t="shared" ref="I492:I497" si="701">H492/D492</f>
        <v>0.37833333333333335</v>
      </c>
      <c r="J492" s="180">
        <v>10</v>
      </c>
      <c r="K492" s="147">
        <v>3.8</v>
      </c>
      <c r="L492" s="148">
        <v>1.2</v>
      </c>
      <c r="M492" s="134"/>
      <c r="N492" s="134"/>
      <c r="O492" s="168">
        <f t="shared" si="674"/>
        <v>0</v>
      </c>
      <c r="P492" s="159">
        <f t="shared" ref="P492:P497" si="702">O492/J492</f>
        <v>0</v>
      </c>
      <c r="Q492" s="138"/>
      <c r="R492" s="159">
        <f t="shared" ref="R492:R497" si="703">Q492/K492</f>
        <v>0</v>
      </c>
      <c r="S492" s="138"/>
      <c r="T492" s="159">
        <f t="shared" ref="T492:T497" si="704">S492/K492</f>
        <v>0</v>
      </c>
      <c r="U492" s="138"/>
      <c r="V492" s="159">
        <f>U492*L492</f>
        <v>0</v>
      </c>
      <c r="W492" s="138">
        <v>0</v>
      </c>
      <c r="X492" s="159">
        <f t="shared" ref="X492:X497" si="705">(W492/K492)/J492</f>
        <v>0</v>
      </c>
      <c r="Y492" s="138">
        <v>0</v>
      </c>
      <c r="Z492" s="159">
        <f t="shared" ref="Z492:Z497" si="706">(Y492/K492)/J492</f>
        <v>0</v>
      </c>
      <c r="AA492" s="138">
        <v>0</v>
      </c>
      <c r="AB492" s="159">
        <f t="shared" ref="AB492:AB497" si="707">(AA492/K492)/J492</f>
        <v>0</v>
      </c>
      <c r="AC492" s="168">
        <v>0</v>
      </c>
      <c r="AD492" s="138">
        <v>0</v>
      </c>
      <c r="AE492" s="159">
        <f t="shared" ref="AE492:AE497" si="708">AD492/K492</f>
        <v>0</v>
      </c>
      <c r="AF492" s="159">
        <v>17</v>
      </c>
      <c r="AG492" s="159">
        <v>0</v>
      </c>
      <c r="AH492" s="199">
        <v>0.04</v>
      </c>
      <c r="AI492" s="199">
        <v>1.4999999999999999E-2</v>
      </c>
      <c r="AJ492" s="159">
        <f t="shared" ref="AJ492:AJ497" si="709">(D492*AH492)+AG492</f>
        <v>1.2</v>
      </c>
      <c r="AK492" s="182">
        <f t="shared" ref="AK492:AK497" si="710">D492*AI492</f>
        <v>0.44999999999999996</v>
      </c>
    </row>
    <row r="493" spans="1:37" s="195" customFormat="1" ht="12.75" customHeight="1" thickBot="1" x14ac:dyDescent="0.25">
      <c r="A493" s="235" t="s">
        <v>141</v>
      </c>
      <c r="B493" s="225" t="s">
        <v>201</v>
      </c>
      <c r="C493" s="225" t="s">
        <v>22</v>
      </c>
      <c r="D493" s="280">
        <v>65</v>
      </c>
      <c r="E493" s="280">
        <v>45</v>
      </c>
      <c r="F493" s="280">
        <v>0</v>
      </c>
      <c r="G493" s="226">
        <f t="shared" si="699"/>
        <v>45.575000000000003</v>
      </c>
      <c r="H493" s="226">
        <f t="shared" si="700"/>
        <v>19.424999999999997</v>
      </c>
      <c r="I493" s="227">
        <f t="shared" si="701"/>
        <v>0.29884615384615382</v>
      </c>
      <c r="J493" s="228">
        <v>1</v>
      </c>
      <c r="K493" s="143">
        <v>3.8</v>
      </c>
      <c r="L493" s="152">
        <v>1.2</v>
      </c>
      <c r="M493" s="135"/>
      <c r="N493" s="135"/>
      <c r="O493" s="169">
        <f t="shared" ref="O493:O501" si="711">(M493+N493)/K493</f>
        <v>0</v>
      </c>
      <c r="P493" s="164">
        <f t="shared" si="702"/>
        <v>0</v>
      </c>
      <c r="Q493" s="139"/>
      <c r="R493" s="164">
        <f t="shared" si="703"/>
        <v>0</v>
      </c>
      <c r="S493" s="139"/>
      <c r="T493" s="164">
        <f t="shared" si="704"/>
        <v>0</v>
      </c>
      <c r="U493" s="139"/>
      <c r="V493" s="164">
        <f>U493/K493</f>
        <v>0</v>
      </c>
      <c r="W493" s="139">
        <v>0</v>
      </c>
      <c r="X493" s="164">
        <f t="shared" si="705"/>
        <v>0</v>
      </c>
      <c r="Y493" s="139">
        <v>0</v>
      </c>
      <c r="Z493" s="164">
        <f t="shared" si="706"/>
        <v>0</v>
      </c>
      <c r="AA493" s="139">
        <v>0</v>
      </c>
      <c r="AB493" s="164">
        <f t="shared" si="707"/>
        <v>0</v>
      </c>
      <c r="AC493" s="169">
        <v>0</v>
      </c>
      <c r="AD493" s="139">
        <v>0</v>
      </c>
      <c r="AE493" s="164">
        <f t="shared" si="708"/>
        <v>0</v>
      </c>
      <c r="AF493" s="164">
        <v>42</v>
      </c>
      <c r="AG493" s="164">
        <v>0</v>
      </c>
      <c r="AH493" s="229">
        <v>0.04</v>
      </c>
      <c r="AI493" s="229">
        <v>1.4999999999999999E-2</v>
      </c>
      <c r="AJ493" s="164">
        <f t="shared" si="709"/>
        <v>2.6</v>
      </c>
      <c r="AK493" s="230">
        <f t="shared" si="710"/>
        <v>0.97499999999999998</v>
      </c>
    </row>
    <row r="494" spans="1:37" s="195" customFormat="1" ht="12.75" customHeight="1" thickBot="1" x14ac:dyDescent="0.25">
      <c r="A494" s="200" t="s">
        <v>195</v>
      </c>
      <c r="B494" s="201" t="s">
        <v>7</v>
      </c>
      <c r="C494" s="201" t="s">
        <v>22</v>
      </c>
      <c r="D494" s="282">
        <v>35</v>
      </c>
      <c r="E494" s="282">
        <v>30</v>
      </c>
      <c r="F494" s="282">
        <v>5</v>
      </c>
      <c r="G494" s="203">
        <f t="shared" si="699"/>
        <v>21.924999999999997</v>
      </c>
      <c r="H494" s="203">
        <f t="shared" si="700"/>
        <v>13.075000000000003</v>
      </c>
      <c r="I494" s="204">
        <f t="shared" si="701"/>
        <v>0.37357142857142867</v>
      </c>
      <c r="J494" s="205">
        <v>1</v>
      </c>
      <c r="K494" s="153">
        <v>3.8</v>
      </c>
      <c r="L494" s="154">
        <v>1.2</v>
      </c>
      <c r="M494" s="206"/>
      <c r="N494" s="206"/>
      <c r="O494" s="207">
        <f t="shared" si="711"/>
        <v>0</v>
      </c>
      <c r="P494" s="186">
        <f t="shared" si="702"/>
        <v>0</v>
      </c>
      <c r="Q494" s="208"/>
      <c r="R494" s="186">
        <f t="shared" si="703"/>
        <v>0</v>
      </c>
      <c r="S494" s="208"/>
      <c r="T494" s="186">
        <f t="shared" si="704"/>
        <v>0</v>
      </c>
      <c r="U494" s="267"/>
      <c r="V494" s="186">
        <f>U494*L494</f>
        <v>0</v>
      </c>
      <c r="W494" s="208">
        <v>0</v>
      </c>
      <c r="X494" s="186">
        <f t="shared" si="705"/>
        <v>0</v>
      </c>
      <c r="Y494" s="208">
        <v>0</v>
      </c>
      <c r="Z494" s="186">
        <f t="shared" si="706"/>
        <v>0</v>
      </c>
      <c r="AA494" s="208">
        <v>0</v>
      </c>
      <c r="AB494" s="186">
        <f t="shared" si="707"/>
        <v>0</v>
      </c>
      <c r="AC494" s="186">
        <v>0</v>
      </c>
      <c r="AD494" s="208">
        <v>0</v>
      </c>
      <c r="AE494" s="186">
        <f t="shared" si="708"/>
        <v>0</v>
      </c>
      <c r="AF494" s="186">
        <v>20</v>
      </c>
      <c r="AG494" s="186">
        <v>0</v>
      </c>
      <c r="AH494" s="233">
        <v>0.04</v>
      </c>
      <c r="AI494" s="233">
        <v>1.4999999999999999E-2</v>
      </c>
      <c r="AJ494" s="186">
        <f t="shared" si="709"/>
        <v>1.4000000000000001</v>
      </c>
      <c r="AK494" s="210">
        <f t="shared" si="710"/>
        <v>0.52500000000000002</v>
      </c>
    </row>
    <row r="495" spans="1:37" s="195" customFormat="1" ht="12.75" customHeight="1" x14ac:dyDescent="0.2">
      <c r="A495" s="140" t="s">
        <v>68</v>
      </c>
      <c r="B495" s="188" t="s">
        <v>7</v>
      </c>
      <c r="C495" s="188" t="s">
        <v>1</v>
      </c>
      <c r="D495" s="272">
        <v>35</v>
      </c>
      <c r="E495" s="272">
        <v>30</v>
      </c>
      <c r="F495" s="272">
        <v>5</v>
      </c>
      <c r="G495" s="190">
        <f t="shared" si="699"/>
        <v>23.477631578947367</v>
      </c>
      <c r="H495" s="190">
        <f t="shared" si="700"/>
        <v>11.522368421052633</v>
      </c>
      <c r="I495" s="191">
        <f t="shared" si="701"/>
        <v>0.32921052631578951</v>
      </c>
      <c r="J495" s="192">
        <v>10</v>
      </c>
      <c r="K495" s="149">
        <v>3.8</v>
      </c>
      <c r="L495" s="144">
        <v>1.2</v>
      </c>
      <c r="M495" s="132">
        <v>249</v>
      </c>
      <c r="N495" s="132"/>
      <c r="O495" s="165">
        <f t="shared" si="711"/>
        <v>65.526315789473685</v>
      </c>
      <c r="P495" s="157">
        <f t="shared" si="702"/>
        <v>6.5526315789473681</v>
      </c>
      <c r="Q495" s="136"/>
      <c r="R495" s="157">
        <f t="shared" si="703"/>
        <v>0</v>
      </c>
      <c r="S495" s="136"/>
      <c r="T495" s="157">
        <f t="shared" si="704"/>
        <v>0</v>
      </c>
      <c r="U495" s="257"/>
      <c r="V495" s="157">
        <f>U495*L495</f>
        <v>0</v>
      </c>
      <c r="W495" s="136">
        <v>0</v>
      </c>
      <c r="X495" s="157">
        <f t="shared" si="705"/>
        <v>0</v>
      </c>
      <c r="Y495" s="136">
        <v>0</v>
      </c>
      <c r="Z495" s="157">
        <f t="shared" si="706"/>
        <v>0</v>
      </c>
      <c r="AA495" s="136">
        <v>0</v>
      </c>
      <c r="AB495" s="157">
        <f t="shared" si="707"/>
        <v>0</v>
      </c>
      <c r="AC495" s="157">
        <v>0</v>
      </c>
      <c r="AD495" s="136">
        <v>0</v>
      </c>
      <c r="AE495" s="157">
        <f t="shared" si="708"/>
        <v>0</v>
      </c>
      <c r="AF495" s="157">
        <v>15</v>
      </c>
      <c r="AG495" s="157">
        <v>0</v>
      </c>
      <c r="AH495" s="221">
        <v>0.04</v>
      </c>
      <c r="AI495" s="221">
        <v>1.4999999999999999E-2</v>
      </c>
      <c r="AJ495" s="157">
        <f t="shared" si="709"/>
        <v>1.4000000000000001</v>
      </c>
      <c r="AK495" s="194">
        <f t="shared" si="710"/>
        <v>0.52500000000000002</v>
      </c>
    </row>
    <row r="496" spans="1:37" s="195" customFormat="1" ht="12.75" customHeight="1" x14ac:dyDescent="0.2">
      <c r="A496" s="141" t="s">
        <v>68</v>
      </c>
      <c r="B496" s="176" t="s">
        <v>7</v>
      </c>
      <c r="C496" s="176" t="s">
        <v>2</v>
      </c>
      <c r="D496" s="273">
        <v>35</v>
      </c>
      <c r="E496" s="273">
        <v>30</v>
      </c>
      <c r="F496" s="273">
        <v>5</v>
      </c>
      <c r="G496" s="171">
        <f t="shared" si="699"/>
        <v>21.727631578947367</v>
      </c>
      <c r="H496" s="171">
        <f t="shared" si="700"/>
        <v>13.272368421052633</v>
      </c>
      <c r="I496" s="172">
        <f t="shared" si="701"/>
        <v>0.3792105263157895</v>
      </c>
      <c r="J496" s="173">
        <v>20</v>
      </c>
      <c r="K496" s="145">
        <v>3.8</v>
      </c>
      <c r="L496" s="146">
        <v>1.2</v>
      </c>
      <c r="M496" s="133">
        <v>365</v>
      </c>
      <c r="N496" s="133"/>
      <c r="O496" s="166">
        <f t="shared" si="711"/>
        <v>96.05263157894737</v>
      </c>
      <c r="P496" s="158">
        <f t="shared" si="702"/>
        <v>4.8026315789473681</v>
      </c>
      <c r="Q496" s="137"/>
      <c r="R496" s="158">
        <f t="shared" si="703"/>
        <v>0</v>
      </c>
      <c r="S496" s="137"/>
      <c r="T496" s="158">
        <f t="shared" si="704"/>
        <v>0</v>
      </c>
      <c r="U496" s="261"/>
      <c r="V496" s="158">
        <f>U496*L496</f>
        <v>0</v>
      </c>
      <c r="W496" s="137">
        <v>0</v>
      </c>
      <c r="X496" s="158">
        <f t="shared" si="705"/>
        <v>0</v>
      </c>
      <c r="Y496" s="137">
        <v>0</v>
      </c>
      <c r="Z496" s="158">
        <f t="shared" si="706"/>
        <v>0</v>
      </c>
      <c r="AA496" s="137">
        <v>0</v>
      </c>
      <c r="AB496" s="158">
        <f t="shared" si="707"/>
        <v>0</v>
      </c>
      <c r="AC496" s="158">
        <v>0</v>
      </c>
      <c r="AD496" s="137">
        <v>0</v>
      </c>
      <c r="AE496" s="158">
        <f t="shared" si="708"/>
        <v>0</v>
      </c>
      <c r="AF496" s="158">
        <v>15</v>
      </c>
      <c r="AG496" s="158">
        <v>0</v>
      </c>
      <c r="AH496" s="174">
        <v>0.04</v>
      </c>
      <c r="AI496" s="174">
        <v>1.4999999999999999E-2</v>
      </c>
      <c r="AJ496" s="158">
        <f t="shared" si="709"/>
        <v>1.4000000000000001</v>
      </c>
      <c r="AK496" s="175">
        <f t="shared" si="710"/>
        <v>0.52500000000000002</v>
      </c>
    </row>
    <row r="497" spans="1:37" s="195" customFormat="1" ht="12.75" customHeight="1" thickBot="1" x14ac:dyDescent="0.25">
      <c r="A497" s="142" t="s">
        <v>68</v>
      </c>
      <c r="B497" s="177" t="s">
        <v>7</v>
      </c>
      <c r="C497" s="177" t="s">
        <v>3</v>
      </c>
      <c r="D497" s="279">
        <v>35</v>
      </c>
      <c r="E497" s="279">
        <v>30</v>
      </c>
      <c r="F497" s="279">
        <v>5</v>
      </c>
      <c r="G497" s="178">
        <f t="shared" si="699"/>
        <v>22.530263157894733</v>
      </c>
      <c r="H497" s="178">
        <f t="shared" si="700"/>
        <v>12.469736842105267</v>
      </c>
      <c r="I497" s="179">
        <f t="shared" si="701"/>
        <v>0.35627819548872192</v>
      </c>
      <c r="J497" s="180">
        <v>30</v>
      </c>
      <c r="K497" s="147">
        <v>3.8</v>
      </c>
      <c r="L497" s="148">
        <v>1.2</v>
      </c>
      <c r="M497" s="134">
        <v>639</v>
      </c>
      <c r="N497" s="134"/>
      <c r="O497" s="168">
        <f t="shared" si="711"/>
        <v>168.15789473684211</v>
      </c>
      <c r="P497" s="159">
        <f t="shared" si="702"/>
        <v>5.6052631578947372</v>
      </c>
      <c r="Q497" s="138"/>
      <c r="R497" s="159">
        <f t="shared" si="703"/>
        <v>0</v>
      </c>
      <c r="S497" s="138"/>
      <c r="T497" s="159">
        <f t="shared" si="704"/>
        <v>0</v>
      </c>
      <c r="U497" s="262"/>
      <c r="V497" s="159">
        <f>U497*L497</f>
        <v>0</v>
      </c>
      <c r="W497" s="138">
        <v>0</v>
      </c>
      <c r="X497" s="159">
        <f t="shared" si="705"/>
        <v>0</v>
      </c>
      <c r="Y497" s="138">
        <v>0</v>
      </c>
      <c r="Z497" s="159">
        <f t="shared" si="706"/>
        <v>0</v>
      </c>
      <c r="AA497" s="138">
        <v>0</v>
      </c>
      <c r="AB497" s="159">
        <f t="shared" si="707"/>
        <v>0</v>
      </c>
      <c r="AC497" s="159">
        <v>0</v>
      </c>
      <c r="AD497" s="138">
        <v>0</v>
      </c>
      <c r="AE497" s="159">
        <f t="shared" si="708"/>
        <v>0</v>
      </c>
      <c r="AF497" s="159">
        <v>15</v>
      </c>
      <c r="AG497" s="159">
        <v>0</v>
      </c>
      <c r="AH497" s="181">
        <v>0.04</v>
      </c>
      <c r="AI497" s="181">
        <v>1.4999999999999999E-2</v>
      </c>
      <c r="AJ497" s="159">
        <f t="shared" si="709"/>
        <v>1.4000000000000001</v>
      </c>
      <c r="AK497" s="182">
        <f t="shared" si="710"/>
        <v>0.52500000000000002</v>
      </c>
    </row>
    <row r="498" spans="1:37" s="195" customFormat="1" ht="13.5" customHeight="1" x14ac:dyDescent="0.2">
      <c r="A498" s="140" t="s">
        <v>198</v>
      </c>
      <c r="B498" s="188" t="s">
        <v>196</v>
      </c>
      <c r="C498" s="188" t="s">
        <v>22</v>
      </c>
      <c r="D498" s="272">
        <v>65</v>
      </c>
      <c r="E498" s="272">
        <v>45</v>
      </c>
      <c r="F498" s="272">
        <v>10</v>
      </c>
      <c r="G498" s="190">
        <f t="shared" ref="G498:G507" si="712">SUM(P498,R498,T498,V498,X498,Z498,AB498,AC498,AE498,AF498,AJ498,AK498)</f>
        <v>46.575000000000003</v>
      </c>
      <c r="H498" s="190">
        <f t="shared" ref="H498:H507" si="713">D498-G498</f>
        <v>18.424999999999997</v>
      </c>
      <c r="I498" s="191">
        <f t="shared" ref="I498:I507" si="714">H498/D498</f>
        <v>0.28346153846153843</v>
      </c>
      <c r="J498" s="192">
        <v>1</v>
      </c>
      <c r="K498" s="149">
        <v>3.8</v>
      </c>
      <c r="L498" s="144">
        <v>1.2</v>
      </c>
      <c r="M498" s="132"/>
      <c r="N498" s="132"/>
      <c r="O498" s="165">
        <f t="shared" si="711"/>
        <v>0</v>
      </c>
      <c r="P498" s="157">
        <f t="shared" ref="P498:P507" si="715">O498/J498</f>
        <v>0</v>
      </c>
      <c r="Q498" s="136"/>
      <c r="R498" s="157">
        <f t="shared" ref="R498:R507" si="716">Q498/K498</f>
        <v>0</v>
      </c>
      <c r="S498" s="136"/>
      <c r="T498" s="157">
        <f t="shared" ref="T498:T507" si="717">S498/K498</f>
        <v>0</v>
      </c>
      <c r="U498" s="136"/>
      <c r="V498" s="157">
        <f>U498/K498</f>
        <v>0</v>
      </c>
      <c r="W498" s="136">
        <v>0</v>
      </c>
      <c r="X498" s="157">
        <f t="shared" ref="X498:X507" si="718">(W498/K498)/J498</f>
        <v>0</v>
      </c>
      <c r="Y498" s="136">
        <v>0</v>
      </c>
      <c r="Z498" s="157">
        <f t="shared" ref="Z498:Z507" si="719">(Y498/K498)/J498</f>
        <v>0</v>
      </c>
      <c r="AA498" s="136">
        <v>0</v>
      </c>
      <c r="AB498" s="157">
        <f t="shared" ref="AB498:AB507" si="720">(AA498/K498)/J498</f>
        <v>0</v>
      </c>
      <c r="AC498" s="157">
        <v>0</v>
      </c>
      <c r="AD498" s="136">
        <v>0</v>
      </c>
      <c r="AE498" s="157">
        <f t="shared" ref="AE498:AE507" si="721">AD498/K498</f>
        <v>0</v>
      </c>
      <c r="AF498" s="157">
        <v>43</v>
      </c>
      <c r="AG498" s="157">
        <v>0</v>
      </c>
      <c r="AH498" s="221">
        <v>0.04</v>
      </c>
      <c r="AI498" s="221">
        <v>1.4999999999999999E-2</v>
      </c>
      <c r="AJ498" s="157">
        <f t="shared" ref="AJ498:AJ507" si="722">(D498*AH498)+AG498</f>
        <v>2.6</v>
      </c>
      <c r="AK498" s="194">
        <f t="shared" ref="AK498:AK507" si="723">D498*AI498</f>
        <v>0.97499999999999998</v>
      </c>
    </row>
    <row r="499" spans="1:37" s="195" customFormat="1" ht="13.5" customHeight="1" x14ac:dyDescent="0.2">
      <c r="A499" s="141" t="s">
        <v>198</v>
      </c>
      <c r="B499" s="176" t="s">
        <v>10</v>
      </c>
      <c r="C499" s="176" t="s">
        <v>22</v>
      </c>
      <c r="D499" s="273">
        <v>60</v>
      </c>
      <c r="E499" s="273">
        <v>40</v>
      </c>
      <c r="F499" s="273">
        <v>10</v>
      </c>
      <c r="G499" s="171">
        <f>SUM(P499,R499,T499,V499,X499,Z499,AB499,AC499,AE499,AF499,AJ499,AK499)</f>
        <v>44.3</v>
      </c>
      <c r="H499" s="171">
        <f>D499-G499</f>
        <v>15.700000000000003</v>
      </c>
      <c r="I499" s="172">
        <f>H499/D499</f>
        <v>0.26166666666666671</v>
      </c>
      <c r="J499" s="173">
        <v>1</v>
      </c>
      <c r="K499" s="145">
        <v>3.8</v>
      </c>
      <c r="L499" s="146">
        <v>1.2</v>
      </c>
      <c r="M499" s="133"/>
      <c r="N499" s="133"/>
      <c r="O499" s="166">
        <f t="shared" si="711"/>
        <v>0</v>
      </c>
      <c r="P499" s="158">
        <f>O499/J499</f>
        <v>0</v>
      </c>
      <c r="Q499" s="137"/>
      <c r="R499" s="158">
        <f>Q499/K499</f>
        <v>0</v>
      </c>
      <c r="S499" s="137"/>
      <c r="T499" s="158">
        <f>S499/K499</f>
        <v>0</v>
      </c>
      <c r="U499" s="137"/>
      <c r="V499" s="158">
        <f>U499/K499</f>
        <v>0</v>
      </c>
      <c r="W499" s="137">
        <v>0</v>
      </c>
      <c r="X499" s="158">
        <f>(W499/K499)/J499</f>
        <v>0</v>
      </c>
      <c r="Y499" s="137">
        <v>0</v>
      </c>
      <c r="Z499" s="158">
        <f>(Y499/K499)/J499</f>
        <v>0</v>
      </c>
      <c r="AA499" s="137">
        <v>0</v>
      </c>
      <c r="AB499" s="158">
        <f>(AA499/K499)/J499</f>
        <v>0</v>
      </c>
      <c r="AC499" s="158">
        <v>0</v>
      </c>
      <c r="AD499" s="137">
        <v>0</v>
      </c>
      <c r="AE499" s="158">
        <f>AD499/K499</f>
        <v>0</v>
      </c>
      <c r="AF499" s="158">
        <v>41</v>
      </c>
      <c r="AG499" s="158">
        <v>0</v>
      </c>
      <c r="AH499" s="174">
        <v>0.04</v>
      </c>
      <c r="AI499" s="174">
        <v>1.4999999999999999E-2</v>
      </c>
      <c r="AJ499" s="158">
        <f>(D499*AH499)+AG499</f>
        <v>2.4</v>
      </c>
      <c r="AK499" s="175">
        <f>D499*AI499</f>
        <v>0.89999999999999991</v>
      </c>
    </row>
    <row r="500" spans="1:37" s="195" customFormat="1" ht="13.5" customHeight="1" x14ac:dyDescent="0.2">
      <c r="A500" s="141" t="s">
        <v>197</v>
      </c>
      <c r="B500" s="176" t="s">
        <v>196</v>
      </c>
      <c r="C500" s="176" t="s">
        <v>22</v>
      </c>
      <c r="D500" s="273">
        <v>60</v>
      </c>
      <c r="E500" s="273">
        <v>45</v>
      </c>
      <c r="F500" s="273">
        <v>10</v>
      </c>
      <c r="G500" s="171">
        <f>SUM(P500,R500,T500,V500,X500,Z500,AB500,AC500,AE500,AF500,AJ500,AK500)</f>
        <v>43.3</v>
      </c>
      <c r="H500" s="171">
        <f>D500-G500</f>
        <v>16.700000000000003</v>
      </c>
      <c r="I500" s="172">
        <f>H500/D500</f>
        <v>0.27833333333333338</v>
      </c>
      <c r="J500" s="173">
        <v>1</v>
      </c>
      <c r="K500" s="145">
        <v>3.8</v>
      </c>
      <c r="L500" s="146">
        <v>1.2</v>
      </c>
      <c r="M500" s="133"/>
      <c r="N500" s="133"/>
      <c r="O500" s="166">
        <f t="shared" si="711"/>
        <v>0</v>
      </c>
      <c r="P500" s="158">
        <f>O500/J500</f>
        <v>0</v>
      </c>
      <c r="Q500" s="137"/>
      <c r="R500" s="158">
        <f>Q500/K500</f>
        <v>0</v>
      </c>
      <c r="S500" s="137"/>
      <c r="T500" s="158">
        <f>S500/K500</f>
        <v>0</v>
      </c>
      <c r="U500" s="137"/>
      <c r="V500" s="158">
        <f>U500/K500</f>
        <v>0</v>
      </c>
      <c r="W500" s="137">
        <v>0</v>
      </c>
      <c r="X500" s="158">
        <f>(W500/K500)/J500</f>
        <v>0</v>
      </c>
      <c r="Y500" s="137">
        <v>0</v>
      </c>
      <c r="Z500" s="158">
        <f>(Y500/K500)/J500</f>
        <v>0</v>
      </c>
      <c r="AA500" s="137">
        <v>0</v>
      </c>
      <c r="AB500" s="158">
        <f>(AA500/K500)/J500</f>
        <v>0</v>
      </c>
      <c r="AC500" s="158">
        <v>0</v>
      </c>
      <c r="AD500" s="137">
        <v>0</v>
      </c>
      <c r="AE500" s="158">
        <f>AD500/K500</f>
        <v>0</v>
      </c>
      <c r="AF500" s="158">
        <v>40</v>
      </c>
      <c r="AG500" s="158">
        <v>0</v>
      </c>
      <c r="AH500" s="174">
        <v>0.04</v>
      </c>
      <c r="AI500" s="174">
        <v>1.4999999999999999E-2</v>
      </c>
      <c r="AJ500" s="158">
        <f>(D500*AH500)+AG500</f>
        <v>2.4</v>
      </c>
      <c r="AK500" s="175">
        <f>D500*AI500</f>
        <v>0.89999999999999991</v>
      </c>
    </row>
    <row r="501" spans="1:37" s="195" customFormat="1" ht="13.5" customHeight="1" thickBot="1" x14ac:dyDescent="0.25">
      <c r="A501" s="142" t="s">
        <v>197</v>
      </c>
      <c r="B501" s="177" t="s">
        <v>10</v>
      </c>
      <c r="C501" s="177" t="s">
        <v>22</v>
      </c>
      <c r="D501" s="279">
        <v>55</v>
      </c>
      <c r="E501" s="279">
        <v>40</v>
      </c>
      <c r="F501" s="279">
        <v>10</v>
      </c>
      <c r="G501" s="178">
        <f>SUM(P501,R501,T501,V501,X501,Z501,AB501,AC501,AE501,AF501,AJ501,AK501)</f>
        <v>41.025000000000006</v>
      </c>
      <c r="H501" s="178">
        <f>D501-G501</f>
        <v>13.974999999999994</v>
      </c>
      <c r="I501" s="179">
        <f>H501/D501</f>
        <v>0.25409090909090898</v>
      </c>
      <c r="J501" s="180">
        <v>1</v>
      </c>
      <c r="K501" s="147">
        <v>3.8</v>
      </c>
      <c r="L501" s="148">
        <v>1.2</v>
      </c>
      <c r="M501" s="134"/>
      <c r="N501" s="134"/>
      <c r="O501" s="168">
        <f t="shared" si="711"/>
        <v>0</v>
      </c>
      <c r="P501" s="159">
        <f>O501/J501</f>
        <v>0</v>
      </c>
      <c r="Q501" s="138"/>
      <c r="R501" s="159">
        <f>Q501/K501</f>
        <v>0</v>
      </c>
      <c r="S501" s="138"/>
      <c r="T501" s="159">
        <f>S501/K501</f>
        <v>0</v>
      </c>
      <c r="U501" s="138"/>
      <c r="V501" s="159">
        <f>U501/K501</f>
        <v>0</v>
      </c>
      <c r="W501" s="138">
        <v>0</v>
      </c>
      <c r="X501" s="159">
        <f>(W501/K501)/J501</f>
        <v>0</v>
      </c>
      <c r="Y501" s="138">
        <v>0</v>
      </c>
      <c r="Z501" s="159">
        <f>(Y501/K501)/J501</f>
        <v>0</v>
      </c>
      <c r="AA501" s="138">
        <v>0</v>
      </c>
      <c r="AB501" s="159">
        <f>(AA501/K501)/J501</f>
        <v>0</v>
      </c>
      <c r="AC501" s="159">
        <v>0</v>
      </c>
      <c r="AD501" s="138">
        <v>0</v>
      </c>
      <c r="AE501" s="159">
        <f>AD501/K501</f>
        <v>0</v>
      </c>
      <c r="AF501" s="159">
        <v>38</v>
      </c>
      <c r="AG501" s="159">
        <v>0</v>
      </c>
      <c r="AH501" s="181">
        <v>0.04</v>
      </c>
      <c r="AI501" s="181">
        <v>1.4999999999999999E-2</v>
      </c>
      <c r="AJ501" s="159">
        <f>(D501*AH501)+AG501</f>
        <v>2.2000000000000002</v>
      </c>
      <c r="AK501" s="182">
        <f>D501*AI501</f>
        <v>0.82499999999999996</v>
      </c>
    </row>
    <row r="502" spans="1:37" s="195" customFormat="1" ht="12.75" customHeight="1" x14ac:dyDescent="0.2">
      <c r="A502" s="141" t="s">
        <v>199</v>
      </c>
      <c r="B502" s="176" t="s">
        <v>10</v>
      </c>
      <c r="C502" s="176" t="s">
        <v>1</v>
      </c>
      <c r="D502" s="273">
        <v>60</v>
      </c>
      <c r="E502" s="273">
        <v>40</v>
      </c>
      <c r="F502" s="273">
        <v>10</v>
      </c>
      <c r="G502" s="171">
        <f t="shared" si="712"/>
        <v>45.971052631578942</v>
      </c>
      <c r="H502" s="171">
        <f t="shared" si="713"/>
        <v>14.028947368421058</v>
      </c>
      <c r="I502" s="172">
        <f t="shared" si="714"/>
        <v>0.23381578947368428</v>
      </c>
      <c r="J502" s="173">
        <v>8</v>
      </c>
      <c r="K502" s="145">
        <v>3.8</v>
      </c>
      <c r="L502" s="146">
        <v>1.2</v>
      </c>
      <c r="M502" s="133">
        <v>294</v>
      </c>
      <c r="N502" s="133"/>
      <c r="O502" s="166">
        <f t="shared" ref="O502:O507" si="724">(M502+N502)/K502</f>
        <v>77.368421052631589</v>
      </c>
      <c r="P502" s="158">
        <f t="shared" si="715"/>
        <v>9.6710526315789487</v>
      </c>
      <c r="Q502" s="137"/>
      <c r="R502" s="158">
        <f t="shared" si="716"/>
        <v>0</v>
      </c>
      <c r="S502" s="137"/>
      <c r="T502" s="158">
        <f t="shared" si="717"/>
        <v>0</v>
      </c>
      <c r="U502" s="137"/>
      <c r="V502" s="158">
        <f t="shared" ref="V502:V507" si="725">U502/K502</f>
        <v>0</v>
      </c>
      <c r="W502" s="137">
        <v>0</v>
      </c>
      <c r="X502" s="158">
        <f t="shared" si="718"/>
        <v>0</v>
      </c>
      <c r="Y502" s="137">
        <v>0</v>
      </c>
      <c r="Z502" s="158">
        <f t="shared" si="719"/>
        <v>0</v>
      </c>
      <c r="AA502" s="137">
        <v>0</v>
      </c>
      <c r="AB502" s="158">
        <f t="shared" si="720"/>
        <v>0</v>
      </c>
      <c r="AC502" s="166">
        <v>0</v>
      </c>
      <c r="AD502" s="137">
        <v>0</v>
      </c>
      <c r="AE502" s="158">
        <f t="shared" si="721"/>
        <v>0</v>
      </c>
      <c r="AF502" s="158">
        <v>33</v>
      </c>
      <c r="AG502" s="158">
        <v>0</v>
      </c>
      <c r="AH502" s="197">
        <v>0.04</v>
      </c>
      <c r="AI502" s="197">
        <v>1.4999999999999999E-2</v>
      </c>
      <c r="AJ502" s="158">
        <f t="shared" si="722"/>
        <v>2.4</v>
      </c>
      <c r="AK502" s="175">
        <f t="shared" si="723"/>
        <v>0.89999999999999991</v>
      </c>
    </row>
    <row r="503" spans="1:37" s="195" customFormat="1" ht="12.75" customHeight="1" x14ac:dyDescent="0.2">
      <c r="A503" s="141" t="s">
        <v>199</v>
      </c>
      <c r="B503" s="176" t="s">
        <v>10</v>
      </c>
      <c r="C503" s="176" t="s">
        <v>2</v>
      </c>
      <c r="D503" s="273">
        <v>60</v>
      </c>
      <c r="E503" s="273">
        <v>40</v>
      </c>
      <c r="F503" s="273">
        <v>10</v>
      </c>
      <c r="G503" s="171">
        <f t="shared" si="712"/>
        <v>43.457894736842107</v>
      </c>
      <c r="H503" s="171">
        <f t="shared" si="713"/>
        <v>16.542105263157893</v>
      </c>
      <c r="I503" s="172">
        <f t="shared" si="714"/>
        <v>0.27570175438596489</v>
      </c>
      <c r="J503" s="173">
        <v>15</v>
      </c>
      <c r="K503" s="145">
        <v>3.8</v>
      </c>
      <c r="L503" s="146">
        <v>1.2</v>
      </c>
      <c r="M503" s="133">
        <v>408</v>
      </c>
      <c r="N503" s="133"/>
      <c r="O503" s="166">
        <f t="shared" si="724"/>
        <v>107.36842105263159</v>
      </c>
      <c r="P503" s="158">
        <f t="shared" si="715"/>
        <v>7.1578947368421062</v>
      </c>
      <c r="Q503" s="137"/>
      <c r="R503" s="158">
        <f t="shared" si="716"/>
        <v>0</v>
      </c>
      <c r="S503" s="137"/>
      <c r="T503" s="158">
        <f t="shared" si="717"/>
        <v>0</v>
      </c>
      <c r="U503" s="137"/>
      <c r="V503" s="158">
        <f t="shared" si="725"/>
        <v>0</v>
      </c>
      <c r="W503" s="137">
        <v>0</v>
      </c>
      <c r="X503" s="158">
        <f t="shared" si="718"/>
        <v>0</v>
      </c>
      <c r="Y503" s="137">
        <v>0</v>
      </c>
      <c r="Z503" s="158">
        <f t="shared" si="719"/>
        <v>0</v>
      </c>
      <c r="AA503" s="137">
        <v>0</v>
      </c>
      <c r="AB503" s="158">
        <f t="shared" si="720"/>
        <v>0</v>
      </c>
      <c r="AC503" s="166">
        <v>0</v>
      </c>
      <c r="AD503" s="137">
        <v>0</v>
      </c>
      <c r="AE503" s="158">
        <f t="shared" si="721"/>
        <v>0</v>
      </c>
      <c r="AF503" s="158">
        <v>33</v>
      </c>
      <c r="AG503" s="158">
        <v>0</v>
      </c>
      <c r="AH503" s="197">
        <v>0.04</v>
      </c>
      <c r="AI503" s="197">
        <v>1.4999999999999999E-2</v>
      </c>
      <c r="AJ503" s="158">
        <f t="shared" si="722"/>
        <v>2.4</v>
      </c>
      <c r="AK503" s="175">
        <f t="shared" si="723"/>
        <v>0.89999999999999991</v>
      </c>
    </row>
    <row r="504" spans="1:37" s="195" customFormat="1" ht="12.75" customHeight="1" x14ac:dyDescent="0.2">
      <c r="A504" s="141" t="s">
        <v>199</v>
      </c>
      <c r="B504" s="176" t="s">
        <v>10</v>
      </c>
      <c r="C504" s="176" t="s">
        <v>3</v>
      </c>
      <c r="D504" s="273">
        <v>60</v>
      </c>
      <c r="E504" s="273">
        <v>40</v>
      </c>
      <c r="F504" s="273">
        <v>10</v>
      </c>
      <c r="G504" s="171">
        <f t="shared" si="712"/>
        <v>42.782456140350874</v>
      </c>
      <c r="H504" s="171">
        <f t="shared" si="713"/>
        <v>17.217543859649126</v>
      </c>
      <c r="I504" s="172">
        <f t="shared" si="714"/>
        <v>0.28695906432748541</v>
      </c>
      <c r="J504" s="173">
        <v>30</v>
      </c>
      <c r="K504" s="145">
        <v>3.8</v>
      </c>
      <c r="L504" s="146">
        <v>1.2</v>
      </c>
      <c r="M504" s="133">
        <v>739</v>
      </c>
      <c r="N504" s="133"/>
      <c r="O504" s="166">
        <f t="shared" si="724"/>
        <v>194.47368421052633</v>
      </c>
      <c r="P504" s="158">
        <f t="shared" si="715"/>
        <v>6.4824561403508776</v>
      </c>
      <c r="Q504" s="137"/>
      <c r="R504" s="158">
        <f t="shared" si="716"/>
        <v>0</v>
      </c>
      <c r="S504" s="137"/>
      <c r="T504" s="158">
        <f t="shared" si="717"/>
        <v>0</v>
      </c>
      <c r="U504" s="137"/>
      <c r="V504" s="158">
        <f t="shared" si="725"/>
        <v>0</v>
      </c>
      <c r="W504" s="137">
        <v>0</v>
      </c>
      <c r="X504" s="158">
        <f t="shared" si="718"/>
        <v>0</v>
      </c>
      <c r="Y504" s="137">
        <v>0</v>
      </c>
      <c r="Z504" s="158">
        <f t="shared" si="719"/>
        <v>0</v>
      </c>
      <c r="AA504" s="137">
        <v>0</v>
      </c>
      <c r="AB504" s="158">
        <f t="shared" si="720"/>
        <v>0</v>
      </c>
      <c r="AC504" s="166">
        <v>0</v>
      </c>
      <c r="AD504" s="137">
        <v>0</v>
      </c>
      <c r="AE504" s="158">
        <f t="shared" si="721"/>
        <v>0</v>
      </c>
      <c r="AF504" s="158">
        <v>33</v>
      </c>
      <c r="AG504" s="158">
        <v>0</v>
      </c>
      <c r="AH504" s="197">
        <v>0.04</v>
      </c>
      <c r="AI504" s="197">
        <v>1.4999999999999999E-2</v>
      </c>
      <c r="AJ504" s="158">
        <f t="shared" si="722"/>
        <v>2.4</v>
      </c>
      <c r="AK504" s="175">
        <f t="shared" si="723"/>
        <v>0.89999999999999991</v>
      </c>
    </row>
    <row r="505" spans="1:37" s="195" customFormat="1" ht="12.75" customHeight="1" x14ac:dyDescent="0.2">
      <c r="A505" s="141" t="s">
        <v>199</v>
      </c>
      <c r="B505" s="176" t="s">
        <v>11</v>
      </c>
      <c r="C505" s="176" t="s">
        <v>1</v>
      </c>
      <c r="D505" s="273">
        <v>65</v>
      </c>
      <c r="E505" s="273">
        <v>45</v>
      </c>
      <c r="F505" s="273">
        <v>10</v>
      </c>
      <c r="G505" s="171">
        <f t="shared" si="712"/>
        <v>48.61447368421053</v>
      </c>
      <c r="H505" s="171">
        <f t="shared" si="713"/>
        <v>16.38552631578947</v>
      </c>
      <c r="I505" s="172">
        <f t="shared" si="714"/>
        <v>0.2520850202429149</v>
      </c>
      <c r="J505" s="173">
        <v>8</v>
      </c>
      <c r="K505" s="145">
        <v>3.8</v>
      </c>
      <c r="L505" s="146">
        <v>1.2</v>
      </c>
      <c r="M505" s="133">
        <v>366</v>
      </c>
      <c r="N505" s="133"/>
      <c r="O505" s="166">
        <f t="shared" si="724"/>
        <v>96.31578947368422</v>
      </c>
      <c r="P505" s="158">
        <f t="shared" si="715"/>
        <v>12.039473684210527</v>
      </c>
      <c r="Q505" s="137"/>
      <c r="R505" s="158">
        <f t="shared" si="716"/>
        <v>0</v>
      </c>
      <c r="S505" s="137"/>
      <c r="T505" s="158">
        <f t="shared" si="717"/>
        <v>0</v>
      </c>
      <c r="U505" s="137"/>
      <c r="V505" s="158">
        <f t="shared" si="725"/>
        <v>0</v>
      </c>
      <c r="W505" s="137">
        <v>0</v>
      </c>
      <c r="X505" s="158">
        <f t="shared" si="718"/>
        <v>0</v>
      </c>
      <c r="Y505" s="137">
        <v>0</v>
      </c>
      <c r="Z505" s="158">
        <f t="shared" si="719"/>
        <v>0</v>
      </c>
      <c r="AA505" s="137">
        <v>0</v>
      </c>
      <c r="AB505" s="158">
        <f t="shared" si="720"/>
        <v>0</v>
      </c>
      <c r="AC505" s="166">
        <v>0</v>
      </c>
      <c r="AD505" s="137">
        <v>0</v>
      </c>
      <c r="AE505" s="158">
        <f t="shared" si="721"/>
        <v>0</v>
      </c>
      <c r="AF505" s="158">
        <v>33</v>
      </c>
      <c r="AG505" s="158">
        <v>0</v>
      </c>
      <c r="AH505" s="197">
        <v>0.04</v>
      </c>
      <c r="AI505" s="197">
        <v>1.4999999999999999E-2</v>
      </c>
      <c r="AJ505" s="158">
        <f t="shared" si="722"/>
        <v>2.6</v>
      </c>
      <c r="AK505" s="175">
        <f t="shared" si="723"/>
        <v>0.97499999999999998</v>
      </c>
    </row>
    <row r="506" spans="1:37" s="195" customFormat="1" ht="12.75" customHeight="1" x14ac:dyDescent="0.2">
      <c r="A506" s="141" t="s">
        <v>199</v>
      </c>
      <c r="B506" s="176" t="s">
        <v>11</v>
      </c>
      <c r="C506" s="176" t="s">
        <v>2</v>
      </c>
      <c r="D506" s="273">
        <v>65</v>
      </c>
      <c r="E506" s="273">
        <v>45</v>
      </c>
      <c r="F506" s="273">
        <v>10</v>
      </c>
      <c r="G506" s="171">
        <f t="shared" si="712"/>
        <v>45.960964912280701</v>
      </c>
      <c r="H506" s="171">
        <f t="shared" si="713"/>
        <v>19.039035087719299</v>
      </c>
      <c r="I506" s="172">
        <f t="shared" si="714"/>
        <v>0.29290823211875844</v>
      </c>
      <c r="J506" s="173">
        <v>15</v>
      </c>
      <c r="K506" s="145">
        <v>3.8</v>
      </c>
      <c r="L506" s="146">
        <v>1.2</v>
      </c>
      <c r="M506" s="133">
        <v>535</v>
      </c>
      <c r="N506" s="133"/>
      <c r="O506" s="166">
        <f t="shared" si="724"/>
        <v>140.78947368421052</v>
      </c>
      <c r="P506" s="158">
        <f t="shared" si="715"/>
        <v>9.3859649122807021</v>
      </c>
      <c r="Q506" s="137"/>
      <c r="R506" s="158">
        <f t="shared" si="716"/>
        <v>0</v>
      </c>
      <c r="S506" s="137"/>
      <c r="T506" s="158">
        <f t="shared" si="717"/>
        <v>0</v>
      </c>
      <c r="U506" s="137"/>
      <c r="V506" s="158">
        <f t="shared" si="725"/>
        <v>0</v>
      </c>
      <c r="W506" s="137">
        <v>0</v>
      </c>
      <c r="X506" s="158">
        <f t="shared" si="718"/>
        <v>0</v>
      </c>
      <c r="Y506" s="137">
        <v>0</v>
      </c>
      <c r="Z506" s="158">
        <f t="shared" si="719"/>
        <v>0</v>
      </c>
      <c r="AA506" s="137">
        <v>0</v>
      </c>
      <c r="AB506" s="158">
        <f t="shared" si="720"/>
        <v>0</v>
      </c>
      <c r="AC506" s="166">
        <v>0</v>
      </c>
      <c r="AD506" s="137">
        <v>0</v>
      </c>
      <c r="AE506" s="158">
        <f t="shared" si="721"/>
        <v>0</v>
      </c>
      <c r="AF506" s="158">
        <v>33</v>
      </c>
      <c r="AG506" s="158">
        <v>0</v>
      </c>
      <c r="AH506" s="197">
        <v>0.04</v>
      </c>
      <c r="AI506" s="197">
        <v>1.4999999999999999E-2</v>
      </c>
      <c r="AJ506" s="158">
        <f t="shared" si="722"/>
        <v>2.6</v>
      </c>
      <c r="AK506" s="175">
        <f t="shared" si="723"/>
        <v>0.97499999999999998</v>
      </c>
    </row>
    <row r="507" spans="1:37" s="195" customFormat="1" ht="13.5" customHeight="1" thickBot="1" x14ac:dyDescent="0.25">
      <c r="A507" s="142" t="s">
        <v>199</v>
      </c>
      <c r="B507" s="177" t="s">
        <v>11</v>
      </c>
      <c r="C507" s="177" t="s">
        <v>3</v>
      </c>
      <c r="D507" s="279">
        <v>65</v>
      </c>
      <c r="E507" s="279">
        <v>45</v>
      </c>
      <c r="F507" s="279">
        <v>10</v>
      </c>
      <c r="G507" s="178">
        <f t="shared" si="712"/>
        <v>45.727046783625738</v>
      </c>
      <c r="H507" s="178">
        <f t="shared" si="713"/>
        <v>19.272953216374262</v>
      </c>
      <c r="I507" s="179">
        <f t="shared" si="714"/>
        <v>0.29650697255960401</v>
      </c>
      <c r="J507" s="180">
        <v>27</v>
      </c>
      <c r="K507" s="147">
        <v>3.8</v>
      </c>
      <c r="L507" s="148">
        <v>1.2</v>
      </c>
      <c r="M507" s="134">
        <v>939</v>
      </c>
      <c r="N507" s="134"/>
      <c r="O507" s="168">
        <f t="shared" si="724"/>
        <v>247.10526315789474</v>
      </c>
      <c r="P507" s="159">
        <f t="shared" si="715"/>
        <v>9.1520467836257318</v>
      </c>
      <c r="Q507" s="138"/>
      <c r="R507" s="159">
        <f t="shared" si="716"/>
        <v>0</v>
      </c>
      <c r="S507" s="138"/>
      <c r="T507" s="159">
        <f t="shared" si="717"/>
        <v>0</v>
      </c>
      <c r="U507" s="138"/>
      <c r="V507" s="159">
        <f t="shared" si="725"/>
        <v>0</v>
      </c>
      <c r="W507" s="138">
        <v>0</v>
      </c>
      <c r="X507" s="159">
        <f t="shared" si="718"/>
        <v>0</v>
      </c>
      <c r="Y507" s="138">
        <v>0</v>
      </c>
      <c r="Z507" s="159">
        <f t="shared" si="719"/>
        <v>0</v>
      </c>
      <c r="AA507" s="138">
        <v>0</v>
      </c>
      <c r="AB507" s="159">
        <f t="shared" si="720"/>
        <v>0</v>
      </c>
      <c r="AC507" s="168">
        <v>0</v>
      </c>
      <c r="AD507" s="138">
        <v>0</v>
      </c>
      <c r="AE507" s="159">
        <f t="shared" si="721"/>
        <v>0</v>
      </c>
      <c r="AF507" s="159">
        <v>33</v>
      </c>
      <c r="AG507" s="159">
        <v>0</v>
      </c>
      <c r="AH507" s="199">
        <v>0.04</v>
      </c>
      <c r="AI507" s="199">
        <v>1.4999999999999999E-2</v>
      </c>
      <c r="AJ507" s="159">
        <f t="shared" si="722"/>
        <v>2.6</v>
      </c>
      <c r="AK507" s="182">
        <f t="shared" si="723"/>
        <v>0.97499999999999998</v>
      </c>
    </row>
    <row r="508" spans="1:37" s="195" customFormat="1" ht="12.75" customHeight="1" x14ac:dyDescent="0.2">
      <c r="A508" s="141" t="s">
        <v>200</v>
      </c>
      <c r="B508" s="176" t="s">
        <v>10</v>
      </c>
      <c r="C508" s="176" t="s">
        <v>1</v>
      </c>
      <c r="D508" s="273">
        <v>55</v>
      </c>
      <c r="E508" s="273">
        <v>40</v>
      </c>
      <c r="F508" s="273">
        <v>10</v>
      </c>
      <c r="G508" s="171">
        <f t="shared" ref="G508:G513" si="726">SUM(P508,R508,T508,V508,X508,Z508,AB508,AC508,AE508,AF508,AJ508,AK508)</f>
        <v>42.696052631578951</v>
      </c>
      <c r="H508" s="171">
        <f t="shared" ref="H508:H513" si="727">D508-G508</f>
        <v>12.303947368421049</v>
      </c>
      <c r="I508" s="172">
        <f t="shared" ref="I508:I513" si="728">H508/D508</f>
        <v>0.2237081339712918</v>
      </c>
      <c r="J508" s="173">
        <v>8</v>
      </c>
      <c r="K508" s="145">
        <v>3.8</v>
      </c>
      <c r="L508" s="146">
        <v>1.2</v>
      </c>
      <c r="M508" s="133">
        <v>294</v>
      </c>
      <c r="N508" s="133"/>
      <c r="O508" s="166">
        <f t="shared" ref="O508:O513" si="729">(M508+N508)/K508</f>
        <v>77.368421052631589</v>
      </c>
      <c r="P508" s="158">
        <f t="shared" ref="P508:P513" si="730">O508/J508</f>
        <v>9.6710526315789487</v>
      </c>
      <c r="Q508" s="137"/>
      <c r="R508" s="158">
        <f t="shared" ref="R508:R513" si="731">Q508/K508</f>
        <v>0</v>
      </c>
      <c r="S508" s="137"/>
      <c r="T508" s="158">
        <f t="shared" ref="T508:T513" si="732">S508/K508</f>
        <v>0</v>
      </c>
      <c r="U508" s="137"/>
      <c r="V508" s="158">
        <f t="shared" ref="V508:V513" si="733">U508/K508</f>
        <v>0</v>
      </c>
      <c r="W508" s="137">
        <v>0</v>
      </c>
      <c r="X508" s="158">
        <f t="shared" ref="X508:X513" si="734">(W508/K508)/J508</f>
        <v>0</v>
      </c>
      <c r="Y508" s="137">
        <v>0</v>
      </c>
      <c r="Z508" s="158">
        <f t="shared" ref="Z508:Z513" si="735">(Y508/K508)/J508</f>
        <v>0</v>
      </c>
      <c r="AA508" s="137">
        <v>0</v>
      </c>
      <c r="AB508" s="158">
        <f t="shared" ref="AB508:AB513" si="736">(AA508/K508)/J508</f>
        <v>0</v>
      </c>
      <c r="AC508" s="166">
        <v>0</v>
      </c>
      <c r="AD508" s="137">
        <v>0</v>
      </c>
      <c r="AE508" s="158">
        <f t="shared" ref="AE508:AE513" si="737">AD508/K508</f>
        <v>0</v>
      </c>
      <c r="AF508" s="158">
        <v>30</v>
      </c>
      <c r="AG508" s="158">
        <v>0</v>
      </c>
      <c r="AH508" s="197">
        <v>0.04</v>
      </c>
      <c r="AI508" s="197">
        <v>1.4999999999999999E-2</v>
      </c>
      <c r="AJ508" s="158">
        <f t="shared" ref="AJ508:AJ513" si="738">(D508*AH508)+AG508</f>
        <v>2.2000000000000002</v>
      </c>
      <c r="AK508" s="175">
        <f t="shared" ref="AK508:AK513" si="739">D508*AI508</f>
        <v>0.82499999999999996</v>
      </c>
    </row>
    <row r="509" spans="1:37" s="195" customFormat="1" ht="12.75" customHeight="1" x14ac:dyDescent="0.2">
      <c r="A509" s="141" t="s">
        <v>200</v>
      </c>
      <c r="B509" s="176" t="s">
        <v>10</v>
      </c>
      <c r="C509" s="176" t="s">
        <v>2</v>
      </c>
      <c r="D509" s="273">
        <v>55</v>
      </c>
      <c r="E509" s="273">
        <v>40</v>
      </c>
      <c r="F509" s="273">
        <v>10</v>
      </c>
      <c r="G509" s="171">
        <f t="shared" si="726"/>
        <v>40.182894736842115</v>
      </c>
      <c r="H509" s="171">
        <f t="shared" si="727"/>
        <v>14.817105263157885</v>
      </c>
      <c r="I509" s="172">
        <f t="shared" si="728"/>
        <v>0.26940191387559792</v>
      </c>
      <c r="J509" s="173">
        <v>15</v>
      </c>
      <c r="K509" s="145">
        <v>3.8</v>
      </c>
      <c r="L509" s="146">
        <v>1.2</v>
      </c>
      <c r="M509" s="133">
        <v>408</v>
      </c>
      <c r="N509" s="133"/>
      <c r="O509" s="166">
        <f t="shared" si="729"/>
        <v>107.36842105263159</v>
      </c>
      <c r="P509" s="158">
        <f t="shared" si="730"/>
        <v>7.1578947368421062</v>
      </c>
      <c r="Q509" s="137"/>
      <c r="R509" s="158">
        <f t="shared" si="731"/>
        <v>0</v>
      </c>
      <c r="S509" s="137"/>
      <c r="T509" s="158">
        <f t="shared" si="732"/>
        <v>0</v>
      </c>
      <c r="U509" s="137"/>
      <c r="V509" s="158">
        <f t="shared" si="733"/>
        <v>0</v>
      </c>
      <c r="W509" s="137">
        <v>0</v>
      </c>
      <c r="X509" s="158">
        <f t="shared" si="734"/>
        <v>0</v>
      </c>
      <c r="Y509" s="137">
        <v>0</v>
      </c>
      <c r="Z509" s="158">
        <f t="shared" si="735"/>
        <v>0</v>
      </c>
      <c r="AA509" s="137">
        <v>0</v>
      </c>
      <c r="AB509" s="158">
        <f t="shared" si="736"/>
        <v>0</v>
      </c>
      <c r="AC509" s="166">
        <v>0</v>
      </c>
      <c r="AD509" s="137">
        <v>0</v>
      </c>
      <c r="AE509" s="158">
        <f t="shared" si="737"/>
        <v>0</v>
      </c>
      <c r="AF509" s="158">
        <v>30</v>
      </c>
      <c r="AG509" s="158">
        <v>0</v>
      </c>
      <c r="AH509" s="197">
        <v>0.04</v>
      </c>
      <c r="AI509" s="197">
        <v>1.4999999999999999E-2</v>
      </c>
      <c r="AJ509" s="158">
        <f t="shared" si="738"/>
        <v>2.2000000000000002</v>
      </c>
      <c r="AK509" s="175">
        <f t="shared" si="739"/>
        <v>0.82499999999999996</v>
      </c>
    </row>
    <row r="510" spans="1:37" s="195" customFormat="1" ht="12.75" customHeight="1" x14ac:dyDescent="0.2">
      <c r="A510" s="141" t="s">
        <v>200</v>
      </c>
      <c r="B510" s="176" t="s">
        <v>10</v>
      </c>
      <c r="C510" s="176" t="s">
        <v>3</v>
      </c>
      <c r="D510" s="273">
        <v>55</v>
      </c>
      <c r="E510" s="273">
        <v>40</v>
      </c>
      <c r="F510" s="273">
        <v>10</v>
      </c>
      <c r="G510" s="171">
        <f t="shared" si="726"/>
        <v>39.507456140350882</v>
      </c>
      <c r="H510" s="171">
        <f t="shared" si="727"/>
        <v>15.492543859649118</v>
      </c>
      <c r="I510" s="172">
        <f t="shared" si="728"/>
        <v>0.28168261562998398</v>
      </c>
      <c r="J510" s="173">
        <v>30</v>
      </c>
      <c r="K510" s="145">
        <v>3.8</v>
      </c>
      <c r="L510" s="146">
        <v>1.2</v>
      </c>
      <c r="M510" s="133">
        <v>739</v>
      </c>
      <c r="N510" s="133"/>
      <c r="O510" s="166">
        <f t="shared" si="729"/>
        <v>194.47368421052633</v>
      </c>
      <c r="P510" s="158">
        <f t="shared" si="730"/>
        <v>6.4824561403508776</v>
      </c>
      <c r="Q510" s="137"/>
      <c r="R510" s="158">
        <f t="shared" si="731"/>
        <v>0</v>
      </c>
      <c r="S510" s="137"/>
      <c r="T510" s="158">
        <f t="shared" si="732"/>
        <v>0</v>
      </c>
      <c r="U510" s="137"/>
      <c r="V510" s="158">
        <f t="shared" si="733"/>
        <v>0</v>
      </c>
      <c r="W510" s="137">
        <v>0</v>
      </c>
      <c r="X510" s="158">
        <f t="shared" si="734"/>
        <v>0</v>
      </c>
      <c r="Y510" s="137">
        <v>0</v>
      </c>
      <c r="Z510" s="158">
        <f t="shared" si="735"/>
        <v>0</v>
      </c>
      <c r="AA510" s="137">
        <v>0</v>
      </c>
      <c r="AB510" s="158">
        <f t="shared" si="736"/>
        <v>0</v>
      </c>
      <c r="AC510" s="166">
        <v>0</v>
      </c>
      <c r="AD510" s="137">
        <v>0</v>
      </c>
      <c r="AE510" s="158">
        <f t="shared" si="737"/>
        <v>0</v>
      </c>
      <c r="AF510" s="158">
        <v>30</v>
      </c>
      <c r="AG510" s="158">
        <v>0</v>
      </c>
      <c r="AH510" s="197">
        <v>0.04</v>
      </c>
      <c r="AI510" s="197">
        <v>1.4999999999999999E-2</v>
      </c>
      <c r="AJ510" s="158">
        <f t="shared" si="738"/>
        <v>2.2000000000000002</v>
      </c>
      <c r="AK510" s="175">
        <f t="shared" si="739"/>
        <v>0.82499999999999996</v>
      </c>
    </row>
    <row r="511" spans="1:37" s="195" customFormat="1" ht="12.75" customHeight="1" x14ac:dyDescent="0.2">
      <c r="A511" s="141" t="s">
        <v>200</v>
      </c>
      <c r="B511" s="176" t="s">
        <v>11</v>
      </c>
      <c r="C511" s="176" t="s">
        <v>1</v>
      </c>
      <c r="D511" s="273">
        <v>60</v>
      </c>
      <c r="E511" s="273">
        <v>45</v>
      </c>
      <c r="F511" s="273">
        <v>10</v>
      </c>
      <c r="G511" s="171">
        <f t="shared" si="726"/>
        <v>45.339473684210525</v>
      </c>
      <c r="H511" s="171">
        <f t="shared" si="727"/>
        <v>14.660526315789475</v>
      </c>
      <c r="I511" s="172">
        <f t="shared" si="728"/>
        <v>0.24434210526315792</v>
      </c>
      <c r="J511" s="173">
        <v>8</v>
      </c>
      <c r="K511" s="145">
        <v>3.8</v>
      </c>
      <c r="L511" s="146">
        <v>1.2</v>
      </c>
      <c r="M511" s="133">
        <v>366</v>
      </c>
      <c r="N511" s="133"/>
      <c r="O511" s="166">
        <f t="shared" si="729"/>
        <v>96.31578947368422</v>
      </c>
      <c r="P511" s="158">
        <f t="shared" si="730"/>
        <v>12.039473684210527</v>
      </c>
      <c r="Q511" s="137"/>
      <c r="R511" s="158">
        <f t="shared" si="731"/>
        <v>0</v>
      </c>
      <c r="S511" s="137"/>
      <c r="T511" s="158">
        <f t="shared" si="732"/>
        <v>0</v>
      </c>
      <c r="U511" s="137"/>
      <c r="V511" s="158">
        <f t="shared" si="733"/>
        <v>0</v>
      </c>
      <c r="W511" s="137">
        <v>0</v>
      </c>
      <c r="X511" s="158">
        <f t="shared" si="734"/>
        <v>0</v>
      </c>
      <c r="Y511" s="137">
        <v>0</v>
      </c>
      <c r="Z511" s="158">
        <f t="shared" si="735"/>
        <v>0</v>
      </c>
      <c r="AA511" s="137">
        <v>0</v>
      </c>
      <c r="AB511" s="158">
        <f t="shared" si="736"/>
        <v>0</v>
      </c>
      <c r="AC511" s="166">
        <v>0</v>
      </c>
      <c r="AD511" s="137">
        <v>0</v>
      </c>
      <c r="AE511" s="158">
        <f t="shared" si="737"/>
        <v>0</v>
      </c>
      <c r="AF511" s="158">
        <v>30</v>
      </c>
      <c r="AG511" s="158">
        <v>0</v>
      </c>
      <c r="AH511" s="197">
        <v>0.04</v>
      </c>
      <c r="AI511" s="197">
        <v>1.4999999999999999E-2</v>
      </c>
      <c r="AJ511" s="158">
        <f t="shared" si="738"/>
        <v>2.4</v>
      </c>
      <c r="AK511" s="175">
        <f t="shared" si="739"/>
        <v>0.89999999999999991</v>
      </c>
    </row>
    <row r="512" spans="1:37" s="195" customFormat="1" ht="12.75" customHeight="1" x14ac:dyDescent="0.2">
      <c r="A512" s="141" t="s">
        <v>200</v>
      </c>
      <c r="B512" s="176" t="s">
        <v>11</v>
      </c>
      <c r="C512" s="176" t="s">
        <v>2</v>
      </c>
      <c r="D512" s="273">
        <v>60</v>
      </c>
      <c r="E512" s="273">
        <v>45</v>
      </c>
      <c r="F512" s="273">
        <v>10</v>
      </c>
      <c r="G512" s="171">
        <f t="shared" si="726"/>
        <v>42.685964912280696</v>
      </c>
      <c r="H512" s="171">
        <f t="shared" si="727"/>
        <v>17.314035087719304</v>
      </c>
      <c r="I512" s="172">
        <f t="shared" si="728"/>
        <v>0.28856725146198842</v>
      </c>
      <c r="J512" s="173">
        <v>15</v>
      </c>
      <c r="K512" s="145">
        <v>3.8</v>
      </c>
      <c r="L512" s="146">
        <v>1.2</v>
      </c>
      <c r="M512" s="133">
        <v>535</v>
      </c>
      <c r="N512" s="133"/>
      <c r="O512" s="166">
        <f t="shared" si="729"/>
        <v>140.78947368421052</v>
      </c>
      <c r="P512" s="158">
        <f t="shared" si="730"/>
        <v>9.3859649122807021</v>
      </c>
      <c r="Q512" s="137"/>
      <c r="R512" s="158">
        <f t="shared" si="731"/>
        <v>0</v>
      </c>
      <c r="S512" s="137"/>
      <c r="T512" s="158">
        <f t="shared" si="732"/>
        <v>0</v>
      </c>
      <c r="U512" s="137"/>
      <c r="V512" s="158">
        <f t="shared" si="733"/>
        <v>0</v>
      </c>
      <c r="W512" s="137">
        <v>0</v>
      </c>
      <c r="X512" s="158">
        <f t="shared" si="734"/>
        <v>0</v>
      </c>
      <c r="Y512" s="137">
        <v>0</v>
      </c>
      <c r="Z512" s="158">
        <f t="shared" si="735"/>
        <v>0</v>
      </c>
      <c r="AA512" s="137">
        <v>0</v>
      </c>
      <c r="AB512" s="158">
        <f t="shared" si="736"/>
        <v>0</v>
      </c>
      <c r="AC512" s="166">
        <v>0</v>
      </c>
      <c r="AD512" s="137">
        <v>0</v>
      </c>
      <c r="AE512" s="158">
        <f t="shared" si="737"/>
        <v>0</v>
      </c>
      <c r="AF512" s="158">
        <v>30</v>
      </c>
      <c r="AG512" s="158">
        <v>0</v>
      </c>
      <c r="AH512" s="197">
        <v>0.04</v>
      </c>
      <c r="AI512" s="197">
        <v>1.4999999999999999E-2</v>
      </c>
      <c r="AJ512" s="158">
        <f t="shared" si="738"/>
        <v>2.4</v>
      </c>
      <c r="AK512" s="175">
        <f t="shared" si="739"/>
        <v>0.89999999999999991</v>
      </c>
    </row>
    <row r="513" spans="1:37" s="195" customFormat="1" ht="13.5" customHeight="1" thickBot="1" x14ac:dyDescent="0.25">
      <c r="A513" s="142" t="s">
        <v>200</v>
      </c>
      <c r="B513" s="177" t="s">
        <v>11</v>
      </c>
      <c r="C513" s="177" t="s">
        <v>3</v>
      </c>
      <c r="D513" s="279">
        <v>60</v>
      </c>
      <c r="E513" s="279">
        <v>45</v>
      </c>
      <c r="F513" s="279">
        <v>10</v>
      </c>
      <c r="G513" s="178">
        <f t="shared" si="726"/>
        <v>42.452046783625732</v>
      </c>
      <c r="H513" s="178">
        <f t="shared" si="727"/>
        <v>17.547953216374268</v>
      </c>
      <c r="I513" s="179">
        <f t="shared" si="728"/>
        <v>0.29246588693957115</v>
      </c>
      <c r="J513" s="180">
        <v>27</v>
      </c>
      <c r="K513" s="147">
        <v>3.8</v>
      </c>
      <c r="L513" s="148">
        <v>1.2</v>
      </c>
      <c r="M513" s="134">
        <v>939</v>
      </c>
      <c r="N513" s="134"/>
      <c r="O513" s="168">
        <f t="shared" si="729"/>
        <v>247.10526315789474</v>
      </c>
      <c r="P513" s="159">
        <f t="shared" si="730"/>
        <v>9.1520467836257318</v>
      </c>
      <c r="Q513" s="138"/>
      <c r="R513" s="159">
        <f t="shared" si="731"/>
        <v>0</v>
      </c>
      <c r="S513" s="138"/>
      <c r="T513" s="159">
        <f t="shared" si="732"/>
        <v>0</v>
      </c>
      <c r="U513" s="138"/>
      <c r="V513" s="159">
        <f t="shared" si="733"/>
        <v>0</v>
      </c>
      <c r="W513" s="138">
        <v>0</v>
      </c>
      <c r="X513" s="159">
        <f t="shared" si="734"/>
        <v>0</v>
      </c>
      <c r="Y513" s="138">
        <v>0</v>
      </c>
      <c r="Z513" s="159">
        <f t="shared" si="735"/>
        <v>0</v>
      </c>
      <c r="AA513" s="138">
        <v>0</v>
      </c>
      <c r="AB513" s="159">
        <f t="shared" si="736"/>
        <v>0</v>
      </c>
      <c r="AC513" s="168">
        <v>0</v>
      </c>
      <c r="AD513" s="138">
        <v>0</v>
      </c>
      <c r="AE513" s="159">
        <f t="shared" si="737"/>
        <v>0</v>
      </c>
      <c r="AF513" s="159">
        <v>30</v>
      </c>
      <c r="AG513" s="159">
        <v>0</v>
      </c>
      <c r="AH513" s="199">
        <v>0.04</v>
      </c>
      <c r="AI513" s="199">
        <v>1.4999999999999999E-2</v>
      </c>
      <c r="AJ513" s="159">
        <f t="shared" si="738"/>
        <v>2.4</v>
      </c>
      <c r="AK513" s="182">
        <f t="shared" si="739"/>
        <v>0.89999999999999991</v>
      </c>
    </row>
    <row r="514" spans="1:37" ht="12.75" customHeight="1" x14ac:dyDescent="0.2">
      <c r="A514" s="121" t="s">
        <v>155</v>
      </c>
      <c r="B514" s="91" t="s">
        <v>10</v>
      </c>
      <c r="C514" s="60" t="s">
        <v>22</v>
      </c>
      <c r="D514" s="118">
        <v>100</v>
      </c>
      <c r="E514" s="118">
        <v>70</v>
      </c>
      <c r="F514" s="118">
        <v>5</v>
      </c>
      <c r="G514" s="226">
        <f t="shared" ref="G514:G519" si="740">SUM(P514,R514,T514,V514,X514,Z514,AB514,AC514,AE514,AF514,AJ514,AK514)</f>
        <v>65.5</v>
      </c>
      <c r="H514" s="226">
        <f t="shared" ref="H514:H519" si="741">D514-G514</f>
        <v>34.5</v>
      </c>
      <c r="I514" s="227">
        <f t="shared" ref="I514:I519" si="742">H514/D514</f>
        <v>0.34499999999999997</v>
      </c>
      <c r="J514" s="228">
        <v>10</v>
      </c>
      <c r="K514" s="143">
        <v>3.8</v>
      </c>
      <c r="L514" s="152">
        <v>1.2</v>
      </c>
      <c r="M514" s="65"/>
      <c r="N514" s="65"/>
      <c r="O514" s="66">
        <f t="shared" ref="O514:O519" si="743">(M514+N514)/K514</f>
        <v>0</v>
      </c>
      <c r="P514" s="67">
        <f t="shared" ref="P514:P519" si="744">O514/J514</f>
        <v>0</v>
      </c>
      <c r="Q514" s="69"/>
      <c r="R514" s="67">
        <f t="shared" ref="R514:R519" si="745">Q514/K514</f>
        <v>0</v>
      </c>
      <c r="S514" s="69"/>
      <c r="T514" s="67">
        <f t="shared" ref="T514:T519" si="746">S514/K514</f>
        <v>0</v>
      </c>
      <c r="U514" s="65"/>
      <c r="V514" s="67">
        <f t="shared" ref="V514:V519" si="747">U514*L514</f>
        <v>0</v>
      </c>
      <c r="W514" s="69">
        <v>0</v>
      </c>
      <c r="X514" s="67">
        <f t="shared" ref="X514:X519" si="748">(W514/K514)/J514</f>
        <v>0</v>
      </c>
      <c r="Y514" s="69">
        <v>0</v>
      </c>
      <c r="Z514" s="67">
        <f t="shared" ref="Z514:Z519" si="749">(Y514/K514)/J514</f>
        <v>0</v>
      </c>
      <c r="AA514" s="69">
        <v>0</v>
      </c>
      <c r="AB514" s="67">
        <f t="shared" ref="AB514:AB519" si="750">(AA514/K514)/J514</f>
        <v>0</v>
      </c>
      <c r="AC514" s="67">
        <v>0</v>
      </c>
      <c r="AD514" s="69">
        <v>0</v>
      </c>
      <c r="AE514" s="67">
        <f t="shared" ref="AE514:AE519" si="751">AD514/K514</f>
        <v>0</v>
      </c>
      <c r="AF514" s="67">
        <v>60</v>
      </c>
      <c r="AG514" s="164">
        <v>0</v>
      </c>
      <c r="AH514" s="236">
        <v>0.04</v>
      </c>
      <c r="AI514" s="236">
        <v>1.4999999999999999E-2</v>
      </c>
      <c r="AJ514" s="164">
        <f t="shared" ref="AJ514:AJ519" si="752">(D514*AH514)+AG514</f>
        <v>4</v>
      </c>
      <c r="AK514" s="230">
        <f t="shared" ref="AK514:AK519" si="753">D514*AI514</f>
        <v>1.5</v>
      </c>
    </row>
    <row r="515" spans="1:37" ht="12.75" customHeight="1" x14ac:dyDescent="0.2">
      <c r="A515" s="112" t="s">
        <v>155</v>
      </c>
      <c r="B515" s="82" t="s">
        <v>11</v>
      </c>
      <c r="C515" s="36" t="s">
        <v>22</v>
      </c>
      <c r="D515" s="116">
        <v>100</v>
      </c>
      <c r="E515" s="118">
        <v>70</v>
      </c>
      <c r="F515" s="118">
        <v>5</v>
      </c>
      <c r="G515" s="171">
        <f t="shared" si="740"/>
        <v>65.5</v>
      </c>
      <c r="H515" s="171">
        <f t="shared" si="741"/>
        <v>34.5</v>
      </c>
      <c r="I515" s="172">
        <f t="shared" si="742"/>
        <v>0.34499999999999997</v>
      </c>
      <c r="J515" s="173">
        <v>10</v>
      </c>
      <c r="K515" s="145">
        <v>3.8</v>
      </c>
      <c r="L515" s="146">
        <v>1.2</v>
      </c>
      <c r="M515" s="42"/>
      <c r="N515" s="42"/>
      <c r="O515" s="43">
        <f t="shared" si="743"/>
        <v>0</v>
      </c>
      <c r="P515" s="44">
        <f t="shared" si="744"/>
        <v>0</v>
      </c>
      <c r="Q515" s="45"/>
      <c r="R515" s="44">
        <f t="shared" si="745"/>
        <v>0</v>
      </c>
      <c r="S515" s="45"/>
      <c r="T515" s="44">
        <f t="shared" si="746"/>
        <v>0</v>
      </c>
      <c r="U515" s="42"/>
      <c r="V515" s="44">
        <f t="shared" si="747"/>
        <v>0</v>
      </c>
      <c r="W515" s="45">
        <v>0</v>
      </c>
      <c r="X515" s="44">
        <f t="shared" si="748"/>
        <v>0</v>
      </c>
      <c r="Y515" s="45">
        <v>0</v>
      </c>
      <c r="Z515" s="44">
        <f t="shared" si="749"/>
        <v>0</v>
      </c>
      <c r="AA515" s="45">
        <v>0</v>
      </c>
      <c r="AB515" s="44">
        <f t="shared" si="750"/>
        <v>0</v>
      </c>
      <c r="AC515" s="44">
        <v>0</v>
      </c>
      <c r="AD515" s="45">
        <v>0</v>
      </c>
      <c r="AE515" s="44">
        <f t="shared" si="751"/>
        <v>0</v>
      </c>
      <c r="AF515" s="44">
        <v>60</v>
      </c>
      <c r="AG515" s="158">
        <v>0</v>
      </c>
      <c r="AH515" s="174">
        <v>0.04</v>
      </c>
      <c r="AI515" s="174">
        <v>1.4999999999999999E-2</v>
      </c>
      <c r="AJ515" s="158">
        <f t="shared" si="752"/>
        <v>4</v>
      </c>
      <c r="AK515" s="175">
        <f t="shared" si="753"/>
        <v>1.5</v>
      </c>
    </row>
    <row r="516" spans="1:37" ht="12.75" customHeight="1" x14ac:dyDescent="0.2">
      <c r="A516" s="112" t="s">
        <v>156</v>
      </c>
      <c r="B516" s="82" t="s">
        <v>10</v>
      </c>
      <c r="C516" s="36" t="s">
        <v>22</v>
      </c>
      <c r="D516" s="116">
        <v>115</v>
      </c>
      <c r="E516" s="118">
        <v>70</v>
      </c>
      <c r="F516" s="118">
        <v>5</v>
      </c>
      <c r="G516" s="171">
        <f t="shared" si="740"/>
        <v>81.324999999999989</v>
      </c>
      <c r="H516" s="171">
        <f t="shared" si="741"/>
        <v>33.675000000000011</v>
      </c>
      <c r="I516" s="172">
        <f t="shared" si="742"/>
        <v>0.29282608695652185</v>
      </c>
      <c r="J516" s="173">
        <v>20</v>
      </c>
      <c r="K516" s="145">
        <v>3.8</v>
      </c>
      <c r="L516" s="146">
        <v>1.2</v>
      </c>
      <c r="M516" s="42"/>
      <c r="N516" s="42"/>
      <c r="O516" s="43">
        <f t="shared" si="743"/>
        <v>0</v>
      </c>
      <c r="P516" s="44">
        <f t="shared" si="744"/>
        <v>0</v>
      </c>
      <c r="Q516" s="45"/>
      <c r="R516" s="44">
        <f t="shared" si="745"/>
        <v>0</v>
      </c>
      <c r="S516" s="45"/>
      <c r="T516" s="44">
        <f t="shared" si="746"/>
        <v>0</v>
      </c>
      <c r="U516" s="42"/>
      <c r="V516" s="44">
        <f t="shared" si="747"/>
        <v>0</v>
      </c>
      <c r="W516" s="45">
        <v>0</v>
      </c>
      <c r="X516" s="44">
        <f t="shared" si="748"/>
        <v>0</v>
      </c>
      <c r="Y516" s="45">
        <v>0</v>
      </c>
      <c r="Z516" s="44">
        <f t="shared" si="749"/>
        <v>0</v>
      </c>
      <c r="AA516" s="45">
        <v>0</v>
      </c>
      <c r="AB516" s="44">
        <f t="shared" si="750"/>
        <v>0</v>
      </c>
      <c r="AC516" s="44">
        <v>0</v>
      </c>
      <c r="AD516" s="45">
        <v>0</v>
      </c>
      <c r="AE516" s="44">
        <f t="shared" si="751"/>
        <v>0</v>
      </c>
      <c r="AF516" s="44">
        <v>75</v>
      </c>
      <c r="AG516" s="158">
        <v>0</v>
      </c>
      <c r="AH516" s="174">
        <v>0.04</v>
      </c>
      <c r="AI516" s="174">
        <v>1.4999999999999999E-2</v>
      </c>
      <c r="AJ516" s="158">
        <f t="shared" si="752"/>
        <v>4.6000000000000005</v>
      </c>
      <c r="AK516" s="175">
        <f t="shared" si="753"/>
        <v>1.7249999999999999</v>
      </c>
    </row>
    <row r="517" spans="1:37" ht="12.75" customHeight="1" x14ac:dyDescent="0.2">
      <c r="A517" s="112" t="s">
        <v>156</v>
      </c>
      <c r="B517" s="82" t="s">
        <v>11</v>
      </c>
      <c r="C517" s="36" t="s">
        <v>22</v>
      </c>
      <c r="D517" s="116">
        <v>115</v>
      </c>
      <c r="E517" s="118">
        <v>70</v>
      </c>
      <c r="F517" s="118">
        <v>5</v>
      </c>
      <c r="G517" s="171">
        <f t="shared" si="740"/>
        <v>81.324999999999989</v>
      </c>
      <c r="H517" s="171">
        <f t="shared" si="741"/>
        <v>33.675000000000011</v>
      </c>
      <c r="I517" s="172">
        <f t="shared" si="742"/>
        <v>0.29282608695652185</v>
      </c>
      <c r="J517" s="173">
        <v>20</v>
      </c>
      <c r="K517" s="145">
        <v>3.8</v>
      </c>
      <c r="L517" s="146">
        <v>1.2</v>
      </c>
      <c r="M517" s="42"/>
      <c r="N517" s="42"/>
      <c r="O517" s="43">
        <f t="shared" si="743"/>
        <v>0</v>
      </c>
      <c r="P517" s="44">
        <f t="shared" si="744"/>
        <v>0</v>
      </c>
      <c r="Q517" s="45"/>
      <c r="R517" s="44">
        <f t="shared" si="745"/>
        <v>0</v>
      </c>
      <c r="S517" s="45"/>
      <c r="T517" s="44">
        <f t="shared" si="746"/>
        <v>0</v>
      </c>
      <c r="U517" s="42"/>
      <c r="V517" s="44">
        <f t="shared" si="747"/>
        <v>0</v>
      </c>
      <c r="W517" s="45">
        <v>0</v>
      </c>
      <c r="X517" s="44">
        <f t="shared" si="748"/>
        <v>0</v>
      </c>
      <c r="Y517" s="45">
        <v>0</v>
      </c>
      <c r="Z517" s="44">
        <f t="shared" si="749"/>
        <v>0</v>
      </c>
      <c r="AA517" s="45">
        <v>0</v>
      </c>
      <c r="AB517" s="44">
        <f t="shared" si="750"/>
        <v>0</v>
      </c>
      <c r="AC517" s="44">
        <v>0</v>
      </c>
      <c r="AD517" s="45">
        <v>0</v>
      </c>
      <c r="AE517" s="44">
        <f t="shared" si="751"/>
        <v>0</v>
      </c>
      <c r="AF517" s="44">
        <v>75</v>
      </c>
      <c r="AG517" s="158">
        <v>0</v>
      </c>
      <c r="AH517" s="174">
        <v>0.04</v>
      </c>
      <c r="AI517" s="174">
        <v>1.4999999999999999E-2</v>
      </c>
      <c r="AJ517" s="158">
        <f t="shared" si="752"/>
        <v>4.6000000000000005</v>
      </c>
      <c r="AK517" s="175">
        <f t="shared" si="753"/>
        <v>1.7249999999999999</v>
      </c>
    </row>
    <row r="518" spans="1:37" ht="13.5" customHeight="1" thickBot="1" x14ac:dyDescent="0.25">
      <c r="A518" s="106" t="s">
        <v>156</v>
      </c>
      <c r="B518" s="48" t="s">
        <v>9</v>
      </c>
      <c r="C518" s="48" t="s">
        <v>1</v>
      </c>
      <c r="D518" s="117">
        <v>120</v>
      </c>
      <c r="E518" s="117">
        <v>70</v>
      </c>
      <c r="F518" s="117">
        <v>5</v>
      </c>
      <c r="G518" s="178">
        <f t="shared" si="740"/>
        <v>81.599999999999994</v>
      </c>
      <c r="H518" s="178">
        <f t="shared" si="741"/>
        <v>38.400000000000006</v>
      </c>
      <c r="I518" s="179">
        <f t="shared" si="742"/>
        <v>0.32000000000000006</v>
      </c>
      <c r="J518" s="180">
        <v>10</v>
      </c>
      <c r="K518" s="147">
        <v>3.8</v>
      </c>
      <c r="L518" s="148">
        <v>1.2</v>
      </c>
      <c r="M518" s="54"/>
      <c r="N518" s="54"/>
      <c r="O518" s="55">
        <f t="shared" si="743"/>
        <v>0</v>
      </c>
      <c r="P518" s="56">
        <f t="shared" si="744"/>
        <v>0</v>
      </c>
      <c r="Q518" s="57"/>
      <c r="R518" s="56">
        <f t="shared" si="745"/>
        <v>0</v>
      </c>
      <c r="S518" s="57"/>
      <c r="T518" s="56">
        <f t="shared" si="746"/>
        <v>0</v>
      </c>
      <c r="U518" s="54"/>
      <c r="V518" s="56">
        <f t="shared" si="747"/>
        <v>0</v>
      </c>
      <c r="W518" s="57">
        <v>0</v>
      </c>
      <c r="X518" s="56">
        <f t="shared" si="748"/>
        <v>0</v>
      </c>
      <c r="Y518" s="57">
        <v>0</v>
      </c>
      <c r="Z518" s="56">
        <f t="shared" si="749"/>
        <v>0</v>
      </c>
      <c r="AA518" s="57">
        <v>0</v>
      </c>
      <c r="AB518" s="56">
        <f t="shared" si="750"/>
        <v>0</v>
      </c>
      <c r="AC518" s="56">
        <v>0</v>
      </c>
      <c r="AD518" s="57">
        <v>0</v>
      </c>
      <c r="AE518" s="56">
        <f t="shared" si="751"/>
        <v>0</v>
      </c>
      <c r="AF518" s="56">
        <v>75</v>
      </c>
      <c r="AG518" s="159">
        <v>0</v>
      </c>
      <c r="AH518" s="181">
        <v>0.04</v>
      </c>
      <c r="AI518" s="181">
        <v>1.4999999999999999E-2</v>
      </c>
      <c r="AJ518" s="159">
        <f t="shared" si="752"/>
        <v>4.8</v>
      </c>
      <c r="AK518" s="182">
        <f t="shared" si="753"/>
        <v>1.7999999999999998</v>
      </c>
    </row>
    <row r="519" spans="1:37" ht="13.5" customHeight="1" thickBot="1" x14ac:dyDescent="0.25">
      <c r="A519" s="142" t="s">
        <v>225</v>
      </c>
      <c r="B519" s="177" t="s">
        <v>226</v>
      </c>
      <c r="C519" s="177" t="s">
        <v>1</v>
      </c>
      <c r="D519" s="279">
        <v>85</v>
      </c>
      <c r="E519" s="279">
        <v>55</v>
      </c>
      <c r="F519" s="279">
        <v>0</v>
      </c>
      <c r="G519" s="178">
        <f t="shared" si="740"/>
        <v>52.674999999999997</v>
      </c>
      <c r="H519" s="178">
        <f t="shared" si="741"/>
        <v>32.325000000000003</v>
      </c>
      <c r="I519" s="179">
        <f t="shared" si="742"/>
        <v>0.38029411764705884</v>
      </c>
      <c r="J519" s="180">
        <v>10</v>
      </c>
      <c r="K519" s="147">
        <v>3.8</v>
      </c>
      <c r="L519" s="148">
        <v>1.2</v>
      </c>
      <c r="M519" s="134"/>
      <c r="N519" s="134"/>
      <c r="O519" s="168">
        <f t="shared" si="743"/>
        <v>0</v>
      </c>
      <c r="P519" s="159">
        <f t="shared" si="744"/>
        <v>0</v>
      </c>
      <c r="Q519" s="138"/>
      <c r="R519" s="159">
        <f t="shared" si="745"/>
        <v>0</v>
      </c>
      <c r="S519" s="138"/>
      <c r="T519" s="159">
        <f t="shared" si="746"/>
        <v>0</v>
      </c>
      <c r="U519" s="134"/>
      <c r="V519" s="159">
        <f t="shared" si="747"/>
        <v>0</v>
      </c>
      <c r="W519" s="138">
        <v>0</v>
      </c>
      <c r="X519" s="159">
        <f t="shared" si="748"/>
        <v>0</v>
      </c>
      <c r="Y519" s="138">
        <v>0</v>
      </c>
      <c r="Z519" s="159">
        <f t="shared" si="749"/>
        <v>0</v>
      </c>
      <c r="AA519" s="138">
        <v>0</v>
      </c>
      <c r="AB519" s="159">
        <f t="shared" si="750"/>
        <v>0</v>
      </c>
      <c r="AC519" s="159">
        <v>0</v>
      </c>
      <c r="AD519" s="138">
        <v>0</v>
      </c>
      <c r="AE519" s="159">
        <f t="shared" si="751"/>
        <v>0</v>
      </c>
      <c r="AF519" s="159">
        <v>48</v>
      </c>
      <c r="AG519" s="159">
        <v>0</v>
      </c>
      <c r="AH519" s="181">
        <v>0.04</v>
      </c>
      <c r="AI519" s="181">
        <v>1.4999999999999999E-2</v>
      </c>
      <c r="AJ519" s="159">
        <f t="shared" si="752"/>
        <v>3.4</v>
      </c>
      <c r="AK519" s="182">
        <f t="shared" si="753"/>
        <v>1.2749999999999999</v>
      </c>
    </row>
    <row r="520" spans="1:37" ht="13.5" customHeight="1" thickBot="1" x14ac:dyDescent="0.25">
      <c r="A520" s="142" t="s">
        <v>228</v>
      </c>
      <c r="B520" s="177" t="s">
        <v>226</v>
      </c>
      <c r="C520" s="177" t="s">
        <v>1</v>
      </c>
      <c r="D520" s="279">
        <v>299</v>
      </c>
      <c r="E520" s="279">
        <v>0</v>
      </c>
      <c r="F520" s="279">
        <v>0</v>
      </c>
      <c r="G520" s="178">
        <f t="shared" ref="G520" si="754">SUM(P520,R520,T520,V520,X520,Z520,AB520,AC520,AE520,AF520,AJ520,AK520)</f>
        <v>231.44499999999999</v>
      </c>
      <c r="H520" s="178">
        <f t="shared" ref="H520" si="755">D520-G520</f>
        <v>67.555000000000007</v>
      </c>
      <c r="I520" s="179">
        <f t="shared" ref="I520" si="756">H520/D520</f>
        <v>0.22593645484949834</v>
      </c>
      <c r="J520" s="180">
        <v>10</v>
      </c>
      <c r="K520" s="147">
        <v>3.8</v>
      </c>
      <c r="L520" s="148">
        <v>1.2</v>
      </c>
      <c r="M520" s="134"/>
      <c r="N520" s="134"/>
      <c r="O520" s="168">
        <f t="shared" ref="O520" si="757">(M520+N520)/K520</f>
        <v>0</v>
      </c>
      <c r="P520" s="159">
        <f t="shared" ref="P520" si="758">O520/J520</f>
        <v>0</v>
      </c>
      <c r="Q520" s="138"/>
      <c r="R520" s="159">
        <f t="shared" ref="R520" si="759">Q520/K520</f>
        <v>0</v>
      </c>
      <c r="S520" s="138"/>
      <c r="T520" s="159">
        <f t="shared" ref="T520" si="760">S520/K520</f>
        <v>0</v>
      </c>
      <c r="U520" s="134"/>
      <c r="V520" s="159">
        <f t="shared" ref="V520" si="761">U520*L520</f>
        <v>0</v>
      </c>
      <c r="W520" s="138">
        <v>0</v>
      </c>
      <c r="X520" s="159">
        <f t="shared" ref="X520" si="762">(W520/K520)/J520</f>
        <v>0</v>
      </c>
      <c r="Y520" s="138">
        <v>0</v>
      </c>
      <c r="Z520" s="159">
        <f t="shared" ref="Z520" si="763">(Y520/K520)/J520</f>
        <v>0</v>
      </c>
      <c r="AA520" s="138">
        <v>0</v>
      </c>
      <c r="AB520" s="159">
        <f t="shared" ref="AB520" si="764">(AA520/K520)/J520</f>
        <v>0</v>
      </c>
      <c r="AC520" s="159">
        <v>0</v>
      </c>
      <c r="AD520" s="138">
        <v>0</v>
      </c>
      <c r="AE520" s="159">
        <f t="shared" ref="AE520" si="765">AD520/K520</f>
        <v>0</v>
      </c>
      <c r="AF520" s="159">
        <v>215</v>
      </c>
      <c r="AG520" s="159">
        <v>0</v>
      </c>
      <c r="AH520" s="181">
        <v>0.04</v>
      </c>
      <c r="AI520" s="181">
        <v>1.4999999999999999E-2</v>
      </c>
      <c r="AJ520" s="159">
        <f t="shared" ref="AJ520" si="766">(D520*AH520)+AG520</f>
        <v>11.96</v>
      </c>
      <c r="AK520" s="182">
        <f t="shared" ref="AK520" si="767">D520*AI520</f>
        <v>4.4849999999999994</v>
      </c>
    </row>
    <row r="521" spans="1:37" ht="13.5" customHeight="1" thickBot="1" x14ac:dyDescent="0.25">
      <c r="A521" s="142" t="s">
        <v>227</v>
      </c>
      <c r="B521" s="177" t="s">
        <v>226</v>
      </c>
      <c r="C521" s="177" t="s">
        <v>1</v>
      </c>
      <c r="D521" s="279">
        <v>159</v>
      </c>
      <c r="E521" s="279">
        <v>0</v>
      </c>
      <c r="F521" s="279">
        <v>0</v>
      </c>
      <c r="G521" s="178">
        <f t="shared" ref="G521" si="768">SUM(P521,R521,T521,V521,X521,Z521,AB521,AC521,AE521,AF521,AJ521,AK521)</f>
        <v>128.745</v>
      </c>
      <c r="H521" s="178">
        <f t="shared" ref="H521" si="769">D521-G521</f>
        <v>30.254999999999995</v>
      </c>
      <c r="I521" s="179">
        <f t="shared" ref="I521" si="770">H521/D521</f>
        <v>0.19028301886792451</v>
      </c>
      <c r="J521" s="180">
        <v>10</v>
      </c>
      <c r="K521" s="147">
        <v>3.8</v>
      </c>
      <c r="L521" s="148">
        <v>1.2</v>
      </c>
      <c r="M521" s="134"/>
      <c r="N521" s="134"/>
      <c r="O521" s="168">
        <f t="shared" ref="O521" si="771">(M521+N521)/K521</f>
        <v>0</v>
      </c>
      <c r="P521" s="159">
        <f t="shared" ref="P521" si="772">O521/J521</f>
        <v>0</v>
      </c>
      <c r="Q521" s="138"/>
      <c r="R521" s="159">
        <f t="shared" ref="R521" si="773">Q521/K521</f>
        <v>0</v>
      </c>
      <c r="S521" s="138"/>
      <c r="T521" s="159">
        <f t="shared" ref="T521" si="774">S521/K521</f>
        <v>0</v>
      </c>
      <c r="U521" s="134"/>
      <c r="V521" s="159">
        <f t="shared" ref="V521" si="775">U521*L521</f>
        <v>0</v>
      </c>
      <c r="W521" s="138">
        <v>0</v>
      </c>
      <c r="X521" s="159">
        <f t="shared" ref="X521" si="776">(W521/K521)/J521</f>
        <v>0</v>
      </c>
      <c r="Y521" s="138">
        <v>0</v>
      </c>
      <c r="Z521" s="159">
        <f t="shared" ref="Z521" si="777">(Y521/K521)/J521</f>
        <v>0</v>
      </c>
      <c r="AA521" s="138">
        <v>0</v>
      </c>
      <c r="AB521" s="159">
        <f t="shared" ref="AB521" si="778">(AA521/K521)/J521</f>
        <v>0</v>
      </c>
      <c r="AC521" s="159">
        <v>0</v>
      </c>
      <c r="AD521" s="138">
        <v>0</v>
      </c>
      <c r="AE521" s="159">
        <f t="shared" ref="AE521" si="779">AD521/K521</f>
        <v>0</v>
      </c>
      <c r="AF521" s="159">
        <v>120</v>
      </c>
      <c r="AG521" s="159">
        <v>0</v>
      </c>
      <c r="AH521" s="181">
        <v>0.04</v>
      </c>
      <c r="AI521" s="181">
        <v>1.4999999999999999E-2</v>
      </c>
      <c r="AJ521" s="159">
        <f t="shared" ref="AJ521" si="780">(D521*AH521)+AG521</f>
        <v>6.36</v>
      </c>
      <c r="AK521" s="182">
        <f t="shared" ref="AK521" si="781">D521*AI521</f>
        <v>2.3849999999999998</v>
      </c>
    </row>
    <row r="522" spans="1:37" ht="13.5" thickBot="1" x14ac:dyDescent="0.25"/>
    <row r="523" spans="1:37" s="195" customFormat="1" ht="22.5" x14ac:dyDescent="0.2">
      <c r="A523" s="295" t="s">
        <v>234</v>
      </c>
      <c r="B523" s="188" t="s">
        <v>11</v>
      </c>
      <c r="C523" s="188" t="s">
        <v>1</v>
      </c>
      <c r="D523" s="272">
        <v>60</v>
      </c>
      <c r="E523" s="272">
        <v>50</v>
      </c>
      <c r="F523" s="272">
        <v>10</v>
      </c>
      <c r="G523" s="190">
        <f t="shared" ref="G523:G528" si="782">SUM(P523,R523,T523,V523,X523,Z523,AB523,AC523,AE523,AF523,AJ523,AK523)</f>
        <v>43.510526315789477</v>
      </c>
      <c r="H523" s="190">
        <f t="shared" ref="H523:H528" si="783">D523-G523</f>
        <v>16.489473684210523</v>
      </c>
      <c r="I523" s="191">
        <f t="shared" ref="I523:I528" si="784">H523/D523</f>
        <v>0.27482456140350869</v>
      </c>
      <c r="J523" s="192">
        <v>10</v>
      </c>
      <c r="K523" s="149">
        <v>3.8</v>
      </c>
      <c r="L523" s="144">
        <v>1.2</v>
      </c>
      <c r="M523" s="132">
        <v>488</v>
      </c>
      <c r="N523" s="132"/>
      <c r="O523" s="165">
        <f t="shared" ref="O523:O528" si="785">(M523+N523)/K523</f>
        <v>128.42105263157896</v>
      </c>
      <c r="P523" s="157">
        <f t="shared" ref="P523:P528" si="786">O523/J523</f>
        <v>12.842105263157896</v>
      </c>
      <c r="Q523" s="136">
        <v>16</v>
      </c>
      <c r="R523" s="157">
        <f t="shared" ref="R523:R528" si="787">Q523/K523</f>
        <v>4.2105263157894735</v>
      </c>
      <c r="S523" s="136"/>
      <c r="T523" s="157">
        <f t="shared" ref="T523:T528" si="788">S523/K523</f>
        <v>0</v>
      </c>
      <c r="U523" s="136">
        <v>12</v>
      </c>
      <c r="V523" s="157">
        <f t="shared" ref="V523:V528" si="789">U523/K523</f>
        <v>3.1578947368421053</v>
      </c>
      <c r="W523" s="136">
        <v>0</v>
      </c>
      <c r="X523" s="157">
        <f t="shared" ref="X523:X528" si="790">(W523/K523)/J523</f>
        <v>0</v>
      </c>
      <c r="Y523" s="136">
        <v>0</v>
      </c>
      <c r="Z523" s="157">
        <f t="shared" ref="Z523:Z528" si="791">(Y523/K523)/J523</f>
        <v>0</v>
      </c>
      <c r="AA523" s="136">
        <v>0</v>
      </c>
      <c r="AB523" s="157">
        <f t="shared" ref="AB523:AB528" si="792">(AA523/K523)/J523</f>
        <v>0</v>
      </c>
      <c r="AC523" s="165">
        <v>0</v>
      </c>
      <c r="AD523" s="136">
        <v>0</v>
      </c>
      <c r="AE523" s="157">
        <f t="shared" ref="AE523:AE528" si="793">AD523/K523</f>
        <v>0</v>
      </c>
      <c r="AF523" s="157">
        <v>20</v>
      </c>
      <c r="AG523" s="157">
        <v>0</v>
      </c>
      <c r="AH523" s="193">
        <v>0.04</v>
      </c>
      <c r="AI523" s="193">
        <v>1.4999999999999999E-2</v>
      </c>
      <c r="AJ523" s="157">
        <f t="shared" ref="AJ523:AJ528" si="794">(D523*AH523)+AG523</f>
        <v>2.4</v>
      </c>
      <c r="AK523" s="194">
        <f t="shared" ref="AK523:AK528" si="795">D523*AI523</f>
        <v>0.89999999999999991</v>
      </c>
    </row>
    <row r="524" spans="1:37" s="195" customFormat="1" ht="22.5" x14ac:dyDescent="0.2">
      <c r="A524" s="296" t="s">
        <v>234</v>
      </c>
      <c r="B524" s="176" t="s">
        <v>11</v>
      </c>
      <c r="C524" s="176" t="s">
        <v>2</v>
      </c>
      <c r="D524" s="273">
        <v>60</v>
      </c>
      <c r="E524" s="273">
        <v>50</v>
      </c>
      <c r="F524" s="273">
        <v>10</v>
      </c>
      <c r="G524" s="171">
        <f t="shared" si="782"/>
        <v>39.651674641148325</v>
      </c>
      <c r="H524" s="171">
        <f t="shared" si="783"/>
        <v>20.348325358851675</v>
      </c>
      <c r="I524" s="172">
        <f t="shared" si="784"/>
        <v>0.33913875598086124</v>
      </c>
      <c r="J524" s="173">
        <v>22</v>
      </c>
      <c r="K524" s="145">
        <v>3.8</v>
      </c>
      <c r="L524" s="146">
        <v>1.2</v>
      </c>
      <c r="M524" s="133">
        <v>751</v>
      </c>
      <c r="N524" s="133"/>
      <c r="O524" s="166">
        <f t="shared" si="785"/>
        <v>197.63157894736844</v>
      </c>
      <c r="P524" s="158">
        <f t="shared" si="786"/>
        <v>8.9832535885167477</v>
      </c>
      <c r="Q524" s="137">
        <v>16</v>
      </c>
      <c r="R524" s="158">
        <f t="shared" si="787"/>
        <v>4.2105263157894735</v>
      </c>
      <c r="S524" s="137"/>
      <c r="T524" s="158">
        <f t="shared" si="788"/>
        <v>0</v>
      </c>
      <c r="U524" s="137">
        <v>12</v>
      </c>
      <c r="V524" s="158">
        <f t="shared" si="789"/>
        <v>3.1578947368421053</v>
      </c>
      <c r="W524" s="137">
        <v>0</v>
      </c>
      <c r="X524" s="158">
        <f t="shared" si="790"/>
        <v>0</v>
      </c>
      <c r="Y524" s="137">
        <v>0</v>
      </c>
      <c r="Z524" s="158">
        <f t="shared" si="791"/>
        <v>0</v>
      </c>
      <c r="AA524" s="137">
        <v>0</v>
      </c>
      <c r="AB524" s="158">
        <f t="shared" si="792"/>
        <v>0</v>
      </c>
      <c r="AC524" s="166">
        <v>0</v>
      </c>
      <c r="AD524" s="137">
        <v>0</v>
      </c>
      <c r="AE524" s="158">
        <f t="shared" si="793"/>
        <v>0</v>
      </c>
      <c r="AF524" s="158">
        <v>20</v>
      </c>
      <c r="AG524" s="158">
        <v>0</v>
      </c>
      <c r="AH524" s="197">
        <v>0.04</v>
      </c>
      <c r="AI524" s="197">
        <v>1.4999999999999999E-2</v>
      </c>
      <c r="AJ524" s="158">
        <f t="shared" si="794"/>
        <v>2.4</v>
      </c>
      <c r="AK524" s="175">
        <f t="shared" si="795"/>
        <v>0.89999999999999991</v>
      </c>
    </row>
    <row r="525" spans="1:37" s="195" customFormat="1" ht="22.5" x14ac:dyDescent="0.2">
      <c r="A525" s="296" t="s">
        <v>234</v>
      </c>
      <c r="B525" s="176" t="s">
        <v>11</v>
      </c>
      <c r="C525" s="176" t="s">
        <v>3</v>
      </c>
      <c r="D525" s="273">
        <v>60</v>
      </c>
      <c r="E525" s="273">
        <v>50</v>
      </c>
      <c r="F525" s="273">
        <v>10</v>
      </c>
      <c r="G525" s="171">
        <f t="shared" si="782"/>
        <v>41.87017543859649</v>
      </c>
      <c r="H525" s="171">
        <f t="shared" si="783"/>
        <v>18.12982456140351</v>
      </c>
      <c r="I525" s="172">
        <f t="shared" si="784"/>
        <v>0.30216374269005847</v>
      </c>
      <c r="J525" s="173">
        <v>30</v>
      </c>
      <c r="K525" s="145">
        <v>3.8</v>
      </c>
      <c r="L525" s="146">
        <v>1.2</v>
      </c>
      <c r="M525" s="133">
        <v>1277</v>
      </c>
      <c r="N525" s="133"/>
      <c r="O525" s="166">
        <f t="shared" si="785"/>
        <v>336.0526315789474</v>
      </c>
      <c r="P525" s="158">
        <f t="shared" si="786"/>
        <v>11.201754385964913</v>
      </c>
      <c r="Q525" s="137">
        <v>16</v>
      </c>
      <c r="R525" s="158">
        <f t="shared" si="787"/>
        <v>4.2105263157894735</v>
      </c>
      <c r="S525" s="137"/>
      <c r="T525" s="158">
        <f t="shared" si="788"/>
        <v>0</v>
      </c>
      <c r="U525" s="137">
        <v>12</v>
      </c>
      <c r="V525" s="158">
        <f t="shared" si="789"/>
        <v>3.1578947368421053</v>
      </c>
      <c r="W525" s="137">
        <v>0</v>
      </c>
      <c r="X525" s="158">
        <f t="shared" si="790"/>
        <v>0</v>
      </c>
      <c r="Y525" s="137">
        <v>0</v>
      </c>
      <c r="Z525" s="158">
        <f t="shared" si="791"/>
        <v>0</v>
      </c>
      <c r="AA525" s="137">
        <v>0</v>
      </c>
      <c r="AB525" s="158">
        <f t="shared" si="792"/>
        <v>0</v>
      </c>
      <c r="AC525" s="166">
        <v>0</v>
      </c>
      <c r="AD525" s="137">
        <v>0</v>
      </c>
      <c r="AE525" s="158">
        <f t="shared" si="793"/>
        <v>0</v>
      </c>
      <c r="AF525" s="158">
        <v>20</v>
      </c>
      <c r="AG525" s="158">
        <v>0</v>
      </c>
      <c r="AH525" s="197">
        <v>0.04</v>
      </c>
      <c r="AI525" s="197">
        <v>1.4999999999999999E-2</v>
      </c>
      <c r="AJ525" s="158">
        <f t="shared" si="794"/>
        <v>2.4</v>
      </c>
      <c r="AK525" s="175">
        <f t="shared" si="795"/>
        <v>0.89999999999999991</v>
      </c>
    </row>
    <row r="526" spans="1:37" s="195" customFormat="1" ht="22.5" x14ac:dyDescent="0.2">
      <c r="A526" s="296" t="s">
        <v>234</v>
      </c>
      <c r="B526" s="176" t="s">
        <v>10</v>
      </c>
      <c r="C526" s="176" t="s">
        <v>1</v>
      </c>
      <c r="D526" s="273">
        <v>60</v>
      </c>
      <c r="E526" s="273">
        <v>50</v>
      </c>
      <c r="F526" s="273">
        <v>10</v>
      </c>
      <c r="G526" s="171">
        <f t="shared" si="782"/>
        <v>41.431578947368422</v>
      </c>
      <c r="H526" s="171">
        <f t="shared" si="783"/>
        <v>18.568421052631578</v>
      </c>
      <c r="I526" s="172">
        <f t="shared" si="784"/>
        <v>0.30947368421052629</v>
      </c>
      <c r="J526" s="173">
        <v>10</v>
      </c>
      <c r="K526" s="145">
        <v>3.8</v>
      </c>
      <c r="L526" s="146">
        <v>1.2</v>
      </c>
      <c r="M526" s="133">
        <v>409</v>
      </c>
      <c r="N526" s="133"/>
      <c r="O526" s="166">
        <f t="shared" si="785"/>
        <v>107.63157894736842</v>
      </c>
      <c r="P526" s="158">
        <f t="shared" si="786"/>
        <v>10.763157894736842</v>
      </c>
      <c r="Q526" s="137">
        <v>16</v>
      </c>
      <c r="R526" s="158">
        <f t="shared" si="787"/>
        <v>4.2105263157894735</v>
      </c>
      <c r="S526" s="137"/>
      <c r="T526" s="158">
        <f t="shared" si="788"/>
        <v>0</v>
      </c>
      <c r="U526" s="137">
        <v>12</v>
      </c>
      <c r="V526" s="158">
        <f t="shared" si="789"/>
        <v>3.1578947368421053</v>
      </c>
      <c r="W526" s="137">
        <v>0</v>
      </c>
      <c r="X526" s="158">
        <f t="shared" si="790"/>
        <v>0</v>
      </c>
      <c r="Y526" s="137">
        <v>0</v>
      </c>
      <c r="Z526" s="158">
        <f t="shared" si="791"/>
        <v>0</v>
      </c>
      <c r="AA526" s="137">
        <v>0</v>
      </c>
      <c r="AB526" s="158">
        <f t="shared" si="792"/>
        <v>0</v>
      </c>
      <c r="AC526" s="166">
        <v>0</v>
      </c>
      <c r="AD526" s="137">
        <v>0</v>
      </c>
      <c r="AE526" s="158">
        <f t="shared" si="793"/>
        <v>0</v>
      </c>
      <c r="AF526" s="158">
        <v>20</v>
      </c>
      <c r="AG526" s="158">
        <v>0</v>
      </c>
      <c r="AH526" s="197">
        <v>0.04</v>
      </c>
      <c r="AI526" s="197">
        <v>1.4999999999999999E-2</v>
      </c>
      <c r="AJ526" s="158">
        <f t="shared" si="794"/>
        <v>2.4</v>
      </c>
      <c r="AK526" s="175">
        <f t="shared" si="795"/>
        <v>0.89999999999999991</v>
      </c>
    </row>
    <row r="527" spans="1:37" s="195" customFormat="1" ht="22.5" x14ac:dyDescent="0.2">
      <c r="A527" s="296" t="s">
        <v>234</v>
      </c>
      <c r="B527" s="176" t="s">
        <v>10</v>
      </c>
      <c r="C527" s="176" t="s">
        <v>2</v>
      </c>
      <c r="D527" s="273">
        <v>60</v>
      </c>
      <c r="E527" s="273">
        <v>50</v>
      </c>
      <c r="F527" s="273">
        <v>10</v>
      </c>
      <c r="G527" s="171">
        <f t="shared" si="782"/>
        <v>37.977033492822969</v>
      </c>
      <c r="H527" s="171">
        <f t="shared" si="783"/>
        <v>22.022966507177031</v>
      </c>
      <c r="I527" s="172">
        <f t="shared" si="784"/>
        <v>0.36704944178628385</v>
      </c>
      <c r="J527" s="173">
        <v>22</v>
      </c>
      <c r="K527" s="145">
        <v>3.8</v>
      </c>
      <c r="L527" s="146">
        <v>1.2</v>
      </c>
      <c r="M527" s="133">
        <v>611</v>
      </c>
      <c r="N527" s="133"/>
      <c r="O527" s="166">
        <f t="shared" si="785"/>
        <v>160.78947368421052</v>
      </c>
      <c r="P527" s="158">
        <f t="shared" si="786"/>
        <v>7.3086124401913874</v>
      </c>
      <c r="Q527" s="137">
        <v>16</v>
      </c>
      <c r="R527" s="158">
        <f t="shared" si="787"/>
        <v>4.2105263157894735</v>
      </c>
      <c r="S527" s="137"/>
      <c r="T527" s="158">
        <f t="shared" si="788"/>
        <v>0</v>
      </c>
      <c r="U527" s="137">
        <v>12</v>
      </c>
      <c r="V527" s="158">
        <f t="shared" si="789"/>
        <v>3.1578947368421053</v>
      </c>
      <c r="W527" s="137">
        <v>0</v>
      </c>
      <c r="X527" s="158">
        <f t="shared" si="790"/>
        <v>0</v>
      </c>
      <c r="Y527" s="137">
        <v>0</v>
      </c>
      <c r="Z527" s="158">
        <f t="shared" si="791"/>
        <v>0</v>
      </c>
      <c r="AA527" s="137">
        <v>0</v>
      </c>
      <c r="AB527" s="158">
        <f t="shared" si="792"/>
        <v>0</v>
      </c>
      <c r="AC527" s="166">
        <v>0</v>
      </c>
      <c r="AD527" s="137">
        <v>0</v>
      </c>
      <c r="AE527" s="158">
        <f t="shared" si="793"/>
        <v>0</v>
      </c>
      <c r="AF527" s="158">
        <v>20</v>
      </c>
      <c r="AG527" s="158">
        <v>0</v>
      </c>
      <c r="AH527" s="197">
        <v>0.04</v>
      </c>
      <c r="AI527" s="197">
        <v>1.4999999999999999E-2</v>
      </c>
      <c r="AJ527" s="158">
        <f t="shared" si="794"/>
        <v>2.4</v>
      </c>
      <c r="AK527" s="175">
        <f t="shared" si="795"/>
        <v>0.89999999999999991</v>
      </c>
    </row>
    <row r="528" spans="1:37" s="195" customFormat="1" ht="23.25" thickBot="1" x14ac:dyDescent="0.25">
      <c r="A528" s="297" t="s">
        <v>234</v>
      </c>
      <c r="B528" s="177" t="s">
        <v>10</v>
      </c>
      <c r="C528" s="177" t="s">
        <v>3</v>
      </c>
      <c r="D528" s="279">
        <v>60</v>
      </c>
      <c r="E528" s="279">
        <v>50</v>
      </c>
      <c r="F528" s="279">
        <v>10</v>
      </c>
      <c r="G528" s="178">
        <f t="shared" si="782"/>
        <v>39.949122807017545</v>
      </c>
      <c r="H528" s="178">
        <f t="shared" si="783"/>
        <v>20.050877192982455</v>
      </c>
      <c r="I528" s="179">
        <f t="shared" si="784"/>
        <v>0.33418128654970758</v>
      </c>
      <c r="J528" s="180">
        <v>30</v>
      </c>
      <c r="K528" s="147">
        <v>3.8</v>
      </c>
      <c r="L528" s="148">
        <v>1.2</v>
      </c>
      <c r="M528" s="134">
        <v>1058</v>
      </c>
      <c r="N528" s="134"/>
      <c r="O528" s="168">
        <f t="shared" si="785"/>
        <v>278.42105263157896</v>
      </c>
      <c r="P528" s="159">
        <f t="shared" si="786"/>
        <v>9.2807017543859658</v>
      </c>
      <c r="Q528" s="138">
        <v>16</v>
      </c>
      <c r="R528" s="159">
        <f t="shared" si="787"/>
        <v>4.2105263157894735</v>
      </c>
      <c r="S528" s="138"/>
      <c r="T528" s="159">
        <f t="shared" si="788"/>
        <v>0</v>
      </c>
      <c r="U528" s="138">
        <v>12</v>
      </c>
      <c r="V528" s="159">
        <f t="shared" si="789"/>
        <v>3.1578947368421053</v>
      </c>
      <c r="W528" s="138">
        <v>0</v>
      </c>
      <c r="X528" s="159">
        <f t="shared" si="790"/>
        <v>0</v>
      </c>
      <c r="Y528" s="138">
        <v>0</v>
      </c>
      <c r="Z528" s="159">
        <f t="shared" si="791"/>
        <v>0</v>
      </c>
      <c r="AA528" s="138">
        <v>0</v>
      </c>
      <c r="AB528" s="159">
        <f t="shared" si="792"/>
        <v>0</v>
      </c>
      <c r="AC528" s="168">
        <v>0</v>
      </c>
      <c r="AD528" s="138">
        <v>0</v>
      </c>
      <c r="AE528" s="159">
        <f t="shared" si="793"/>
        <v>0</v>
      </c>
      <c r="AF528" s="159">
        <v>20</v>
      </c>
      <c r="AG528" s="159">
        <v>0</v>
      </c>
      <c r="AH528" s="199">
        <v>0.04</v>
      </c>
      <c r="AI528" s="199">
        <v>1.4999999999999999E-2</v>
      </c>
      <c r="AJ528" s="159">
        <f t="shared" si="794"/>
        <v>2.4</v>
      </c>
      <c r="AK528" s="182">
        <f t="shared" si="795"/>
        <v>0.89999999999999991</v>
      </c>
    </row>
  </sheetData>
  <autoFilter ref="A1:AK521" xr:uid="{00000000-0009-0000-0000-000002000000}"/>
  <mergeCells count="4">
    <mergeCell ref="E112:F112"/>
    <mergeCell ref="E113:F113"/>
    <mergeCell ref="E114:F114"/>
    <mergeCell ref="E115:F115"/>
  </mergeCells>
  <phoneticPr fontId="1" type="noConversion"/>
  <printOptions horizontalCentered="1"/>
  <pageMargins left="0" right="0" top="0" bottom="0" header="0" footer="0"/>
  <pageSetup paperSize="9" scale="69" fitToHeight="50" orientation="landscape" r:id="rId1"/>
  <headerFooter alignWithMargins="0"/>
  <ignoredErrors>
    <ignoredError sqref="W5 W8 W11 W14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324"/>
  <sheetViews>
    <sheetView topLeftCell="A52" zoomScale="85" zoomScaleNormal="85" workbookViewId="0">
      <pane xSplit="2" topLeftCell="C1" activePane="topRight" state="frozen"/>
      <selection activeCell="A79" sqref="A79"/>
      <selection pane="topRight" activeCell="M85" sqref="M85"/>
    </sheetView>
  </sheetViews>
  <sheetFormatPr defaultColWidth="9.140625" defaultRowHeight="12.75" x14ac:dyDescent="0.2"/>
  <cols>
    <col min="1" max="1" width="48.140625" style="23" bestFit="1" customWidth="1"/>
    <col min="2" max="2" width="9.42578125" style="23" bestFit="1" customWidth="1"/>
    <col min="3" max="3" width="9" style="23" bestFit="1" customWidth="1"/>
    <col min="4" max="6" width="11.140625" style="120" bestFit="1" customWidth="1"/>
    <col min="7" max="7" width="8.7109375" style="94" bestFit="1" customWidth="1"/>
    <col min="8" max="8" width="10.140625" style="94" bestFit="1" customWidth="1"/>
    <col min="9" max="9" width="9.85546875" style="95" bestFit="1" customWidth="1"/>
    <col min="10" max="10" width="8.140625" style="23" bestFit="1" customWidth="1"/>
    <col min="11" max="12" width="8.5703125" style="96" bestFit="1" customWidth="1"/>
    <col min="13" max="13" width="10.7109375" style="338" bestFit="1" customWidth="1"/>
    <col min="14" max="14" width="9.7109375" style="97" bestFit="1" customWidth="1"/>
    <col min="15" max="15" width="9" style="94" bestFit="1" customWidth="1"/>
    <col min="16" max="16" width="10.7109375" style="98" bestFit="1" customWidth="1"/>
    <col min="17" max="17" width="10.28515625" style="99" bestFit="1" customWidth="1"/>
    <col min="18" max="18" width="10.28515625" style="98" bestFit="1" customWidth="1"/>
    <col min="19" max="19" width="10" style="99" bestFit="1" customWidth="1"/>
    <col min="20" max="20" width="8.5703125" style="98" bestFit="1" customWidth="1"/>
    <col min="21" max="21" width="11.5703125" style="99" bestFit="1" customWidth="1"/>
    <col min="22" max="22" width="11.5703125" style="98" bestFit="1" customWidth="1"/>
    <col min="23" max="23" width="7.5703125" style="99" bestFit="1" customWidth="1"/>
    <col min="24" max="24" width="8.5703125" style="98" bestFit="1" customWidth="1"/>
    <col min="25" max="25" width="10" style="99" bestFit="1" customWidth="1"/>
    <col min="26" max="26" width="10.7109375" style="98" bestFit="1" customWidth="1"/>
    <col min="27" max="27" width="9.28515625" style="99" bestFit="1" customWidth="1"/>
    <col min="28" max="28" width="9.28515625" style="98" bestFit="1" customWidth="1"/>
    <col min="29" max="29" width="8.5703125" style="98" bestFit="1" customWidth="1"/>
    <col min="30" max="30" width="7.7109375" style="99" bestFit="1" customWidth="1"/>
    <col min="31" max="31" width="4.85546875" style="98" bestFit="1" customWidth="1"/>
    <col min="32" max="32" width="11.5703125" style="98" customWidth="1"/>
    <col min="33" max="33" width="10.5703125" style="98" customWidth="1"/>
    <col min="34" max="34" width="6.42578125" style="101" bestFit="1" customWidth="1"/>
    <col min="35" max="35" width="5.42578125" style="101" bestFit="1" customWidth="1"/>
    <col min="36" max="36" width="5.5703125" style="100" bestFit="1" customWidth="1"/>
    <col min="37" max="37" width="4.85546875" style="100" bestFit="1" customWidth="1"/>
    <col min="38" max="16384" width="9.140625" style="23"/>
  </cols>
  <sheetData>
    <row r="1" spans="1:37" ht="45.75" thickBot="1" x14ac:dyDescent="0.25">
      <c r="A1" s="9" t="s">
        <v>4</v>
      </c>
      <c r="B1" s="10" t="s">
        <v>6</v>
      </c>
      <c r="C1" s="10" t="s">
        <v>5</v>
      </c>
      <c r="D1" s="115" t="s">
        <v>137</v>
      </c>
      <c r="E1" s="115" t="s">
        <v>138</v>
      </c>
      <c r="F1" s="115" t="s">
        <v>139</v>
      </c>
      <c r="G1" s="11" t="s">
        <v>65</v>
      </c>
      <c r="H1" s="12" t="s">
        <v>15</v>
      </c>
      <c r="I1" s="13" t="s">
        <v>16</v>
      </c>
      <c r="J1" s="14" t="s">
        <v>12</v>
      </c>
      <c r="K1" s="696" t="s">
        <v>26</v>
      </c>
      <c r="L1" s="336" t="s">
        <v>27</v>
      </c>
      <c r="M1" s="337" t="s">
        <v>87</v>
      </c>
      <c r="N1" s="16" t="s">
        <v>88</v>
      </c>
      <c r="O1" s="17" t="s">
        <v>29</v>
      </c>
      <c r="P1" s="18" t="s">
        <v>30</v>
      </c>
      <c r="Q1" s="19" t="s">
        <v>32</v>
      </c>
      <c r="R1" s="18" t="s">
        <v>33</v>
      </c>
      <c r="S1" s="19" t="s">
        <v>89</v>
      </c>
      <c r="T1" s="18" t="s">
        <v>90</v>
      </c>
      <c r="U1" s="19" t="s">
        <v>91</v>
      </c>
      <c r="V1" s="18" t="s">
        <v>92</v>
      </c>
      <c r="W1" s="19" t="s">
        <v>34</v>
      </c>
      <c r="X1" s="18" t="s">
        <v>35</v>
      </c>
      <c r="Y1" s="19" t="s">
        <v>36</v>
      </c>
      <c r="Z1" s="18" t="s">
        <v>37</v>
      </c>
      <c r="AA1" s="19" t="s">
        <v>38</v>
      </c>
      <c r="AB1" s="18" t="s">
        <v>39</v>
      </c>
      <c r="AC1" s="18" t="s">
        <v>40</v>
      </c>
      <c r="AD1" s="19" t="s">
        <v>41</v>
      </c>
      <c r="AE1" s="18" t="s">
        <v>42</v>
      </c>
      <c r="AF1" s="18" t="s">
        <v>43</v>
      </c>
      <c r="AG1" s="18" t="s">
        <v>44</v>
      </c>
      <c r="AH1" s="21" t="s">
        <v>45</v>
      </c>
      <c r="AI1" s="21" t="s">
        <v>46</v>
      </c>
      <c r="AJ1" s="20" t="s">
        <v>47</v>
      </c>
      <c r="AK1" s="22" t="s">
        <v>48</v>
      </c>
    </row>
    <row r="2" spans="1:37" s="10" customFormat="1" ht="12.75" customHeight="1" x14ac:dyDescent="0.2">
      <c r="A2" s="485" t="s">
        <v>378</v>
      </c>
      <c r="B2" s="480" t="s">
        <v>7</v>
      </c>
      <c r="C2" s="480" t="s">
        <v>1</v>
      </c>
      <c r="D2" s="748">
        <v>59</v>
      </c>
      <c r="E2" s="748">
        <v>45</v>
      </c>
      <c r="F2" s="481">
        <v>10</v>
      </c>
      <c r="G2" s="547">
        <f t="shared" ref="G2:G16" si="0">SUM(P2,R2,T2,V2,X2,Z2,AB2,AC2,AE2,AF2,AJ2,AK2)</f>
        <v>50.066874999999996</v>
      </c>
      <c r="H2" s="547">
        <f t="shared" ref="H2:H16" si="1">D2-G2</f>
        <v>8.933125000000004</v>
      </c>
      <c r="I2" s="548">
        <f t="shared" ref="I2:I16" si="2">H2/D2</f>
        <v>0.1514088983050848</v>
      </c>
      <c r="J2" s="549">
        <v>10</v>
      </c>
      <c r="K2" s="697">
        <v>32</v>
      </c>
      <c r="L2" s="580">
        <v>1.2</v>
      </c>
      <c r="M2" s="843">
        <v>5255</v>
      </c>
      <c r="N2" s="581"/>
      <c r="O2" s="553">
        <f t="shared" ref="O2:O16" si="3">(M2+N2)/K2</f>
        <v>164.21875</v>
      </c>
      <c r="P2" s="554">
        <f t="shared" ref="P2:P16" si="4">O2/J2</f>
        <v>16.421875</v>
      </c>
      <c r="Q2" s="555"/>
      <c r="R2" s="554">
        <f t="shared" ref="R2:R16" si="5">Q2/K2</f>
        <v>0</v>
      </c>
      <c r="S2" s="555"/>
      <c r="T2" s="554">
        <f t="shared" ref="T2:T16" si="6">S2/K2</f>
        <v>0</v>
      </c>
      <c r="U2" s="555"/>
      <c r="V2" s="554">
        <f t="shared" ref="V2:V16" si="7">U2/K2</f>
        <v>0</v>
      </c>
      <c r="W2" s="555">
        <v>0</v>
      </c>
      <c r="X2" s="554">
        <f t="shared" ref="X2:X16" si="8">(W2/K2)/J2</f>
        <v>0</v>
      </c>
      <c r="Y2" s="555">
        <v>0</v>
      </c>
      <c r="Z2" s="554">
        <f t="shared" ref="Z2:Z16" si="9">(Y2/K2)/J2</f>
        <v>0</v>
      </c>
      <c r="AA2" s="555">
        <v>0</v>
      </c>
      <c r="AB2" s="554">
        <f t="shared" ref="AB2:AB16" si="10">(AA2/K2)/J2</f>
        <v>0</v>
      </c>
      <c r="AC2" s="554">
        <v>0</v>
      </c>
      <c r="AD2" s="446">
        <v>0</v>
      </c>
      <c r="AE2" s="466">
        <f t="shared" ref="AE2:AE16" si="11">AD2/K2</f>
        <v>0</v>
      </c>
      <c r="AF2" s="629">
        <v>30.4</v>
      </c>
      <c r="AG2" s="467">
        <v>0</v>
      </c>
      <c r="AH2" s="447">
        <v>0.04</v>
      </c>
      <c r="AI2" s="447">
        <v>1.4999999999999999E-2</v>
      </c>
      <c r="AJ2" s="445">
        <f t="shared" ref="AJ2:AJ16" si="12">(D2*AH2)+AG2</f>
        <v>2.36</v>
      </c>
      <c r="AK2" s="456">
        <f t="shared" ref="AK2:AK16" si="13">D2*AI2</f>
        <v>0.88500000000000001</v>
      </c>
    </row>
    <row r="3" spans="1:37" ht="12.75" customHeight="1" x14ac:dyDescent="0.2">
      <c r="A3" s="485" t="s">
        <v>378</v>
      </c>
      <c r="B3" s="480" t="s">
        <v>7</v>
      </c>
      <c r="C3" s="480" t="s">
        <v>2</v>
      </c>
      <c r="D3" s="748">
        <v>59</v>
      </c>
      <c r="E3" s="748">
        <v>45</v>
      </c>
      <c r="F3" s="481">
        <v>10</v>
      </c>
      <c r="G3" s="547">
        <f t="shared" si="0"/>
        <v>43.723124999999996</v>
      </c>
      <c r="H3" s="547">
        <f t="shared" si="1"/>
        <v>15.276875000000004</v>
      </c>
      <c r="I3" s="548">
        <f t="shared" si="2"/>
        <v>0.25893008474576279</v>
      </c>
      <c r="J3" s="549">
        <v>24</v>
      </c>
      <c r="K3" s="697">
        <v>32</v>
      </c>
      <c r="L3" s="580">
        <v>1.2</v>
      </c>
      <c r="M3" s="843">
        <v>7740</v>
      </c>
      <c r="N3" s="581"/>
      <c r="O3" s="553">
        <f t="shared" si="3"/>
        <v>241.875</v>
      </c>
      <c r="P3" s="554">
        <f t="shared" si="4"/>
        <v>10.078125</v>
      </c>
      <c r="Q3" s="555"/>
      <c r="R3" s="554">
        <f t="shared" si="5"/>
        <v>0</v>
      </c>
      <c r="S3" s="555"/>
      <c r="T3" s="554">
        <f t="shared" si="6"/>
        <v>0</v>
      </c>
      <c r="U3" s="555"/>
      <c r="V3" s="554">
        <f t="shared" si="7"/>
        <v>0</v>
      </c>
      <c r="W3" s="555">
        <v>0</v>
      </c>
      <c r="X3" s="554">
        <f t="shared" si="8"/>
        <v>0</v>
      </c>
      <c r="Y3" s="555">
        <v>0</v>
      </c>
      <c r="Z3" s="554">
        <f t="shared" si="9"/>
        <v>0</v>
      </c>
      <c r="AA3" s="555">
        <v>0</v>
      </c>
      <c r="AB3" s="554">
        <f t="shared" si="10"/>
        <v>0</v>
      </c>
      <c r="AC3" s="554">
        <v>0</v>
      </c>
      <c r="AD3" s="446">
        <v>0</v>
      </c>
      <c r="AE3" s="466">
        <f t="shared" si="11"/>
        <v>0</v>
      </c>
      <c r="AF3" s="629">
        <v>30.4</v>
      </c>
      <c r="AG3" s="467">
        <v>0</v>
      </c>
      <c r="AH3" s="447">
        <v>0.04</v>
      </c>
      <c r="AI3" s="447">
        <v>1.4999999999999999E-2</v>
      </c>
      <c r="AJ3" s="445">
        <f t="shared" si="12"/>
        <v>2.36</v>
      </c>
      <c r="AK3" s="456">
        <f t="shared" si="13"/>
        <v>0.88500000000000001</v>
      </c>
    </row>
    <row r="4" spans="1:37" ht="12.75" customHeight="1" x14ac:dyDescent="0.2">
      <c r="A4" s="485" t="s">
        <v>378</v>
      </c>
      <c r="B4" s="480" t="s">
        <v>7</v>
      </c>
      <c r="C4" s="480" t="s">
        <v>3</v>
      </c>
      <c r="D4" s="748">
        <v>59</v>
      </c>
      <c r="E4" s="748">
        <v>45</v>
      </c>
      <c r="F4" s="481">
        <v>10</v>
      </c>
      <c r="G4" s="547">
        <f t="shared" si="0"/>
        <v>44.083368055555553</v>
      </c>
      <c r="H4" s="547">
        <f t="shared" si="1"/>
        <v>14.916631944444447</v>
      </c>
      <c r="I4" s="548">
        <f t="shared" si="2"/>
        <v>0.25282427024482113</v>
      </c>
      <c r="J4" s="549">
        <v>36</v>
      </c>
      <c r="K4" s="697">
        <v>32</v>
      </c>
      <c r="L4" s="580">
        <v>1.2</v>
      </c>
      <c r="M4" s="843">
        <v>12025</v>
      </c>
      <c r="N4" s="581"/>
      <c r="O4" s="553">
        <f t="shared" si="3"/>
        <v>375.78125</v>
      </c>
      <c r="P4" s="554">
        <f t="shared" si="4"/>
        <v>10.438368055555555</v>
      </c>
      <c r="Q4" s="555"/>
      <c r="R4" s="554">
        <f t="shared" si="5"/>
        <v>0</v>
      </c>
      <c r="S4" s="555"/>
      <c r="T4" s="554">
        <f t="shared" si="6"/>
        <v>0</v>
      </c>
      <c r="U4" s="555"/>
      <c r="V4" s="554">
        <f t="shared" si="7"/>
        <v>0</v>
      </c>
      <c r="W4" s="555">
        <v>0</v>
      </c>
      <c r="X4" s="554">
        <f t="shared" si="8"/>
        <v>0</v>
      </c>
      <c r="Y4" s="555">
        <v>0</v>
      </c>
      <c r="Z4" s="554">
        <f t="shared" si="9"/>
        <v>0</v>
      </c>
      <c r="AA4" s="555">
        <v>0</v>
      </c>
      <c r="AB4" s="554">
        <f t="shared" si="10"/>
        <v>0</v>
      </c>
      <c r="AC4" s="554">
        <v>0</v>
      </c>
      <c r="AD4" s="446">
        <v>0</v>
      </c>
      <c r="AE4" s="466">
        <f t="shared" si="11"/>
        <v>0</v>
      </c>
      <c r="AF4" s="629">
        <v>30.4</v>
      </c>
      <c r="AG4" s="467">
        <v>0</v>
      </c>
      <c r="AH4" s="447">
        <v>0.04</v>
      </c>
      <c r="AI4" s="447">
        <v>1.4999999999999999E-2</v>
      </c>
      <c r="AJ4" s="445">
        <f t="shared" si="12"/>
        <v>2.36</v>
      </c>
      <c r="AK4" s="456">
        <f t="shared" si="13"/>
        <v>0.88500000000000001</v>
      </c>
    </row>
    <row r="5" spans="1:37" ht="12.75" customHeight="1" x14ac:dyDescent="0.2">
      <c r="A5" s="513" t="s">
        <v>378</v>
      </c>
      <c r="B5" s="60" t="s">
        <v>8</v>
      </c>
      <c r="C5" s="60" t="s">
        <v>1</v>
      </c>
      <c r="D5" s="725">
        <v>59</v>
      </c>
      <c r="E5" s="748">
        <v>45</v>
      </c>
      <c r="F5" s="514">
        <v>10</v>
      </c>
      <c r="G5" s="61">
        <f t="shared" si="0"/>
        <v>50.238749999999996</v>
      </c>
      <c r="H5" s="61">
        <f t="shared" si="1"/>
        <v>8.761250000000004</v>
      </c>
      <c r="I5" s="62">
        <f t="shared" si="2"/>
        <v>0.14849576271186449</v>
      </c>
      <c r="J5" s="63">
        <v>10</v>
      </c>
      <c r="K5" s="698">
        <v>32</v>
      </c>
      <c r="L5" s="582">
        <v>1.2</v>
      </c>
      <c r="M5" s="843">
        <v>5310</v>
      </c>
      <c r="N5" s="534"/>
      <c r="O5" s="66">
        <f t="shared" si="3"/>
        <v>165.9375</v>
      </c>
      <c r="P5" s="67">
        <f t="shared" si="4"/>
        <v>16.59375</v>
      </c>
      <c r="Q5" s="69"/>
      <c r="R5" s="67">
        <f t="shared" si="5"/>
        <v>0</v>
      </c>
      <c r="S5" s="69"/>
      <c r="T5" s="67">
        <f t="shared" si="6"/>
        <v>0</v>
      </c>
      <c r="U5" s="69"/>
      <c r="V5" s="67">
        <f t="shared" si="7"/>
        <v>0</v>
      </c>
      <c r="W5" s="69">
        <v>0</v>
      </c>
      <c r="X5" s="67">
        <f t="shared" si="8"/>
        <v>0</v>
      </c>
      <c r="Y5" s="69">
        <v>0</v>
      </c>
      <c r="Z5" s="67">
        <f t="shared" si="9"/>
        <v>0</v>
      </c>
      <c r="AA5" s="69">
        <v>0</v>
      </c>
      <c r="AB5" s="67">
        <f t="shared" si="10"/>
        <v>0</v>
      </c>
      <c r="AC5" s="67">
        <v>0</v>
      </c>
      <c r="AD5" s="345">
        <v>0</v>
      </c>
      <c r="AE5" s="422">
        <f t="shared" si="11"/>
        <v>0</v>
      </c>
      <c r="AF5" s="629">
        <v>30.4</v>
      </c>
      <c r="AG5" s="423">
        <v>0</v>
      </c>
      <c r="AH5" s="421">
        <v>0.04</v>
      </c>
      <c r="AI5" s="421">
        <v>1.4999999999999999E-2</v>
      </c>
      <c r="AJ5" s="346">
        <f t="shared" si="12"/>
        <v>2.36</v>
      </c>
      <c r="AK5" s="420">
        <f t="shared" si="13"/>
        <v>0.88500000000000001</v>
      </c>
    </row>
    <row r="6" spans="1:37" ht="12.75" customHeight="1" x14ac:dyDescent="0.2">
      <c r="A6" s="515" t="s">
        <v>378</v>
      </c>
      <c r="B6" s="36" t="s">
        <v>8</v>
      </c>
      <c r="C6" s="36" t="s">
        <v>2</v>
      </c>
      <c r="D6" s="721">
        <v>59</v>
      </c>
      <c r="E6" s="748">
        <v>45</v>
      </c>
      <c r="F6" s="489">
        <v>10</v>
      </c>
      <c r="G6" s="37">
        <f t="shared" si="0"/>
        <v>43.39760416666666</v>
      </c>
      <c r="H6" s="37">
        <f t="shared" si="1"/>
        <v>15.60239583333334</v>
      </c>
      <c r="I6" s="38">
        <f t="shared" si="2"/>
        <v>0.26444738700564985</v>
      </c>
      <c r="J6" s="39">
        <v>24</v>
      </c>
      <c r="K6" s="699">
        <v>32</v>
      </c>
      <c r="L6" s="583">
        <v>1.2</v>
      </c>
      <c r="M6" s="843">
        <v>7490</v>
      </c>
      <c r="N6" s="535"/>
      <c r="O6" s="43">
        <f t="shared" si="3"/>
        <v>234.0625</v>
      </c>
      <c r="P6" s="44">
        <f t="shared" si="4"/>
        <v>9.7526041666666661</v>
      </c>
      <c r="Q6" s="45"/>
      <c r="R6" s="44">
        <f t="shared" si="5"/>
        <v>0</v>
      </c>
      <c r="S6" s="45"/>
      <c r="T6" s="44">
        <f t="shared" si="6"/>
        <v>0</v>
      </c>
      <c r="U6" s="45"/>
      <c r="V6" s="44">
        <f t="shared" si="7"/>
        <v>0</v>
      </c>
      <c r="W6" s="45">
        <v>0</v>
      </c>
      <c r="X6" s="44">
        <f t="shared" si="8"/>
        <v>0</v>
      </c>
      <c r="Y6" s="45">
        <v>0</v>
      </c>
      <c r="Z6" s="44">
        <f t="shared" si="9"/>
        <v>0</v>
      </c>
      <c r="AA6" s="45">
        <v>0</v>
      </c>
      <c r="AB6" s="44">
        <f t="shared" si="10"/>
        <v>0</v>
      </c>
      <c r="AC6" s="44">
        <v>0</v>
      </c>
      <c r="AD6" s="343">
        <v>0</v>
      </c>
      <c r="AE6" s="389">
        <f t="shared" si="11"/>
        <v>0</v>
      </c>
      <c r="AF6" s="629">
        <v>30.4</v>
      </c>
      <c r="AG6" s="415">
        <v>0</v>
      </c>
      <c r="AH6" s="409">
        <v>0.04</v>
      </c>
      <c r="AI6" s="409">
        <v>1.4999999999999999E-2</v>
      </c>
      <c r="AJ6" s="344">
        <f t="shared" si="12"/>
        <v>2.36</v>
      </c>
      <c r="AK6" s="410">
        <f t="shared" si="13"/>
        <v>0.88500000000000001</v>
      </c>
    </row>
    <row r="7" spans="1:37" ht="12.75" customHeight="1" x14ac:dyDescent="0.2">
      <c r="A7" s="515" t="s">
        <v>378</v>
      </c>
      <c r="B7" s="36" t="s">
        <v>8</v>
      </c>
      <c r="C7" s="36" t="s">
        <v>3</v>
      </c>
      <c r="D7" s="721">
        <v>59</v>
      </c>
      <c r="E7" s="748">
        <v>45</v>
      </c>
      <c r="F7" s="489">
        <v>10</v>
      </c>
      <c r="G7" s="37">
        <f t="shared" si="0"/>
        <v>43.480069444444439</v>
      </c>
      <c r="H7" s="37">
        <f t="shared" si="1"/>
        <v>15.519930555555561</v>
      </c>
      <c r="I7" s="38">
        <f t="shared" si="2"/>
        <v>0.26304967043314509</v>
      </c>
      <c r="J7" s="39">
        <v>36</v>
      </c>
      <c r="K7" s="699">
        <v>32</v>
      </c>
      <c r="L7" s="583">
        <v>1.2</v>
      </c>
      <c r="M7" s="843">
        <v>11330</v>
      </c>
      <c r="N7" s="535"/>
      <c r="O7" s="43">
        <f t="shared" si="3"/>
        <v>354.0625</v>
      </c>
      <c r="P7" s="44">
        <f t="shared" si="4"/>
        <v>9.8350694444444446</v>
      </c>
      <c r="Q7" s="45"/>
      <c r="R7" s="44">
        <f t="shared" si="5"/>
        <v>0</v>
      </c>
      <c r="S7" s="45"/>
      <c r="T7" s="44">
        <f t="shared" si="6"/>
        <v>0</v>
      </c>
      <c r="U7" s="45"/>
      <c r="V7" s="44">
        <f t="shared" si="7"/>
        <v>0</v>
      </c>
      <c r="W7" s="45">
        <v>0</v>
      </c>
      <c r="X7" s="44">
        <f t="shared" si="8"/>
        <v>0</v>
      </c>
      <c r="Y7" s="45">
        <v>0</v>
      </c>
      <c r="Z7" s="44">
        <f t="shared" si="9"/>
        <v>0</v>
      </c>
      <c r="AA7" s="45">
        <v>0</v>
      </c>
      <c r="AB7" s="44">
        <f t="shared" si="10"/>
        <v>0</v>
      </c>
      <c r="AC7" s="44">
        <v>0</v>
      </c>
      <c r="AD7" s="343">
        <v>0</v>
      </c>
      <c r="AE7" s="389">
        <f t="shared" si="11"/>
        <v>0</v>
      </c>
      <c r="AF7" s="629">
        <v>30.4</v>
      </c>
      <c r="AG7" s="415">
        <v>0</v>
      </c>
      <c r="AH7" s="409">
        <v>0.04</v>
      </c>
      <c r="AI7" s="409">
        <v>1.4999999999999999E-2</v>
      </c>
      <c r="AJ7" s="344">
        <f t="shared" si="12"/>
        <v>2.36</v>
      </c>
      <c r="AK7" s="410">
        <f t="shared" si="13"/>
        <v>0.88500000000000001</v>
      </c>
    </row>
    <row r="8" spans="1:37" ht="12.75" customHeight="1" x14ac:dyDescent="0.2">
      <c r="A8" s="515" t="s">
        <v>378</v>
      </c>
      <c r="B8" s="36" t="s">
        <v>9</v>
      </c>
      <c r="C8" s="36" t="s">
        <v>1</v>
      </c>
      <c r="D8" s="721">
        <v>59</v>
      </c>
      <c r="E8" s="748">
        <v>45</v>
      </c>
      <c r="F8" s="489">
        <v>10</v>
      </c>
      <c r="G8" s="37">
        <f t="shared" si="0"/>
        <v>50.066874999999996</v>
      </c>
      <c r="H8" s="37">
        <f t="shared" si="1"/>
        <v>8.933125000000004</v>
      </c>
      <c r="I8" s="38">
        <f t="shared" si="2"/>
        <v>0.1514088983050848</v>
      </c>
      <c r="J8" s="63">
        <v>10</v>
      </c>
      <c r="K8" s="699">
        <v>32</v>
      </c>
      <c r="L8" s="583">
        <v>1.2</v>
      </c>
      <c r="M8" s="843">
        <v>5255</v>
      </c>
      <c r="N8" s="535"/>
      <c r="O8" s="43">
        <f t="shared" si="3"/>
        <v>164.21875</v>
      </c>
      <c r="P8" s="44">
        <f t="shared" si="4"/>
        <v>16.421875</v>
      </c>
      <c r="Q8" s="45"/>
      <c r="R8" s="44">
        <f t="shared" si="5"/>
        <v>0</v>
      </c>
      <c r="S8" s="45"/>
      <c r="T8" s="44">
        <f t="shared" si="6"/>
        <v>0</v>
      </c>
      <c r="U8" s="45"/>
      <c r="V8" s="44">
        <f t="shared" si="7"/>
        <v>0</v>
      </c>
      <c r="W8" s="45">
        <v>0</v>
      </c>
      <c r="X8" s="44">
        <f t="shared" si="8"/>
        <v>0</v>
      </c>
      <c r="Y8" s="45">
        <v>0</v>
      </c>
      <c r="Z8" s="44">
        <f t="shared" si="9"/>
        <v>0</v>
      </c>
      <c r="AA8" s="45">
        <v>0</v>
      </c>
      <c r="AB8" s="44">
        <f t="shared" si="10"/>
        <v>0</v>
      </c>
      <c r="AC8" s="44">
        <v>0</v>
      </c>
      <c r="AD8" s="343">
        <v>0</v>
      </c>
      <c r="AE8" s="389">
        <f t="shared" si="11"/>
        <v>0</v>
      </c>
      <c r="AF8" s="629">
        <v>30.4</v>
      </c>
      <c r="AG8" s="415">
        <v>0</v>
      </c>
      <c r="AH8" s="409">
        <v>0.04</v>
      </c>
      <c r="AI8" s="409">
        <v>1.4999999999999999E-2</v>
      </c>
      <c r="AJ8" s="344">
        <f t="shared" si="12"/>
        <v>2.36</v>
      </c>
      <c r="AK8" s="410">
        <f t="shared" si="13"/>
        <v>0.88500000000000001</v>
      </c>
    </row>
    <row r="9" spans="1:37" ht="12.75" customHeight="1" x14ac:dyDescent="0.2">
      <c r="A9" s="515" t="s">
        <v>378</v>
      </c>
      <c r="B9" s="36" t="s">
        <v>9</v>
      </c>
      <c r="C9" s="36" t="s">
        <v>2</v>
      </c>
      <c r="D9" s="721">
        <v>59</v>
      </c>
      <c r="E9" s="748">
        <v>45</v>
      </c>
      <c r="F9" s="489">
        <v>10</v>
      </c>
      <c r="G9" s="37">
        <f t="shared" si="0"/>
        <v>43.723124999999996</v>
      </c>
      <c r="H9" s="37">
        <f t="shared" si="1"/>
        <v>15.276875000000004</v>
      </c>
      <c r="I9" s="38">
        <f t="shared" si="2"/>
        <v>0.25893008474576279</v>
      </c>
      <c r="J9" s="39">
        <v>24</v>
      </c>
      <c r="K9" s="699">
        <v>32</v>
      </c>
      <c r="L9" s="583">
        <v>1.2</v>
      </c>
      <c r="M9" s="843">
        <v>7740</v>
      </c>
      <c r="N9" s="535"/>
      <c r="O9" s="43">
        <f t="shared" si="3"/>
        <v>241.875</v>
      </c>
      <c r="P9" s="44">
        <f t="shared" si="4"/>
        <v>10.078125</v>
      </c>
      <c r="Q9" s="45"/>
      <c r="R9" s="44">
        <f t="shared" si="5"/>
        <v>0</v>
      </c>
      <c r="S9" s="45"/>
      <c r="T9" s="44">
        <f t="shared" si="6"/>
        <v>0</v>
      </c>
      <c r="U9" s="45"/>
      <c r="V9" s="44">
        <f t="shared" si="7"/>
        <v>0</v>
      </c>
      <c r="W9" s="45">
        <v>0</v>
      </c>
      <c r="X9" s="44">
        <f t="shared" si="8"/>
        <v>0</v>
      </c>
      <c r="Y9" s="45">
        <v>0</v>
      </c>
      <c r="Z9" s="44">
        <f t="shared" si="9"/>
        <v>0</v>
      </c>
      <c r="AA9" s="45">
        <v>0</v>
      </c>
      <c r="AB9" s="44">
        <f t="shared" si="10"/>
        <v>0</v>
      </c>
      <c r="AC9" s="44">
        <v>0</v>
      </c>
      <c r="AD9" s="343">
        <v>0</v>
      </c>
      <c r="AE9" s="389">
        <f t="shared" si="11"/>
        <v>0</v>
      </c>
      <c r="AF9" s="629">
        <v>30.4</v>
      </c>
      <c r="AG9" s="415">
        <v>0</v>
      </c>
      <c r="AH9" s="409">
        <v>0.04</v>
      </c>
      <c r="AI9" s="409">
        <v>1.4999999999999999E-2</v>
      </c>
      <c r="AJ9" s="344">
        <f t="shared" si="12"/>
        <v>2.36</v>
      </c>
      <c r="AK9" s="410">
        <f t="shared" si="13"/>
        <v>0.88500000000000001</v>
      </c>
    </row>
    <row r="10" spans="1:37" ht="12.75" customHeight="1" x14ac:dyDescent="0.2">
      <c r="A10" s="515" t="s">
        <v>378</v>
      </c>
      <c r="B10" s="36" t="s">
        <v>9</v>
      </c>
      <c r="C10" s="36" t="s">
        <v>3</v>
      </c>
      <c r="D10" s="721">
        <v>59</v>
      </c>
      <c r="E10" s="748">
        <v>45</v>
      </c>
      <c r="F10" s="489">
        <v>10</v>
      </c>
      <c r="G10" s="37">
        <f t="shared" si="0"/>
        <v>44.083368055555553</v>
      </c>
      <c r="H10" s="37">
        <f t="shared" si="1"/>
        <v>14.916631944444447</v>
      </c>
      <c r="I10" s="38">
        <f t="shared" si="2"/>
        <v>0.25282427024482113</v>
      </c>
      <c r="J10" s="39">
        <v>36</v>
      </c>
      <c r="K10" s="699">
        <v>32</v>
      </c>
      <c r="L10" s="583">
        <v>1.2</v>
      </c>
      <c r="M10" s="843">
        <v>12025</v>
      </c>
      <c r="N10" s="584"/>
      <c r="O10" s="43">
        <f t="shared" si="3"/>
        <v>375.78125</v>
      </c>
      <c r="P10" s="44">
        <f t="shared" si="4"/>
        <v>10.438368055555555</v>
      </c>
      <c r="Q10" s="45"/>
      <c r="R10" s="44">
        <f t="shared" si="5"/>
        <v>0</v>
      </c>
      <c r="S10" s="45"/>
      <c r="T10" s="44">
        <f t="shared" si="6"/>
        <v>0</v>
      </c>
      <c r="U10" s="45"/>
      <c r="V10" s="44">
        <f t="shared" si="7"/>
        <v>0</v>
      </c>
      <c r="W10" s="45">
        <v>0</v>
      </c>
      <c r="X10" s="44">
        <f t="shared" si="8"/>
        <v>0</v>
      </c>
      <c r="Y10" s="45">
        <v>0</v>
      </c>
      <c r="Z10" s="44">
        <f t="shared" si="9"/>
        <v>0</v>
      </c>
      <c r="AA10" s="45">
        <v>0</v>
      </c>
      <c r="AB10" s="44">
        <f t="shared" si="10"/>
        <v>0</v>
      </c>
      <c r="AC10" s="44">
        <v>0</v>
      </c>
      <c r="AD10" s="343">
        <v>0</v>
      </c>
      <c r="AE10" s="389">
        <f t="shared" si="11"/>
        <v>0</v>
      </c>
      <c r="AF10" s="629">
        <v>30.4</v>
      </c>
      <c r="AG10" s="415">
        <v>0</v>
      </c>
      <c r="AH10" s="409">
        <v>0.04</v>
      </c>
      <c r="AI10" s="409">
        <v>1.4999999999999999E-2</v>
      </c>
      <c r="AJ10" s="344">
        <f t="shared" si="12"/>
        <v>2.36</v>
      </c>
      <c r="AK10" s="410">
        <f t="shared" si="13"/>
        <v>0.88500000000000001</v>
      </c>
    </row>
    <row r="11" spans="1:37" ht="12.75" customHeight="1" x14ac:dyDescent="0.2">
      <c r="A11" s="515" t="s">
        <v>378</v>
      </c>
      <c r="B11" s="36" t="s">
        <v>10</v>
      </c>
      <c r="C11" s="36" t="s">
        <v>1</v>
      </c>
      <c r="D11" s="721">
        <v>59</v>
      </c>
      <c r="E11" s="748">
        <v>45</v>
      </c>
      <c r="F11" s="489">
        <v>10</v>
      </c>
      <c r="G11" s="37">
        <f t="shared" si="0"/>
        <v>47.22625</v>
      </c>
      <c r="H11" s="37">
        <f t="shared" si="1"/>
        <v>11.77375</v>
      </c>
      <c r="I11" s="38">
        <f t="shared" si="2"/>
        <v>0.1995550847457627</v>
      </c>
      <c r="J11" s="39">
        <v>10</v>
      </c>
      <c r="K11" s="699">
        <v>32</v>
      </c>
      <c r="L11" s="583">
        <v>1.2</v>
      </c>
      <c r="M11" s="843">
        <v>5850</v>
      </c>
      <c r="N11" s="535"/>
      <c r="O11" s="43">
        <f t="shared" si="3"/>
        <v>182.8125</v>
      </c>
      <c r="P11" s="44">
        <f t="shared" si="4"/>
        <v>18.28125</v>
      </c>
      <c r="Q11" s="45"/>
      <c r="R11" s="44">
        <f t="shared" si="5"/>
        <v>0</v>
      </c>
      <c r="S11" s="45"/>
      <c r="T11" s="44">
        <f t="shared" si="6"/>
        <v>0</v>
      </c>
      <c r="U11" s="45"/>
      <c r="V11" s="44">
        <f t="shared" si="7"/>
        <v>0</v>
      </c>
      <c r="W11" s="45">
        <v>0</v>
      </c>
      <c r="X11" s="44">
        <f t="shared" si="8"/>
        <v>0</v>
      </c>
      <c r="Y11" s="45">
        <v>0</v>
      </c>
      <c r="Z11" s="44">
        <f t="shared" si="9"/>
        <v>0</v>
      </c>
      <c r="AA11" s="45">
        <v>0</v>
      </c>
      <c r="AB11" s="44">
        <f t="shared" si="10"/>
        <v>0</v>
      </c>
      <c r="AC11" s="44">
        <v>0</v>
      </c>
      <c r="AD11" s="343">
        <v>0</v>
      </c>
      <c r="AE11" s="389">
        <f t="shared" si="11"/>
        <v>0</v>
      </c>
      <c r="AF11" s="629">
        <v>25.7</v>
      </c>
      <c r="AG11" s="415">
        <v>0</v>
      </c>
      <c r="AH11" s="409">
        <v>0.04</v>
      </c>
      <c r="AI11" s="409">
        <v>1.4999999999999999E-2</v>
      </c>
      <c r="AJ11" s="344">
        <f t="shared" si="12"/>
        <v>2.36</v>
      </c>
      <c r="AK11" s="410">
        <f t="shared" si="13"/>
        <v>0.88500000000000001</v>
      </c>
    </row>
    <row r="12" spans="1:37" ht="12.75" customHeight="1" x14ac:dyDescent="0.2">
      <c r="A12" s="515" t="s">
        <v>378</v>
      </c>
      <c r="B12" s="36" t="s">
        <v>10</v>
      </c>
      <c r="C12" s="36" t="s">
        <v>2</v>
      </c>
      <c r="D12" s="721">
        <v>59</v>
      </c>
      <c r="E12" s="748">
        <v>45</v>
      </c>
      <c r="F12" s="489">
        <v>10</v>
      </c>
      <c r="G12" s="37">
        <f t="shared" si="0"/>
        <v>39.986666666666665</v>
      </c>
      <c r="H12" s="37">
        <f t="shared" si="1"/>
        <v>19.013333333333335</v>
      </c>
      <c r="I12" s="38">
        <f t="shared" si="2"/>
        <v>0.32225988700564973</v>
      </c>
      <c r="J12" s="39">
        <v>24</v>
      </c>
      <c r="K12" s="699">
        <v>32</v>
      </c>
      <c r="L12" s="583">
        <v>1.2</v>
      </c>
      <c r="M12" s="843">
        <v>8480</v>
      </c>
      <c r="N12" s="535"/>
      <c r="O12" s="43">
        <f t="shared" si="3"/>
        <v>265</v>
      </c>
      <c r="P12" s="44">
        <f t="shared" si="4"/>
        <v>11.041666666666666</v>
      </c>
      <c r="Q12" s="45"/>
      <c r="R12" s="44">
        <f t="shared" si="5"/>
        <v>0</v>
      </c>
      <c r="S12" s="45"/>
      <c r="T12" s="44">
        <f t="shared" si="6"/>
        <v>0</v>
      </c>
      <c r="U12" s="45"/>
      <c r="V12" s="44">
        <f t="shared" si="7"/>
        <v>0</v>
      </c>
      <c r="W12" s="45">
        <v>0</v>
      </c>
      <c r="X12" s="44">
        <f t="shared" si="8"/>
        <v>0</v>
      </c>
      <c r="Y12" s="45">
        <v>0</v>
      </c>
      <c r="Z12" s="44">
        <f t="shared" si="9"/>
        <v>0</v>
      </c>
      <c r="AA12" s="45">
        <v>0</v>
      </c>
      <c r="AB12" s="44">
        <f t="shared" si="10"/>
        <v>0</v>
      </c>
      <c r="AC12" s="44">
        <v>0</v>
      </c>
      <c r="AD12" s="343">
        <v>0</v>
      </c>
      <c r="AE12" s="389">
        <f t="shared" si="11"/>
        <v>0</v>
      </c>
      <c r="AF12" s="629">
        <v>25.7</v>
      </c>
      <c r="AG12" s="415">
        <v>0</v>
      </c>
      <c r="AH12" s="409">
        <v>0.04</v>
      </c>
      <c r="AI12" s="409">
        <v>1.4999999999999999E-2</v>
      </c>
      <c r="AJ12" s="344">
        <f t="shared" si="12"/>
        <v>2.36</v>
      </c>
      <c r="AK12" s="410">
        <f t="shared" si="13"/>
        <v>0.88500000000000001</v>
      </c>
    </row>
    <row r="13" spans="1:37" ht="12.75" customHeight="1" x14ac:dyDescent="0.2">
      <c r="A13" s="515" t="s">
        <v>378</v>
      </c>
      <c r="B13" s="36" t="s">
        <v>10</v>
      </c>
      <c r="C13" s="36" t="s">
        <v>3</v>
      </c>
      <c r="D13" s="721">
        <v>59</v>
      </c>
      <c r="E13" s="748">
        <v>45</v>
      </c>
      <c r="F13" s="489">
        <v>10</v>
      </c>
      <c r="G13" s="37">
        <f t="shared" si="0"/>
        <v>40.142916666666665</v>
      </c>
      <c r="H13" s="37">
        <f t="shared" si="1"/>
        <v>18.857083333333335</v>
      </c>
      <c r="I13" s="38">
        <f t="shared" si="2"/>
        <v>0.319611581920904</v>
      </c>
      <c r="J13" s="39">
        <v>36</v>
      </c>
      <c r="K13" s="699">
        <v>32</v>
      </c>
      <c r="L13" s="583">
        <v>1.2</v>
      </c>
      <c r="M13" s="843">
        <v>12900</v>
      </c>
      <c r="N13" s="535"/>
      <c r="O13" s="43">
        <f t="shared" si="3"/>
        <v>403.125</v>
      </c>
      <c r="P13" s="44">
        <f t="shared" si="4"/>
        <v>11.197916666666666</v>
      </c>
      <c r="Q13" s="45"/>
      <c r="R13" s="44">
        <f t="shared" si="5"/>
        <v>0</v>
      </c>
      <c r="S13" s="45"/>
      <c r="T13" s="44">
        <f t="shared" si="6"/>
        <v>0</v>
      </c>
      <c r="U13" s="45"/>
      <c r="V13" s="44">
        <f t="shared" si="7"/>
        <v>0</v>
      </c>
      <c r="W13" s="45">
        <v>0</v>
      </c>
      <c r="X13" s="44">
        <f t="shared" si="8"/>
        <v>0</v>
      </c>
      <c r="Y13" s="45">
        <v>0</v>
      </c>
      <c r="Z13" s="44">
        <f t="shared" si="9"/>
        <v>0</v>
      </c>
      <c r="AA13" s="45">
        <v>0</v>
      </c>
      <c r="AB13" s="44">
        <f t="shared" si="10"/>
        <v>0</v>
      </c>
      <c r="AC13" s="44">
        <v>0</v>
      </c>
      <c r="AD13" s="343">
        <v>0</v>
      </c>
      <c r="AE13" s="389">
        <f t="shared" si="11"/>
        <v>0</v>
      </c>
      <c r="AF13" s="629">
        <v>25.7</v>
      </c>
      <c r="AG13" s="415">
        <v>0</v>
      </c>
      <c r="AH13" s="409">
        <v>0.04</v>
      </c>
      <c r="AI13" s="409">
        <v>1.4999999999999999E-2</v>
      </c>
      <c r="AJ13" s="344">
        <f t="shared" si="12"/>
        <v>2.36</v>
      </c>
      <c r="AK13" s="410">
        <f t="shared" si="13"/>
        <v>0.88500000000000001</v>
      </c>
    </row>
    <row r="14" spans="1:37" ht="12.75" customHeight="1" x14ac:dyDescent="0.2">
      <c r="A14" s="515" t="s">
        <v>378</v>
      </c>
      <c r="B14" s="36" t="s">
        <v>11</v>
      </c>
      <c r="C14" s="36" t="s">
        <v>1</v>
      </c>
      <c r="D14" s="721">
        <v>59</v>
      </c>
      <c r="E14" s="748">
        <v>45</v>
      </c>
      <c r="F14" s="489">
        <v>10</v>
      </c>
      <c r="G14" s="37">
        <f t="shared" si="0"/>
        <v>50.241875</v>
      </c>
      <c r="H14" s="37">
        <f t="shared" si="1"/>
        <v>8.7581249999999997</v>
      </c>
      <c r="I14" s="38">
        <f t="shared" si="2"/>
        <v>0.14844279661016949</v>
      </c>
      <c r="J14" s="63">
        <v>10</v>
      </c>
      <c r="K14" s="699">
        <v>32</v>
      </c>
      <c r="L14" s="583">
        <v>1.2</v>
      </c>
      <c r="M14" s="843">
        <v>6815</v>
      </c>
      <c r="N14" s="535"/>
      <c r="O14" s="43">
        <f t="shared" si="3"/>
        <v>212.96875</v>
      </c>
      <c r="P14" s="44">
        <f t="shared" si="4"/>
        <v>21.296875</v>
      </c>
      <c r="Q14" s="45"/>
      <c r="R14" s="44">
        <f t="shared" si="5"/>
        <v>0</v>
      </c>
      <c r="S14" s="45"/>
      <c r="T14" s="44">
        <f t="shared" si="6"/>
        <v>0</v>
      </c>
      <c r="U14" s="45"/>
      <c r="V14" s="44">
        <f t="shared" si="7"/>
        <v>0</v>
      </c>
      <c r="W14" s="45">
        <v>0</v>
      </c>
      <c r="X14" s="44">
        <f t="shared" si="8"/>
        <v>0</v>
      </c>
      <c r="Y14" s="45">
        <v>0</v>
      </c>
      <c r="Z14" s="44">
        <f t="shared" si="9"/>
        <v>0</v>
      </c>
      <c r="AA14" s="45">
        <v>0</v>
      </c>
      <c r="AB14" s="44">
        <f t="shared" si="10"/>
        <v>0</v>
      </c>
      <c r="AC14" s="44">
        <v>0</v>
      </c>
      <c r="AD14" s="343">
        <v>0</v>
      </c>
      <c r="AE14" s="389">
        <f t="shared" si="11"/>
        <v>0</v>
      </c>
      <c r="AF14" s="629">
        <v>25.7</v>
      </c>
      <c r="AG14" s="415">
        <v>0</v>
      </c>
      <c r="AH14" s="409">
        <v>0.04</v>
      </c>
      <c r="AI14" s="409">
        <v>1.4999999999999999E-2</v>
      </c>
      <c r="AJ14" s="344">
        <f t="shared" si="12"/>
        <v>2.36</v>
      </c>
      <c r="AK14" s="410">
        <f t="shared" si="13"/>
        <v>0.88500000000000001</v>
      </c>
    </row>
    <row r="15" spans="1:37" ht="12.75" customHeight="1" x14ac:dyDescent="0.2">
      <c r="A15" s="515" t="s">
        <v>378</v>
      </c>
      <c r="B15" s="36" t="s">
        <v>11</v>
      </c>
      <c r="C15" s="36" t="s">
        <v>2</v>
      </c>
      <c r="D15" s="721">
        <v>59</v>
      </c>
      <c r="E15" s="748">
        <v>45</v>
      </c>
      <c r="F15" s="489">
        <v>10</v>
      </c>
      <c r="G15" s="37">
        <f t="shared" si="0"/>
        <v>42.16765625</v>
      </c>
      <c r="H15" s="37">
        <f t="shared" si="1"/>
        <v>16.83234375</v>
      </c>
      <c r="I15" s="38">
        <f t="shared" si="2"/>
        <v>0.28529396186440675</v>
      </c>
      <c r="J15" s="39">
        <v>24</v>
      </c>
      <c r="K15" s="699">
        <v>32</v>
      </c>
      <c r="L15" s="583">
        <v>1.2</v>
      </c>
      <c r="M15" s="843">
        <v>10155</v>
      </c>
      <c r="N15" s="535"/>
      <c r="O15" s="43">
        <f t="shared" si="3"/>
        <v>317.34375</v>
      </c>
      <c r="P15" s="44">
        <f t="shared" si="4"/>
        <v>13.22265625</v>
      </c>
      <c r="Q15" s="45"/>
      <c r="R15" s="44">
        <f t="shared" si="5"/>
        <v>0</v>
      </c>
      <c r="S15" s="45"/>
      <c r="T15" s="44">
        <f t="shared" si="6"/>
        <v>0</v>
      </c>
      <c r="U15" s="45"/>
      <c r="V15" s="44">
        <f t="shared" si="7"/>
        <v>0</v>
      </c>
      <c r="W15" s="45">
        <v>0</v>
      </c>
      <c r="X15" s="44">
        <f t="shared" si="8"/>
        <v>0</v>
      </c>
      <c r="Y15" s="45">
        <v>0</v>
      </c>
      <c r="Z15" s="44">
        <f t="shared" si="9"/>
        <v>0</v>
      </c>
      <c r="AA15" s="45">
        <v>0</v>
      </c>
      <c r="AB15" s="44">
        <f t="shared" si="10"/>
        <v>0</v>
      </c>
      <c r="AC15" s="44">
        <v>0</v>
      </c>
      <c r="AD15" s="343">
        <v>0</v>
      </c>
      <c r="AE15" s="389">
        <f t="shared" si="11"/>
        <v>0</v>
      </c>
      <c r="AF15" s="629">
        <v>25.7</v>
      </c>
      <c r="AG15" s="415">
        <v>0</v>
      </c>
      <c r="AH15" s="409">
        <v>0.04</v>
      </c>
      <c r="AI15" s="409">
        <v>1.4999999999999999E-2</v>
      </c>
      <c r="AJ15" s="344">
        <f t="shared" si="12"/>
        <v>2.36</v>
      </c>
      <c r="AK15" s="410">
        <f t="shared" si="13"/>
        <v>0.88500000000000001</v>
      </c>
    </row>
    <row r="16" spans="1:37" s="370" customFormat="1" ht="13.5" customHeight="1" thickBot="1" x14ac:dyDescent="0.25">
      <c r="A16" s="511" t="s">
        <v>378</v>
      </c>
      <c r="B16" s="48" t="s">
        <v>11</v>
      </c>
      <c r="C16" s="48" t="s">
        <v>3</v>
      </c>
      <c r="D16" s="724">
        <v>59</v>
      </c>
      <c r="E16" s="724">
        <v>45</v>
      </c>
      <c r="F16" s="512">
        <v>10</v>
      </c>
      <c r="G16" s="49">
        <f t="shared" si="0"/>
        <v>42.425902777777772</v>
      </c>
      <c r="H16" s="49">
        <f t="shared" si="1"/>
        <v>16.574097222222228</v>
      </c>
      <c r="I16" s="50">
        <f t="shared" si="2"/>
        <v>0.28091690207156317</v>
      </c>
      <c r="J16" s="51">
        <v>36</v>
      </c>
      <c r="K16" s="700">
        <v>32</v>
      </c>
      <c r="L16" s="585">
        <v>1.2</v>
      </c>
      <c r="M16" s="843">
        <v>15530</v>
      </c>
      <c r="N16" s="586"/>
      <c r="O16" s="55">
        <f t="shared" si="3"/>
        <v>485.3125</v>
      </c>
      <c r="P16" s="56">
        <f t="shared" si="4"/>
        <v>13.480902777777779</v>
      </c>
      <c r="Q16" s="57"/>
      <c r="R16" s="56">
        <f t="shared" si="5"/>
        <v>0</v>
      </c>
      <c r="S16" s="57"/>
      <c r="T16" s="56">
        <f t="shared" si="6"/>
        <v>0</v>
      </c>
      <c r="U16" s="57"/>
      <c r="V16" s="56">
        <f t="shared" si="7"/>
        <v>0</v>
      </c>
      <c r="W16" s="57">
        <v>0</v>
      </c>
      <c r="X16" s="56">
        <f t="shared" si="8"/>
        <v>0</v>
      </c>
      <c r="Y16" s="57">
        <v>0</v>
      </c>
      <c r="Z16" s="56">
        <f t="shared" si="9"/>
        <v>0</v>
      </c>
      <c r="AA16" s="57">
        <v>0</v>
      </c>
      <c r="AB16" s="56">
        <f t="shared" si="10"/>
        <v>0</v>
      </c>
      <c r="AC16" s="56">
        <v>0</v>
      </c>
      <c r="AD16" s="349">
        <v>0</v>
      </c>
      <c r="AE16" s="390">
        <f t="shared" si="11"/>
        <v>0</v>
      </c>
      <c r="AF16" s="667">
        <v>25.7</v>
      </c>
      <c r="AG16" s="416">
        <v>0</v>
      </c>
      <c r="AH16" s="417">
        <v>0.04</v>
      </c>
      <c r="AI16" s="417">
        <v>1.4999999999999999E-2</v>
      </c>
      <c r="AJ16" s="350">
        <f t="shared" si="12"/>
        <v>2.36</v>
      </c>
      <c r="AK16" s="414">
        <f t="shared" si="13"/>
        <v>0.88500000000000001</v>
      </c>
    </row>
    <row r="17" spans="1:37" ht="13.5" customHeight="1" x14ac:dyDescent="0.2">
      <c r="A17" s="510" t="s">
        <v>318</v>
      </c>
      <c r="B17" s="24" t="s">
        <v>7</v>
      </c>
      <c r="C17" s="24"/>
      <c r="D17" s="723">
        <v>59</v>
      </c>
      <c r="E17" s="723">
        <v>45</v>
      </c>
      <c r="F17" s="488">
        <v>10</v>
      </c>
      <c r="G17" s="25">
        <f t="shared" ref="G17:G21" si="14">SUM(P17,R17,T17,V17,X17,Z17,AB17,AC17,AE17,AF17,AJ17,AK17)</f>
        <v>43.644999999999996</v>
      </c>
      <c r="H17" s="25">
        <f t="shared" ref="H17:H21" si="15">D17-G17</f>
        <v>15.355000000000004</v>
      </c>
      <c r="I17" s="26">
        <f t="shared" ref="I17:I21" si="16">H17/D17</f>
        <v>0.26025423728813568</v>
      </c>
      <c r="J17" s="27">
        <v>10</v>
      </c>
      <c r="K17" s="701">
        <v>32</v>
      </c>
      <c r="L17" s="587">
        <v>1.2</v>
      </c>
      <c r="M17" s="837">
        <v>0</v>
      </c>
      <c r="N17" s="579"/>
      <c r="O17" s="31">
        <f t="shared" ref="O17:O21" si="17">(M17+N17)/K17</f>
        <v>0</v>
      </c>
      <c r="P17" s="32">
        <f t="shared" ref="P17:P21" si="18">O17/J17</f>
        <v>0</v>
      </c>
      <c r="Q17" s="33"/>
      <c r="R17" s="32">
        <f t="shared" ref="R17:R21" si="19">Q17/K17</f>
        <v>0</v>
      </c>
      <c r="S17" s="33"/>
      <c r="T17" s="32">
        <f t="shared" ref="T17:T21" si="20">S17/K17</f>
        <v>0</v>
      </c>
      <c r="U17" s="33"/>
      <c r="V17" s="32">
        <f t="shared" ref="V17:V21" si="21">U17/K17</f>
        <v>0</v>
      </c>
      <c r="W17" s="33">
        <v>0</v>
      </c>
      <c r="X17" s="32">
        <f t="shared" ref="X17:X21" si="22">(W17/K17)/J17</f>
        <v>0</v>
      </c>
      <c r="Y17" s="33">
        <v>0</v>
      </c>
      <c r="Z17" s="32">
        <f t="shared" ref="Z17:Z21" si="23">(Y17/K17)/J17</f>
        <v>0</v>
      </c>
      <c r="AA17" s="33">
        <v>0</v>
      </c>
      <c r="AB17" s="32">
        <f t="shared" ref="AB17:AB21" si="24">(AA17/K17)/J17</f>
        <v>0</v>
      </c>
      <c r="AC17" s="32">
        <v>0</v>
      </c>
      <c r="AD17" s="341">
        <v>0</v>
      </c>
      <c r="AE17" s="342">
        <f t="shared" ref="AE17:AE21" si="25">AD17/K17</f>
        <v>0</v>
      </c>
      <c r="AF17" s="769">
        <v>40.4</v>
      </c>
      <c r="AG17" s="342">
        <v>0</v>
      </c>
      <c r="AH17" s="407">
        <v>0.04</v>
      </c>
      <c r="AI17" s="407">
        <v>1.4999999999999999E-2</v>
      </c>
      <c r="AJ17" s="342">
        <f t="shared" ref="AJ17:AJ21" si="26">(D17*AH17)+AG17</f>
        <v>2.36</v>
      </c>
      <c r="AK17" s="408">
        <f t="shared" ref="AK17:AK21" si="27">D17*AI17</f>
        <v>0.88500000000000001</v>
      </c>
    </row>
    <row r="18" spans="1:37" ht="13.5" customHeight="1" x14ac:dyDescent="0.2">
      <c r="A18" s="515" t="s">
        <v>318</v>
      </c>
      <c r="B18" s="36" t="s">
        <v>8</v>
      </c>
      <c r="C18" s="36"/>
      <c r="D18" s="721">
        <v>59</v>
      </c>
      <c r="E18" s="721">
        <v>45</v>
      </c>
      <c r="F18" s="489">
        <v>10</v>
      </c>
      <c r="G18" s="37">
        <f t="shared" si="14"/>
        <v>43.644999999999996</v>
      </c>
      <c r="H18" s="37">
        <f t="shared" si="15"/>
        <v>15.355000000000004</v>
      </c>
      <c r="I18" s="38">
        <f t="shared" si="16"/>
        <v>0.26025423728813568</v>
      </c>
      <c r="J18" s="39">
        <v>24</v>
      </c>
      <c r="K18" s="699">
        <v>32</v>
      </c>
      <c r="L18" s="583">
        <v>1.2</v>
      </c>
      <c r="M18" s="838">
        <v>0</v>
      </c>
      <c r="N18" s="535"/>
      <c r="O18" s="43">
        <f t="shared" si="17"/>
        <v>0</v>
      </c>
      <c r="P18" s="44">
        <f t="shared" si="18"/>
        <v>0</v>
      </c>
      <c r="Q18" s="45"/>
      <c r="R18" s="44">
        <f t="shared" si="19"/>
        <v>0</v>
      </c>
      <c r="S18" s="45"/>
      <c r="T18" s="44">
        <f t="shared" si="20"/>
        <v>0</v>
      </c>
      <c r="U18" s="45"/>
      <c r="V18" s="44">
        <f t="shared" si="21"/>
        <v>0</v>
      </c>
      <c r="W18" s="45">
        <v>0</v>
      </c>
      <c r="X18" s="44">
        <f t="shared" si="22"/>
        <v>0</v>
      </c>
      <c r="Y18" s="45">
        <v>0</v>
      </c>
      <c r="Z18" s="44">
        <f t="shared" si="23"/>
        <v>0</v>
      </c>
      <c r="AA18" s="45">
        <v>0</v>
      </c>
      <c r="AB18" s="44">
        <f t="shared" si="24"/>
        <v>0</v>
      </c>
      <c r="AC18" s="44">
        <v>0</v>
      </c>
      <c r="AD18" s="343">
        <v>0</v>
      </c>
      <c r="AE18" s="344">
        <f t="shared" si="25"/>
        <v>0</v>
      </c>
      <c r="AF18" s="629">
        <v>40.4</v>
      </c>
      <c r="AG18" s="344">
        <v>0</v>
      </c>
      <c r="AH18" s="409">
        <v>0.04</v>
      </c>
      <c r="AI18" s="409">
        <v>1.4999999999999999E-2</v>
      </c>
      <c r="AJ18" s="344">
        <f t="shared" si="26"/>
        <v>2.36</v>
      </c>
      <c r="AK18" s="410">
        <f t="shared" si="27"/>
        <v>0.88500000000000001</v>
      </c>
    </row>
    <row r="19" spans="1:37" ht="13.5" customHeight="1" x14ac:dyDescent="0.2">
      <c r="A19" s="515" t="s">
        <v>318</v>
      </c>
      <c r="B19" s="36" t="s">
        <v>9</v>
      </c>
      <c r="C19" s="36"/>
      <c r="D19" s="721">
        <v>59</v>
      </c>
      <c r="E19" s="721">
        <v>45</v>
      </c>
      <c r="F19" s="489">
        <v>10</v>
      </c>
      <c r="G19" s="37">
        <f t="shared" si="14"/>
        <v>43.644999999999996</v>
      </c>
      <c r="H19" s="37">
        <f t="shared" si="15"/>
        <v>15.355000000000004</v>
      </c>
      <c r="I19" s="38">
        <f t="shared" si="16"/>
        <v>0.26025423728813568</v>
      </c>
      <c r="J19" s="39">
        <v>36</v>
      </c>
      <c r="K19" s="699">
        <v>32</v>
      </c>
      <c r="L19" s="583">
        <v>1.2</v>
      </c>
      <c r="M19" s="838">
        <v>0</v>
      </c>
      <c r="N19" s="535"/>
      <c r="O19" s="43">
        <f t="shared" si="17"/>
        <v>0</v>
      </c>
      <c r="P19" s="44">
        <f t="shared" si="18"/>
        <v>0</v>
      </c>
      <c r="Q19" s="45"/>
      <c r="R19" s="44">
        <f t="shared" si="19"/>
        <v>0</v>
      </c>
      <c r="S19" s="45"/>
      <c r="T19" s="44">
        <f t="shared" si="20"/>
        <v>0</v>
      </c>
      <c r="U19" s="45"/>
      <c r="V19" s="44">
        <f t="shared" si="21"/>
        <v>0</v>
      </c>
      <c r="W19" s="45">
        <v>0</v>
      </c>
      <c r="X19" s="44">
        <f t="shared" si="22"/>
        <v>0</v>
      </c>
      <c r="Y19" s="45">
        <v>0</v>
      </c>
      <c r="Z19" s="44">
        <f t="shared" si="23"/>
        <v>0</v>
      </c>
      <c r="AA19" s="45">
        <v>0</v>
      </c>
      <c r="AB19" s="44">
        <f t="shared" si="24"/>
        <v>0</v>
      </c>
      <c r="AC19" s="44">
        <v>0</v>
      </c>
      <c r="AD19" s="343">
        <v>0</v>
      </c>
      <c r="AE19" s="344">
        <f t="shared" si="25"/>
        <v>0</v>
      </c>
      <c r="AF19" s="630">
        <v>40.4</v>
      </c>
      <c r="AG19" s="344">
        <v>0</v>
      </c>
      <c r="AH19" s="409">
        <v>0.04</v>
      </c>
      <c r="AI19" s="409">
        <v>1.4999999999999999E-2</v>
      </c>
      <c r="AJ19" s="344">
        <f t="shared" si="26"/>
        <v>2.36</v>
      </c>
      <c r="AK19" s="410">
        <f t="shared" si="27"/>
        <v>0.88500000000000001</v>
      </c>
    </row>
    <row r="20" spans="1:37" ht="13.5" customHeight="1" x14ac:dyDescent="0.2">
      <c r="A20" s="515" t="s">
        <v>318</v>
      </c>
      <c r="B20" s="36" t="s">
        <v>10</v>
      </c>
      <c r="C20" s="36"/>
      <c r="D20" s="721">
        <v>59</v>
      </c>
      <c r="E20" s="721">
        <v>45</v>
      </c>
      <c r="F20" s="489">
        <v>10</v>
      </c>
      <c r="G20" s="37">
        <f t="shared" si="14"/>
        <v>38.945</v>
      </c>
      <c r="H20" s="37">
        <f t="shared" si="15"/>
        <v>20.055</v>
      </c>
      <c r="I20" s="38">
        <f t="shared" si="16"/>
        <v>0.33991525423728813</v>
      </c>
      <c r="J20" s="39">
        <v>10</v>
      </c>
      <c r="K20" s="699">
        <v>32</v>
      </c>
      <c r="L20" s="583">
        <v>1.2</v>
      </c>
      <c r="M20" s="838">
        <v>0</v>
      </c>
      <c r="N20" s="535"/>
      <c r="O20" s="43">
        <f t="shared" si="17"/>
        <v>0</v>
      </c>
      <c r="P20" s="44">
        <f t="shared" si="18"/>
        <v>0</v>
      </c>
      <c r="Q20" s="45"/>
      <c r="R20" s="44">
        <f t="shared" si="19"/>
        <v>0</v>
      </c>
      <c r="S20" s="45"/>
      <c r="T20" s="44">
        <f t="shared" si="20"/>
        <v>0</v>
      </c>
      <c r="U20" s="45"/>
      <c r="V20" s="44">
        <f t="shared" si="21"/>
        <v>0</v>
      </c>
      <c r="W20" s="45">
        <v>0</v>
      </c>
      <c r="X20" s="44">
        <f t="shared" si="22"/>
        <v>0</v>
      </c>
      <c r="Y20" s="45">
        <v>0</v>
      </c>
      <c r="Z20" s="44">
        <f t="shared" si="23"/>
        <v>0</v>
      </c>
      <c r="AA20" s="45">
        <v>0</v>
      </c>
      <c r="AB20" s="44">
        <f t="shared" si="24"/>
        <v>0</v>
      </c>
      <c r="AC20" s="44">
        <v>0</v>
      </c>
      <c r="AD20" s="343">
        <v>0</v>
      </c>
      <c r="AE20" s="344">
        <f t="shared" si="25"/>
        <v>0</v>
      </c>
      <c r="AF20" s="630">
        <v>35.700000000000003</v>
      </c>
      <c r="AG20" s="344">
        <v>0</v>
      </c>
      <c r="AH20" s="409">
        <v>0.04</v>
      </c>
      <c r="AI20" s="409">
        <v>1.4999999999999999E-2</v>
      </c>
      <c r="AJ20" s="344">
        <f t="shared" si="26"/>
        <v>2.36</v>
      </c>
      <c r="AK20" s="410">
        <f t="shared" si="27"/>
        <v>0.88500000000000001</v>
      </c>
    </row>
    <row r="21" spans="1:37" ht="13.5" customHeight="1" thickBot="1" x14ac:dyDescent="0.25">
      <c r="A21" s="511" t="s">
        <v>318</v>
      </c>
      <c r="B21" s="48" t="s">
        <v>11</v>
      </c>
      <c r="C21" s="48"/>
      <c r="D21" s="724">
        <v>59</v>
      </c>
      <c r="E21" s="724">
        <v>45</v>
      </c>
      <c r="F21" s="512">
        <v>10</v>
      </c>
      <c r="G21" s="49">
        <f t="shared" si="14"/>
        <v>38.945</v>
      </c>
      <c r="H21" s="49">
        <f t="shared" si="15"/>
        <v>20.055</v>
      </c>
      <c r="I21" s="50">
        <f t="shared" si="16"/>
        <v>0.33991525423728813</v>
      </c>
      <c r="J21" s="51">
        <v>24</v>
      </c>
      <c r="K21" s="700">
        <v>32</v>
      </c>
      <c r="L21" s="585">
        <v>1.2</v>
      </c>
      <c r="M21" s="839">
        <v>0</v>
      </c>
      <c r="N21" s="586"/>
      <c r="O21" s="55">
        <f t="shared" si="17"/>
        <v>0</v>
      </c>
      <c r="P21" s="56">
        <f t="shared" si="18"/>
        <v>0</v>
      </c>
      <c r="Q21" s="57"/>
      <c r="R21" s="56">
        <f t="shared" si="19"/>
        <v>0</v>
      </c>
      <c r="S21" s="57"/>
      <c r="T21" s="56">
        <f t="shared" si="20"/>
        <v>0</v>
      </c>
      <c r="U21" s="57"/>
      <c r="V21" s="56">
        <f t="shared" si="21"/>
        <v>0</v>
      </c>
      <c r="W21" s="57">
        <v>0</v>
      </c>
      <c r="X21" s="56">
        <f t="shared" si="22"/>
        <v>0</v>
      </c>
      <c r="Y21" s="57">
        <v>0</v>
      </c>
      <c r="Z21" s="56">
        <f t="shared" si="23"/>
        <v>0</v>
      </c>
      <c r="AA21" s="57">
        <v>0</v>
      </c>
      <c r="AB21" s="56">
        <f t="shared" si="24"/>
        <v>0</v>
      </c>
      <c r="AC21" s="56">
        <v>0</v>
      </c>
      <c r="AD21" s="349">
        <v>0</v>
      </c>
      <c r="AE21" s="350">
        <f t="shared" si="25"/>
        <v>0</v>
      </c>
      <c r="AF21" s="668">
        <v>35.700000000000003</v>
      </c>
      <c r="AG21" s="350">
        <v>0</v>
      </c>
      <c r="AH21" s="417">
        <v>0.04</v>
      </c>
      <c r="AI21" s="417">
        <v>1.4999999999999999E-2</v>
      </c>
      <c r="AJ21" s="350">
        <f t="shared" si="26"/>
        <v>2.36</v>
      </c>
      <c r="AK21" s="414">
        <f t="shared" si="27"/>
        <v>0.88500000000000001</v>
      </c>
    </row>
    <row r="22" spans="1:37" s="10" customFormat="1" ht="12.75" customHeight="1" x14ac:dyDescent="0.2">
      <c r="A22" s="513" t="s">
        <v>93</v>
      </c>
      <c r="B22" s="60" t="s">
        <v>7</v>
      </c>
      <c r="C22" s="60" t="s">
        <v>1</v>
      </c>
      <c r="D22" s="725">
        <v>79</v>
      </c>
      <c r="E22" s="725">
        <v>60</v>
      </c>
      <c r="F22" s="514">
        <v>10</v>
      </c>
      <c r="G22" s="61">
        <f t="shared" ref="G22:G36" si="28">SUM(P22,R22,T22,V22,X22,Z22,AB22,AC22,AE22,AF22,AJ22,AK22)</f>
        <v>62.466875000000002</v>
      </c>
      <c r="H22" s="61">
        <f t="shared" ref="H22:H36" si="29">D22-G22</f>
        <v>16.533124999999998</v>
      </c>
      <c r="I22" s="62">
        <f t="shared" ref="I22:I36" si="30">H22/D22</f>
        <v>0.20928006329113921</v>
      </c>
      <c r="J22" s="63">
        <v>10</v>
      </c>
      <c r="K22" s="698">
        <v>32</v>
      </c>
      <c r="L22" s="582">
        <v>1.2</v>
      </c>
      <c r="M22" s="843">
        <v>5255</v>
      </c>
      <c r="N22" s="588"/>
      <c r="O22" s="66">
        <f t="shared" ref="O22:O36" si="31">(M22+N22)/K22</f>
        <v>164.21875</v>
      </c>
      <c r="P22" s="67">
        <f t="shared" ref="P22:P38" si="32">O22/J22</f>
        <v>16.421875</v>
      </c>
      <c r="Q22" s="69"/>
      <c r="R22" s="67">
        <f t="shared" ref="R22:R38" si="33">Q22/K22</f>
        <v>0</v>
      </c>
      <c r="S22" s="69"/>
      <c r="T22" s="67">
        <f t="shared" ref="T22:T36" si="34">S22/K22</f>
        <v>0</v>
      </c>
      <c r="U22" s="69"/>
      <c r="V22" s="67">
        <f t="shared" ref="V22:V36" si="35">U22/K22</f>
        <v>0</v>
      </c>
      <c r="W22" s="69">
        <v>0</v>
      </c>
      <c r="X22" s="67">
        <f t="shared" ref="X22:X36" si="36">(W22/K22)/J22</f>
        <v>0</v>
      </c>
      <c r="Y22" s="69">
        <v>0</v>
      </c>
      <c r="Z22" s="67">
        <f t="shared" ref="Z22:Z36" si="37">(Y22/K22)/J22</f>
        <v>0</v>
      </c>
      <c r="AA22" s="69">
        <v>0</v>
      </c>
      <c r="AB22" s="67">
        <f t="shared" ref="AB22:AB36" si="38">(AA22/K22)/J22</f>
        <v>0</v>
      </c>
      <c r="AC22" s="67">
        <v>0</v>
      </c>
      <c r="AD22" s="345">
        <v>0</v>
      </c>
      <c r="AE22" s="346">
        <f t="shared" ref="AE22:AE36" si="39">AD22/K22</f>
        <v>0</v>
      </c>
      <c r="AF22" s="630">
        <v>41.7</v>
      </c>
      <c r="AG22" s="346">
        <v>0</v>
      </c>
      <c r="AH22" s="421">
        <v>0.04</v>
      </c>
      <c r="AI22" s="421">
        <v>1.4999999999999999E-2</v>
      </c>
      <c r="AJ22" s="346">
        <f t="shared" ref="AJ22:AJ36" si="40">(D22*AH22)+AG22</f>
        <v>3.16</v>
      </c>
      <c r="AK22" s="420">
        <f t="shared" ref="AK22:AK36" si="41">D22*AI22</f>
        <v>1.1850000000000001</v>
      </c>
    </row>
    <row r="23" spans="1:37" ht="12.75" customHeight="1" x14ac:dyDescent="0.2">
      <c r="A23" s="515" t="s">
        <v>93</v>
      </c>
      <c r="B23" s="36" t="s">
        <v>7</v>
      </c>
      <c r="C23" s="36" t="s">
        <v>2</v>
      </c>
      <c r="D23" s="721">
        <v>79</v>
      </c>
      <c r="E23" s="721">
        <v>60</v>
      </c>
      <c r="F23" s="489">
        <v>10</v>
      </c>
      <c r="G23" s="37">
        <f t="shared" si="28"/>
        <v>56.123125000000002</v>
      </c>
      <c r="H23" s="37">
        <f t="shared" si="29"/>
        <v>22.876874999999998</v>
      </c>
      <c r="I23" s="38">
        <f t="shared" si="30"/>
        <v>0.28958069620253163</v>
      </c>
      <c r="J23" s="39">
        <v>24</v>
      </c>
      <c r="K23" s="699">
        <v>32</v>
      </c>
      <c r="L23" s="583">
        <v>1.2</v>
      </c>
      <c r="M23" s="843">
        <v>7740</v>
      </c>
      <c r="N23" s="535"/>
      <c r="O23" s="43">
        <f t="shared" si="31"/>
        <v>241.875</v>
      </c>
      <c r="P23" s="44">
        <f t="shared" si="32"/>
        <v>10.078125</v>
      </c>
      <c r="Q23" s="45"/>
      <c r="R23" s="44">
        <f t="shared" si="33"/>
        <v>0</v>
      </c>
      <c r="S23" s="45"/>
      <c r="T23" s="44">
        <f t="shared" si="34"/>
        <v>0</v>
      </c>
      <c r="U23" s="45"/>
      <c r="V23" s="44">
        <f t="shared" si="35"/>
        <v>0</v>
      </c>
      <c r="W23" s="45">
        <v>0</v>
      </c>
      <c r="X23" s="44">
        <f t="shared" si="36"/>
        <v>0</v>
      </c>
      <c r="Y23" s="45">
        <v>0</v>
      </c>
      <c r="Z23" s="44">
        <f t="shared" si="37"/>
        <v>0</v>
      </c>
      <c r="AA23" s="45">
        <v>0</v>
      </c>
      <c r="AB23" s="44">
        <f t="shared" si="38"/>
        <v>0</v>
      </c>
      <c r="AC23" s="44">
        <v>0</v>
      </c>
      <c r="AD23" s="343">
        <v>0</v>
      </c>
      <c r="AE23" s="344">
        <f t="shared" si="39"/>
        <v>0</v>
      </c>
      <c r="AF23" s="630">
        <v>41.7</v>
      </c>
      <c r="AG23" s="344">
        <v>0</v>
      </c>
      <c r="AH23" s="409">
        <v>0.04</v>
      </c>
      <c r="AI23" s="409">
        <v>1.4999999999999999E-2</v>
      </c>
      <c r="AJ23" s="344">
        <f t="shared" si="40"/>
        <v>3.16</v>
      </c>
      <c r="AK23" s="410">
        <f t="shared" si="41"/>
        <v>1.1850000000000001</v>
      </c>
    </row>
    <row r="24" spans="1:37" ht="12.75" customHeight="1" x14ac:dyDescent="0.2">
      <c r="A24" s="515" t="s">
        <v>93</v>
      </c>
      <c r="B24" s="36" t="s">
        <v>7</v>
      </c>
      <c r="C24" s="36" t="s">
        <v>3</v>
      </c>
      <c r="D24" s="721">
        <v>79</v>
      </c>
      <c r="E24" s="721">
        <v>60</v>
      </c>
      <c r="F24" s="489">
        <v>10</v>
      </c>
      <c r="G24" s="37">
        <f t="shared" si="28"/>
        <v>56.483368055555559</v>
      </c>
      <c r="H24" s="37">
        <f t="shared" si="29"/>
        <v>22.516631944444441</v>
      </c>
      <c r="I24" s="38">
        <f t="shared" si="30"/>
        <v>0.2850206575246132</v>
      </c>
      <c r="J24" s="39">
        <v>36</v>
      </c>
      <c r="K24" s="699">
        <v>32</v>
      </c>
      <c r="L24" s="583">
        <v>1.2</v>
      </c>
      <c r="M24" s="843">
        <v>12025</v>
      </c>
      <c r="N24" s="535"/>
      <c r="O24" s="43">
        <f t="shared" si="31"/>
        <v>375.78125</v>
      </c>
      <c r="P24" s="44">
        <f t="shared" ref="P24:P36" si="42">O24/J24</f>
        <v>10.438368055555555</v>
      </c>
      <c r="Q24" s="45"/>
      <c r="R24" s="44">
        <f t="shared" ref="R24:R36" si="43">Q24/K24</f>
        <v>0</v>
      </c>
      <c r="S24" s="45"/>
      <c r="T24" s="44">
        <f t="shared" si="34"/>
        <v>0</v>
      </c>
      <c r="U24" s="45"/>
      <c r="V24" s="44">
        <f t="shared" si="35"/>
        <v>0</v>
      </c>
      <c r="W24" s="45">
        <v>0</v>
      </c>
      <c r="X24" s="44">
        <f t="shared" si="36"/>
        <v>0</v>
      </c>
      <c r="Y24" s="45">
        <v>0</v>
      </c>
      <c r="Z24" s="44">
        <f t="shared" si="37"/>
        <v>0</v>
      </c>
      <c r="AA24" s="45">
        <v>0</v>
      </c>
      <c r="AB24" s="44">
        <f t="shared" si="38"/>
        <v>0</v>
      </c>
      <c r="AC24" s="44">
        <v>0</v>
      </c>
      <c r="AD24" s="343">
        <v>0</v>
      </c>
      <c r="AE24" s="344">
        <f t="shared" si="39"/>
        <v>0</v>
      </c>
      <c r="AF24" s="630">
        <v>41.7</v>
      </c>
      <c r="AG24" s="344">
        <v>0</v>
      </c>
      <c r="AH24" s="409">
        <v>0.04</v>
      </c>
      <c r="AI24" s="409">
        <v>1.4999999999999999E-2</v>
      </c>
      <c r="AJ24" s="344">
        <f t="shared" si="40"/>
        <v>3.16</v>
      </c>
      <c r="AK24" s="410">
        <f t="shared" si="41"/>
        <v>1.1850000000000001</v>
      </c>
    </row>
    <row r="25" spans="1:37" ht="12.75" customHeight="1" x14ac:dyDescent="0.2">
      <c r="A25" s="515" t="s">
        <v>93</v>
      </c>
      <c r="B25" s="36" t="s">
        <v>8</v>
      </c>
      <c r="C25" s="36" t="s">
        <v>1</v>
      </c>
      <c r="D25" s="721">
        <v>79</v>
      </c>
      <c r="E25" s="721">
        <v>60</v>
      </c>
      <c r="F25" s="489">
        <v>10</v>
      </c>
      <c r="G25" s="37">
        <f t="shared" si="28"/>
        <v>62.638750000000002</v>
      </c>
      <c r="H25" s="37">
        <f t="shared" si="29"/>
        <v>16.361249999999998</v>
      </c>
      <c r="I25" s="38">
        <f t="shared" si="30"/>
        <v>0.20710443037974682</v>
      </c>
      <c r="J25" s="39">
        <v>10</v>
      </c>
      <c r="K25" s="699">
        <v>32</v>
      </c>
      <c r="L25" s="583">
        <v>1.2</v>
      </c>
      <c r="M25" s="843">
        <v>5310</v>
      </c>
      <c r="N25" s="535"/>
      <c r="O25" s="43">
        <f t="shared" si="31"/>
        <v>165.9375</v>
      </c>
      <c r="P25" s="44">
        <f t="shared" si="42"/>
        <v>16.59375</v>
      </c>
      <c r="Q25" s="45"/>
      <c r="R25" s="44">
        <f t="shared" si="43"/>
        <v>0</v>
      </c>
      <c r="S25" s="45"/>
      <c r="T25" s="44">
        <f t="shared" si="34"/>
        <v>0</v>
      </c>
      <c r="U25" s="45"/>
      <c r="V25" s="44">
        <f t="shared" si="35"/>
        <v>0</v>
      </c>
      <c r="W25" s="45">
        <v>0</v>
      </c>
      <c r="X25" s="44">
        <f t="shared" si="36"/>
        <v>0</v>
      </c>
      <c r="Y25" s="45">
        <v>0</v>
      </c>
      <c r="Z25" s="44">
        <f t="shared" si="37"/>
        <v>0</v>
      </c>
      <c r="AA25" s="45">
        <v>0</v>
      </c>
      <c r="AB25" s="44">
        <f t="shared" si="38"/>
        <v>0</v>
      </c>
      <c r="AC25" s="44">
        <v>0</v>
      </c>
      <c r="AD25" s="343">
        <v>0</v>
      </c>
      <c r="AE25" s="344">
        <f t="shared" si="39"/>
        <v>0</v>
      </c>
      <c r="AF25" s="630">
        <v>41.7</v>
      </c>
      <c r="AG25" s="344">
        <v>0</v>
      </c>
      <c r="AH25" s="409">
        <v>0.04</v>
      </c>
      <c r="AI25" s="409">
        <v>1.4999999999999999E-2</v>
      </c>
      <c r="AJ25" s="344">
        <f t="shared" si="40"/>
        <v>3.16</v>
      </c>
      <c r="AK25" s="410">
        <f t="shared" si="41"/>
        <v>1.1850000000000001</v>
      </c>
    </row>
    <row r="26" spans="1:37" ht="12.75" customHeight="1" x14ac:dyDescent="0.2">
      <c r="A26" s="515" t="s">
        <v>93</v>
      </c>
      <c r="B26" s="36" t="s">
        <v>8</v>
      </c>
      <c r="C26" s="36" t="s">
        <v>2</v>
      </c>
      <c r="D26" s="721">
        <v>79</v>
      </c>
      <c r="E26" s="721">
        <v>60</v>
      </c>
      <c r="F26" s="489">
        <v>10</v>
      </c>
      <c r="G26" s="37">
        <f t="shared" si="28"/>
        <v>55.797604166666673</v>
      </c>
      <c r="H26" s="37">
        <f t="shared" si="29"/>
        <v>23.202395833333327</v>
      </c>
      <c r="I26" s="38">
        <f t="shared" si="30"/>
        <v>0.29370121308016872</v>
      </c>
      <c r="J26" s="39">
        <v>24</v>
      </c>
      <c r="K26" s="699">
        <v>32</v>
      </c>
      <c r="L26" s="583">
        <v>1.2</v>
      </c>
      <c r="M26" s="843">
        <v>7490</v>
      </c>
      <c r="N26" s="535"/>
      <c r="O26" s="43">
        <f t="shared" si="31"/>
        <v>234.0625</v>
      </c>
      <c r="P26" s="44">
        <f t="shared" si="42"/>
        <v>9.7526041666666661</v>
      </c>
      <c r="Q26" s="45"/>
      <c r="R26" s="44">
        <f t="shared" si="43"/>
        <v>0</v>
      </c>
      <c r="S26" s="45"/>
      <c r="T26" s="44">
        <f t="shared" si="34"/>
        <v>0</v>
      </c>
      <c r="U26" s="45"/>
      <c r="V26" s="44">
        <f t="shared" si="35"/>
        <v>0</v>
      </c>
      <c r="W26" s="45">
        <v>0</v>
      </c>
      <c r="X26" s="44">
        <f t="shared" si="36"/>
        <v>0</v>
      </c>
      <c r="Y26" s="45">
        <v>0</v>
      </c>
      <c r="Z26" s="44">
        <f t="shared" si="37"/>
        <v>0</v>
      </c>
      <c r="AA26" s="45">
        <v>0</v>
      </c>
      <c r="AB26" s="44">
        <f t="shared" si="38"/>
        <v>0</v>
      </c>
      <c r="AC26" s="44">
        <v>0</v>
      </c>
      <c r="AD26" s="343">
        <v>0</v>
      </c>
      <c r="AE26" s="344">
        <f t="shared" si="39"/>
        <v>0</v>
      </c>
      <c r="AF26" s="630">
        <v>41.7</v>
      </c>
      <c r="AG26" s="344">
        <v>0</v>
      </c>
      <c r="AH26" s="409">
        <v>0.04</v>
      </c>
      <c r="AI26" s="409">
        <v>1.4999999999999999E-2</v>
      </c>
      <c r="AJ26" s="344">
        <f t="shared" si="40"/>
        <v>3.16</v>
      </c>
      <c r="AK26" s="410">
        <f t="shared" si="41"/>
        <v>1.1850000000000001</v>
      </c>
    </row>
    <row r="27" spans="1:37" ht="12.75" customHeight="1" x14ac:dyDescent="0.2">
      <c r="A27" s="515" t="s">
        <v>93</v>
      </c>
      <c r="B27" s="36" t="s">
        <v>8</v>
      </c>
      <c r="C27" s="36" t="s">
        <v>3</v>
      </c>
      <c r="D27" s="721">
        <v>79</v>
      </c>
      <c r="E27" s="721">
        <v>60</v>
      </c>
      <c r="F27" s="489">
        <v>10</v>
      </c>
      <c r="G27" s="37">
        <f t="shared" si="28"/>
        <v>55.880069444444445</v>
      </c>
      <c r="H27" s="37">
        <f t="shared" si="29"/>
        <v>23.119930555555555</v>
      </c>
      <c r="I27" s="38">
        <f t="shared" si="30"/>
        <v>0.29265734880450073</v>
      </c>
      <c r="J27" s="39">
        <v>36</v>
      </c>
      <c r="K27" s="699">
        <v>32</v>
      </c>
      <c r="L27" s="583">
        <v>1.2</v>
      </c>
      <c r="M27" s="843">
        <v>11330</v>
      </c>
      <c r="N27" s="535"/>
      <c r="O27" s="43">
        <f t="shared" si="31"/>
        <v>354.0625</v>
      </c>
      <c r="P27" s="44">
        <f t="shared" si="42"/>
        <v>9.8350694444444446</v>
      </c>
      <c r="Q27" s="45"/>
      <c r="R27" s="44">
        <f t="shared" si="43"/>
        <v>0</v>
      </c>
      <c r="S27" s="45"/>
      <c r="T27" s="44">
        <f t="shared" si="34"/>
        <v>0</v>
      </c>
      <c r="U27" s="45"/>
      <c r="V27" s="44">
        <f t="shared" si="35"/>
        <v>0</v>
      </c>
      <c r="W27" s="45">
        <v>0</v>
      </c>
      <c r="X27" s="44">
        <f t="shared" si="36"/>
        <v>0</v>
      </c>
      <c r="Y27" s="45">
        <v>0</v>
      </c>
      <c r="Z27" s="44">
        <f t="shared" si="37"/>
        <v>0</v>
      </c>
      <c r="AA27" s="45">
        <v>0</v>
      </c>
      <c r="AB27" s="44">
        <f t="shared" si="38"/>
        <v>0</v>
      </c>
      <c r="AC27" s="44">
        <v>0</v>
      </c>
      <c r="AD27" s="343">
        <v>0</v>
      </c>
      <c r="AE27" s="344">
        <f t="shared" si="39"/>
        <v>0</v>
      </c>
      <c r="AF27" s="630">
        <v>41.7</v>
      </c>
      <c r="AG27" s="344">
        <v>0</v>
      </c>
      <c r="AH27" s="409">
        <v>0.04</v>
      </c>
      <c r="AI27" s="409">
        <v>1.4999999999999999E-2</v>
      </c>
      <c r="AJ27" s="344">
        <f t="shared" si="40"/>
        <v>3.16</v>
      </c>
      <c r="AK27" s="410">
        <f t="shared" si="41"/>
        <v>1.1850000000000001</v>
      </c>
    </row>
    <row r="28" spans="1:37" ht="12.75" customHeight="1" x14ac:dyDescent="0.2">
      <c r="A28" s="515" t="s">
        <v>93</v>
      </c>
      <c r="B28" s="36" t="s">
        <v>9</v>
      </c>
      <c r="C28" s="36" t="s">
        <v>1</v>
      </c>
      <c r="D28" s="721">
        <v>79</v>
      </c>
      <c r="E28" s="721">
        <v>60</v>
      </c>
      <c r="F28" s="489">
        <v>10</v>
      </c>
      <c r="G28" s="37">
        <f t="shared" si="28"/>
        <v>62.466875000000002</v>
      </c>
      <c r="H28" s="37">
        <f t="shared" si="29"/>
        <v>16.533124999999998</v>
      </c>
      <c r="I28" s="38">
        <f t="shared" si="30"/>
        <v>0.20928006329113921</v>
      </c>
      <c r="J28" s="63">
        <v>10</v>
      </c>
      <c r="K28" s="699">
        <v>32</v>
      </c>
      <c r="L28" s="583">
        <v>1.2</v>
      </c>
      <c r="M28" s="843">
        <v>5255</v>
      </c>
      <c r="N28" s="535"/>
      <c r="O28" s="43">
        <f t="shared" si="31"/>
        <v>164.21875</v>
      </c>
      <c r="P28" s="44">
        <f t="shared" si="42"/>
        <v>16.421875</v>
      </c>
      <c r="Q28" s="45"/>
      <c r="R28" s="44">
        <f t="shared" si="43"/>
        <v>0</v>
      </c>
      <c r="S28" s="45"/>
      <c r="T28" s="44">
        <f t="shared" si="34"/>
        <v>0</v>
      </c>
      <c r="U28" s="45"/>
      <c r="V28" s="44">
        <f t="shared" si="35"/>
        <v>0</v>
      </c>
      <c r="W28" s="45">
        <v>0</v>
      </c>
      <c r="X28" s="44">
        <f t="shared" si="36"/>
        <v>0</v>
      </c>
      <c r="Y28" s="45">
        <v>0</v>
      </c>
      <c r="Z28" s="44">
        <f t="shared" si="37"/>
        <v>0</v>
      </c>
      <c r="AA28" s="45">
        <v>0</v>
      </c>
      <c r="AB28" s="44">
        <f t="shared" si="38"/>
        <v>0</v>
      </c>
      <c r="AC28" s="44">
        <v>0</v>
      </c>
      <c r="AD28" s="343">
        <v>0</v>
      </c>
      <c r="AE28" s="344">
        <f t="shared" si="39"/>
        <v>0</v>
      </c>
      <c r="AF28" s="630">
        <v>41.7</v>
      </c>
      <c r="AG28" s="344">
        <v>0</v>
      </c>
      <c r="AH28" s="409">
        <v>0.04</v>
      </c>
      <c r="AI28" s="409">
        <v>1.4999999999999999E-2</v>
      </c>
      <c r="AJ28" s="344">
        <f t="shared" si="40"/>
        <v>3.16</v>
      </c>
      <c r="AK28" s="410">
        <f t="shared" si="41"/>
        <v>1.1850000000000001</v>
      </c>
    </row>
    <row r="29" spans="1:37" ht="12.75" customHeight="1" x14ac:dyDescent="0.2">
      <c r="A29" s="515" t="s">
        <v>93</v>
      </c>
      <c r="B29" s="36" t="s">
        <v>9</v>
      </c>
      <c r="C29" s="36" t="s">
        <v>2</v>
      </c>
      <c r="D29" s="721">
        <v>79</v>
      </c>
      <c r="E29" s="721">
        <v>60</v>
      </c>
      <c r="F29" s="489">
        <v>10</v>
      </c>
      <c r="G29" s="37">
        <f t="shared" si="28"/>
        <v>56.123125000000002</v>
      </c>
      <c r="H29" s="37">
        <f t="shared" si="29"/>
        <v>22.876874999999998</v>
      </c>
      <c r="I29" s="38">
        <f t="shared" si="30"/>
        <v>0.28958069620253163</v>
      </c>
      <c r="J29" s="39">
        <v>24</v>
      </c>
      <c r="K29" s="699">
        <v>32</v>
      </c>
      <c r="L29" s="583">
        <v>1.2</v>
      </c>
      <c r="M29" s="843">
        <v>7740</v>
      </c>
      <c r="N29" s="584"/>
      <c r="O29" s="43">
        <f t="shared" si="31"/>
        <v>241.875</v>
      </c>
      <c r="P29" s="44">
        <f t="shared" si="42"/>
        <v>10.078125</v>
      </c>
      <c r="Q29" s="45"/>
      <c r="R29" s="44">
        <f t="shared" si="43"/>
        <v>0</v>
      </c>
      <c r="S29" s="45"/>
      <c r="T29" s="44">
        <f t="shared" si="34"/>
        <v>0</v>
      </c>
      <c r="U29" s="45"/>
      <c r="V29" s="44">
        <f t="shared" si="35"/>
        <v>0</v>
      </c>
      <c r="W29" s="45">
        <v>0</v>
      </c>
      <c r="X29" s="44">
        <f t="shared" si="36"/>
        <v>0</v>
      </c>
      <c r="Y29" s="45">
        <v>0</v>
      </c>
      <c r="Z29" s="44">
        <f t="shared" si="37"/>
        <v>0</v>
      </c>
      <c r="AA29" s="45">
        <v>0</v>
      </c>
      <c r="AB29" s="44">
        <f t="shared" si="38"/>
        <v>0</v>
      </c>
      <c r="AC29" s="44">
        <v>0</v>
      </c>
      <c r="AD29" s="343">
        <v>0</v>
      </c>
      <c r="AE29" s="344">
        <f t="shared" si="39"/>
        <v>0</v>
      </c>
      <c r="AF29" s="630">
        <v>41.7</v>
      </c>
      <c r="AG29" s="344">
        <v>0</v>
      </c>
      <c r="AH29" s="409">
        <v>0.04</v>
      </c>
      <c r="AI29" s="409">
        <v>1.4999999999999999E-2</v>
      </c>
      <c r="AJ29" s="344">
        <f t="shared" si="40"/>
        <v>3.16</v>
      </c>
      <c r="AK29" s="410">
        <f t="shared" si="41"/>
        <v>1.1850000000000001</v>
      </c>
    </row>
    <row r="30" spans="1:37" ht="12.75" customHeight="1" x14ac:dyDescent="0.2">
      <c r="A30" s="515" t="s">
        <v>93</v>
      </c>
      <c r="B30" s="36" t="s">
        <v>9</v>
      </c>
      <c r="C30" s="36" t="s">
        <v>3</v>
      </c>
      <c r="D30" s="721">
        <v>79</v>
      </c>
      <c r="E30" s="721">
        <v>60</v>
      </c>
      <c r="F30" s="489">
        <v>10</v>
      </c>
      <c r="G30" s="37">
        <f t="shared" si="28"/>
        <v>56.483368055555559</v>
      </c>
      <c r="H30" s="37">
        <f t="shared" si="29"/>
        <v>22.516631944444441</v>
      </c>
      <c r="I30" s="38">
        <f t="shared" si="30"/>
        <v>0.2850206575246132</v>
      </c>
      <c r="J30" s="39">
        <v>36</v>
      </c>
      <c r="K30" s="699">
        <v>32</v>
      </c>
      <c r="L30" s="583">
        <v>1.2</v>
      </c>
      <c r="M30" s="843">
        <v>12025</v>
      </c>
      <c r="N30" s="535"/>
      <c r="O30" s="43">
        <f t="shared" si="31"/>
        <v>375.78125</v>
      </c>
      <c r="P30" s="44">
        <f t="shared" si="42"/>
        <v>10.438368055555555</v>
      </c>
      <c r="Q30" s="45"/>
      <c r="R30" s="44">
        <f t="shared" si="43"/>
        <v>0</v>
      </c>
      <c r="S30" s="45"/>
      <c r="T30" s="44">
        <f t="shared" si="34"/>
        <v>0</v>
      </c>
      <c r="U30" s="45"/>
      <c r="V30" s="44">
        <f t="shared" si="35"/>
        <v>0</v>
      </c>
      <c r="W30" s="45">
        <v>0</v>
      </c>
      <c r="X30" s="44">
        <f t="shared" si="36"/>
        <v>0</v>
      </c>
      <c r="Y30" s="45">
        <v>0</v>
      </c>
      <c r="Z30" s="44">
        <f t="shared" si="37"/>
        <v>0</v>
      </c>
      <c r="AA30" s="45">
        <v>0</v>
      </c>
      <c r="AB30" s="44">
        <f t="shared" si="38"/>
        <v>0</v>
      </c>
      <c r="AC30" s="44">
        <v>0</v>
      </c>
      <c r="AD30" s="343">
        <v>0</v>
      </c>
      <c r="AE30" s="344">
        <f t="shared" si="39"/>
        <v>0</v>
      </c>
      <c r="AF30" s="630">
        <v>41.7</v>
      </c>
      <c r="AG30" s="344">
        <v>0</v>
      </c>
      <c r="AH30" s="409">
        <v>0.04</v>
      </c>
      <c r="AI30" s="409">
        <v>1.4999999999999999E-2</v>
      </c>
      <c r="AJ30" s="344">
        <f t="shared" si="40"/>
        <v>3.16</v>
      </c>
      <c r="AK30" s="410">
        <f t="shared" si="41"/>
        <v>1.1850000000000001</v>
      </c>
    </row>
    <row r="31" spans="1:37" ht="12.75" customHeight="1" x14ac:dyDescent="0.2">
      <c r="A31" s="515" t="s">
        <v>93</v>
      </c>
      <c r="B31" s="36" t="s">
        <v>10</v>
      </c>
      <c r="C31" s="36" t="s">
        <v>1</v>
      </c>
      <c r="D31" s="721">
        <v>79</v>
      </c>
      <c r="E31" s="721">
        <v>60</v>
      </c>
      <c r="F31" s="489">
        <v>10</v>
      </c>
      <c r="G31" s="37">
        <f t="shared" si="28"/>
        <v>59.326250000000002</v>
      </c>
      <c r="H31" s="37">
        <f t="shared" si="29"/>
        <v>19.673749999999998</v>
      </c>
      <c r="I31" s="38">
        <f t="shared" si="30"/>
        <v>0.24903481012658227</v>
      </c>
      <c r="J31" s="39">
        <v>10</v>
      </c>
      <c r="K31" s="699">
        <v>32</v>
      </c>
      <c r="L31" s="583">
        <v>1.2</v>
      </c>
      <c r="M31" s="843">
        <v>5850</v>
      </c>
      <c r="N31" s="535"/>
      <c r="O31" s="43">
        <f t="shared" si="31"/>
        <v>182.8125</v>
      </c>
      <c r="P31" s="44">
        <f t="shared" si="42"/>
        <v>18.28125</v>
      </c>
      <c r="Q31" s="45"/>
      <c r="R31" s="44">
        <f t="shared" si="43"/>
        <v>0</v>
      </c>
      <c r="S31" s="45"/>
      <c r="T31" s="44">
        <f t="shared" si="34"/>
        <v>0</v>
      </c>
      <c r="U31" s="45"/>
      <c r="V31" s="44">
        <f t="shared" si="35"/>
        <v>0</v>
      </c>
      <c r="W31" s="45">
        <v>0</v>
      </c>
      <c r="X31" s="44">
        <f t="shared" si="36"/>
        <v>0</v>
      </c>
      <c r="Y31" s="45">
        <v>0</v>
      </c>
      <c r="Z31" s="44">
        <f t="shared" si="37"/>
        <v>0</v>
      </c>
      <c r="AA31" s="45">
        <v>0</v>
      </c>
      <c r="AB31" s="44">
        <f t="shared" si="38"/>
        <v>0</v>
      </c>
      <c r="AC31" s="44">
        <v>0</v>
      </c>
      <c r="AD31" s="343">
        <v>0</v>
      </c>
      <c r="AE31" s="344">
        <f t="shared" si="39"/>
        <v>0</v>
      </c>
      <c r="AF31" s="630">
        <v>36.700000000000003</v>
      </c>
      <c r="AG31" s="344">
        <v>0</v>
      </c>
      <c r="AH31" s="409">
        <v>0.04</v>
      </c>
      <c r="AI31" s="409">
        <v>1.4999999999999999E-2</v>
      </c>
      <c r="AJ31" s="344">
        <f t="shared" si="40"/>
        <v>3.16</v>
      </c>
      <c r="AK31" s="410">
        <f t="shared" si="41"/>
        <v>1.1850000000000001</v>
      </c>
    </row>
    <row r="32" spans="1:37" ht="12.75" customHeight="1" x14ac:dyDescent="0.2">
      <c r="A32" s="515" t="s">
        <v>93</v>
      </c>
      <c r="B32" s="36" t="s">
        <v>10</v>
      </c>
      <c r="C32" s="36" t="s">
        <v>2</v>
      </c>
      <c r="D32" s="721">
        <v>79</v>
      </c>
      <c r="E32" s="721">
        <v>60</v>
      </c>
      <c r="F32" s="489">
        <v>10</v>
      </c>
      <c r="G32" s="37">
        <f t="shared" si="28"/>
        <v>52.086666666666673</v>
      </c>
      <c r="H32" s="37">
        <f t="shared" si="29"/>
        <v>26.913333333333327</v>
      </c>
      <c r="I32" s="38">
        <f t="shared" si="30"/>
        <v>0.340675105485232</v>
      </c>
      <c r="J32" s="39">
        <v>24</v>
      </c>
      <c r="K32" s="699">
        <v>32</v>
      </c>
      <c r="L32" s="583">
        <v>1.2</v>
      </c>
      <c r="M32" s="843">
        <v>8480</v>
      </c>
      <c r="N32" s="535"/>
      <c r="O32" s="43">
        <f t="shared" si="31"/>
        <v>265</v>
      </c>
      <c r="P32" s="44">
        <f t="shared" si="42"/>
        <v>11.041666666666666</v>
      </c>
      <c r="Q32" s="45"/>
      <c r="R32" s="44">
        <f t="shared" si="43"/>
        <v>0</v>
      </c>
      <c r="S32" s="45"/>
      <c r="T32" s="44">
        <f t="shared" si="34"/>
        <v>0</v>
      </c>
      <c r="U32" s="45"/>
      <c r="V32" s="44">
        <f t="shared" si="35"/>
        <v>0</v>
      </c>
      <c r="W32" s="45">
        <v>0</v>
      </c>
      <c r="X32" s="44">
        <f t="shared" si="36"/>
        <v>0</v>
      </c>
      <c r="Y32" s="45">
        <v>0</v>
      </c>
      <c r="Z32" s="44">
        <f t="shared" si="37"/>
        <v>0</v>
      </c>
      <c r="AA32" s="45">
        <v>0</v>
      </c>
      <c r="AB32" s="44">
        <f t="shared" si="38"/>
        <v>0</v>
      </c>
      <c r="AC32" s="44">
        <v>0</v>
      </c>
      <c r="AD32" s="343">
        <v>0</v>
      </c>
      <c r="AE32" s="344">
        <f t="shared" si="39"/>
        <v>0</v>
      </c>
      <c r="AF32" s="630">
        <v>36.700000000000003</v>
      </c>
      <c r="AG32" s="344">
        <v>0</v>
      </c>
      <c r="AH32" s="409">
        <v>0.04</v>
      </c>
      <c r="AI32" s="409">
        <v>1.4999999999999999E-2</v>
      </c>
      <c r="AJ32" s="344">
        <f t="shared" si="40"/>
        <v>3.16</v>
      </c>
      <c r="AK32" s="410">
        <f t="shared" si="41"/>
        <v>1.1850000000000001</v>
      </c>
    </row>
    <row r="33" spans="1:37" ht="12.75" customHeight="1" x14ac:dyDescent="0.2">
      <c r="A33" s="515" t="s">
        <v>93</v>
      </c>
      <c r="B33" s="36" t="s">
        <v>10</v>
      </c>
      <c r="C33" s="36" t="s">
        <v>3</v>
      </c>
      <c r="D33" s="721">
        <v>79</v>
      </c>
      <c r="E33" s="721">
        <v>60</v>
      </c>
      <c r="F33" s="489">
        <v>10</v>
      </c>
      <c r="G33" s="37">
        <f t="shared" si="28"/>
        <v>52.242916666666673</v>
      </c>
      <c r="H33" s="37">
        <f t="shared" si="29"/>
        <v>26.757083333333327</v>
      </c>
      <c r="I33" s="38">
        <f t="shared" si="30"/>
        <v>0.33869725738396617</v>
      </c>
      <c r="J33" s="39">
        <v>36</v>
      </c>
      <c r="K33" s="699">
        <v>32</v>
      </c>
      <c r="L33" s="583">
        <v>1.2</v>
      </c>
      <c r="M33" s="843">
        <v>12900</v>
      </c>
      <c r="N33" s="535"/>
      <c r="O33" s="43">
        <f t="shared" si="31"/>
        <v>403.125</v>
      </c>
      <c r="P33" s="44">
        <f t="shared" si="42"/>
        <v>11.197916666666666</v>
      </c>
      <c r="Q33" s="45"/>
      <c r="R33" s="44">
        <f t="shared" si="43"/>
        <v>0</v>
      </c>
      <c r="S33" s="45"/>
      <c r="T33" s="44">
        <f t="shared" si="34"/>
        <v>0</v>
      </c>
      <c r="U33" s="45"/>
      <c r="V33" s="44">
        <f t="shared" si="35"/>
        <v>0</v>
      </c>
      <c r="W33" s="45">
        <v>0</v>
      </c>
      <c r="X33" s="44">
        <f t="shared" si="36"/>
        <v>0</v>
      </c>
      <c r="Y33" s="45">
        <v>0</v>
      </c>
      <c r="Z33" s="44">
        <f t="shared" si="37"/>
        <v>0</v>
      </c>
      <c r="AA33" s="45">
        <v>0</v>
      </c>
      <c r="AB33" s="44">
        <f t="shared" si="38"/>
        <v>0</v>
      </c>
      <c r="AC33" s="44">
        <v>0</v>
      </c>
      <c r="AD33" s="343">
        <v>0</v>
      </c>
      <c r="AE33" s="344">
        <f t="shared" si="39"/>
        <v>0</v>
      </c>
      <c r="AF33" s="630">
        <v>36.700000000000003</v>
      </c>
      <c r="AG33" s="344">
        <v>0</v>
      </c>
      <c r="AH33" s="409">
        <v>0.04</v>
      </c>
      <c r="AI33" s="409">
        <v>1.4999999999999999E-2</v>
      </c>
      <c r="AJ33" s="344">
        <f t="shared" si="40"/>
        <v>3.16</v>
      </c>
      <c r="AK33" s="410">
        <f t="shared" si="41"/>
        <v>1.1850000000000001</v>
      </c>
    </row>
    <row r="34" spans="1:37" ht="12.75" customHeight="1" x14ac:dyDescent="0.2">
      <c r="A34" s="515" t="s">
        <v>93</v>
      </c>
      <c r="B34" s="36" t="s">
        <v>11</v>
      </c>
      <c r="C34" s="36" t="s">
        <v>1</v>
      </c>
      <c r="D34" s="721">
        <v>79</v>
      </c>
      <c r="E34" s="721">
        <v>60</v>
      </c>
      <c r="F34" s="489">
        <v>10</v>
      </c>
      <c r="G34" s="37">
        <f t="shared" si="28"/>
        <v>62.341875000000002</v>
      </c>
      <c r="H34" s="37">
        <f t="shared" si="29"/>
        <v>16.658124999999998</v>
      </c>
      <c r="I34" s="38">
        <f t="shared" si="30"/>
        <v>0.21086234177215188</v>
      </c>
      <c r="J34" s="63">
        <v>10</v>
      </c>
      <c r="K34" s="699">
        <v>32</v>
      </c>
      <c r="L34" s="583">
        <v>1.2</v>
      </c>
      <c r="M34" s="843">
        <v>6815</v>
      </c>
      <c r="N34" s="535"/>
      <c r="O34" s="43">
        <f t="shared" si="31"/>
        <v>212.96875</v>
      </c>
      <c r="P34" s="44">
        <f t="shared" si="42"/>
        <v>21.296875</v>
      </c>
      <c r="Q34" s="45"/>
      <c r="R34" s="44">
        <f t="shared" si="43"/>
        <v>0</v>
      </c>
      <c r="S34" s="45"/>
      <c r="T34" s="44">
        <f t="shared" si="34"/>
        <v>0</v>
      </c>
      <c r="U34" s="45"/>
      <c r="V34" s="44">
        <f t="shared" si="35"/>
        <v>0</v>
      </c>
      <c r="W34" s="45">
        <v>0</v>
      </c>
      <c r="X34" s="44">
        <f t="shared" si="36"/>
        <v>0</v>
      </c>
      <c r="Y34" s="45">
        <v>0</v>
      </c>
      <c r="Z34" s="44">
        <f t="shared" si="37"/>
        <v>0</v>
      </c>
      <c r="AA34" s="45">
        <v>0</v>
      </c>
      <c r="AB34" s="44">
        <f t="shared" si="38"/>
        <v>0</v>
      </c>
      <c r="AC34" s="44">
        <v>0</v>
      </c>
      <c r="AD34" s="343">
        <v>0</v>
      </c>
      <c r="AE34" s="344">
        <f t="shared" si="39"/>
        <v>0</v>
      </c>
      <c r="AF34" s="630">
        <v>36.700000000000003</v>
      </c>
      <c r="AG34" s="344">
        <v>0</v>
      </c>
      <c r="AH34" s="409">
        <v>0.04</v>
      </c>
      <c r="AI34" s="409">
        <v>1.4999999999999999E-2</v>
      </c>
      <c r="AJ34" s="344">
        <f t="shared" si="40"/>
        <v>3.16</v>
      </c>
      <c r="AK34" s="410">
        <f t="shared" si="41"/>
        <v>1.1850000000000001</v>
      </c>
    </row>
    <row r="35" spans="1:37" ht="12.75" customHeight="1" x14ac:dyDescent="0.2">
      <c r="A35" s="515" t="s">
        <v>93</v>
      </c>
      <c r="B35" s="36" t="s">
        <v>11</v>
      </c>
      <c r="C35" s="36" t="s">
        <v>2</v>
      </c>
      <c r="D35" s="721">
        <v>79</v>
      </c>
      <c r="E35" s="721">
        <v>60</v>
      </c>
      <c r="F35" s="489">
        <v>10</v>
      </c>
      <c r="G35" s="37">
        <f t="shared" si="28"/>
        <v>54.267656250000002</v>
      </c>
      <c r="H35" s="37">
        <f t="shared" si="29"/>
        <v>24.732343749999998</v>
      </c>
      <c r="I35" s="38">
        <f t="shared" si="30"/>
        <v>0.3130676424050633</v>
      </c>
      <c r="J35" s="39">
        <v>24</v>
      </c>
      <c r="K35" s="699">
        <v>32</v>
      </c>
      <c r="L35" s="583">
        <v>1.2</v>
      </c>
      <c r="M35" s="843">
        <v>10155</v>
      </c>
      <c r="N35" s="535"/>
      <c r="O35" s="43">
        <f t="shared" si="31"/>
        <v>317.34375</v>
      </c>
      <c r="P35" s="44">
        <f t="shared" si="42"/>
        <v>13.22265625</v>
      </c>
      <c r="Q35" s="45"/>
      <c r="R35" s="44">
        <f t="shared" si="43"/>
        <v>0</v>
      </c>
      <c r="S35" s="45"/>
      <c r="T35" s="44">
        <f t="shared" si="34"/>
        <v>0</v>
      </c>
      <c r="U35" s="45"/>
      <c r="V35" s="44">
        <f t="shared" si="35"/>
        <v>0</v>
      </c>
      <c r="W35" s="45">
        <v>0</v>
      </c>
      <c r="X35" s="44">
        <f t="shared" si="36"/>
        <v>0</v>
      </c>
      <c r="Y35" s="45">
        <v>0</v>
      </c>
      <c r="Z35" s="44">
        <f t="shared" si="37"/>
        <v>0</v>
      </c>
      <c r="AA35" s="45">
        <v>0</v>
      </c>
      <c r="AB35" s="44">
        <f t="shared" si="38"/>
        <v>0</v>
      </c>
      <c r="AC35" s="44">
        <v>0</v>
      </c>
      <c r="AD35" s="343">
        <v>0</v>
      </c>
      <c r="AE35" s="344">
        <f t="shared" si="39"/>
        <v>0</v>
      </c>
      <c r="AF35" s="630">
        <v>36.700000000000003</v>
      </c>
      <c r="AG35" s="344">
        <v>0</v>
      </c>
      <c r="AH35" s="409">
        <v>0.04</v>
      </c>
      <c r="AI35" s="409">
        <v>1.4999999999999999E-2</v>
      </c>
      <c r="AJ35" s="344">
        <f t="shared" si="40"/>
        <v>3.16</v>
      </c>
      <c r="AK35" s="410">
        <f t="shared" si="41"/>
        <v>1.1850000000000001</v>
      </c>
    </row>
    <row r="36" spans="1:37" s="370" customFormat="1" ht="13.5" customHeight="1" thickBot="1" x14ac:dyDescent="0.25">
      <c r="A36" s="511" t="s">
        <v>93</v>
      </c>
      <c r="B36" s="48" t="s">
        <v>11</v>
      </c>
      <c r="C36" s="48" t="s">
        <v>3</v>
      </c>
      <c r="D36" s="724">
        <v>79</v>
      </c>
      <c r="E36" s="724">
        <v>60</v>
      </c>
      <c r="F36" s="512">
        <v>10</v>
      </c>
      <c r="G36" s="49">
        <f t="shared" si="28"/>
        <v>54.525902777777787</v>
      </c>
      <c r="H36" s="49">
        <f t="shared" si="29"/>
        <v>24.474097222222213</v>
      </c>
      <c r="I36" s="50">
        <f t="shared" si="30"/>
        <v>0.30979869901547102</v>
      </c>
      <c r="J36" s="51">
        <v>36</v>
      </c>
      <c r="K36" s="700">
        <v>32</v>
      </c>
      <c r="L36" s="585">
        <v>1.2</v>
      </c>
      <c r="M36" s="843">
        <v>15530</v>
      </c>
      <c r="N36" s="586"/>
      <c r="O36" s="55">
        <f t="shared" si="31"/>
        <v>485.3125</v>
      </c>
      <c r="P36" s="56">
        <f t="shared" si="42"/>
        <v>13.480902777777779</v>
      </c>
      <c r="Q36" s="57"/>
      <c r="R36" s="56">
        <f t="shared" si="43"/>
        <v>0</v>
      </c>
      <c r="S36" s="57"/>
      <c r="T36" s="56">
        <f t="shared" si="34"/>
        <v>0</v>
      </c>
      <c r="U36" s="57"/>
      <c r="V36" s="56">
        <f t="shared" si="35"/>
        <v>0</v>
      </c>
      <c r="W36" s="57">
        <v>0</v>
      </c>
      <c r="X36" s="56">
        <f t="shared" si="36"/>
        <v>0</v>
      </c>
      <c r="Y36" s="57">
        <v>0</v>
      </c>
      <c r="Z36" s="56">
        <f t="shared" si="37"/>
        <v>0</v>
      </c>
      <c r="AA36" s="57">
        <v>0</v>
      </c>
      <c r="AB36" s="56">
        <f t="shared" si="38"/>
        <v>0</v>
      </c>
      <c r="AC36" s="56">
        <v>0</v>
      </c>
      <c r="AD36" s="349">
        <v>0</v>
      </c>
      <c r="AE36" s="350">
        <f t="shared" si="39"/>
        <v>0</v>
      </c>
      <c r="AF36" s="668">
        <v>36.700000000000003</v>
      </c>
      <c r="AG36" s="350">
        <v>0</v>
      </c>
      <c r="AH36" s="417">
        <v>0.04</v>
      </c>
      <c r="AI36" s="417">
        <v>1.4999999999999999E-2</v>
      </c>
      <c r="AJ36" s="350">
        <f t="shared" si="40"/>
        <v>3.16</v>
      </c>
      <c r="AK36" s="414">
        <f t="shared" si="41"/>
        <v>1.1850000000000001</v>
      </c>
    </row>
    <row r="37" spans="1:37" ht="13.5" customHeight="1" x14ac:dyDescent="0.2">
      <c r="A37" s="34" t="s">
        <v>392</v>
      </c>
      <c r="B37" s="24" t="s">
        <v>7</v>
      </c>
      <c r="C37" s="24" t="s">
        <v>1</v>
      </c>
      <c r="D37" s="488">
        <v>80</v>
      </c>
      <c r="E37" s="488">
        <v>70</v>
      </c>
      <c r="F37" s="488">
        <v>10</v>
      </c>
      <c r="G37" s="25">
        <f t="shared" ref="G37:G54" si="44">SUM(P37,R37,T37,V37,X37,Z37,AB37,AC37,AE37,AF37,AJ37,AK37)</f>
        <v>61.878125000000004</v>
      </c>
      <c r="H37" s="25">
        <f t="shared" ref="H37:H54" si="45">D37-G37</f>
        <v>18.121874999999996</v>
      </c>
      <c r="I37" s="26">
        <f t="shared" ref="I37:I54" si="46">H37/D37</f>
        <v>0.22652343749999995</v>
      </c>
      <c r="J37" s="27">
        <v>10</v>
      </c>
      <c r="K37" s="701">
        <v>32</v>
      </c>
      <c r="L37" s="587">
        <v>1.2</v>
      </c>
      <c r="M37" s="848">
        <v>5785</v>
      </c>
      <c r="N37" s="579"/>
      <c r="O37" s="31">
        <f t="shared" ref="O37:O54" si="47">(M37+N37)/K37</f>
        <v>180.78125</v>
      </c>
      <c r="P37" s="32">
        <f t="shared" si="32"/>
        <v>18.078125</v>
      </c>
      <c r="Q37" s="33"/>
      <c r="R37" s="32">
        <f t="shared" si="33"/>
        <v>0</v>
      </c>
      <c r="S37" s="33"/>
      <c r="T37" s="32">
        <f t="shared" ref="T37:T54" si="48">S37/K37</f>
        <v>0</v>
      </c>
      <c r="U37" s="33"/>
      <c r="V37" s="32">
        <f t="shared" ref="V37:V54" si="49">U37/K37</f>
        <v>0</v>
      </c>
      <c r="W37" s="33">
        <v>0</v>
      </c>
      <c r="X37" s="32">
        <f t="shared" ref="X37:X54" si="50">(W37/K37)/J37</f>
        <v>0</v>
      </c>
      <c r="Y37" s="33">
        <v>0</v>
      </c>
      <c r="Z37" s="32">
        <f t="shared" ref="Z37:Z54" si="51">(Y37/K37)/J37</f>
        <v>0</v>
      </c>
      <c r="AA37" s="33">
        <v>0</v>
      </c>
      <c r="AB37" s="32">
        <f t="shared" ref="AB37:AB54" si="52">(AA37/K37)/J37</f>
        <v>0</v>
      </c>
      <c r="AC37" s="32">
        <v>0</v>
      </c>
      <c r="AD37" s="341">
        <v>0</v>
      </c>
      <c r="AE37" s="342">
        <f t="shared" ref="AE37:AE54" si="53">AD37/K37</f>
        <v>0</v>
      </c>
      <c r="AF37" s="717">
        <v>39.4</v>
      </c>
      <c r="AG37" s="342">
        <v>0</v>
      </c>
      <c r="AH37" s="407">
        <v>0.04</v>
      </c>
      <c r="AI37" s="407">
        <v>1.4999999999999999E-2</v>
      </c>
      <c r="AJ37" s="342">
        <f t="shared" ref="AJ37:AJ54" si="54">(D37*AH37)+AG37</f>
        <v>3.2</v>
      </c>
      <c r="AK37" s="408">
        <f t="shared" ref="AK37:AK54" si="55">D37*AI37</f>
        <v>1.2</v>
      </c>
    </row>
    <row r="38" spans="1:37" ht="13.5" customHeight="1" x14ac:dyDescent="0.2">
      <c r="A38" s="46" t="s">
        <v>392</v>
      </c>
      <c r="B38" s="36" t="s">
        <v>7</v>
      </c>
      <c r="C38" s="36" t="s">
        <v>2</v>
      </c>
      <c r="D38" s="489">
        <v>80</v>
      </c>
      <c r="E38" s="489">
        <v>70</v>
      </c>
      <c r="F38" s="489">
        <v>10</v>
      </c>
      <c r="G38" s="37">
        <f t="shared" si="44"/>
        <v>55.14114583333334</v>
      </c>
      <c r="H38" s="37">
        <f t="shared" si="45"/>
        <v>24.85885416666666</v>
      </c>
      <c r="I38" s="38">
        <f t="shared" si="46"/>
        <v>0.31073567708333327</v>
      </c>
      <c r="J38" s="39">
        <v>24</v>
      </c>
      <c r="K38" s="699">
        <v>32</v>
      </c>
      <c r="L38" s="583">
        <v>1.2</v>
      </c>
      <c r="M38" s="843">
        <v>8710</v>
      </c>
      <c r="N38" s="535"/>
      <c r="O38" s="43">
        <f t="shared" si="47"/>
        <v>272.1875</v>
      </c>
      <c r="P38" s="44">
        <f t="shared" si="32"/>
        <v>11.341145833333334</v>
      </c>
      <c r="Q38" s="45"/>
      <c r="R38" s="44">
        <f t="shared" si="33"/>
        <v>0</v>
      </c>
      <c r="S38" s="45"/>
      <c r="T38" s="44">
        <f t="shared" si="48"/>
        <v>0</v>
      </c>
      <c r="U38" s="45"/>
      <c r="V38" s="44">
        <f t="shared" si="49"/>
        <v>0</v>
      </c>
      <c r="W38" s="45">
        <v>0</v>
      </c>
      <c r="X38" s="44">
        <f t="shared" si="50"/>
        <v>0</v>
      </c>
      <c r="Y38" s="45">
        <v>0</v>
      </c>
      <c r="Z38" s="44">
        <f t="shared" si="51"/>
        <v>0</v>
      </c>
      <c r="AA38" s="45">
        <v>0</v>
      </c>
      <c r="AB38" s="44">
        <f t="shared" si="52"/>
        <v>0</v>
      </c>
      <c r="AC38" s="44">
        <v>0</v>
      </c>
      <c r="AD38" s="343">
        <v>0</v>
      </c>
      <c r="AE38" s="344">
        <f t="shared" si="53"/>
        <v>0</v>
      </c>
      <c r="AF38" s="630">
        <v>39.4</v>
      </c>
      <c r="AG38" s="344">
        <v>0</v>
      </c>
      <c r="AH38" s="409">
        <v>0.04</v>
      </c>
      <c r="AI38" s="409">
        <v>1.4999999999999999E-2</v>
      </c>
      <c r="AJ38" s="344">
        <f t="shared" si="54"/>
        <v>3.2</v>
      </c>
      <c r="AK38" s="410">
        <f t="shared" si="55"/>
        <v>1.2</v>
      </c>
    </row>
    <row r="39" spans="1:37" ht="13.5" customHeight="1" x14ac:dyDescent="0.2">
      <c r="A39" s="46" t="s">
        <v>392</v>
      </c>
      <c r="B39" s="36" t="s">
        <v>7</v>
      </c>
      <c r="C39" s="36" t="s">
        <v>3</v>
      </c>
      <c r="D39" s="489">
        <v>80</v>
      </c>
      <c r="E39" s="489">
        <v>70</v>
      </c>
      <c r="F39" s="489">
        <v>10</v>
      </c>
      <c r="G39" s="37">
        <f t="shared" si="44"/>
        <v>55.575173611111111</v>
      </c>
      <c r="H39" s="37">
        <f t="shared" si="45"/>
        <v>24.424826388888889</v>
      </c>
      <c r="I39" s="38">
        <f t="shared" si="46"/>
        <v>0.30531032986111112</v>
      </c>
      <c r="J39" s="39">
        <v>36</v>
      </c>
      <c r="K39" s="699">
        <v>32</v>
      </c>
      <c r="L39" s="583">
        <v>1.2</v>
      </c>
      <c r="M39" s="843">
        <v>13565</v>
      </c>
      <c r="N39" s="535"/>
      <c r="O39" s="43">
        <f t="shared" si="47"/>
        <v>423.90625</v>
      </c>
      <c r="P39" s="44">
        <f t="shared" ref="P39:P54" si="56">O39/J39</f>
        <v>11.775173611111111</v>
      </c>
      <c r="Q39" s="45"/>
      <c r="R39" s="44">
        <f t="shared" ref="R39:R54" si="57">Q39/K39</f>
        <v>0</v>
      </c>
      <c r="S39" s="45"/>
      <c r="T39" s="44">
        <f t="shared" si="48"/>
        <v>0</v>
      </c>
      <c r="U39" s="45"/>
      <c r="V39" s="44">
        <f t="shared" si="49"/>
        <v>0</v>
      </c>
      <c r="W39" s="45">
        <v>0</v>
      </c>
      <c r="X39" s="44">
        <f t="shared" si="50"/>
        <v>0</v>
      </c>
      <c r="Y39" s="45">
        <v>0</v>
      </c>
      <c r="Z39" s="44">
        <f t="shared" si="51"/>
        <v>0</v>
      </c>
      <c r="AA39" s="45">
        <v>0</v>
      </c>
      <c r="AB39" s="44">
        <f t="shared" si="52"/>
        <v>0</v>
      </c>
      <c r="AC39" s="44">
        <v>0</v>
      </c>
      <c r="AD39" s="343">
        <v>0</v>
      </c>
      <c r="AE39" s="344">
        <f t="shared" si="53"/>
        <v>0</v>
      </c>
      <c r="AF39" s="630">
        <v>39.4</v>
      </c>
      <c r="AG39" s="344">
        <v>0</v>
      </c>
      <c r="AH39" s="409">
        <v>0.04</v>
      </c>
      <c r="AI39" s="409">
        <v>1.4999999999999999E-2</v>
      </c>
      <c r="AJ39" s="344">
        <f t="shared" si="54"/>
        <v>3.2</v>
      </c>
      <c r="AK39" s="410">
        <f t="shared" si="55"/>
        <v>1.2</v>
      </c>
    </row>
    <row r="40" spans="1:37" ht="13.5" customHeight="1" x14ac:dyDescent="0.2">
      <c r="A40" s="46" t="s">
        <v>392</v>
      </c>
      <c r="B40" s="36" t="s">
        <v>8</v>
      </c>
      <c r="C40" s="36" t="s">
        <v>1</v>
      </c>
      <c r="D40" s="489">
        <v>80</v>
      </c>
      <c r="E40" s="489">
        <v>70</v>
      </c>
      <c r="F40" s="489">
        <v>10</v>
      </c>
      <c r="G40" s="37">
        <f t="shared" si="44"/>
        <v>61.050000000000004</v>
      </c>
      <c r="H40" s="37">
        <f t="shared" si="45"/>
        <v>18.949999999999996</v>
      </c>
      <c r="I40" s="38">
        <f t="shared" si="46"/>
        <v>0.23687499999999995</v>
      </c>
      <c r="J40" s="39">
        <v>10</v>
      </c>
      <c r="K40" s="699">
        <v>32</v>
      </c>
      <c r="L40" s="583">
        <v>1.2</v>
      </c>
      <c r="M40" s="843">
        <v>5520</v>
      </c>
      <c r="N40" s="535"/>
      <c r="O40" s="43">
        <f t="shared" si="47"/>
        <v>172.5</v>
      </c>
      <c r="P40" s="44">
        <f t="shared" si="56"/>
        <v>17.25</v>
      </c>
      <c r="Q40" s="45"/>
      <c r="R40" s="44">
        <f t="shared" si="57"/>
        <v>0</v>
      </c>
      <c r="S40" s="45"/>
      <c r="T40" s="44">
        <f t="shared" si="48"/>
        <v>0</v>
      </c>
      <c r="U40" s="45"/>
      <c r="V40" s="44">
        <f t="shared" si="49"/>
        <v>0</v>
      </c>
      <c r="W40" s="45">
        <v>0</v>
      </c>
      <c r="X40" s="44">
        <f t="shared" si="50"/>
        <v>0</v>
      </c>
      <c r="Y40" s="45">
        <v>0</v>
      </c>
      <c r="Z40" s="44">
        <f t="shared" si="51"/>
        <v>0</v>
      </c>
      <c r="AA40" s="45">
        <v>0</v>
      </c>
      <c r="AB40" s="44">
        <f t="shared" si="52"/>
        <v>0</v>
      </c>
      <c r="AC40" s="44">
        <v>0</v>
      </c>
      <c r="AD40" s="343">
        <v>0</v>
      </c>
      <c r="AE40" s="344">
        <f t="shared" si="53"/>
        <v>0</v>
      </c>
      <c r="AF40" s="630">
        <v>39.4</v>
      </c>
      <c r="AG40" s="344">
        <v>0</v>
      </c>
      <c r="AH40" s="409">
        <v>0.04</v>
      </c>
      <c r="AI40" s="409">
        <v>1.4999999999999999E-2</v>
      </c>
      <c r="AJ40" s="344">
        <f t="shared" si="54"/>
        <v>3.2</v>
      </c>
      <c r="AK40" s="410">
        <f t="shared" si="55"/>
        <v>1.2</v>
      </c>
    </row>
    <row r="41" spans="1:37" ht="13.5" customHeight="1" x14ac:dyDescent="0.2">
      <c r="A41" s="46" t="s">
        <v>392</v>
      </c>
      <c r="B41" s="36" t="s">
        <v>8</v>
      </c>
      <c r="C41" s="36" t="s">
        <v>2</v>
      </c>
      <c r="D41" s="489">
        <v>80</v>
      </c>
      <c r="E41" s="489">
        <v>70</v>
      </c>
      <c r="F41" s="489">
        <v>10</v>
      </c>
      <c r="G41" s="37">
        <f t="shared" si="44"/>
        <v>54.073437500000004</v>
      </c>
      <c r="H41" s="37">
        <f t="shared" si="45"/>
        <v>25.926562499999996</v>
      </c>
      <c r="I41" s="38">
        <f t="shared" si="46"/>
        <v>0.32408203124999996</v>
      </c>
      <c r="J41" s="39">
        <v>24</v>
      </c>
      <c r="K41" s="699">
        <v>32</v>
      </c>
      <c r="L41" s="583">
        <v>1.2</v>
      </c>
      <c r="M41" s="843">
        <v>7890</v>
      </c>
      <c r="N41" s="535"/>
      <c r="O41" s="43">
        <f t="shared" si="47"/>
        <v>246.5625</v>
      </c>
      <c r="P41" s="44">
        <f t="shared" si="56"/>
        <v>10.2734375</v>
      </c>
      <c r="Q41" s="45"/>
      <c r="R41" s="44">
        <f t="shared" si="57"/>
        <v>0</v>
      </c>
      <c r="S41" s="45"/>
      <c r="T41" s="44">
        <f t="shared" si="48"/>
        <v>0</v>
      </c>
      <c r="U41" s="45"/>
      <c r="V41" s="44">
        <f t="shared" si="49"/>
        <v>0</v>
      </c>
      <c r="W41" s="45">
        <v>0</v>
      </c>
      <c r="X41" s="44">
        <f t="shared" si="50"/>
        <v>0</v>
      </c>
      <c r="Y41" s="45">
        <v>0</v>
      </c>
      <c r="Z41" s="44">
        <f t="shared" si="51"/>
        <v>0</v>
      </c>
      <c r="AA41" s="45">
        <v>0</v>
      </c>
      <c r="AB41" s="44">
        <f t="shared" si="52"/>
        <v>0</v>
      </c>
      <c r="AC41" s="44">
        <v>0</v>
      </c>
      <c r="AD41" s="343">
        <v>0</v>
      </c>
      <c r="AE41" s="344">
        <f t="shared" si="53"/>
        <v>0</v>
      </c>
      <c r="AF41" s="630">
        <v>39.4</v>
      </c>
      <c r="AG41" s="344">
        <v>0</v>
      </c>
      <c r="AH41" s="409">
        <v>0.04</v>
      </c>
      <c r="AI41" s="409">
        <v>1.4999999999999999E-2</v>
      </c>
      <c r="AJ41" s="344">
        <f t="shared" si="54"/>
        <v>3.2</v>
      </c>
      <c r="AK41" s="410">
        <f t="shared" si="55"/>
        <v>1.2</v>
      </c>
    </row>
    <row r="42" spans="1:37" ht="13.5" customHeight="1" x14ac:dyDescent="0.2">
      <c r="A42" s="46" t="s">
        <v>392</v>
      </c>
      <c r="B42" s="36" t="s">
        <v>8</v>
      </c>
      <c r="C42" s="36" t="s">
        <v>3</v>
      </c>
      <c r="D42" s="489">
        <v>80</v>
      </c>
      <c r="E42" s="489">
        <v>70</v>
      </c>
      <c r="F42" s="489">
        <v>10</v>
      </c>
      <c r="G42" s="37">
        <f t="shared" si="44"/>
        <v>54.181944444444447</v>
      </c>
      <c r="H42" s="37">
        <f t="shared" si="45"/>
        <v>25.818055555555553</v>
      </c>
      <c r="I42" s="38">
        <f t="shared" si="46"/>
        <v>0.32272569444444443</v>
      </c>
      <c r="J42" s="39">
        <v>36</v>
      </c>
      <c r="K42" s="699">
        <v>32</v>
      </c>
      <c r="L42" s="583">
        <v>1.2</v>
      </c>
      <c r="M42" s="843">
        <v>11960</v>
      </c>
      <c r="N42" s="535"/>
      <c r="O42" s="43">
        <f t="shared" si="47"/>
        <v>373.75</v>
      </c>
      <c r="P42" s="44">
        <f t="shared" si="56"/>
        <v>10.381944444444445</v>
      </c>
      <c r="Q42" s="45"/>
      <c r="R42" s="44">
        <f t="shared" si="57"/>
        <v>0</v>
      </c>
      <c r="S42" s="45"/>
      <c r="T42" s="44">
        <f t="shared" si="48"/>
        <v>0</v>
      </c>
      <c r="U42" s="45"/>
      <c r="V42" s="44">
        <f t="shared" si="49"/>
        <v>0</v>
      </c>
      <c r="W42" s="45">
        <v>0</v>
      </c>
      <c r="X42" s="44">
        <f t="shared" si="50"/>
        <v>0</v>
      </c>
      <c r="Y42" s="45">
        <v>0</v>
      </c>
      <c r="Z42" s="44">
        <f t="shared" si="51"/>
        <v>0</v>
      </c>
      <c r="AA42" s="45">
        <v>0</v>
      </c>
      <c r="AB42" s="44">
        <f t="shared" si="52"/>
        <v>0</v>
      </c>
      <c r="AC42" s="44">
        <v>0</v>
      </c>
      <c r="AD42" s="343">
        <v>0</v>
      </c>
      <c r="AE42" s="344">
        <f t="shared" si="53"/>
        <v>0</v>
      </c>
      <c r="AF42" s="630">
        <v>39.4</v>
      </c>
      <c r="AG42" s="344">
        <v>0</v>
      </c>
      <c r="AH42" s="409">
        <v>0.04</v>
      </c>
      <c r="AI42" s="409">
        <v>1.4999999999999999E-2</v>
      </c>
      <c r="AJ42" s="344">
        <f t="shared" si="54"/>
        <v>3.2</v>
      </c>
      <c r="AK42" s="410">
        <f t="shared" si="55"/>
        <v>1.2</v>
      </c>
    </row>
    <row r="43" spans="1:37" ht="13.5" customHeight="1" x14ac:dyDescent="0.2">
      <c r="A43" s="46" t="s">
        <v>392</v>
      </c>
      <c r="B43" s="36" t="s">
        <v>9</v>
      </c>
      <c r="C43" s="36" t="s">
        <v>1</v>
      </c>
      <c r="D43" s="489">
        <v>80</v>
      </c>
      <c r="E43" s="489">
        <v>70</v>
      </c>
      <c r="F43" s="489">
        <v>10</v>
      </c>
      <c r="G43" s="37">
        <f t="shared" si="44"/>
        <v>61.143750000000004</v>
      </c>
      <c r="H43" s="37">
        <f t="shared" si="45"/>
        <v>18.856249999999996</v>
      </c>
      <c r="I43" s="38">
        <f t="shared" si="46"/>
        <v>0.23570312499999996</v>
      </c>
      <c r="J43" s="63">
        <v>10</v>
      </c>
      <c r="K43" s="699">
        <v>32</v>
      </c>
      <c r="L43" s="583">
        <v>1.2</v>
      </c>
      <c r="M43" s="843">
        <v>5550</v>
      </c>
      <c r="N43" s="535"/>
      <c r="O43" s="43">
        <f t="shared" si="47"/>
        <v>173.4375</v>
      </c>
      <c r="P43" s="44">
        <f t="shared" si="56"/>
        <v>17.34375</v>
      </c>
      <c r="Q43" s="45"/>
      <c r="R43" s="44">
        <f t="shared" si="57"/>
        <v>0</v>
      </c>
      <c r="S43" s="45"/>
      <c r="T43" s="44">
        <f t="shared" si="48"/>
        <v>0</v>
      </c>
      <c r="U43" s="45"/>
      <c r="V43" s="44">
        <f t="shared" si="49"/>
        <v>0</v>
      </c>
      <c r="W43" s="45">
        <v>0</v>
      </c>
      <c r="X43" s="44">
        <f t="shared" si="50"/>
        <v>0</v>
      </c>
      <c r="Y43" s="45">
        <v>0</v>
      </c>
      <c r="Z43" s="44">
        <f t="shared" si="51"/>
        <v>0</v>
      </c>
      <c r="AA43" s="45">
        <v>0</v>
      </c>
      <c r="AB43" s="44">
        <f t="shared" si="52"/>
        <v>0</v>
      </c>
      <c r="AC43" s="44">
        <v>0</v>
      </c>
      <c r="AD43" s="343">
        <v>0</v>
      </c>
      <c r="AE43" s="344">
        <f t="shared" si="53"/>
        <v>0</v>
      </c>
      <c r="AF43" s="630">
        <v>39.4</v>
      </c>
      <c r="AG43" s="344">
        <v>0</v>
      </c>
      <c r="AH43" s="409">
        <v>0.04</v>
      </c>
      <c r="AI43" s="409">
        <v>1.4999999999999999E-2</v>
      </c>
      <c r="AJ43" s="344">
        <f t="shared" si="54"/>
        <v>3.2</v>
      </c>
      <c r="AK43" s="410">
        <f t="shared" si="55"/>
        <v>1.2</v>
      </c>
    </row>
    <row r="44" spans="1:37" ht="13.5" customHeight="1" x14ac:dyDescent="0.2">
      <c r="A44" s="46" t="s">
        <v>392</v>
      </c>
      <c r="B44" s="36" t="s">
        <v>9</v>
      </c>
      <c r="C44" s="36" t="s">
        <v>2</v>
      </c>
      <c r="D44" s="489">
        <v>80</v>
      </c>
      <c r="E44" s="489">
        <v>70</v>
      </c>
      <c r="F44" s="489">
        <v>10</v>
      </c>
      <c r="G44" s="37">
        <f t="shared" si="44"/>
        <v>54.581250000000004</v>
      </c>
      <c r="H44" s="37">
        <f t="shared" si="45"/>
        <v>25.418749999999996</v>
      </c>
      <c r="I44" s="38">
        <f t="shared" si="46"/>
        <v>0.31773437499999996</v>
      </c>
      <c r="J44" s="39">
        <v>24</v>
      </c>
      <c r="K44" s="699">
        <v>32</v>
      </c>
      <c r="L44" s="583">
        <v>1.2</v>
      </c>
      <c r="M44" s="860">
        <v>8280</v>
      </c>
      <c r="N44" s="584"/>
      <c r="O44" s="43">
        <f t="shared" si="47"/>
        <v>258.75</v>
      </c>
      <c r="P44" s="44">
        <f t="shared" si="56"/>
        <v>10.78125</v>
      </c>
      <c r="Q44" s="45"/>
      <c r="R44" s="44">
        <f t="shared" si="57"/>
        <v>0</v>
      </c>
      <c r="S44" s="45"/>
      <c r="T44" s="44">
        <f t="shared" si="48"/>
        <v>0</v>
      </c>
      <c r="U44" s="45"/>
      <c r="V44" s="44">
        <f t="shared" si="49"/>
        <v>0</v>
      </c>
      <c r="W44" s="45">
        <v>0</v>
      </c>
      <c r="X44" s="44">
        <f t="shared" si="50"/>
        <v>0</v>
      </c>
      <c r="Y44" s="45">
        <v>0</v>
      </c>
      <c r="Z44" s="44">
        <f t="shared" si="51"/>
        <v>0</v>
      </c>
      <c r="AA44" s="45">
        <v>0</v>
      </c>
      <c r="AB44" s="44">
        <f t="shared" si="52"/>
        <v>0</v>
      </c>
      <c r="AC44" s="44">
        <v>0</v>
      </c>
      <c r="AD44" s="343">
        <v>0</v>
      </c>
      <c r="AE44" s="344">
        <f t="shared" si="53"/>
        <v>0</v>
      </c>
      <c r="AF44" s="630">
        <v>39.4</v>
      </c>
      <c r="AG44" s="344">
        <v>0</v>
      </c>
      <c r="AH44" s="409">
        <v>0.04</v>
      </c>
      <c r="AI44" s="409">
        <v>1.4999999999999999E-2</v>
      </c>
      <c r="AJ44" s="344">
        <f t="shared" si="54"/>
        <v>3.2</v>
      </c>
      <c r="AK44" s="410">
        <f t="shared" si="55"/>
        <v>1.2</v>
      </c>
    </row>
    <row r="45" spans="1:37" ht="13.5" customHeight="1" x14ac:dyDescent="0.2">
      <c r="A45" s="46" t="s">
        <v>392</v>
      </c>
      <c r="B45" s="36" t="s">
        <v>9</v>
      </c>
      <c r="C45" s="36" t="s">
        <v>3</v>
      </c>
      <c r="D45" s="489">
        <v>80</v>
      </c>
      <c r="E45" s="489">
        <v>70</v>
      </c>
      <c r="F45" s="489">
        <v>10</v>
      </c>
      <c r="G45" s="37">
        <f t="shared" si="44"/>
        <v>54.980555555555561</v>
      </c>
      <c r="H45" s="37">
        <f t="shared" si="45"/>
        <v>25.019444444444439</v>
      </c>
      <c r="I45" s="38">
        <f t="shared" si="46"/>
        <v>0.31274305555555548</v>
      </c>
      <c r="J45" s="39">
        <v>36</v>
      </c>
      <c r="K45" s="699">
        <v>32</v>
      </c>
      <c r="L45" s="583">
        <v>1.2</v>
      </c>
      <c r="M45" s="861">
        <v>12880</v>
      </c>
      <c r="N45" s="535"/>
      <c r="O45" s="43">
        <f t="shared" si="47"/>
        <v>402.5</v>
      </c>
      <c r="P45" s="44">
        <f t="shared" si="56"/>
        <v>11.180555555555555</v>
      </c>
      <c r="Q45" s="45"/>
      <c r="R45" s="44">
        <f t="shared" si="57"/>
        <v>0</v>
      </c>
      <c r="S45" s="45"/>
      <c r="T45" s="44">
        <f t="shared" si="48"/>
        <v>0</v>
      </c>
      <c r="U45" s="45"/>
      <c r="V45" s="44">
        <f t="shared" si="49"/>
        <v>0</v>
      </c>
      <c r="W45" s="45">
        <v>0</v>
      </c>
      <c r="X45" s="44">
        <f t="shared" si="50"/>
        <v>0</v>
      </c>
      <c r="Y45" s="45">
        <v>0</v>
      </c>
      <c r="Z45" s="44">
        <f t="shared" si="51"/>
        <v>0</v>
      </c>
      <c r="AA45" s="45">
        <v>0</v>
      </c>
      <c r="AB45" s="44">
        <f t="shared" si="52"/>
        <v>0</v>
      </c>
      <c r="AC45" s="44">
        <v>0</v>
      </c>
      <c r="AD45" s="343">
        <v>0</v>
      </c>
      <c r="AE45" s="344">
        <f t="shared" si="53"/>
        <v>0</v>
      </c>
      <c r="AF45" s="630">
        <v>39.4</v>
      </c>
      <c r="AG45" s="344">
        <v>0</v>
      </c>
      <c r="AH45" s="409">
        <v>0.04</v>
      </c>
      <c r="AI45" s="409">
        <v>1.4999999999999999E-2</v>
      </c>
      <c r="AJ45" s="344">
        <f t="shared" si="54"/>
        <v>3.2</v>
      </c>
      <c r="AK45" s="410">
        <f t="shared" si="55"/>
        <v>1.2</v>
      </c>
    </row>
    <row r="46" spans="1:37" ht="13.5" customHeight="1" x14ac:dyDescent="0.2">
      <c r="A46" s="46" t="s">
        <v>392</v>
      </c>
      <c r="B46" s="36" t="s">
        <v>10</v>
      </c>
      <c r="C46" s="36" t="s">
        <v>1</v>
      </c>
      <c r="D46" s="489">
        <v>80</v>
      </c>
      <c r="E46" s="489">
        <v>70</v>
      </c>
      <c r="F46" s="489">
        <v>10</v>
      </c>
      <c r="G46" s="37">
        <f t="shared" si="44"/>
        <v>63.237500000000004</v>
      </c>
      <c r="H46" s="37">
        <f t="shared" si="45"/>
        <v>16.762499999999996</v>
      </c>
      <c r="I46" s="38">
        <f t="shared" si="46"/>
        <v>0.20953124999999995</v>
      </c>
      <c r="J46" s="39">
        <v>10</v>
      </c>
      <c r="K46" s="699">
        <v>32</v>
      </c>
      <c r="L46" s="583">
        <v>1.2</v>
      </c>
      <c r="M46" s="860">
        <v>6220</v>
      </c>
      <c r="N46" s="535"/>
      <c r="O46" s="43">
        <f t="shared" si="47"/>
        <v>194.375</v>
      </c>
      <c r="P46" s="44">
        <f t="shared" si="56"/>
        <v>19.4375</v>
      </c>
      <c r="Q46" s="45"/>
      <c r="R46" s="44">
        <f t="shared" si="57"/>
        <v>0</v>
      </c>
      <c r="S46" s="45"/>
      <c r="T46" s="44">
        <f t="shared" si="48"/>
        <v>0</v>
      </c>
      <c r="U46" s="45"/>
      <c r="V46" s="44">
        <f t="shared" si="49"/>
        <v>0</v>
      </c>
      <c r="W46" s="45">
        <v>0</v>
      </c>
      <c r="X46" s="44">
        <f t="shared" si="50"/>
        <v>0</v>
      </c>
      <c r="Y46" s="45">
        <v>0</v>
      </c>
      <c r="Z46" s="44">
        <f t="shared" si="51"/>
        <v>0</v>
      </c>
      <c r="AA46" s="45">
        <v>0</v>
      </c>
      <c r="AB46" s="44">
        <f t="shared" si="52"/>
        <v>0</v>
      </c>
      <c r="AC46" s="44">
        <v>0</v>
      </c>
      <c r="AD46" s="343">
        <v>0</v>
      </c>
      <c r="AE46" s="344">
        <f t="shared" si="53"/>
        <v>0</v>
      </c>
      <c r="AF46" s="630">
        <v>39.4</v>
      </c>
      <c r="AG46" s="344">
        <v>0</v>
      </c>
      <c r="AH46" s="409">
        <v>0.04</v>
      </c>
      <c r="AI46" s="409">
        <v>1.4999999999999999E-2</v>
      </c>
      <c r="AJ46" s="344">
        <f t="shared" si="54"/>
        <v>3.2</v>
      </c>
      <c r="AK46" s="410">
        <f t="shared" si="55"/>
        <v>1.2</v>
      </c>
    </row>
    <row r="47" spans="1:37" ht="13.5" customHeight="1" x14ac:dyDescent="0.2">
      <c r="A47" s="46" t="s">
        <v>392</v>
      </c>
      <c r="B47" s="36" t="s">
        <v>10</v>
      </c>
      <c r="C47" s="36" t="s">
        <v>2</v>
      </c>
      <c r="D47" s="489">
        <v>80</v>
      </c>
      <c r="E47" s="489">
        <v>70</v>
      </c>
      <c r="F47" s="489">
        <v>10</v>
      </c>
      <c r="G47" s="37">
        <f t="shared" si="44"/>
        <v>55.740104166666669</v>
      </c>
      <c r="H47" s="37">
        <f t="shared" si="45"/>
        <v>24.259895833333331</v>
      </c>
      <c r="I47" s="38">
        <f t="shared" si="46"/>
        <v>0.30324869791666664</v>
      </c>
      <c r="J47" s="39">
        <v>24</v>
      </c>
      <c r="K47" s="699">
        <v>32</v>
      </c>
      <c r="L47" s="583">
        <v>1.2</v>
      </c>
      <c r="M47" s="861">
        <v>9170</v>
      </c>
      <c r="N47" s="535"/>
      <c r="O47" s="43">
        <f t="shared" si="47"/>
        <v>286.5625</v>
      </c>
      <c r="P47" s="44">
        <f t="shared" si="56"/>
        <v>11.940104166666666</v>
      </c>
      <c r="Q47" s="45"/>
      <c r="R47" s="44">
        <f t="shared" si="57"/>
        <v>0</v>
      </c>
      <c r="S47" s="45"/>
      <c r="T47" s="44">
        <f t="shared" si="48"/>
        <v>0</v>
      </c>
      <c r="U47" s="45"/>
      <c r="V47" s="44">
        <f t="shared" si="49"/>
        <v>0</v>
      </c>
      <c r="W47" s="45">
        <v>0</v>
      </c>
      <c r="X47" s="44">
        <f t="shared" si="50"/>
        <v>0</v>
      </c>
      <c r="Y47" s="45">
        <v>0</v>
      </c>
      <c r="Z47" s="44">
        <f t="shared" si="51"/>
        <v>0</v>
      </c>
      <c r="AA47" s="45">
        <v>0</v>
      </c>
      <c r="AB47" s="44">
        <f t="shared" si="52"/>
        <v>0</v>
      </c>
      <c r="AC47" s="44">
        <v>0</v>
      </c>
      <c r="AD47" s="343">
        <v>0</v>
      </c>
      <c r="AE47" s="344">
        <f t="shared" si="53"/>
        <v>0</v>
      </c>
      <c r="AF47" s="630">
        <v>39.4</v>
      </c>
      <c r="AG47" s="344">
        <v>0</v>
      </c>
      <c r="AH47" s="409">
        <v>0.04</v>
      </c>
      <c r="AI47" s="409">
        <v>1.4999999999999999E-2</v>
      </c>
      <c r="AJ47" s="344">
        <f t="shared" si="54"/>
        <v>3.2</v>
      </c>
      <c r="AK47" s="410">
        <f t="shared" si="55"/>
        <v>1.2</v>
      </c>
    </row>
    <row r="48" spans="1:37" ht="13.5" customHeight="1" x14ac:dyDescent="0.2">
      <c r="A48" s="46" t="s">
        <v>392</v>
      </c>
      <c r="B48" s="36" t="s">
        <v>10</v>
      </c>
      <c r="C48" s="36" t="s">
        <v>3</v>
      </c>
      <c r="D48" s="489">
        <v>80</v>
      </c>
      <c r="E48" s="489">
        <v>70</v>
      </c>
      <c r="F48" s="489">
        <v>10</v>
      </c>
      <c r="G48" s="37">
        <f t="shared" si="44"/>
        <v>55.952777777777783</v>
      </c>
      <c r="H48" s="37">
        <f t="shared" si="45"/>
        <v>24.047222222222217</v>
      </c>
      <c r="I48" s="38">
        <f t="shared" si="46"/>
        <v>0.30059027777777769</v>
      </c>
      <c r="J48" s="39">
        <v>36</v>
      </c>
      <c r="K48" s="699">
        <v>32</v>
      </c>
      <c r="L48" s="583">
        <v>1.2</v>
      </c>
      <c r="M48" s="843">
        <v>14000</v>
      </c>
      <c r="N48" s="535"/>
      <c r="O48" s="43">
        <f t="shared" si="47"/>
        <v>437.5</v>
      </c>
      <c r="P48" s="44">
        <f t="shared" si="56"/>
        <v>12.152777777777779</v>
      </c>
      <c r="Q48" s="45"/>
      <c r="R48" s="44">
        <f t="shared" si="57"/>
        <v>0</v>
      </c>
      <c r="S48" s="45"/>
      <c r="T48" s="44">
        <f t="shared" si="48"/>
        <v>0</v>
      </c>
      <c r="U48" s="45"/>
      <c r="V48" s="44">
        <f t="shared" si="49"/>
        <v>0</v>
      </c>
      <c r="W48" s="45">
        <v>0</v>
      </c>
      <c r="X48" s="44">
        <f t="shared" si="50"/>
        <v>0</v>
      </c>
      <c r="Y48" s="45">
        <v>0</v>
      </c>
      <c r="Z48" s="44">
        <f t="shared" si="51"/>
        <v>0</v>
      </c>
      <c r="AA48" s="45">
        <v>0</v>
      </c>
      <c r="AB48" s="44">
        <f t="shared" si="52"/>
        <v>0</v>
      </c>
      <c r="AC48" s="44">
        <v>0</v>
      </c>
      <c r="AD48" s="343">
        <v>0</v>
      </c>
      <c r="AE48" s="344">
        <f t="shared" si="53"/>
        <v>0</v>
      </c>
      <c r="AF48" s="630">
        <v>39.4</v>
      </c>
      <c r="AG48" s="344">
        <v>0</v>
      </c>
      <c r="AH48" s="409">
        <v>0.04</v>
      </c>
      <c r="AI48" s="409">
        <v>1.4999999999999999E-2</v>
      </c>
      <c r="AJ48" s="344">
        <f t="shared" si="54"/>
        <v>3.2</v>
      </c>
      <c r="AK48" s="410">
        <f t="shared" si="55"/>
        <v>1.2</v>
      </c>
    </row>
    <row r="49" spans="1:37" ht="13.5" customHeight="1" x14ac:dyDescent="0.2">
      <c r="A49" s="46" t="s">
        <v>392</v>
      </c>
      <c r="B49" s="36" t="s">
        <v>11</v>
      </c>
      <c r="C49" s="36" t="s">
        <v>1</v>
      </c>
      <c r="D49" s="489">
        <v>80</v>
      </c>
      <c r="E49" s="489">
        <v>70</v>
      </c>
      <c r="F49" s="489">
        <v>10</v>
      </c>
      <c r="G49" s="37">
        <f t="shared" si="44"/>
        <v>66.534374999999997</v>
      </c>
      <c r="H49" s="37">
        <f t="shared" si="45"/>
        <v>13.465625000000003</v>
      </c>
      <c r="I49" s="38">
        <f t="shared" si="46"/>
        <v>0.16832031250000004</v>
      </c>
      <c r="J49" s="63">
        <v>10</v>
      </c>
      <c r="K49" s="699">
        <v>32</v>
      </c>
      <c r="L49" s="583">
        <v>1.2</v>
      </c>
      <c r="M49" s="843">
        <v>7275</v>
      </c>
      <c r="N49" s="535"/>
      <c r="O49" s="43">
        <f t="shared" si="47"/>
        <v>227.34375</v>
      </c>
      <c r="P49" s="44">
        <f t="shared" si="56"/>
        <v>22.734375</v>
      </c>
      <c r="Q49" s="45"/>
      <c r="R49" s="44">
        <f t="shared" si="57"/>
        <v>0</v>
      </c>
      <c r="S49" s="45"/>
      <c r="T49" s="44">
        <f t="shared" si="48"/>
        <v>0</v>
      </c>
      <c r="U49" s="45"/>
      <c r="V49" s="44">
        <f t="shared" si="49"/>
        <v>0</v>
      </c>
      <c r="W49" s="45">
        <v>0</v>
      </c>
      <c r="X49" s="44">
        <f t="shared" si="50"/>
        <v>0</v>
      </c>
      <c r="Y49" s="45">
        <v>0</v>
      </c>
      <c r="Z49" s="44">
        <f t="shared" si="51"/>
        <v>0</v>
      </c>
      <c r="AA49" s="45">
        <v>0</v>
      </c>
      <c r="AB49" s="44">
        <f t="shared" si="52"/>
        <v>0</v>
      </c>
      <c r="AC49" s="44">
        <v>0</v>
      </c>
      <c r="AD49" s="343">
        <v>0</v>
      </c>
      <c r="AE49" s="344">
        <f t="shared" si="53"/>
        <v>0</v>
      </c>
      <c r="AF49" s="630">
        <v>39.4</v>
      </c>
      <c r="AG49" s="344">
        <v>0</v>
      </c>
      <c r="AH49" s="409">
        <v>0.04</v>
      </c>
      <c r="AI49" s="409">
        <v>1.4999999999999999E-2</v>
      </c>
      <c r="AJ49" s="344">
        <f t="shared" si="54"/>
        <v>3.2</v>
      </c>
      <c r="AK49" s="410">
        <f t="shared" si="55"/>
        <v>1.2</v>
      </c>
    </row>
    <row r="50" spans="1:37" ht="13.5" customHeight="1" x14ac:dyDescent="0.2">
      <c r="A50" s="46" t="s">
        <v>392</v>
      </c>
      <c r="B50" s="36" t="s">
        <v>11</v>
      </c>
      <c r="C50" s="36" t="s">
        <v>2</v>
      </c>
      <c r="D50" s="489">
        <v>80</v>
      </c>
      <c r="E50" s="489">
        <v>70</v>
      </c>
      <c r="F50" s="489">
        <v>10</v>
      </c>
      <c r="G50" s="37">
        <f t="shared" si="44"/>
        <v>58.103385416666669</v>
      </c>
      <c r="H50" s="37">
        <f t="shared" si="45"/>
        <v>21.896614583333331</v>
      </c>
      <c r="I50" s="38">
        <f t="shared" si="46"/>
        <v>0.27370768229166664</v>
      </c>
      <c r="J50" s="39">
        <v>24</v>
      </c>
      <c r="K50" s="699">
        <v>32</v>
      </c>
      <c r="L50" s="583">
        <v>1.2</v>
      </c>
      <c r="M50" s="843">
        <v>10985</v>
      </c>
      <c r="N50" s="535"/>
      <c r="O50" s="43">
        <f t="shared" si="47"/>
        <v>343.28125</v>
      </c>
      <c r="P50" s="44">
        <f t="shared" si="56"/>
        <v>14.303385416666666</v>
      </c>
      <c r="Q50" s="45"/>
      <c r="R50" s="44">
        <f t="shared" si="57"/>
        <v>0</v>
      </c>
      <c r="S50" s="45"/>
      <c r="T50" s="44">
        <f t="shared" si="48"/>
        <v>0</v>
      </c>
      <c r="U50" s="45"/>
      <c r="V50" s="44">
        <f t="shared" si="49"/>
        <v>0</v>
      </c>
      <c r="W50" s="45">
        <v>0</v>
      </c>
      <c r="X50" s="44">
        <f t="shared" si="50"/>
        <v>0</v>
      </c>
      <c r="Y50" s="45">
        <v>0</v>
      </c>
      <c r="Z50" s="44">
        <f t="shared" si="51"/>
        <v>0</v>
      </c>
      <c r="AA50" s="45">
        <v>0</v>
      </c>
      <c r="AB50" s="44">
        <f t="shared" si="52"/>
        <v>0</v>
      </c>
      <c r="AC50" s="44">
        <v>0</v>
      </c>
      <c r="AD50" s="343">
        <v>0</v>
      </c>
      <c r="AE50" s="344">
        <f t="shared" si="53"/>
        <v>0</v>
      </c>
      <c r="AF50" s="630">
        <v>39.4</v>
      </c>
      <c r="AG50" s="344">
        <v>0</v>
      </c>
      <c r="AH50" s="409">
        <v>0.04</v>
      </c>
      <c r="AI50" s="409">
        <v>1.4999999999999999E-2</v>
      </c>
      <c r="AJ50" s="344">
        <f t="shared" si="54"/>
        <v>3.2</v>
      </c>
      <c r="AK50" s="410">
        <f t="shared" si="55"/>
        <v>1.2</v>
      </c>
    </row>
    <row r="51" spans="1:37" ht="13.5" customHeight="1" thickBot="1" x14ac:dyDescent="0.25">
      <c r="A51" s="304" t="s">
        <v>392</v>
      </c>
      <c r="B51" s="82" t="s">
        <v>11</v>
      </c>
      <c r="C51" s="82" t="s">
        <v>3</v>
      </c>
      <c r="D51" s="490">
        <v>80</v>
      </c>
      <c r="E51" s="490">
        <v>70</v>
      </c>
      <c r="F51" s="490">
        <v>10</v>
      </c>
      <c r="G51" s="83">
        <f t="shared" si="44"/>
        <v>58.431076388888897</v>
      </c>
      <c r="H51" s="83">
        <f t="shared" si="45"/>
        <v>21.568923611111103</v>
      </c>
      <c r="I51" s="84">
        <f t="shared" si="46"/>
        <v>0.2696115451388888</v>
      </c>
      <c r="J51" s="85">
        <v>36</v>
      </c>
      <c r="K51" s="702">
        <v>32</v>
      </c>
      <c r="L51" s="589">
        <v>1.2</v>
      </c>
      <c r="M51" s="843">
        <v>16855</v>
      </c>
      <c r="N51" s="584"/>
      <c r="O51" s="87">
        <f t="shared" si="47"/>
        <v>526.71875</v>
      </c>
      <c r="P51" s="88">
        <f t="shared" si="56"/>
        <v>14.631076388888889</v>
      </c>
      <c r="Q51" s="89"/>
      <c r="R51" s="88">
        <f t="shared" si="57"/>
        <v>0</v>
      </c>
      <c r="S51" s="89"/>
      <c r="T51" s="88">
        <f t="shared" si="48"/>
        <v>0</v>
      </c>
      <c r="U51" s="89"/>
      <c r="V51" s="88">
        <f t="shared" si="49"/>
        <v>0</v>
      </c>
      <c r="W51" s="89">
        <v>0</v>
      </c>
      <c r="X51" s="88">
        <f t="shared" si="50"/>
        <v>0</v>
      </c>
      <c r="Y51" s="89">
        <v>0</v>
      </c>
      <c r="Z51" s="88">
        <f t="shared" si="51"/>
        <v>0</v>
      </c>
      <c r="AA51" s="89">
        <v>0</v>
      </c>
      <c r="AB51" s="88">
        <f t="shared" si="52"/>
        <v>0</v>
      </c>
      <c r="AC51" s="88">
        <v>0</v>
      </c>
      <c r="AD51" s="347">
        <v>0</v>
      </c>
      <c r="AE51" s="348">
        <f t="shared" si="53"/>
        <v>0</v>
      </c>
      <c r="AF51" s="766">
        <v>39.4</v>
      </c>
      <c r="AG51" s="348">
        <v>0</v>
      </c>
      <c r="AH51" s="461">
        <v>0.04</v>
      </c>
      <c r="AI51" s="461">
        <v>1.4999999999999999E-2</v>
      </c>
      <c r="AJ51" s="348">
        <f t="shared" si="54"/>
        <v>3.2</v>
      </c>
      <c r="AK51" s="460">
        <f t="shared" si="55"/>
        <v>1.2</v>
      </c>
    </row>
    <row r="52" spans="1:37" ht="13.5" customHeight="1" x14ac:dyDescent="0.2">
      <c r="A52" s="510" t="s">
        <v>113</v>
      </c>
      <c r="B52" s="24" t="s">
        <v>7</v>
      </c>
      <c r="C52" s="24" t="s">
        <v>114</v>
      </c>
      <c r="D52" s="723">
        <v>65</v>
      </c>
      <c r="E52" s="723">
        <v>45</v>
      </c>
      <c r="F52" s="488">
        <v>10</v>
      </c>
      <c r="G52" s="25">
        <f t="shared" si="44"/>
        <v>42.434375000000003</v>
      </c>
      <c r="H52" s="25">
        <f t="shared" si="45"/>
        <v>22.565624999999997</v>
      </c>
      <c r="I52" s="26">
        <f t="shared" si="46"/>
        <v>0.3471634615384615</v>
      </c>
      <c r="J52" s="27">
        <v>10</v>
      </c>
      <c r="K52" s="701">
        <v>32</v>
      </c>
      <c r="L52" s="29">
        <v>1.2</v>
      </c>
      <c r="M52" s="843">
        <v>6435</v>
      </c>
      <c r="N52" s="30"/>
      <c r="O52" s="31">
        <f t="shared" si="47"/>
        <v>201.09375</v>
      </c>
      <c r="P52" s="32">
        <f t="shared" si="56"/>
        <v>20.109375</v>
      </c>
      <c r="Q52" s="486">
        <v>600</v>
      </c>
      <c r="R52" s="32">
        <f t="shared" si="57"/>
        <v>18.75</v>
      </c>
      <c r="S52" s="33"/>
      <c r="T52" s="32">
        <f t="shared" si="48"/>
        <v>0</v>
      </c>
      <c r="U52" s="33"/>
      <c r="V52" s="32">
        <f t="shared" si="49"/>
        <v>0</v>
      </c>
      <c r="W52" s="33">
        <v>0</v>
      </c>
      <c r="X52" s="32">
        <f t="shared" si="50"/>
        <v>0</v>
      </c>
      <c r="Y52" s="33">
        <v>0</v>
      </c>
      <c r="Z52" s="32">
        <f t="shared" si="51"/>
        <v>0</v>
      </c>
      <c r="AA52" s="33">
        <v>0</v>
      </c>
      <c r="AB52" s="32">
        <f t="shared" si="52"/>
        <v>0</v>
      </c>
      <c r="AC52" s="32">
        <v>0</v>
      </c>
      <c r="AD52" s="341">
        <v>0</v>
      </c>
      <c r="AE52" s="342">
        <f t="shared" si="53"/>
        <v>0</v>
      </c>
      <c r="AF52" s="32"/>
      <c r="AG52" s="342">
        <v>0</v>
      </c>
      <c r="AH52" s="411">
        <v>0.04</v>
      </c>
      <c r="AI52" s="411">
        <v>1.4999999999999999E-2</v>
      </c>
      <c r="AJ52" s="342">
        <f t="shared" si="54"/>
        <v>2.6</v>
      </c>
      <c r="AK52" s="408">
        <f t="shared" si="55"/>
        <v>0.97499999999999998</v>
      </c>
    </row>
    <row r="53" spans="1:37" ht="13.5" customHeight="1" x14ac:dyDescent="0.2">
      <c r="A53" s="515" t="s">
        <v>113</v>
      </c>
      <c r="B53" s="36" t="s">
        <v>7</v>
      </c>
      <c r="C53" s="36" t="s">
        <v>2</v>
      </c>
      <c r="D53" s="721">
        <v>65</v>
      </c>
      <c r="E53" s="721">
        <v>40</v>
      </c>
      <c r="F53" s="489">
        <v>10</v>
      </c>
      <c r="G53" s="37">
        <f t="shared" si="44"/>
        <v>35.215625000000003</v>
      </c>
      <c r="H53" s="37">
        <f t="shared" si="45"/>
        <v>29.784374999999997</v>
      </c>
      <c r="I53" s="38">
        <f t="shared" si="46"/>
        <v>0.45822115384615381</v>
      </c>
      <c r="J53" s="39">
        <v>24</v>
      </c>
      <c r="K53" s="699">
        <v>32</v>
      </c>
      <c r="L53" s="41">
        <v>1.2</v>
      </c>
      <c r="M53" s="843">
        <v>9900</v>
      </c>
      <c r="N53" s="42"/>
      <c r="O53" s="43">
        <f t="shared" si="47"/>
        <v>309.375</v>
      </c>
      <c r="P53" s="44">
        <f t="shared" si="56"/>
        <v>12.890625</v>
      </c>
      <c r="Q53" s="626">
        <v>600</v>
      </c>
      <c r="R53" s="44">
        <f t="shared" si="57"/>
        <v>18.75</v>
      </c>
      <c r="S53" s="45"/>
      <c r="T53" s="44">
        <f t="shared" si="48"/>
        <v>0</v>
      </c>
      <c r="U53" s="45"/>
      <c r="V53" s="44">
        <f t="shared" si="49"/>
        <v>0</v>
      </c>
      <c r="W53" s="45">
        <v>0</v>
      </c>
      <c r="X53" s="44">
        <f t="shared" si="50"/>
        <v>0</v>
      </c>
      <c r="Y53" s="45">
        <v>0</v>
      </c>
      <c r="Z53" s="44">
        <f t="shared" si="51"/>
        <v>0</v>
      </c>
      <c r="AA53" s="45">
        <v>0</v>
      </c>
      <c r="AB53" s="44">
        <f t="shared" si="52"/>
        <v>0</v>
      </c>
      <c r="AC53" s="44">
        <v>0</v>
      </c>
      <c r="AD53" s="343">
        <v>0</v>
      </c>
      <c r="AE53" s="344">
        <f t="shared" si="53"/>
        <v>0</v>
      </c>
      <c r="AF53" s="44"/>
      <c r="AG53" s="344">
        <v>0</v>
      </c>
      <c r="AH53" s="412">
        <v>0.04</v>
      </c>
      <c r="AI53" s="412">
        <v>1.4999999999999999E-2</v>
      </c>
      <c r="AJ53" s="344">
        <f t="shared" si="54"/>
        <v>2.6</v>
      </c>
      <c r="AK53" s="410">
        <f t="shared" si="55"/>
        <v>0.97499999999999998</v>
      </c>
    </row>
    <row r="54" spans="1:37" ht="13.5" customHeight="1" thickBot="1" x14ac:dyDescent="0.25">
      <c r="A54" s="515" t="s">
        <v>113</v>
      </c>
      <c r="B54" s="36" t="s">
        <v>7</v>
      </c>
      <c r="C54" s="36" t="s">
        <v>3</v>
      </c>
      <c r="D54" s="721">
        <v>65</v>
      </c>
      <c r="E54" s="721">
        <v>40</v>
      </c>
      <c r="F54" s="489">
        <v>10</v>
      </c>
      <c r="G54" s="37">
        <f t="shared" si="44"/>
        <v>35.740798611111117</v>
      </c>
      <c r="H54" s="37">
        <f t="shared" si="45"/>
        <v>29.259201388888883</v>
      </c>
      <c r="I54" s="38">
        <f t="shared" si="46"/>
        <v>0.45014155982905973</v>
      </c>
      <c r="J54" s="39">
        <v>36</v>
      </c>
      <c r="K54" s="699">
        <v>32</v>
      </c>
      <c r="L54" s="41">
        <v>1.2</v>
      </c>
      <c r="M54" s="843">
        <v>15455</v>
      </c>
      <c r="N54" s="42"/>
      <c r="O54" s="43">
        <f t="shared" si="47"/>
        <v>482.96875</v>
      </c>
      <c r="P54" s="44">
        <f t="shared" si="56"/>
        <v>13.415798611111111</v>
      </c>
      <c r="Q54" s="626">
        <v>600</v>
      </c>
      <c r="R54" s="44">
        <f t="shared" si="57"/>
        <v>18.75</v>
      </c>
      <c r="S54" s="45"/>
      <c r="T54" s="44">
        <f t="shared" si="48"/>
        <v>0</v>
      </c>
      <c r="U54" s="45"/>
      <c r="V54" s="44">
        <f t="shared" si="49"/>
        <v>0</v>
      </c>
      <c r="W54" s="45">
        <v>0</v>
      </c>
      <c r="X54" s="44">
        <f t="shared" si="50"/>
        <v>0</v>
      </c>
      <c r="Y54" s="45">
        <v>0</v>
      </c>
      <c r="Z54" s="44">
        <f t="shared" si="51"/>
        <v>0</v>
      </c>
      <c r="AA54" s="45">
        <v>0</v>
      </c>
      <c r="AB54" s="44">
        <f t="shared" si="52"/>
        <v>0</v>
      </c>
      <c r="AC54" s="44">
        <v>0</v>
      </c>
      <c r="AD54" s="343">
        <v>0</v>
      </c>
      <c r="AE54" s="344">
        <f t="shared" si="53"/>
        <v>0</v>
      </c>
      <c r="AF54" s="44"/>
      <c r="AG54" s="344">
        <v>0</v>
      </c>
      <c r="AH54" s="412">
        <v>0.04</v>
      </c>
      <c r="AI54" s="412">
        <v>1.4999999999999999E-2</v>
      </c>
      <c r="AJ54" s="344">
        <f t="shared" si="54"/>
        <v>2.6</v>
      </c>
      <c r="AK54" s="410">
        <f t="shared" si="55"/>
        <v>0.97499999999999998</v>
      </c>
    </row>
    <row r="55" spans="1:37" s="10" customFormat="1" ht="12.75" customHeight="1" x14ac:dyDescent="0.2">
      <c r="A55" s="515" t="s">
        <v>113</v>
      </c>
      <c r="B55" s="36" t="s">
        <v>8</v>
      </c>
      <c r="C55" s="36" t="s">
        <v>1</v>
      </c>
      <c r="D55" s="721">
        <v>59</v>
      </c>
      <c r="E55" s="721">
        <v>40</v>
      </c>
      <c r="F55" s="489">
        <v>10</v>
      </c>
      <c r="G55" s="37">
        <f t="shared" ref="G55:G56" si="58">SUM(P55,R55,T55,V55,X55,Z55,AB55,AC55,AE55,AF55,AJ55,AK55)</f>
        <v>40.588749999999997</v>
      </c>
      <c r="H55" s="37">
        <f t="shared" ref="H55:H56" si="59">D55-G55</f>
        <v>18.411250000000003</v>
      </c>
      <c r="I55" s="38">
        <f t="shared" ref="I55:I56" si="60">H55/D55</f>
        <v>0.31205508474576277</v>
      </c>
      <c r="J55" s="39">
        <v>10</v>
      </c>
      <c r="K55" s="699">
        <v>32</v>
      </c>
      <c r="L55" s="41">
        <v>1.2</v>
      </c>
      <c r="M55" s="843">
        <v>5950</v>
      </c>
      <c r="N55" s="42"/>
      <c r="O55" s="43">
        <f t="shared" ref="O55:O56" si="61">(M55+N55)/K55</f>
        <v>185.9375</v>
      </c>
      <c r="P55" s="44">
        <f t="shared" ref="P55:P66" si="62">O55/J55</f>
        <v>18.59375</v>
      </c>
      <c r="Q55" s="626">
        <v>600</v>
      </c>
      <c r="R55" s="44">
        <f t="shared" ref="R55:R66" si="63">Q55/K55</f>
        <v>18.75</v>
      </c>
      <c r="S55" s="45"/>
      <c r="T55" s="44">
        <f t="shared" ref="T55:T56" si="64">S55/K55</f>
        <v>0</v>
      </c>
      <c r="U55" s="45"/>
      <c r="V55" s="44">
        <f>U55/K55</f>
        <v>0</v>
      </c>
      <c r="W55" s="45">
        <v>0</v>
      </c>
      <c r="X55" s="44">
        <f t="shared" ref="X55:X56" si="65">(W55/K55)/J55</f>
        <v>0</v>
      </c>
      <c r="Y55" s="45">
        <v>0</v>
      </c>
      <c r="Z55" s="44">
        <f t="shared" ref="Z55:Z56" si="66">(Y55/K55)/J55</f>
        <v>0</v>
      </c>
      <c r="AA55" s="45">
        <v>0</v>
      </c>
      <c r="AB55" s="44">
        <f t="shared" ref="AB55:AB56" si="67">(AA55/K55)/J55</f>
        <v>0</v>
      </c>
      <c r="AC55" s="44">
        <v>0</v>
      </c>
      <c r="AD55" s="343">
        <v>0</v>
      </c>
      <c r="AE55" s="344">
        <f t="shared" ref="AE55:AE56" si="68">AD55/K55</f>
        <v>0</v>
      </c>
      <c r="AF55" s="44"/>
      <c r="AG55" s="344">
        <v>0</v>
      </c>
      <c r="AH55" s="412">
        <v>0.04</v>
      </c>
      <c r="AI55" s="412">
        <v>1.4999999999999999E-2</v>
      </c>
      <c r="AJ55" s="344">
        <f t="shared" ref="AJ55:AJ56" si="69">(D55*AH55)+AG55</f>
        <v>2.36</v>
      </c>
      <c r="AK55" s="410">
        <f t="shared" ref="AK55:AK56" si="70">D55*AI55</f>
        <v>0.88500000000000001</v>
      </c>
    </row>
    <row r="56" spans="1:37" ht="12.75" customHeight="1" x14ac:dyDescent="0.2">
      <c r="A56" s="515" t="s">
        <v>113</v>
      </c>
      <c r="B56" s="36" t="s">
        <v>8</v>
      </c>
      <c r="C56" s="36" t="s">
        <v>2</v>
      </c>
      <c r="D56" s="721">
        <v>59</v>
      </c>
      <c r="E56" s="721">
        <v>40</v>
      </c>
      <c r="F56" s="489">
        <v>10</v>
      </c>
      <c r="G56" s="37">
        <f t="shared" si="58"/>
        <v>33.297083333333333</v>
      </c>
      <c r="H56" s="37">
        <f t="shared" si="59"/>
        <v>25.702916666666667</v>
      </c>
      <c r="I56" s="38">
        <f t="shared" si="60"/>
        <v>0.43564265536723162</v>
      </c>
      <c r="J56" s="39">
        <v>24</v>
      </c>
      <c r="K56" s="699">
        <v>32</v>
      </c>
      <c r="L56" s="41">
        <v>1.2</v>
      </c>
      <c r="M56" s="843">
        <v>8680</v>
      </c>
      <c r="N56" s="42"/>
      <c r="O56" s="43">
        <f t="shared" si="61"/>
        <v>271.25</v>
      </c>
      <c r="P56" s="44">
        <f t="shared" si="62"/>
        <v>11.302083333333334</v>
      </c>
      <c r="Q56" s="626">
        <v>600</v>
      </c>
      <c r="R56" s="44">
        <f t="shared" si="63"/>
        <v>18.75</v>
      </c>
      <c r="S56" s="45"/>
      <c r="T56" s="44">
        <f t="shared" si="64"/>
        <v>0</v>
      </c>
      <c r="U56" s="45"/>
      <c r="V56" s="44">
        <f>U56/K56</f>
        <v>0</v>
      </c>
      <c r="W56" s="45">
        <v>0</v>
      </c>
      <c r="X56" s="44">
        <f t="shared" si="65"/>
        <v>0</v>
      </c>
      <c r="Y56" s="45">
        <v>0</v>
      </c>
      <c r="Z56" s="44">
        <f t="shared" si="66"/>
        <v>0</v>
      </c>
      <c r="AA56" s="45">
        <v>0</v>
      </c>
      <c r="AB56" s="44">
        <f t="shared" si="67"/>
        <v>0</v>
      </c>
      <c r="AC56" s="44">
        <v>0</v>
      </c>
      <c r="AD56" s="343">
        <v>0</v>
      </c>
      <c r="AE56" s="344">
        <f t="shared" si="68"/>
        <v>0</v>
      </c>
      <c r="AF56" s="44"/>
      <c r="AG56" s="344">
        <v>0</v>
      </c>
      <c r="AH56" s="412">
        <v>0.04</v>
      </c>
      <c r="AI56" s="412">
        <v>1.4999999999999999E-2</v>
      </c>
      <c r="AJ56" s="344">
        <f t="shared" si="69"/>
        <v>2.36</v>
      </c>
      <c r="AK56" s="410">
        <f t="shared" si="70"/>
        <v>0.88500000000000001</v>
      </c>
    </row>
    <row r="57" spans="1:37" ht="12.75" customHeight="1" x14ac:dyDescent="0.2">
      <c r="A57" s="515" t="s">
        <v>113</v>
      </c>
      <c r="B57" s="36" t="s">
        <v>8</v>
      </c>
      <c r="C57" s="36" t="s">
        <v>3</v>
      </c>
      <c r="D57" s="721">
        <v>59</v>
      </c>
      <c r="E57" s="721">
        <v>40</v>
      </c>
      <c r="F57" s="489">
        <v>10</v>
      </c>
      <c r="G57" s="37">
        <f t="shared" ref="G57:G66" si="71">SUM(P57,R57,T57,V57,X57,Z57,AB57,AC57,AE57,AF57,AJ57,AK57)</f>
        <v>33.475034722222219</v>
      </c>
      <c r="H57" s="37">
        <f t="shared" ref="H57:H66" si="72">D57-G57</f>
        <v>25.524965277777781</v>
      </c>
      <c r="I57" s="38">
        <f t="shared" ref="I57:I66" si="73">H57/D57</f>
        <v>0.43262653013182678</v>
      </c>
      <c r="J57" s="39">
        <v>36</v>
      </c>
      <c r="K57" s="699">
        <v>32</v>
      </c>
      <c r="L57" s="41">
        <v>1.2</v>
      </c>
      <c r="M57" s="843">
        <v>13225</v>
      </c>
      <c r="N57" s="42"/>
      <c r="O57" s="43">
        <f t="shared" ref="O57:O66" si="74">(M57+N57)/K57</f>
        <v>413.28125</v>
      </c>
      <c r="P57" s="44">
        <f t="shared" si="62"/>
        <v>11.480034722222221</v>
      </c>
      <c r="Q57" s="626">
        <v>600</v>
      </c>
      <c r="R57" s="44">
        <f t="shared" si="63"/>
        <v>18.75</v>
      </c>
      <c r="S57" s="45"/>
      <c r="T57" s="44">
        <f t="shared" ref="T57:T66" si="75">S57/K57</f>
        <v>0</v>
      </c>
      <c r="U57" s="45"/>
      <c r="V57" s="44">
        <f t="shared" ref="V57:V66" si="76">U57/K57</f>
        <v>0</v>
      </c>
      <c r="W57" s="45">
        <v>0</v>
      </c>
      <c r="X57" s="44">
        <f t="shared" ref="X57:X66" si="77">(W57/K57)/J57</f>
        <v>0</v>
      </c>
      <c r="Y57" s="45">
        <v>0</v>
      </c>
      <c r="Z57" s="44">
        <f t="shared" ref="Z57:Z66" si="78">(Y57/K57)/J57</f>
        <v>0</v>
      </c>
      <c r="AA57" s="45">
        <v>0</v>
      </c>
      <c r="AB57" s="44">
        <f t="shared" ref="AB57:AB66" si="79">(AA57/K57)/J57</f>
        <v>0</v>
      </c>
      <c r="AC57" s="44">
        <v>0</v>
      </c>
      <c r="AD57" s="343">
        <v>0</v>
      </c>
      <c r="AE57" s="344">
        <f t="shared" ref="AE57:AE66" si="80">AD57/K57</f>
        <v>0</v>
      </c>
      <c r="AF57" s="44"/>
      <c r="AG57" s="344">
        <v>0</v>
      </c>
      <c r="AH57" s="412">
        <v>0.04</v>
      </c>
      <c r="AI57" s="412">
        <v>1.4999999999999999E-2</v>
      </c>
      <c r="AJ57" s="344">
        <f t="shared" ref="AJ57:AJ66" si="81">(D57*AH57)+AG57</f>
        <v>2.36</v>
      </c>
      <c r="AK57" s="410">
        <f t="shared" ref="AK57:AK66" si="82">D57*AI57</f>
        <v>0.88500000000000001</v>
      </c>
    </row>
    <row r="58" spans="1:37" ht="12.75" customHeight="1" x14ac:dyDescent="0.2">
      <c r="A58" s="515" t="s">
        <v>113</v>
      </c>
      <c r="B58" s="36" t="s">
        <v>9</v>
      </c>
      <c r="C58" s="36" t="s">
        <v>114</v>
      </c>
      <c r="D58" s="721">
        <v>59</v>
      </c>
      <c r="E58" s="721">
        <v>40</v>
      </c>
      <c r="F58" s="489">
        <v>10</v>
      </c>
      <c r="G58" s="37">
        <f t="shared" si="71"/>
        <v>38.791874999999997</v>
      </c>
      <c r="H58" s="37">
        <f t="shared" si="72"/>
        <v>20.208125000000003</v>
      </c>
      <c r="I58" s="38">
        <f t="shared" si="73"/>
        <v>0.342510593220339</v>
      </c>
      <c r="J58" s="39">
        <v>10</v>
      </c>
      <c r="K58" s="699">
        <v>32</v>
      </c>
      <c r="L58" s="41">
        <v>1.2</v>
      </c>
      <c r="M58" s="843">
        <v>5375</v>
      </c>
      <c r="N58" s="42"/>
      <c r="O58" s="43">
        <f t="shared" si="74"/>
        <v>167.96875</v>
      </c>
      <c r="P58" s="44">
        <f t="shared" si="62"/>
        <v>16.796875</v>
      </c>
      <c r="Q58" s="626">
        <v>600</v>
      </c>
      <c r="R58" s="44">
        <f t="shared" si="63"/>
        <v>18.75</v>
      </c>
      <c r="S58" s="45"/>
      <c r="T58" s="44">
        <f t="shared" si="75"/>
        <v>0</v>
      </c>
      <c r="U58" s="45"/>
      <c r="V58" s="44">
        <f t="shared" si="76"/>
        <v>0</v>
      </c>
      <c r="W58" s="45">
        <v>0</v>
      </c>
      <c r="X58" s="44">
        <f t="shared" si="77"/>
        <v>0</v>
      </c>
      <c r="Y58" s="45">
        <v>0</v>
      </c>
      <c r="Z58" s="44">
        <f t="shared" si="78"/>
        <v>0</v>
      </c>
      <c r="AA58" s="45">
        <v>0</v>
      </c>
      <c r="AB58" s="44">
        <f t="shared" si="79"/>
        <v>0</v>
      </c>
      <c r="AC58" s="44">
        <v>0</v>
      </c>
      <c r="AD58" s="343">
        <v>0</v>
      </c>
      <c r="AE58" s="344">
        <f t="shared" si="80"/>
        <v>0</v>
      </c>
      <c r="AF58" s="44"/>
      <c r="AG58" s="344">
        <v>0</v>
      </c>
      <c r="AH58" s="412">
        <v>0.04</v>
      </c>
      <c r="AI58" s="412">
        <v>1.4999999999999999E-2</v>
      </c>
      <c r="AJ58" s="344">
        <f t="shared" si="81"/>
        <v>2.36</v>
      </c>
      <c r="AK58" s="410">
        <f t="shared" si="82"/>
        <v>0.88500000000000001</v>
      </c>
    </row>
    <row r="59" spans="1:37" ht="12.75" customHeight="1" x14ac:dyDescent="0.2">
      <c r="A59" s="515" t="s">
        <v>113</v>
      </c>
      <c r="B59" s="36" t="s">
        <v>9</v>
      </c>
      <c r="C59" s="36" t="s">
        <v>2</v>
      </c>
      <c r="D59" s="721">
        <v>59</v>
      </c>
      <c r="E59" s="721">
        <v>40</v>
      </c>
      <c r="F59" s="489">
        <v>10</v>
      </c>
      <c r="G59" s="37">
        <f t="shared" si="71"/>
        <v>32.359583333333333</v>
      </c>
      <c r="H59" s="37">
        <f t="shared" si="72"/>
        <v>26.640416666666667</v>
      </c>
      <c r="I59" s="38">
        <f t="shared" si="73"/>
        <v>0.45153248587570621</v>
      </c>
      <c r="J59" s="39">
        <v>24</v>
      </c>
      <c r="K59" s="699">
        <v>32</v>
      </c>
      <c r="L59" s="41">
        <v>1.2</v>
      </c>
      <c r="M59" s="843">
        <v>7960</v>
      </c>
      <c r="N59" s="42"/>
      <c r="O59" s="43">
        <f t="shared" si="74"/>
        <v>248.75</v>
      </c>
      <c r="P59" s="44">
        <f t="shared" si="62"/>
        <v>10.364583333333334</v>
      </c>
      <c r="Q59" s="626">
        <v>600</v>
      </c>
      <c r="R59" s="44">
        <f t="shared" si="63"/>
        <v>18.75</v>
      </c>
      <c r="S59" s="45"/>
      <c r="T59" s="44">
        <f t="shared" si="75"/>
        <v>0</v>
      </c>
      <c r="U59" s="45"/>
      <c r="V59" s="44">
        <f t="shared" si="76"/>
        <v>0</v>
      </c>
      <c r="W59" s="45">
        <v>0</v>
      </c>
      <c r="X59" s="44">
        <f t="shared" si="77"/>
        <v>0</v>
      </c>
      <c r="Y59" s="45">
        <v>0</v>
      </c>
      <c r="Z59" s="44">
        <f t="shared" si="78"/>
        <v>0</v>
      </c>
      <c r="AA59" s="45">
        <v>0</v>
      </c>
      <c r="AB59" s="44">
        <f t="shared" si="79"/>
        <v>0</v>
      </c>
      <c r="AC59" s="44">
        <v>0</v>
      </c>
      <c r="AD59" s="343">
        <v>0</v>
      </c>
      <c r="AE59" s="344">
        <f t="shared" si="80"/>
        <v>0</v>
      </c>
      <c r="AF59" s="44"/>
      <c r="AG59" s="344">
        <v>0</v>
      </c>
      <c r="AH59" s="412">
        <v>0.04</v>
      </c>
      <c r="AI59" s="412">
        <v>1.4999999999999999E-2</v>
      </c>
      <c r="AJ59" s="344">
        <f t="shared" si="81"/>
        <v>2.36</v>
      </c>
      <c r="AK59" s="410">
        <f t="shared" si="82"/>
        <v>0.88500000000000001</v>
      </c>
    </row>
    <row r="60" spans="1:37" ht="12.75" customHeight="1" x14ac:dyDescent="0.2">
      <c r="A60" s="515" t="s">
        <v>113</v>
      </c>
      <c r="B60" s="36" t="s">
        <v>9</v>
      </c>
      <c r="C60" s="36" t="s">
        <v>3</v>
      </c>
      <c r="D60" s="721">
        <v>59</v>
      </c>
      <c r="E60" s="721">
        <v>40</v>
      </c>
      <c r="F60" s="489">
        <v>10</v>
      </c>
      <c r="G60" s="37">
        <f t="shared" si="71"/>
        <v>32.72850694444444</v>
      </c>
      <c r="H60" s="37">
        <f t="shared" si="72"/>
        <v>26.27149305555556</v>
      </c>
      <c r="I60" s="38">
        <f t="shared" si="73"/>
        <v>0.44527954331450104</v>
      </c>
      <c r="J60" s="39">
        <v>36</v>
      </c>
      <c r="K60" s="699">
        <v>32</v>
      </c>
      <c r="L60" s="41">
        <v>1.2</v>
      </c>
      <c r="M60" s="843">
        <v>12365</v>
      </c>
      <c r="N60" s="42"/>
      <c r="O60" s="43">
        <f t="shared" si="74"/>
        <v>386.40625</v>
      </c>
      <c r="P60" s="44">
        <f t="shared" si="62"/>
        <v>10.733506944444445</v>
      </c>
      <c r="Q60" s="626">
        <v>600</v>
      </c>
      <c r="R60" s="44">
        <f t="shared" si="63"/>
        <v>18.75</v>
      </c>
      <c r="S60" s="45"/>
      <c r="T60" s="44">
        <f t="shared" si="75"/>
        <v>0</v>
      </c>
      <c r="U60" s="45"/>
      <c r="V60" s="44">
        <f t="shared" si="76"/>
        <v>0</v>
      </c>
      <c r="W60" s="45">
        <v>0</v>
      </c>
      <c r="X60" s="44">
        <f t="shared" si="77"/>
        <v>0</v>
      </c>
      <c r="Y60" s="45">
        <v>0</v>
      </c>
      <c r="Z60" s="44">
        <f t="shared" si="78"/>
        <v>0</v>
      </c>
      <c r="AA60" s="45">
        <v>0</v>
      </c>
      <c r="AB60" s="44">
        <f t="shared" si="79"/>
        <v>0</v>
      </c>
      <c r="AC60" s="44">
        <v>0</v>
      </c>
      <c r="AD60" s="343">
        <v>0</v>
      </c>
      <c r="AE60" s="344">
        <f t="shared" si="80"/>
        <v>0</v>
      </c>
      <c r="AF60" s="44"/>
      <c r="AG60" s="344">
        <v>0</v>
      </c>
      <c r="AH60" s="412">
        <v>0.04</v>
      </c>
      <c r="AI60" s="412">
        <v>1.4999999999999999E-2</v>
      </c>
      <c r="AJ60" s="344">
        <f t="shared" si="81"/>
        <v>2.36</v>
      </c>
      <c r="AK60" s="410">
        <f t="shared" si="82"/>
        <v>0.88500000000000001</v>
      </c>
    </row>
    <row r="61" spans="1:37" ht="12.75" customHeight="1" x14ac:dyDescent="0.2">
      <c r="A61" s="515" t="s">
        <v>113</v>
      </c>
      <c r="B61" s="36" t="s">
        <v>10</v>
      </c>
      <c r="C61" s="36" t="s">
        <v>114</v>
      </c>
      <c r="D61" s="721">
        <v>59</v>
      </c>
      <c r="E61" s="721">
        <v>40</v>
      </c>
      <c r="F61" s="489">
        <v>10</v>
      </c>
      <c r="G61" s="37">
        <f t="shared" si="71"/>
        <v>38.588749999999997</v>
      </c>
      <c r="H61" s="37">
        <f t="shared" si="72"/>
        <v>20.411250000000003</v>
      </c>
      <c r="I61" s="38">
        <f t="shared" si="73"/>
        <v>0.3459533898305085</v>
      </c>
      <c r="J61" s="39">
        <v>10</v>
      </c>
      <c r="K61" s="699">
        <v>32</v>
      </c>
      <c r="L61" s="41">
        <v>1.2</v>
      </c>
      <c r="M61" s="843">
        <v>5310</v>
      </c>
      <c r="N61" s="42"/>
      <c r="O61" s="43">
        <f t="shared" si="74"/>
        <v>165.9375</v>
      </c>
      <c r="P61" s="44">
        <f t="shared" si="62"/>
        <v>16.59375</v>
      </c>
      <c r="Q61" s="626">
        <v>600</v>
      </c>
      <c r="R61" s="44">
        <f t="shared" si="63"/>
        <v>18.75</v>
      </c>
      <c r="S61" s="45"/>
      <c r="T61" s="44">
        <f t="shared" si="75"/>
        <v>0</v>
      </c>
      <c r="U61" s="45"/>
      <c r="V61" s="44">
        <f t="shared" si="76"/>
        <v>0</v>
      </c>
      <c r="W61" s="45">
        <v>0</v>
      </c>
      <c r="X61" s="44">
        <f t="shared" si="77"/>
        <v>0</v>
      </c>
      <c r="Y61" s="45">
        <v>0</v>
      </c>
      <c r="Z61" s="44">
        <f t="shared" si="78"/>
        <v>0</v>
      </c>
      <c r="AA61" s="45">
        <v>0</v>
      </c>
      <c r="AB61" s="44">
        <f t="shared" si="79"/>
        <v>0</v>
      </c>
      <c r="AC61" s="44">
        <v>0</v>
      </c>
      <c r="AD61" s="45">
        <v>0</v>
      </c>
      <c r="AE61" s="44">
        <f t="shared" si="80"/>
        <v>0</v>
      </c>
      <c r="AF61" s="44"/>
      <c r="AG61" s="44">
        <v>0</v>
      </c>
      <c r="AH61" s="46">
        <v>0.04</v>
      </c>
      <c r="AI61" s="46">
        <v>1.4999999999999999E-2</v>
      </c>
      <c r="AJ61" s="44">
        <f t="shared" si="81"/>
        <v>2.36</v>
      </c>
      <c r="AK61" s="47">
        <f t="shared" si="82"/>
        <v>0.88500000000000001</v>
      </c>
    </row>
    <row r="62" spans="1:37" ht="12.75" customHeight="1" x14ac:dyDescent="0.2">
      <c r="A62" s="515" t="s">
        <v>113</v>
      </c>
      <c r="B62" s="36" t="s">
        <v>10</v>
      </c>
      <c r="C62" s="36" t="s">
        <v>2</v>
      </c>
      <c r="D62" s="721">
        <v>59</v>
      </c>
      <c r="E62" s="721">
        <v>40</v>
      </c>
      <c r="F62" s="489">
        <v>10</v>
      </c>
      <c r="G62" s="37">
        <f t="shared" si="71"/>
        <v>31.747604166666665</v>
      </c>
      <c r="H62" s="37">
        <f t="shared" si="72"/>
        <v>27.252395833333335</v>
      </c>
      <c r="I62" s="38">
        <f t="shared" si="73"/>
        <v>0.4619050141242938</v>
      </c>
      <c r="J62" s="39">
        <v>24</v>
      </c>
      <c r="K62" s="699">
        <v>32</v>
      </c>
      <c r="L62" s="41">
        <v>1.2</v>
      </c>
      <c r="M62" s="843">
        <v>7490</v>
      </c>
      <c r="N62" s="42"/>
      <c r="O62" s="43">
        <f t="shared" si="74"/>
        <v>234.0625</v>
      </c>
      <c r="P62" s="44">
        <f t="shared" si="62"/>
        <v>9.7526041666666661</v>
      </c>
      <c r="Q62" s="626">
        <v>600</v>
      </c>
      <c r="R62" s="44">
        <f t="shared" si="63"/>
        <v>18.75</v>
      </c>
      <c r="S62" s="45"/>
      <c r="T62" s="44">
        <f t="shared" si="75"/>
        <v>0</v>
      </c>
      <c r="U62" s="45"/>
      <c r="V62" s="44">
        <f t="shared" si="76"/>
        <v>0</v>
      </c>
      <c r="W62" s="45">
        <v>0</v>
      </c>
      <c r="X62" s="44">
        <f t="shared" si="77"/>
        <v>0</v>
      </c>
      <c r="Y62" s="45">
        <v>0</v>
      </c>
      <c r="Z62" s="44">
        <f t="shared" si="78"/>
        <v>0</v>
      </c>
      <c r="AA62" s="45">
        <v>0</v>
      </c>
      <c r="AB62" s="44">
        <f t="shared" si="79"/>
        <v>0</v>
      </c>
      <c r="AC62" s="44">
        <v>0</v>
      </c>
      <c r="AD62" s="45">
        <v>0</v>
      </c>
      <c r="AE62" s="44">
        <f t="shared" si="80"/>
        <v>0</v>
      </c>
      <c r="AF62" s="44"/>
      <c r="AG62" s="44">
        <v>0</v>
      </c>
      <c r="AH62" s="46">
        <v>0.04</v>
      </c>
      <c r="AI62" s="46">
        <v>1.4999999999999999E-2</v>
      </c>
      <c r="AJ62" s="44">
        <f t="shared" si="81"/>
        <v>2.36</v>
      </c>
      <c r="AK62" s="47">
        <f t="shared" si="82"/>
        <v>0.88500000000000001</v>
      </c>
    </row>
    <row r="63" spans="1:37" ht="12.75" customHeight="1" x14ac:dyDescent="0.2">
      <c r="A63" s="515" t="s">
        <v>113</v>
      </c>
      <c r="B63" s="36" t="s">
        <v>10</v>
      </c>
      <c r="C63" s="36" t="s">
        <v>3</v>
      </c>
      <c r="D63" s="721">
        <v>59</v>
      </c>
      <c r="E63" s="721">
        <v>40</v>
      </c>
      <c r="F63" s="489">
        <v>10</v>
      </c>
      <c r="G63" s="37">
        <f t="shared" si="71"/>
        <v>31.830069444444444</v>
      </c>
      <c r="H63" s="37">
        <f t="shared" si="72"/>
        <v>27.169930555555556</v>
      </c>
      <c r="I63" s="38">
        <f t="shared" si="73"/>
        <v>0.4605072975517891</v>
      </c>
      <c r="J63" s="39">
        <v>36</v>
      </c>
      <c r="K63" s="699">
        <v>32</v>
      </c>
      <c r="L63" s="41">
        <v>1.2</v>
      </c>
      <c r="M63" s="843">
        <v>11330</v>
      </c>
      <c r="N63" s="42"/>
      <c r="O63" s="43">
        <f t="shared" si="74"/>
        <v>354.0625</v>
      </c>
      <c r="P63" s="44">
        <f t="shared" si="62"/>
        <v>9.8350694444444446</v>
      </c>
      <c r="Q63" s="626">
        <v>600</v>
      </c>
      <c r="R63" s="44">
        <f t="shared" si="63"/>
        <v>18.75</v>
      </c>
      <c r="S63" s="45"/>
      <c r="T63" s="44">
        <f t="shared" si="75"/>
        <v>0</v>
      </c>
      <c r="U63" s="45"/>
      <c r="V63" s="44">
        <f t="shared" si="76"/>
        <v>0</v>
      </c>
      <c r="W63" s="45">
        <v>0</v>
      </c>
      <c r="X63" s="44">
        <f t="shared" si="77"/>
        <v>0</v>
      </c>
      <c r="Y63" s="45">
        <v>0</v>
      </c>
      <c r="Z63" s="44">
        <f t="shared" si="78"/>
        <v>0</v>
      </c>
      <c r="AA63" s="45">
        <v>0</v>
      </c>
      <c r="AB63" s="44">
        <f t="shared" si="79"/>
        <v>0</v>
      </c>
      <c r="AC63" s="44">
        <v>0</v>
      </c>
      <c r="AD63" s="45">
        <v>0</v>
      </c>
      <c r="AE63" s="44">
        <f t="shared" si="80"/>
        <v>0</v>
      </c>
      <c r="AF63" s="44"/>
      <c r="AG63" s="44">
        <v>0</v>
      </c>
      <c r="AH63" s="46">
        <v>0.04</v>
      </c>
      <c r="AI63" s="46">
        <v>1.4999999999999999E-2</v>
      </c>
      <c r="AJ63" s="44">
        <f t="shared" si="81"/>
        <v>2.36</v>
      </c>
      <c r="AK63" s="47">
        <f t="shared" si="82"/>
        <v>0.88500000000000001</v>
      </c>
    </row>
    <row r="64" spans="1:37" ht="12.75" customHeight="1" x14ac:dyDescent="0.2">
      <c r="A64" s="515" t="s">
        <v>113</v>
      </c>
      <c r="B64" s="36" t="s">
        <v>11</v>
      </c>
      <c r="C64" s="36" t="s">
        <v>1</v>
      </c>
      <c r="D64" s="721">
        <v>59</v>
      </c>
      <c r="E64" s="721">
        <v>40</v>
      </c>
      <c r="F64" s="489">
        <v>10</v>
      </c>
      <c r="G64" s="37">
        <f t="shared" si="71"/>
        <v>41.526249999999997</v>
      </c>
      <c r="H64" s="37">
        <f t="shared" si="72"/>
        <v>17.473750000000003</v>
      </c>
      <c r="I64" s="38">
        <f t="shared" si="73"/>
        <v>0.29616525423728818</v>
      </c>
      <c r="J64" s="39">
        <v>10</v>
      </c>
      <c r="K64" s="699">
        <v>32</v>
      </c>
      <c r="L64" s="41">
        <v>1.2</v>
      </c>
      <c r="M64" s="843">
        <v>6250</v>
      </c>
      <c r="N64" s="42"/>
      <c r="O64" s="43">
        <f t="shared" si="74"/>
        <v>195.3125</v>
      </c>
      <c r="P64" s="44">
        <f t="shared" si="62"/>
        <v>19.53125</v>
      </c>
      <c r="Q64" s="626">
        <v>600</v>
      </c>
      <c r="R64" s="44">
        <f t="shared" si="63"/>
        <v>18.75</v>
      </c>
      <c r="S64" s="45"/>
      <c r="T64" s="44">
        <f t="shared" si="75"/>
        <v>0</v>
      </c>
      <c r="U64" s="45"/>
      <c r="V64" s="44">
        <f t="shared" si="76"/>
        <v>0</v>
      </c>
      <c r="W64" s="45">
        <v>0</v>
      </c>
      <c r="X64" s="44">
        <f t="shared" si="77"/>
        <v>0</v>
      </c>
      <c r="Y64" s="45">
        <v>0</v>
      </c>
      <c r="Z64" s="44">
        <f t="shared" si="78"/>
        <v>0</v>
      </c>
      <c r="AA64" s="45">
        <v>0</v>
      </c>
      <c r="AB64" s="44">
        <f t="shared" si="79"/>
        <v>0</v>
      </c>
      <c r="AC64" s="44">
        <v>0</v>
      </c>
      <c r="AD64" s="45">
        <v>0</v>
      </c>
      <c r="AE64" s="44">
        <f t="shared" si="80"/>
        <v>0</v>
      </c>
      <c r="AF64" s="44"/>
      <c r="AG64" s="44">
        <v>0</v>
      </c>
      <c r="AH64" s="46">
        <v>0.04</v>
      </c>
      <c r="AI64" s="46">
        <v>1.4999999999999999E-2</v>
      </c>
      <c r="AJ64" s="44">
        <f t="shared" si="81"/>
        <v>2.36</v>
      </c>
      <c r="AK64" s="47">
        <f t="shared" si="82"/>
        <v>0.88500000000000001</v>
      </c>
    </row>
    <row r="65" spans="1:37" ht="12.75" customHeight="1" x14ac:dyDescent="0.2">
      <c r="A65" s="515" t="s">
        <v>113</v>
      </c>
      <c r="B65" s="36" t="s">
        <v>11</v>
      </c>
      <c r="C65" s="36" t="s">
        <v>2</v>
      </c>
      <c r="D65" s="721">
        <v>59</v>
      </c>
      <c r="E65" s="721">
        <v>40</v>
      </c>
      <c r="F65" s="489">
        <v>10</v>
      </c>
      <c r="G65" s="37">
        <f t="shared" si="71"/>
        <v>33.863489583333333</v>
      </c>
      <c r="H65" s="37">
        <f t="shared" si="72"/>
        <v>25.136510416666667</v>
      </c>
      <c r="I65" s="38">
        <f t="shared" si="73"/>
        <v>0.42604254943502823</v>
      </c>
      <c r="J65" s="39">
        <v>24</v>
      </c>
      <c r="K65" s="699">
        <v>32</v>
      </c>
      <c r="L65" s="41">
        <v>1.2</v>
      </c>
      <c r="M65" s="843">
        <v>9115</v>
      </c>
      <c r="N65" s="42"/>
      <c r="O65" s="43">
        <f t="shared" si="74"/>
        <v>284.84375</v>
      </c>
      <c r="P65" s="44">
        <f t="shared" si="62"/>
        <v>11.868489583333334</v>
      </c>
      <c r="Q65" s="626">
        <v>600</v>
      </c>
      <c r="R65" s="44">
        <f t="shared" si="63"/>
        <v>18.75</v>
      </c>
      <c r="S65" s="45"/>
      <c r="T65" s="44">
        <f t="shared" si="75"/>
        <v>0</v>
      </c>
      <c r="U65" s="45"/>
      <c r="V65" s="44">
        <f t="shared" si="76"/>
        <v>0</v>
      </c>
      <c r="W65" s="45">
        <v>0</v>
      </c>
      <c r="X65" s="44">
        <f t="shared" si="77"/>
        <v>0</v>
      </c>
      <c r="Y65" s="45">
        <v>0</v>
      </c>
      <c r="Z65" s="44">
        <f t="shared" si="78"/>
        <v>0</v>
      </c>
      <c r="AA65" s="45">
        <v>0</v>
      </c>
      <c r="AB65" s="44">
        <f t="shared" si="79"/>
        <v>0</v>
      </c>
      <c r="AC65" s="44">
        <v>0</v>
      </c>
      <c r="AD65" s="45">
        <v>0</v>
      </c>
      <c r="AE65" s="44">
        <f t="shared" si="80"/>
        <v>0</v>
      </c>
      <c r="AF65" s="44"/>
      <c r="AG65" s="44">
        <v>0</v>
      </c>
      <c r="AH65" s="46">
        <v>0.04</v>
      </c>
      <c r="AI65" s="46">
        <v>1.4999999999999999E-2</v>
      </c>
      <c r="AJ65" s="44">
        <f t="shared" si="81"/>
        <v>2.36</v>
      </c>
      <c r="AK65" s="47">
        <f t="shared" si="82"/>
        <v>0.88500000000000001</v>
      </c>
    </row>
    <row r="66" spans="1:37" s="370" customFormat="1" ht="13.5" customHeight="1" thickBot="1" x14ac:dyDescent="0.25">
      <c r="A66" s="511" t="s">
        <v>113</v>
      </c>
      <c r="B66" s="48" t="s">
        <v>11</v>
      </c>
      <c r="C66" s="48" t="s">
        <v>3</v>
      </c>
      <c r="D66" s="724">
        <v>59</v>
      </c>
      <c r="E66" s="724">
        <v>40</v>
      </c>
      <c r="F66" s="512">
        <v>10</v>
      </c>
      <c r="G66" s="49">
        <f t="shared" si="71"/>
        <v>34.043611111111112</v>
      </c>
      <c r="H66" s="49">
        <f t="shared" si="72"/>
        <v>24.956388888888888</v>
      </c>
      <c r="I66" s="50">
        <f t="shared" si="73"/>
        <v>0.42298964218455742</v>
      </c>
      <c r="J66" s="51">
        <v>36</v>
      </c>
      <c r="K66" s="700">
        <v>32</v>
      </c>
      <c r="L66" s="53">
        <v>1.2</v>
      </c>
      <c r="M66" s="843">
        <v>13880</v>
      </c>
      <c r="N66" s="54"/>
      <c r="O66" s="55">
        <f t="shared" si="74"/>
        <v>433.75</v>
      </c>
      <c r="P66" s="56">
        <f t="shared" si="62"/>
        <v>12.048611111111111</v>
      </c>
      <c r="Q66" s="487">
        <v>600</v>
      </c>
      <c r="R66" s="56">
        <f t="shared" si="63"/>
        <v>18.75</v>
      </c>
      <c r="S66" s="57"/>
      <c r="T66" s="56">
        <f t="shared" si="75"/>
        <v>0</v>
      </c>
      <c r="U66" s="57"/>
      <c r="V66" s="56">
        <f t="shared" si="76"/>
        <v>0</v>
      </c>
      <c r="W66" s="57">
        <v>0</v>
      </c>
      <c r="X66" s="56">
        <f t="shared" si="77"/>
        <v>0</v>
      </c>
      <c r="Y66" s="57">
        <v>0</v>
      </c>
      <c r="Z66" s="56">
        <f t="shared" si="78"/>
        <v>0</v>
      </c>
      <c r="AA66" s="57">
        <v>0</v>
      </c>
      <c r="AB66" s="56">
        <f t="shared" si="79"/>
        <v>0</v>
      </c>
      <c r="AC66" s="56">
        <v>0</v>
      </c>
      <c r="AD66" s="57">
        <v>0</v>
      </c>
      <c r="AE66" s="56">
        <f t="shared" si="80"/>
        <v>0</v>
      </c>
      <c r="AF66" s="56"/>
      <c r="AG66" s="56">
        <v>0</v>
      </c>
      <c r="AH66" s="58">
        <v>0.04</v>
      </c>
      <c r="AI66" s="58">
        <v>1.4999999999999999E-2</v>
      </c>
      <c r="AJ66" s="56">
        <f t="shared" si="81"/>
        <v>2.36</v>
      </c>
      <c r="AK66" s="59">
        <f t="shared" si="82"/>
        <v>0.88500000000000001</v>
      </c>
    </row>
    <row r="67" spans="1:37" ht="12.75" customHeight="1" x14ac:dyDescent="0.2">
      <c r="A67" s="515" t="s">
        <v>412</v>
      </c>
      <c r="B67" s="36" t="s">
        <v>10</v>
      </c>
      <c r="C67" s="36" t="s">
        <v>114</v>
      </c>
      <c r="D67" s="489">
        <v>39</v>
      </c>
      <c r="E67" s="489">
        <v>40</v>
      </c>
      <c r="F67" s="489">
        <v>10</v>
      </c>
      <c r="G67" s="37">
        <f t="shared" ref="G67:G69" si="83">SUM(P67,R67,T67,V67,X67,Z67,AB67,AC67,AE67,AF67,AJ67,AK67)</f>
        <v>29.67625</v>
      </c>
      <c r="H67" s="37">
        <f t="shared" ref="H67:H69" si="84">D67-G67</f>
        <v>9.3237500000000004</v>
      </c>
      <c r="I67" s="38">
        <f t="shared" ref="I67:I69" si="85">H67/D67</f>
        <v>0.23907051282051284</v>
      </c>
      <c r="J67" s="39">
        <v>10</v>
      </c>
      <c r="K67" s="699">
        <v>32</v>
      </c>
      <c r="L67" s="41">
        <v>1.2</v>
      </c>
      <c r="M67" s="843">
        <v>5310</v>
      </c>
      <c r="N67" s="42"/>
      <c r="O67" s="43">
        <f t="shared" ref="O67:O69" si="86">(M67+N67)/K67</f>
        <v>165.9375</v>
      </c>
      <c r="P67" s="44">
        <f t="shared" ref="P67:P69" si="87">O67/J67</f>
        <v>16.59375</v>
      </c>
      <c r="Q67" s="626">
        <v>350</v>
      </c>
      <c r="R67" s="44">
        <f t="shared" ref="R67:R69" si="88">Q67/K67</f>
        <v>10.9375</v>
      </c>
      <c r="S67" s="45"/>
      <c r="T67" s="44">
        <f t="shared" ref="T67:T69" si="89">S67/K67</f>
        <v>0</v>
      </c>
      <c r="U67" s="45"/>
      <c r="V67" s="44">
        <f t="shared" ref="V67:V69" si="90">U67/K67</f>
        <v>0</v>
      </c>
      <c r="W67" s="45">
        <v>0</v>
      </c>
      <c r="X67" s="44">
        <f t="shared" ref="X67:X69" si="91">(W67/K67)/J67</f>
        <v>0</v>
      </c>
      <c r="Y67" s="45">
        <v>0</v>
      </c>
      <c r="Z67" s="44">
        <f t="shared" ref="Z67:Z69" si="92">(Y67/K67)/J67</f>
        <v>0</v>
      </c>
      <c r="AA67" s="45">
        <v>0</v>
      </c>
      <c r="AB67" s="44">
        <f t="shared" ref="AB67:AB69" si="93">(AA67/K67)/J67</f>
        <v>0</v>
      </c>
      <c r="AC67" s="44">
        <v>0</v>
      </c>
      <c r="AD67" s="45">
        <v>0</v>
      </c>
      <c r="AE67" s="44">
        <f t="shared" ref="AE67:AE69" si="94">AD67/K67</f>
        <v>0</v>
      </c>
      <c r="AF67" s="44"/>
      <c r="AG67" s="44">
        <v>0</v>
      </c>
      <c r="AH67" s="46">
        <v>0.04</v>
      </c>
      <c r="AI67" s="46">
        <v>1.4999999999999999E-2</v>
      </c>
      <c r="AJ67" s="44">
        <f t="shared" ref="AJ67:AJ69" si="95">(D67*AH67)+AG67</f>
        <v>1.56</v>
      </c>
      <c r="AK67" s="47">
        <f t="shared" ref="AK67:AK69" si="96">D67*AI67</f>
        <v>0.58499999999999996</v>
      </c>
    </row>
    <row r="68" spans="1:37" ht="12.75" customHeight="1" x14ac:dyDescent="0.2">
      <c r="A68" s="515" t="s">
        <v>412</v>
      </c>
      <c r="B68" s="36" t="s">
        <v>10</v>
      </c>
      <c r="C68" s="36" t="s">
        <v>2</v>
      </c>
      <c r="D68" s="489">
        <v>39</v>
      </c>
      <c r="E68" s="489">
        <v>40</v>
      </c>
      <c r="F68" s="489">
        <v>10</v>
      </c>
      <c r="G68" s="37">
        <f t="shared" si="83"/>
        <v>22.835104166666664</v>
      </c>
      <c r="H68" s="37">
        <f t="shared" si="84"/>
        <v>16.164895833333336</v>
      </c>
      <c r="I68" s="38">
        <f t="shared" si="85"/>
        <v>0.41448450854700863</v>
      </c>
      <c r="J68" s="39">
        <v>24</v>
      </c>
      <c r="K68" s="699">
        <v>32</v>
      </c>
      <c r="L68" s="41">
        <v>1.2</v>
      </c>
      <c r="M68" s="843">
        <v>7490</v>
      </c>
      <c r="N68" s="42"/>
      <c r="O68" s="43">
        <f t="shared" si="86"/>
        <v>234.0625</v>
      </c>
      <c r="P68" s="44">
        <f t="shared" si="87"/>
        <v>9.7526041666666661</v>
      </c>
      <c r="Q68" s="626">
        <v>350</v>
      </c>
      <c r="R68" s="44">
        <f t="shared" si="88"/>
        <v>10.9375</v>
      </c>
      <c r="S68" s="45"/>
      <c r="T68" s="44">
        <f t="shared" si="89"/>
        <v>0</v>
      </c>
      <c r="U68" s="45"/>
      <c r="V68" s="44">
        <f t="shared" si="90"/>
        <v>0</v>
      </c>
      <c r="W68" s="45">
        <v>0</v>
      </c>
      <c r="X68" s="44">
        <f t="shared" si="91"/>
        <v>0</v>
      </c>
      <c r="Y68" s="45">
        <v>0</v>
      </c>
      <c r="Z68" s="44">
        <f t="shared" si="92"/>
        <v>0</v>
      </c>
      <c r="AA68" s="45">
        <v>0</v>
      </c>
      <c r="AB68" s="44">
        <f t="shared" si="93"/>
        <v>0</v>
      </c>
      <c r="AC68" s="44">
        <v>0</v>
      </c>
      <c r="AD68" s="45">
        <v>0</v>
      </c>
      <c r="AE68" s="44">
        <f t="shared" si="94"/>
        <v>0</v>
      </c>
      <c r="AF68" s="44"/>
      <c r="AG68" s="44">
        <v>0</v>
      </c>
      <c r="AH68" s="46">
        <v>0.04</v>
      </c>
      <c r="AI68" s="46">
        <v>1.4999999999999999E-2</v>
      </c>
      <c r="AJ68" s="44">
        <f t="shared" si="95"/>
        <v>1.56</v>
      </c>
      <c r="AK68" s="47">
        <f t="shared" si="96"/>
        <v>0.58499999999999996</v>
      </c>
    </row>
    <row r="69" spans="1:37" ht="12.75" customHeight="1" thickBot="1" x14ac:dyDescent="0.25">
      <c r="A69" s="515" t="s">
        <v>412</v>
      </c>
      <c r="B69" s="36" t="s">
        <v>10</v>
      </c>
      <c r="C69" s="36" t="s">
        <v>3</v>
      </c>
      <c r="D69" s="489">
        <v>39</v>
      </c>
      <c r="E69" s="489">
        <v>40</v>
      </c>
      <c r="F69" s="489">
        <v>10</v>
      </c>
      <c r="G69" s="37">
        <f t="shared" si="83"/>
        <v>22.917569444444442</v>
      </c>
      <c r="H69" s="37">
        <f t="shared" si="84"/>
        <v>16.082430555555558</v>
      </c>
      <c r="I69" s="38">
        <f t="shared" si="85"/>
        <v>0.41237001424501429</v>
      </c>
      <c r="J69" s="39">
        <v>36</v>
      </c>
      <c r="K69" s="699">
        <v>32</v>
      </c>
      <c r="L69" s="41">
        <v>1.2</v>
      </c>
      <c r="M69" s="843">
        <v>11330</v>
      </c>
      <c r="N69" s="42"/>
      <c r="O69" s="43">
        <f t="shared" si="86"/>
        <v>354.0625</v>
      </c>
      <c r="P69" s="44">
        <f t="shared" si="87"/>
        <v>9.8350694444444446</v>
      </c>
      <c r="Q69" s="626">
        <v>350</v>
      </c>
      <c r="R69" s="44">
        <f t="shared" si="88"/>
        <v>10.9375</v>
      </c>
      <c r="S69" s="45"/>
      <c r="T69" s="44">
        <f t="shared" si="89"/>
        <v>0</v>
      </c>
      <c r="U69" s="45"/>
      <c r="V69" s="44">
        <f t="shared" si="90"/>
        <v>0</v>
      </c>
      <c r="W69" s="45">
        <v>0</v>
      </c>
      <c r="X69" s="44">
        <f t="shared" si="91"/>
        <v>0</v>
      </c>
      <c r="Y69" s="45">
        <v>0</v>
      </c>
      <c r="Z69" s="44">
        <f t="shared" si="92"/>
        <v>0</v>
      </c>
      <c r="AA69" s="45">
        <v>0</v>
      </c>
      <c r="AB69" s="44">
        <f t="shared" si="93"/>
        <v>0</v>
      </c>
      <c r="AC69" s="44">
        <v>0</v>
      </c>
      <c r="AD69" s="45">
        <v>0</v>
      </c>
      <c r="AE69" s="44">
        <f t="shared" si="94"/>
        <v>0</v>
      </c>
      <c r="AF69" s="44"/>
      <c r="AG69" s="44">
        <v>0</v>
      </c>
      <c r="AH69" s="46">
        <v>0.04</v>
      </c>
      <c r="AI69" s="46">
        <v>1.4999999999999999E-2</v>
      </c>
      <c r="AJ69" s="44">
        <f t="shared" si="95"/>
        <v>1.56</v>
      </c>
      <c r="AK69" s="47">
        <f t="shared" si="96"/>
        <v>0.58499999999999996</v>
      </c>
    </row>
    <row r="70" spans="1:37" s="10" customFormat="1" ht="12.75" customHeight="1" thickBot="1" x14ac:dyDescent="0.25">
      <c r="A70" s="662" t="s">
        <v>301</v>
      </c>
      <c r="B70" s="478" t="s">
        <v>187</v>
      </c>
      <c r="C70" s="478" t="s">
        <v>22</v>
      </c>
      <c r="D70" s="479">
        <v>65</v>
      </c>
      <c r="E70" s="479">
        <v>35</v>
      </c>
      <c r="F70" s="479">
        <v>10</v>
      </c>
      <c r="G70" s="491">
        <f>SUM(P70,R70,T70,V70,X70,Z70,AB70,AC70,AE70,AF70,AJ70,AK70)</f>
        <v>38.575000000000003</v>
      </c>
      <c r="H70" s="491">
        <f>D70-G70</f>
        <v>26.424999999999997</v>
      </c>
      <c r="I70" s="492">
        <f>H70/D70</f>
        <v>0.40653846153846152</v>
      </c>
      <c r="J70" s="493">
        <v>1</v>
      </c>
      <c r="K70" s="703">
        <v>32</v>
      </c>
      <c r="L70" s="578">
        <v>1.2</v>
      </c>
      <c r="M70" s="353"/>
      <c r="N70" s="579"/>
      <c r="O70" s="495">
        <f>(M70+N70)/K70</f>
        <v>0</v>
      </c>
      <c r="P70" s="496">
        <f t="shared" ref="P70:P93" si="97">O70/J70</f>
        <v>0</v>
      </c>
      <c r="Q70" s="497"/>
      <c r="R70" s="496">
        <f t="shared" ref="R70:R93" si="98">Q70/K70</f>
        <v>0</v>
      </c>
      <c r="S70" s="497"/>
      <c r="T70" s="496">
        <f>S70/K70</f>
        <v>0</v>
      </c>
      <c r="U70" s="494"/>
      <c r="V70" s="496">
        <f>U70*L70</f>
        <v>0</v>
      </c>
      <c r="W70" s="497">
        <v>0</v>
      </c>
      <c r="X70" s="496">
        <f>(W70/K70)/J70</f>
        <v>0</v>
      </c>
      <c r="Y70" s="497">
        <v>0</v>
      </c>
      <c r="Z70" s="496">
        <f>(Y70/K70)/J70</f>
        <v>0</v>
      </c>
      <c r="AA70" s="497">
        <v>0</v>
      </c>
      <c r="AB70" s="496">
        <f>(AA70/K70)/J70</f>
        <v>0</v>
      </c>
      <c r="AC70" s="496">
        <v>0</v>
      </c>
      <c r="AD70" s="497">
        <v>0</v>
      </c>
      <c r="AE70" s="496">
        <f>AD70/K70</f>
        <v>0</v>
      </c>
      <c r="AF70" s="496">
        <v>35</v>
      </c>
      <c r="AG70" s="496">
        <v>0</v>
      </c>
      <c r="AH70" s="663">
        <v>0.04</v>
      </c>
      <c r="AI70" s="663">
        <v>1.4999999999999999E-2</v>
      </c>
      <c r="AJ70" s="496">
        <f>(D70*AH70)+AG70</f>
        <v>2.6</v>
      </c>
      <c r="AK70" s="664">
        <f>D70*AI70</f>
        <v>0.97499999999999998</v>
      </c>
    </row>
    <row r="71" spans="1:37" s="10" customFormat="1" ht="12.75" customHeight="1" x14ac:dyDescent="0.2">
      <c r="A71" s="510" t="s">
        <v>300</v>
      </c>
      <c r="B71" s="24" t="s">
        <v>10</v>
      </c>
      <c r="C71" s="24" t="s">
        <v>114</v>
      </c>
      <c r="D71" s="723">
        <v>65</v>
      </c>
      <c r="E71" s="723">
        <v>35</v>
      </c>
      <c r="F71" s="488">
        <v>10</v>
      </c>
      <c r="G71" s="25">
        <f t="shared" ref="G71:G76" si="99">SUM(P71,R71,T71,V71,X71,Z71,AB71,AC71,AE71,AF71,AJ71,AK71)</f>
        <v>49.856250000000003</v>
      </c>
      <c r="H71" s="25">
        <f t="shared" ref="H71:H76" si="100">D71-G71</f>
        <v>15.143749999999997</v>
      </c>
      <c r="I71" s="26">
        <f t="shared" ref="I71:I76" si="101">H71/D71</f>
        <v>0.23298076923076919</v>
      </c>
      <c r="J71" s="27">
        <v>10</v>
      </c>
      <c r="K71" s="701">
        <v>32</v>
      </c>
      <c r="L71" s="587">
        <v>1.2</v>
      </c>
      <c r="M71" s="843">
        <v>5850</v>
      </c>
      <c r="N71" s="590"/>
      <c r="O71" s="31">
        <f t="shared" ref="O71:O76" si="102">(M71+N71)/K71</f>
        <v>182.8125</v>
      </c>
      <c r="P71" s="32">
        <f t="shared" ref="P71:P77" si="103">O71/J71</f>
        <v>18.28125</v>
      </c>
      <c r="Q71" s="33"/>
      <c r="R71" s="32">
        <f t="shared" ref="R71:R77" si="104">Q71/K71</f>
        <v>0</v>
      </c>
      <c r="S71" s="33"/>
      <c r="T71" s="32">
        <f t="shared" ref="T71:T76" si="105">S71/K71</f>
        <v>0</v>
      </c>
      <c r="U71" s="33"/>
      <c r="V71" s="32">
        <f t="shared" ref="V71:V76" si="106">U71/K71</f>
        <v>0</v>
      </c>
      <c r="W71" s="33">
        <v>0</v>
      </c>
      <c r="X71" s="32">
        <f t="shared" ref="X71:X76" si="107">(W71/K71)/J71</f>
        <v>0</v>
      </c>
      <c r="Y71" s="33">
        <v>0</v>
      </c>
      <c r="Z71" s="32">
        <f t="shared" ref="Z71:Z76" si="108">(Y71/K71)/J71</f>
        <v>0</v>
      </c>
      <c r="AA71" s="33">
        <v>0</v>
      </c>
      <c r="AB71" s="32">
        <f t="shared" ref="AB71:AB76" si="109">(AA71/K71)/J71</f>
        <v>0</v>
      </c>
      <c r="AC71" s="32">
        <v>0</v>
      </c>
      <c r="AD71" s="33">
        <v>0</v>
      </c>
      <c r="AE71" s="32">
        <f t="shared" ref="AE71:AE76" si="110">AD71/K71</f>
        <v>0</v>
      </c>
      <c r="AF71" s="32">
        <v>28</v>
      </c>
      <c r="AG71" s="32">
        <v>0</v>
      </c>
      <c r="AH71" s="34">
        <v>0.04</v>
      </c>
      <c r="AI71" s="34">
        <v>1.4999999999999999E-2</v>
      </c>
      <c r="AJ71" s="32">
        <f t="shared" ref="AJ71:AJ76" si="111">(D71*AH71)+AG71</f>
        <v>2.6</v>
      </c>
      <c r="AK71" s="35">
        <f t="shared" ref="AK71:AK76" si="112">D71*AI71</f>
        <v>0.97499999999999998</v>
      </c>
    </row>
    <row r="72" spans="1:37" ht="12.75" customHeight="1" x14ac:dyDescent="0.2">
      <c r="A72" s="515" t="s">
        <v>300</v>
      </c>
      <c r="B72" s="36" t="s">
        <v>10</v>
      </c>
      <c r="C72" s="36" t="s">
        <v>2</v>
      </c>
      <c r="D72" s="721">
        <v>65</v>
      </c>
      <c r="E72" s="721">
        <v>35</v>
      </c>
      <c r="F72" s="489">
        <v>10</v>
      </c>
      <c r="G72" s="37">
        <f t="shared" si="99"/>
        <v>42.616666666666667</v>
      </c>
      <c r="H72" s="37">
        <f t="shared" si="100"/>
        <v>22.383333333333333</v>
      </c>
      <c r="I72" s="38">
        <f t="shared" si="101"/>
        <v>0.34435897435897433</v>
      </c>
      <c r="J72" s="39">
        <v>24</v>
      </c>
      <c r="K72" s="699">
        <v>32</v>
      </c>
      <c r="L72" s="583">
        <v>1.2</v>
      </c>
      <c r="M72" s="843">
        <v>8480</v>
      </c>
      <c r="N72" s="584"/>
      <c r="O72" s="43">
        <f t="shared" si="102"/>
        <v>265</v>
      </c>
      <c r="P72" s="44">
        <f t="shared" si="103"/>
        <v>11.041666666666666</v>
      </c>
      <c r="Q72" s="45"/>
      <c r="R72" s="44">
        <f t="shared" si="104"/>
        <v>0</v>
      </c>
      <c r="S72" s="45"/>
      <c r="T72" s="44">
        <f t="shared" si="105"/>
        <v>0</v>
      </c>
      <c r="U72" s="45"/>
      <c r="V72" s="44">
        <f t="shared" si="106"/>
        <v>0</v>
      </c>
      <c r="W72" s="45">
        <v>0</v>
      </c>
      <c r="X72" s="44">
        <f t="shared" si="107"/>
        <v>0</v>
      </c>
      <c r="Y72" s="45">
        <v>0</v>
      </c>
      <c r="Z72" s="44">
        <f t="shared" si="108"/>
        <v>0</v>
      </c>
      <c r="AA72" s="45">
        <v>0</v>
      </c>
      <c r="AB72" s="44">
        <f t="shared" si="109"/>
        <v>0</v>
      </c>
      <c r="AC72" s="44">
        <v>0</v>
      </c>
      <c r="AD72" s="45">
        <v>0</v>
      </c>
      <c r="AE72" s="44">
        <f t="shared" si="110"/>
        <v>0</v>
      </c>
      <c r="AF72" s="44">
        <v>28</v>
      </c>
      <c r="AG72" s="44">
        <v>0</v>
      </c>
      <c r="AH72" s="46">
        <v>0.04</v>
      </c>
      <c r="AI72" s="46">
        <v>1.4999999999999999E-2</v>
      </c>
      <c r="AJ72" s="44">
        <f t="shared" si="111"/>
        <v>2.6</v>
      </c>
      <c r="AK72" s="47">
        <f t="shared" si="112"/>
        <v>0.97499999999999998</v>
      </c>
    </row>
    <row r="73" spans="1:37" ht="12.75" customHeight="1" x14ac:dyDescent="0.2">
      <c r="A73" s="515" t="s">
        <v>300</v>
      </c>
      <c r="B73" s="36" t="s">
        <v>10</v>
      </c>
      <c r="C73" s="36" t="s">
        <v>3</v>
      </c>
      <c r="D73" s="721">
        <v>65</v>
      </c>
      <c r="E73" s="721">
        <v>35</v>
      </c>
      <c r="F73" s="489">
        <v>10</v>
      </c>
      <c r="G73" s="37">
        <f t="shared" si="99"/>
        <v>42.772916666666667</v>
      </c>
      <c r="H73" s="37">
        <f t="shared" si="100"/>
        <v>22.227083333333333</v>
      </c>
      <c r="I73" s="38">
        <f t="shared" si="101"/>
        <v>0.34195512820512819</v>
      </c>
      <c r="J73" s="39">
        <v>36</v>
      </c>
      <c r="K73" s="699">
        <v>32</v>
      </c>
      <c r="L73" s="583">
        <v>1.2</v>
      </c>
      <c r="M73" s="843">
        <v>12900</v>
      </c>
      <c r="N73" s="535"/>
      <c r="O73" s="43">
        <f t="shared" si="102"/>
        <v>403.125</v>
      </c>
      <c r="P73" s="44">
        <f t="shared" si="103"/>
        <v>11.197916666666666</v>
      </c>
      <c r="Q73" s="45"/>
      <c r="R73" s="44">
        <f t="shared" si="104"/>
        <v>0</v>
      </c>
      <c r="S73" s="45"/>
      <c r="T73" s="44">
        <f t="shared" si="105"/>
        <v>0</v>
      </c>
      <c r="U73" s="45"/>
      <c r="V73" s="44">
        <f t="shared" si="106"/>
        <v>0</v>
      </c>
      <c r="W73" s="45">
        <v>0</v>
      </c>
      <c r="X73" s="44">
        <f t="shared" si="107"/>
        <v>0</v>
      </c>
      <c r="Y73" s="45">
        <v>0</v>
      </c>
      <c r="Z73" s="44">
        <f t="shared" si="108"/>
        <v>0</v>
      </c>
      <c r="AA73" s="45">
        <v>0</v>
      </c>
      <c r="AB73" s="44">
        <f t="shared" si="109"/>
        <v>0</v>
      </c>
      <c r="AC73" s="44">
        <v>0</v>
      </c>
      <c r="AD73" s="45">
        <v>0</v>
      </c>
      <c r="AE73" s="44">
        <f t="shared" si="110"/>
        <v>0</v>
      </c>
      <c r="AF73" s="44">
        <v>28</v>
      </c>
      <c r="AG73" s="44">
        <v>0</v>
      </c>
      <c r="AH73" s="46">
        <v>0.04</v>
      </c>
      <c r="AI73" s="46">
        <v>1.4999999999999999E-2</v>
      </c>
      <c r="AJ73" s="44">
        <f t="shared" si="111"/>
        <v>2.6</v>
      </c>
      <c r="AK73" s="47">
        <f t="shared" si="112"/>
        <v>0.97499999999999998</v>
      </c>
    </row>
    <row r="74" spans="1:37" ht="12.75" customHeight="1" x14ac:dyDescent="0.2">
      <c r="A74" s="515" t="s">
        <v>300</v>
      </c>
      <c r="B74" s="36" t="s">
        <v>11</v>
      </c>
      <c r="C74" s="36" t="s">
        <v>1</v>
      </c>
      <c r="D74" s="721">
        <v>60</v>
      </c>
      <c r="E74" s="721">
        <v>35</v>
      </c>
      <c r="F74" s="489">
        <v>10</v>
      </c>
      <c r="G74" s="37">
        <f t="shared" si="99"/>
        <v>49.409374999999997</v>
      </c>
      <c r="H74" s="37">
        <f t="shared" si="100"/>
        <v>10.590625000000003</v>
      </c>
      <c r="I74" s="38">
        <f t="shared" si="101"/>
        <v>0.17651041666666673</v>
      </c>
      <c r="J74" s="39">
        <v>10</v>
      </c>
      <c r="K74" s="699">
        <v>32</v>
      </c>
      <c r="L74" s="583">
        <v>1.2</v>
      </c>
      <c r="M74" s="843">
        <v>5795</v>
      </c>
      <c r="N74" s="535"/>
      <c r="O74" s="43">
        <f t="shared" si="102"/>
        <v>181.09375</v>
      </c>
      <c r="P74" s="44">
        <f t="shared" si="103"/>
        <v>18.109375</v>
      </c>
      <c r="Q74" s="45"/>
      <c r="R74" s="44">
        <f t="shared" si="104"/>
        <v>0</v>
      </c>
      <c r="S74" s="45"/>
      <c r="T74" s="44">
        <f t="shared" si="105"/>
        <v>0</v>
      </c>
      <c r="U74" s="45"/>
      <c r="V74" s="44">
        <f t="shared" si="106"/>
        <v>0</v>
      </c>
      <c r="W74" s="45">
        <v>0</v>
      </c>
      <c r="X74" s="44">
        <f t="shared" si="107"/>
        <v>0</v>
      </c>
      <c r="Y74" s="45">
        <v>0</v>
      </c>
      <c r="Z74" s="44">
        <f t="shared" si="108"/>
        <v>0</v>
      </c>
      <c r="AA74" s="45">
        <v>0</v>
      </c>
      <c r="AB74" s="44">
        <f t="shared" si="109"/>
        <v>0</v>
      </c>
      <c r="AC74" s="44">
        <v>0</v>
      </c>
      <c r="AD74" s="45">
        <v>0</v>
      </c>
      <c r="AE74" s="44">
        <f t="shared" si="110"/>
        <v>0</v>
      </c>
      <c r="AF74" s="44">
        <v>28</v>
      </c>
      <c r="AG74" s="44">
        <v>0</v>
      </c>
      <c r="AH74" s="46">
        <v>0.04</v>
      </c>
      <c r="AI74" s="46">
        <v>1.4999999999999999E-2</v>
      </c>
      <c r="AJ74" s="44">
        <f t="shared" si="111"/>
        <v>2.4</v>
      </c>
      <c r="AK74" s="47">
        <f t="shared" si="112"/>
        <v>0.89999999999999991</v>
      </c>
    </row>
    <row r="75" spans="1:37" ht="12.75" customHeight="1" x14ac:dyDescent="0.2">
      <c r="A75" s="515" t="s">
        <v>300</v>
      </c>
      <c r="B75" s="36" t="s">
        <v>11</v>
      </c>
      <c r="C75" s="36" t="s">
        <v>2</v>
      </c>
      <c r="D75" s="721">
        <v>60</v>
      </c>
      <c r="E75" s="721">
        <v>35</v>
      </c>
      <c r="F75" s="489">
        <v>10</v>
      </c>
      <c r="G75" s="37">
        <f t="shared" si="99"/>
        <v>42.087760416666661</v>
      </c>
      <c r="H75" s="37">
        <f t="shared" si="100"/>
        <v>17.912239583333339</v>
      </c>
      <c r="I75" s="38">
        <f t="shared" si="101"/>
        <v>0.29853732638888897</v>
      </c>
      <c r="J75" s="39">
        <v>24</v>
      </c>
      <c r="K75" s="699">
        <v>32</v>
      </c>
      <c r="L75" s="583">
        <v>1.2</v>
      </c>
      <c r="M75" s="843">
        <v>8285</v>
      </c>
      <c r="N75" s="535"/>
      <c r="O75" s="43">
        <f t="shared" si="102"/>
        <v>258.90625</v>
      </c>
      <c r="P75" s="44">
        <f t="shared" si="103"/>
        <v>10.787760416666666</v>
      </c>
      <c r="Q75" s="45"/>
      <c r="R75" s="44">
        <f t="shared" si="104"/>
        <v>0</v>
      </c>
      <c r="S75" s="45"/>
      <c r="T75" s="44">
        <f t="shared" si="105"/>
        <v>0</v>
      </c>
      <c r="U75" s="45"/>
      <c r="V75" s="44">
        <f t="shared" si="106"/>
        <v>0</v>
      </c>
      <c r="W75" s="45">
        <v>0</v>
      </c>
      <c r="X75" s="44">
        <f t="shared" si="107"/>
        <v>0</v>
      </c>
      <c r="Y75" s="45">
        <v>0</v>
      </c>
      <c r="Z75" s="44">
        <f t="shared" si="108"/>
        <v>0</v>
      </c>
      <c r="AA75" s="45">
        <v>0</v>
      </c>
      <c r="AB75" s="44">
        <f t="shared" si="109"/>
        <v>0</v>
      </c>
      <c r="AC75" s="44">
        <v>0</v>
      </c>
      <c r="AD75" s="45">
        <v>0</v>
      </c>
      <c r="AE75" s="44">
        <f t="shared" si="110"/>
        <v>0</v>
      </c>
      <c r="AF75" s="44">
        <v>28</v>
      </c>
      <c r="AG75" s="44">
        <v>0</v>
      </c>
      <c r="AH75" s="46">
        <v>0.04</v>
      </c>
      <c r="AI75" s="46">
        <v>1.4999999999999999E-2</v>
      </c>
      <c r="AJ75" s="44">
        <f t="shared" si="111"/>
        <v>2.4</v>
      </c>
      <c r="AK75" s="47">
        <f t="shared" si="112"/>
        <v>0.89999999999999991</v>
      </c>
    </row>
    <row r="76" spans="1:37" s="370" customFormat="1" ht="13.5" customHeight="1" thickBot="1" x14ac:dyDescent="0.25">
      <c r="A76" s="511" t="s">
        <v>300</v>
      </c>
      <c r="B76" s="48" t="s">
        <v>11</v>
      </c>
      <c r="C76" s="48" t="s">
        <v>3</v>
      </c>
      <c r="D76" s="724">
        <v>60</v>
      </c>
      <c r="E76" s="724">
        <v>35</v>
      </c>
      <c r="F76" s="512">
        <v>10</v>
      </c>
      <c r="G76" s="49">
        <f t="shared" si="99"/>
        <v>42.202777777777776</v>
      </c>
      <c r="H76" s="49">
        <f t="shared" si="100"/>
        <v>17.797222222222224</v>
      </c>
      <c r="I76" s="50">
        <f t="shared" si="101"/>
        <v>0.29662037037037042</v>
      </c>
      <c r="J76" s="51">
        <v>36</v>
      </c>
      <c r="K76" s="700">
        <v>32</v>
      </c>
      <c r="L76" s="585">
        <v>1.2</v>
      </c>
      <c r="M76" s="843">
        <v>12560</v>
      </c>
      <c r="N76" s="586"/>
      <c r="O76" s="55">
        <f t="shared" si="102"/>
        <v>392.5</v>
      </c>
      <c r="P76" s="56">
        <f t="shared" si="103"/>
        <v>10.902777777777779</v>
      </c>
      <c r="Q76" s="57"/>
      <c r="R76" s="56">
        <f t="shared" si="104"/>
        <v>0</v>
      </c>
      <c r="S76" s="57"/>
      <c r="T76" s="56">
        <f t="shared" si="105"/>
        <v>0</v>
      </c>
      <c r="U76" s="57"/>
      <c r="V76" s="56">
        <f t="shared" si="106"/>
        <v>0</v>
      </c>
      <c r="W76" s="57">
        <v>0</v>
      </c>
      <c r="X76" s="56">
        <f t="shared" si="107"/>
        <v>0</v>
      </c>
      <c r="Y76" s="57">
        <v>0</v>
      </c>
      <c r="Z76" s="56">
        <f t="shared" si="108"/>
        <v>0</v>
      </c>
      <c r="AA76" s="57">
        <v>0</v>
      </c>
      <c r="AB76" s="56">
        <f t="shared" si="109"/>
        <v>0</v>
      </c>
      <c r="AC76" s="56">
        <v>0</v>
      </c>
      <c r="AD76" s="57">
        <v>0</v>
      </c>
      <c r="AE76" s="56">
        <f t="shared" si="110"/>
        <v>0</v>
      </c>
      <c r="AF76" s="56">
        <v>28</v>
      </c>
      <c r="AG76" s="56">
        <v>0</v>
      </c>
      <c r="AH76" s="58">
        <v>0.04</v>
      </c>
      <c r="AI76" s="58">
        <v>1.4999999999999999E-2</v>
      </c>
      <c r="AJ76" s="56">
        <f t="shared" si="111"/>
        <v>2.4</v>
      </c>
      <c r="AK76" s="59">
        <f t="shared" si="112"/>
        <v>0.89999999999999991</v>
      </c>
    </row>
    <row r="77" spans="1:37" ht="13.5" customHeight="1" thickBot="1" x14ac:dyDescent="0.25">
      <c r="A77" s="666" t="s">
        <v>302</v>
      </c>
      <c r="B77" s="91" t="s">
        <v>187</v>
      </c>
      <c r="C77" s="91" t="s">
        <v>22</v>
      </c>
      <c r="D77" s="499">
        <v>79</v>
      </c>
      <c r="E77" s="499">
        <v>50</v>
      </c>
      <c r="F77" s="499">
        <v>10</v>
      </c>
      <c r="G77" s="500">
        <f>SUM(P77,R77,T77,V77,X77,Z77,AB77,AC77,AE77,AF77,AJ77,AK77)</f>
        <v>44.344999999999999</v>
      </c>
      <c r="H77" s="500">
        <f>D77-G77</f>
        <v>34.655000000000001</v>
      </c>
      <c r="I77" s="501">
        <f>H77/D77</f>
        <v>0.4386708860759494</v>
      </c>
      <c r="J77" s="502">
        <v>1</v>
      </c>
      <c r="K77" s="704">
        <v>32</v>
      </c>
      <c r="L77" s="665">
        <v>1.2</v>
      </c>
      <c r="M77" s="856"/>
      <c r="N77" s="588"/>
      <c r="O77" s="506">
        <f>(M77+N77)/K77</f>
        <v>0</v>
      </c>
      <c r="P77" s="507">
        <f t="shared" si="103"/>
        <v>0</v>
      </c>
      <c r="Q77" s="508"/>
      <c r="R77" s="507">
        <f t="shared" si="104"/>
        <v>0</v>
      </c>
      <c r="S77" s="508"/>
      <c r="T77" s="507">
        <f>S77/K77</f>
        <v>0</v>
      </c>
      <c r="U77" s="505"/>
      <c r="V77" s="507">
        <f>U77*L77</f>
        <v>0</v>
      </c>
      <c r="W77" s="508">
        <v>0</v>
      </c>
      <c r="X77" s="507">
        <f>(W77/K77)/J77</f>
        <v>0</v>
      </c>
      <c r="Y77" s="508">
        <v>0</v>
      </c>
      <c r="Z77" s="507">
        <f>(Y77/K77)/J77</f>
        <v>0</v>
      </c>
      <c r="AA77" s="508">
        <v>0</v>
      </c>
      <c r="AB77" s="507">
        <f>(AA77/K77)/J77</f>
        <v>0</v>
      </c>
      <c r="AC77" s="507">
        <v>0</v>
      </c>
      <c r="AD77" s="508">
        <v>0</v>
      </c>
      <c r="AE77" s="507">
        <f>AD77/K77</f>
        <v>0</v>
      </c>
      <c r="AF77" s="507">
        <v>40</v>
      </c>
      <c r="AG77" s="507">
        <v>0</v>
      </c>
      <c r="AH77" s="524">
        <v>0.04</v>
      </c>
      <c r="AI77" s="524">
        <v>1.4999999999999999E-2</v>
      </c>
      <c r="AJ77" s="507">
        <f>(D77*AH77)+AG77</f>
        <v>3.16</v>
      </c>
      <c r="AK77" s="509">
        <f>D77*AI77</f>
        <v>1.1850000000000001</v>
      </c>
    </row>
    <row r="78" spans="1:37" s="10" customFormat="1" ht="13.5" customHeight="1" x14ac:dyDescent="0.2">
      <c r="A78" s="510" t="s">
        <v>303</v>
      </c>
      <c r="B78" s="24" t="s">
        <v>10</v>
      </c>
      <c r="C78" s="24" t="s">
        <v>114</v>
      </c>
      <c r="D78" s="488">
        <v>79</v>
      </c>
      <c r="E78" s="488">
        <v>50</v>
      </c>
      <c r="F78" s="488">
        <v>10</v>
      </c>
      <c r="G78" s="25">
        <f t="shared" ref="G78:G83" si="113">SUM(P78,R78,T78,V78,X78,Z78,AB78,AC78,AE78,AF78,AJ78,AK78)</f>
        <v>55.626249999999999</v>
      </c>
      <c r="H78" s="25">
        <f t="shared" ref="H78:H83" si="114">D78-G78</f>
        <v>23.373750000000001</v>
      </c>
      <c r="I78" s="26">
        <f t="shared" ref="I78:I83" si="115">H78/D78</f>
        <v>0.29587025316455695</v>
      </c>
      <c r="J78" s="27">
        <v>10</v>
      </c>
      <c r="K78" s="701">
        <v>32</v>
      </c>
      <c r="L78" s="587">
        <v>1.2</v>
      </c>
      <c r="M78" s="843">
        <v>5850</v>
      </c>
      <c r="N78" s="590"/>
      <c r="O78" s="31">
        <f t="shared" ref="O78:O83" si="116">(M78+N78)/K78</f>
        <v>182.8125</v>
      </c>
      <c r="P78" s="32">
        <f t="shared" ref="P78:P83" si="117">O78/J78</f>
        <v>18.28125</v>
      </c>
      <c r="Q78" s="33"/>
      <c r="R78" s="32">
        <f t="shared" ref="R78:R83" si="118">Q78/K78</f>
        <v>0</v>
      </c>
      <c r="S78" s="33"/>
      <c r="T78" s="32">
        <f t="shared" ref="T78:T83" si="119">S78/K78</f>
        <v>0</v>
      </c>
      <c r="U78" s="33"/>
      <c r="V78" s="32">
        <f t="shared" ref="V78:V83" si="120">U78/K78</f>
        <v>0</v>
      </c>
      <c r="W78" s="33">
        <v>0</v>
      </c>
      <c r="X78" s="32">
        <f t="shared" ref="X78:X83" si="121">(W78/K78)/J78</f>
        <v>0</v>
      </c>
      <c r="Y78" s="33">
        <v>0</v>
      </c>
      <c r="Z78" s="32">
        <f t="shared" ref="Z78:Z83" si="122">(Y78/K78)/J78</f>
        <v>0</v>
      </c>
      <c r="AA78" s="33">
        <v>0</v>
      </c>
      <c r="AB78" s="32">
        <f t="shared" ref="AB78:AB83" si="123">(AA78/K78)/J78</f>
        <v>0</v>
      </c>
      <c r="AC78" s="32">
        <v>0</v>
      </c>
      <c r="AD78" s="33">
        <v>0</v>
      </c>
      <c r="AE78" s="32">
        <f t="shared" ref="AE78:AE83" si="124">AD78/K78</f>
        <v>0</v>
      </c>
      <c r="AF78" s="32">
        <v>33</v>
      </c>
      <c r="AG78" s="32">
        <v>0</v>
      </c>
      <c r="AH78" s="34">
        <v>0.04</v>
      </c>
      <c r="AI78" s="34">
        <v>1.4999999999999999E-2</v>
      </c>
      <c r="AJ78" s="32">
        <f t="shared" ref="AJ78:AJ83" si="125">(D78*AH78)+AG78</f>
        <v>3.16</v>
      </c>
      <c r="AK78" s="35">
        <f t="shared" ref="AK78:AK83" si="126">D78*AI78</f>
        <v>1.1850000000000001</v>
      </c>
    </row>
    <row r="79" spans="1:37" ht="13.5" customHeight="1" x14ac:dyDescent="0.2">
      <c r="A79" s="515" t="s">
        <v>303</v>
      </c>
      <c r="B79" s="36" t="s">
        <v>10</v>
      </c>
      <c r="C79" s="36" t="s">
        <v>2</v>
      </c>
      <c r="D79" s="489">
        <v>79</v>
      </c>
      <c r="E79" s="489">
        <v>50</v>
      </c>
      <c r="F79" s="489">
        <v>10</v>
      </c>
      <c r="G79" s="37">
        <f t="shared" si="113"/>
        <v>48.38666666666667</v>
      </c>
      <c r="H79" s="37">
        <f t="shared" si="114"/>
        <v>30.61333333333333</v>
      </c>
      <c r="I79" s="38">
        <f t="shared" si="115"/>
        <v>0.38751054852320671</v>
      </c>
      <c r="J79" s="39">
        <v>24</v>
      </c>
      <c r="K79" s="699">
        <v>32</v>
      </c>
      <c r="L79" s="583">
        <v>1.2</v>
      </c>
      <c r="M79" s="843">
        <v>8480</v>
      </c>
      <c r="N79" s="584"/>
      <c r="O79" s="43">
        <f t="shared" si="116"/>
        <v>265</v>
      </c>
      <c r="P79" s="44">
        <f t="shared" si="117"/>
        <v>11.041666666666666</v>
      </c>
      <c r="Q79" s="45"/>
      <c r="R79" s="44">
        <f t="shared" si="118"/>
        <v>0</v>
      </c>
      <c r="S79" s="45"/>
      <c r="T79" s="44">
        <f t="shared" si="119"/>
        <v>0</v>
      </c>
      <c r="U79" s="45"/>
      <c r="V79" s="44">
        <f t="shared" si="120"/>
        <v>0</v>
      </c>
      <c r="W79" s="45">
        <v>0</v>
      </c>
      <c r="X79" s="44">
        <f t="shared" si="121"/>
        <v>0</v>
      </c>
      <c r="Y79" s="45">
        <v>0</v>
      </c>
      <c r="Z79" s="44">
        <f t="shared" si="122"/>
        <v>0</v>
      </c>
      <c r="AA79" s="45">
        <v>0</v>
      </c>
      <c r="AB79" s="44">
        <f t="shared" si="123"/>
        <v>0</v>
      </c>
      <c r="AC79" s="44">
        <v>0</v>
      </c>
      <c r="AD79" s="45">
        <v>0</v>
      </c>
      <c r="AE79" s="44">
        <f t="shared" si="124"/>
        <v>0</v>
      </c>
      <c r="AF79" s="44">
        <v>33</v>
      </c>
      <c r="AG79" s="44">
        <v>0</v>
      </c>
      <c r="AH79" s="46">
        <v>0.04</v>
      </c>
      <c r="AI79" s="46">
        <v>1.4999999999999999E-2</v>
      </c>
      <c r="AJ79" s="44">
        <f t="shared" si="125"/>
        <v>3.16</v>
      </c>
      <c r="AK79" s="47">
        <f t="shared" si="126"/>
        <v>1.1850000000000001</v>
      </c>
    </row>
    <row r="80" spans="1:37" ht="13.5" customHeight="1" x14ac:dyDescent="0.2">
      <c r="A80" s="515" t="s">
        <v>303</v>
      </c>
      <c r="B80" s="36" t="s">
        <v>10</v>
      </c>
      <c r="C80" s="36" t="s">
        <v>3</v>
      </c>
      <c r="D80" s="489">
        <v>79</v>
      </c>
      <c r="E80" s="489">
        <v>50</v>
      </c>
      <c r="F80" s="489">
        <v>10</v>
      </c>
      <c r="G80" s="37">
        <f t="shared" si="113"/>
        <v>48.54291666666667</v>
      </c>
      <c r="H80" s="37">
        <f t="shared" si="114"/>
        <v>30.45708333333333</v>
      </c>
      <c r="I80" s="38">
        <f t="shared" si="115"/>
        <v>0.38553270042194088</v>
      </c>
      <c r="J80" s="39">
        <v>36</v>
      </c>
      <c r="K80" s="699">
        <v>32</v>
      </c>
      <c r="L80" s="583">
        <v>1.2</v>
      </c>
      <c r="M80" s="843">
        <v>12900</v>
      </c>
      <c r="N80" s="535"/>
      <c r="O80" s="43">
        <f t="shared" si="116"/>
        <v>403.125</v>
      </c>
      <c r="P80" s="44">
        <f t="shared" si="117"/>
        <v>11.197916666666666</v>
      </c>
      <c r="Q80" s="45"/>
      <c r="R80" s="44">
        <f t="shared" si="118"/>
        <v>0</v>
      </c>
      <c r="S80" s="45"/>
      <c r="T80" s="44">
        <f t="shared" si="119"/>
        <v>0</v>
      </c>
      <c r="U80" s="45"/>
      <c r="V80" s="44">
        <f t="shared" si="120"/>
        <v>0</v>
      </c>
      <c r="W80" s="45">
        <v>0</v>
      </c>
      <c r="X80" s="44">
        <f t="shared" si="121"/>
        <v>0</v>
      </c>
      <c r="Y80" s="45">
        <v>0</v>
      </c>
      <c r="Z80" s="44">
        <f t="shared" si="122"/>
        <v>0</v>
      </c>
      <c r="AA80" s="45">
        <v>0</v>
      </c>
      <c r="AB80" s="44">
        <f t="shared" si="123"/>
        <v>0</v>
      </c>
      <c r="AC80" s="44">
        <v>0</v>
      </c>
      <c r="AD80" s="45">
        <v>0</v>
      </c>
      <c r="AE80" s="44">
        <f t="shared" si="124"/>
        <v>0</v>
      </c>
      <c r="AF80" s="44">
        <v>33</v>
      </c>
      <c r="AG80" s="44">
        <v>0</v>
      </c>
      <c r="AH80" s="46">
        <v>0.04</v>
      </c>
      <c r="AI80" s="46">
        <v>1.4999999999999999E-2</v>
      </c>
      <c r="AJ80" s="44">
        <f t="shared" si="125"/>
        <v>3.16</v>
      </c>
      <c r="AK80" s="47">
        <f t="shared" si="126"/>
        <v>1.1850000000000001</v>
      </c>
    </row>
    <row r="81" spans="1:38" ht="13.5" customHeight="1" x14ac:dyDescent="0.2">
      <c r="A81" s="515" t="s">
        <v>303</v>
      </c>
      <c r="B81" s="36" t="s">
        <v>11</v>
      </c>
      <c r="C81" s="36" t="s">
        <v>1</v>
      </c>
      <c r="D81" s="489">
        <v>79</v>
      </c>
      <c r="E81" s="489">
        <v>50</v>
      </c>
      <c r="F81" s="489">
        <v>10</v>
      </c>
      <c r="G81" s="37">
        <f t="shared" si="113"/>
        <v>55.454374999999999</v>
      </c>
      <c r="H81" s="37">
        <f t="shared" si="114"/>
        <v>23.545625000000001</v>
      </c>
      <c r="I81" s="38">
        <f t="shared" si="115"/>
        <v>0.2980458860759494</v>
      </c>
      <c r="J81" s="39">
        <v>10</v>
      </c>
      <c r="K81" s="699">
        <v>32</v>
      </c>
      <c r="L81" s="583">
        <v>1.2</v>
      </c>
      <c r="M81" s="843">
        <v>5795</v>
      </c>
      <c r="N81" s="535"/>
      <c r="O81" s="43">
        <f t="shared" si="116"/>
        <v>181.09375</v>
      </c>
      <c r="P81" s="44">
        <f t="shared" si="117"/>
        <v>18.109375</v>
      </c>
      <c r="Q81" s="45"/>
      <c r="R81" s="44">
        <f t="shared" si="118"/>
        <v>0</v>
      </c>
      <c r="S81" s="45"/>
      <c r="T81" s="44">
        <f t="shared" si="119"/>
        <v>0</v>
      </c>
      <c r="U81" s="45"/>
      <c r="V81" s="44">
        <f t="shared" si="120"/>
        <v>0</v>
      </c>
      <c r="W81" s="45">
        <v>0</v>
      </c>
      <c r="X81" s="44">
        <f t="shared" si="121"/>
        <v>0</v>
      </c>
      <c r="Y81" s="45">
        <v>0</v>
      </c>
      <c r="Z81" s="44">
        <f t="shared" si="122"/>
        <v>0</v>
      </c>
      <c r="AA81" s="45">
        <v>0</v>
      </c>
      <c r="AB81" s="44">
        <f t="shared" si="123"/>
        <v>0</v>
      </c>
      <c r="AC81" s="44">
        <v>0</v>
      </c>
      <c r="AD81" s="45">
        <v>0</v>
      </c>
      <c r="AE81" s="44">
        <f t="shared" si="124"/>
        <v>0</v>
      </c>
      <c r="AF81" s="44">
        <v>33</v>
      </c>
      <c r="AG81" s="44">
        <v>0</v>
      </c>
      <c r="AH81" s="46">
        <v>0.04</v>
      </c>
      <c r="AI81" s="46">
        <v>1.4999999999999999E-2</v>
      </c>
      <c r="AJ81" s="44">
        <f t="shared" si="125"/>
        <v>3.16</v>
      </c>
      <c r="AK81" s="47">
        <f t="shared" si="126"/>
        <v>1.1850000000000001</v>
      </c>
    </row>
    <row r="82" spans="1:38" ht="13.5" customHeight="1" x14ac:dyDescent="0.2">
      <c r="A82" s="515" t="s">
        <v>303</v>
      </c>
      <c r="B82" s="36" t="s">
        <v>11</v>
      </c>
      <c r="C82" s="36" t="s">
        <v>2</v>
      </c>
      <c r="D82" s="489">
        <v>79</v>
      </c>
      <c r="E82" s="489">
        <v>50</v>
      </c>
      <c r="F82" s="489">
        <v>10</v>
      </c>
      <c r="G82" s="37">
        <f t="shared" si="113"/>
        <v>48.13276041666667</v>
      </c>
      <c r="H82" s="37">
        <f t="shared" si="114"/>
        <v>30.86723958333333</v>
      </c>
      <c r="I82" s="38">
        <f t="shared" si="115"/>
        <v>0.39072455168776365</v>
      </c>
      <c r="J82" s="39">
        <v>24</v>
      </c>
      <c r="K82" s="699">
        <v>32</v>
      </c>
      <c r="L82" s="583">
        <v>1.2</v>
      </c>
      <c r="M82" s="843">
        <v>8285</v>
      </c>
      <c r="N82" s="535"/>
      <c r="O82" s="43">
        <f t="shared" si="116"/>
        <v>258.90625</v>
      </c>
      <c r="P82" s="44">
        <f t="shared" si="117"/>
        <v>10.787760416666666</v>
      </c>
      <c r="Q82" s="45"/>
      <c r="R82" s="44">
        <f t="shared" si="118"/>
        <v>0</v>
      </c>
      <c r="S82" s="45"/>
      <c r="T82" s="44">
        <f t="shared" si="119"/>
        <v>0</v>
      </c>
      <c r="U82" s="45"/>
      <c r="V82" s="44">
        <f t="shared" si="120"/>
        <v>0</v>
      </c>
      <c r="W82" s="45">
        <v>0</v>
      </c>
      <c r="X82" s="44">
        <f t="shared" si="121"/>
        <v>0</v>
      </c>
      <c r="Y82" s="45">
        <v>0</v>
      </c>
      <c r="Z82" s="44">
        <f t="shared" si="122"/>
        <v>0</v>
      </c>
      <c r="AA82" s="45">
        <v>0</v>
      </c>
      <c r="AB82" s="44">
        <f t="shared" si="123"/>
        <v>0</v>
      </c>
      <c r="AC82" s="44">
        <v>0</v>
      </c>
      <c r="AD82" s="45">
        <v>0</v>
      </c>
      <c r="AE82" s="44">
        <f t="shared" si="124"/>
        <v>0</v>
      </c>
      <c r="AF82" s="44">
        <v>33</v>
      </c>
      <c r="AG82" s="44">
        <v>0</v>
      </c>
      <c r="AH82" s="46">
        <v>0.04</v>
      </c>
      <c r="AI82" s="46">
        <v>1.4999999999999999E-2</v>
      </c>
      <c r="AJ82" s="44">
        <f t="shared" si="125"/>
        <v>3.16</v>
      </c>
      <c r="AK82" s="47">
        <f t="shared" si="126"/>
        <v>1.1850000000000001</v>
      </c>
    </row>
    <row r="83" spans="1:38" s="370" customFormat="1" ht="13.5" customHeight="1" thickBot="1" x14ac:dyDescent="0.25">
      <c r="A83" s="511" t="s">
        <v>303</v>
      </c>
      <c r="B83" s="48" t="s">
        <v>11</v>
      </c>
      <c r="C83" s="48" t="s">
        <v>3</v>
      </c>
      <c r="D83" s="512">
        <v>79</v>
      </c>
      <c r="E83" s="512">
        <v>50</v>
      </c>
      <c r="F83" s="512">
        <v>10</v>
      </c>
      <c r="G83" s="49">
        <f t="shared" si="113"/>
        <v>48.247777777777785</v>
      </c>
      <c r="H83" s="49">
        <f t="shared" si="114"/>
        <v>30.752222222222215</v>
      </c>
      <c r="I83" s="50">
        <f t="shared" si="115"/>
        <v>0.38926863572433185</v>
      </c>
      <c r="J83" s="51">
        <v>36</v>
      </c>
      <c r="K83" s="700">
        <v>32</v>
      </c>
      <c r="L83" s="585">
        <v>1.2</v>
      </c>
      <c r="M83" s="843">
        <v>12560</v>
      </c>
      <c r="N83" s="586"/>
      <c r="O83" s="55">
        <f t="shared" si="116"/>
        <v>392.5</v>
      </c>
      <c r="P83" s="56">
        <f t="shared" si="117"/>
        <v>10.902777777777779</v>
      </c>
      <c r="Q83" s="57"/>
      <c r="R83" s="56">
        <f t="shared" si="118"/>
        <v>0</v>
      </c>
      <c r="S83" s="57"/>
      <c r="T83" s="56">
        <f t="shared" si="119"/>
        <v>0</v>
      </c>
      <c r="U83" s="57"/>
      <c r="V83" s="56">
        <f t="shared" si="120"/>
        <v>0</v>
      </c>
      <c r="W83" s="57">
        <v>0</v>
      </c>
      <c r="X83" s="56">
        <f t="shared" si="121"/>
        <v>0</v>
      </c>
      <c r="Y83" s="57">
        <v>0</v>
      </c>
      <c r="Z83" s="56">
        <f t="shared" si="122"/>
        <v>0</v>
      </c>
      <c r="AA83" s="57">
        <v>0</v>
      </c>
      <c r="AB83" s="56">
        <f t="shared" si="123"/>
        <v>0</v>
      </c>
      <c r="AC83" s="56">
        <v>0</v>
      </c>
      <c r="AD83" s="57">
        <v>0</v>
      </c>
      <c r="AE83" s="56">
        <f t="shared" si="124"/>
        <v>0</v>
      </c>
      <c r="AF83" s="56">
        <v>33</v>
      </c>
      <c r="AG83" s="56">
        <v>0</v>
      </c>
      <c r="AH83" s="58">
        <v>0.04</v>
      </c>
      <c r="AI83" s="58">
        <v>1.4999999999999999E-2</v>
      </c>
      <c r="AJ83" s="56">
        <f t="shared" si="125"/>
        <v>3.16</v>
      </c>
      <c r="AK83" s="59">
        <f t="shared" si="126"/>
        <v>1.1850000000000001</v>
      </c>
    </row>
    <row r="84" spans="1:38" s="10" customFormat="1" ht="13.5" customHeight="1" x14ac:dyDescent="0.2">
      <c r="A84" s="510" t="s">
        <v>405</v>
      </c>
      <c r="B84" s="24" t="s">
        <v>7</v>
      </c>
      <c r="C84" s="24" t="s">
        <v>22</v>
      </c>
      <c r="D84" s="488">
        <v>35</v>
      </c>
      <c r="E84" s="488">
        <v>25</v>
      </c>
      <c r="F84" s="488">
        <v>10</v>
      </c>
      <c r="G84" s="25">
        <f t="shared" ref="G84:G93" si="127">SUM(P84,R84,T84,V84,X84,Z84,AB84,AC84,AE84,AF84,AJ84,AK84)</f>
        <v>28.487499999999997</v>
      </c>
      <c r="H84" s="25">
        <f t="shared" ref="H84:H93" si="128">D84-G84</f>
        <v>6.5125000000000028</v>
      </c>
      <c r="I84" s="26">
        <f t="shared" ref="I84:I93" si="129">H84/D84</f>
        <v>0.18607142857142867</v>
      </c>
      <c r="J84" s="27">
        <v>1</v>
      </c>
      <c r="K84" s="701">
        <v>32</v>
      </c>
      <c r="L84" s="587">
        <v>1.2</v>
      </c>
      <c r="M84" s="838"/>
      <c r="N84" s="590"/>
      <c r="O84" s="31">
        <f t="shared" ref="O84:O87" si="130">(M84+N84)/K84</f>
        <v>0</v>
      </c>
      <c r="P84" s="32">
        <f t="shared" si="97"/>
        <v>0</v>
      </c>
      <c r="Q84" s="486">
        <v>850</v>
      </c>
      <c r="R84" s="32">
        <f t="shared" si="98"/>
        <v>26.5625</v>
      </c>
      <c r="S84" s="33"/>
      <c r="T84" s="32">
        <f t="shared" ref="T84:T93" si="131">S84/K84</f>
        <v>0</v>
      </c>
      <c r="U84" s="33"/>
      <c r="V84" s="32">
        <f t="shared" ref="V84:V87" si="132">U84/K84</f>
        <v>0</v>
      </c>
      <c r="W84" s="33">
        <v>0</v>
      </c>
      <c r="X84" s="32">
        <f t="shared" ref="X84:X93" si="133">(W84/K84)/J84</f>
        <v>0</v>
      </c>
      <c r="Y84" s="33">
        <v>0</v>
      </c>
      <c r="Z84" s="32">
        <f t="shared" ref="Z84:Z93" si="134">(Y84/K84)/J84</f>
        <v>0</v>
      </c>
      <c r="AA84" s="33">
        <v>0</v>
      </c>
      <c r="AB84" s="32">
        <f t="shared" ref="AB84:AB93" si="135">(AA84/K84)/J84</f>
        <v>0</v>
      </c>
      <c r="AC84" s="32">
        <v>0</v>
      </c>
      <c r="AD84" s="341">
        <v>0</v>
      </c>
      <c r="AE84" s="342">
        <f t="shared" ref="AE84:AE93" si="136">AD84/K84</f>
        <v>0</v>
      </c>
      <c r="AF84" s="32">
        <v>0</v>
      </c>
      <c r="AG84" s="342">
        <v>0</v>
      </c>
      <c r="AH84" s="411">
        <v>0.04</v>
      </c>
      <c r="AI84" s="411">
        <v>1.4999999999999999E-2</v>
      </c>
      <c r="AJ84" s="406">
        <f t="shared" ref="AJ84:AJ93" si="137">(D84*AH84)+AG84</f>
        <v>1.4000000000000001</v>
      </c>
      <c r="AK84" s="424">
        <f t="shared" ref="AK84:AK93" si="138">D84*AI84</f>
        <v>0.52500000000000002</v>
      </c>
    </row>
    <row r="85" spans="1:38" ht="12.75" customHeight="1" x14ac:dyDescent="0.2">
      <c r="A85" s="515" t="s">
        <v>406</v>
      </c>
      <c r="B85" s="36" t="s">
        <v>7</v>
      </c>
      <c r="C85" s="36" t="s">
        <v>1</v>
      </c>
      <c r="D85" s="721">
        <v>49</v>
      </c>
      <c r="E85" s="721">
        <v>30</v>
      </c>
      <c r="F85" s="489">
        <v>10</v>
      </c>
      <c r="G85" s="37">
        <f t="shared" si="127"/>
        <v>38.523125</v>
      </c>
      <c r="H85" s="37">
        <f t="shared" si="128"/>
        <v>10.476875</v>
      </c>
      <c r="I85" s="38">
        <f t="shared" si="129"/>
        <v>0.21381377551020408</v>
      </c>
      <c r="J85" s="39">
        <v>10</v>
      </c>
      <c r="K85" s="699">
        <v>32</v>
      </c>
      <c r="L85" s="583">
        <v>1.2</v>
      </c>
      <c r="M85" s="843">
        <v>4965</v>
      </c>
      <c r="N85" s="535"/>
      <c r="O85" s="43">
        <f t="shared" si="130"/>
        <v>155.15625</v>
      </c>
      <c r="P85" s="44">
        <f t="shared" si="97"/>
        <v>15.515625</v>
      </c>
      <c r="Q85" s="626">
        <v>650</v>
      </c>
      <c r="R85" s="44">
        <f t="shared" si="98"/>
        <v>20.3125</v>
      </c>
      <c r="S85" s="45"/>
      <c r="T85" s="44">
        <f t="shared" si="131"/>
        <v>0</v>
      </c>
      <c r="U85" s="45"/>
      <c r="V85" s="44">
        <f t="shared" si="132"/>
        <v>0</v>
      </c>
      <c r="W85" s="45">
        <v>0</v>
      </c>
      <c r="X85" s="44">
        <f t="shared" si="133"/>
        <v>0</v>
      </c>
      <c r="Y85" s="45">
        <v>0</v>
      </c>
      <c r="Z85" s="44">
        <f t="shared" si="134"/>
        <v>0</v>
      </c>
      <c r="AA85" s="45">
        <v>0</v>
      </c>
      <c r="AB85" s="44">
        <f t="shared" si="135"/>
        <v>0</v>
      </c>
      <c r="AC85" s="44">
        <v>0</v>
      </c>
      <c r="AD85" s="343">
        <v>0</v>
      </c>
      <c r="AE85" s="344">
        <f t="shared" si="136"/>
        <v>0</v>
      </c>
      <c r="AF85" s="44"/>
      <c r="AG85" s="344">
        <v>0</v>
      </c>
      <c r="AH85" s="409">
        <v>0.04</v>
      </c>
      <c r="AI85" s="409">
        <v>1.4999999999999999E-2</v>
      </c>
      <c r="AJ85" s="344">
        <f t="shared" si="137"/>
        <v>1.96</v>
      </c>
      <c r="AK85" s="410">
        <f t="shared" si="138"/>
        <v>0.73499999999999999</v>
      </c>
    </row>
    <row r="86" spans="1:38" ht="12.75" customHeight="1" x14ac:dyDescent="0.2">
      <c r="A86" s="515" t="s">
        <v>406</v>
      </c>
      <c r="B86" s="36" t="s">
        <v>7</v>
      </c>
      <c r="C86" s="36" t="s">
        <v>2</v>
      </c>
      <c r="D86" s="721">
        <v>49</v>
      </c>
      <c r="E86" s="721">
        <v>30</v>
      </c>
      <c r="F86" s="489">
        <v>10</v>
      </c>
      <c r="G86" s="37">
        <f t="shared" si="127"/>
        <v>32.389010416666665</v>
      </c>
      <c r="H86" s="37">
        <f t="shared" si="128"/>
        <v>16.610989583333335</v>
      </c>
      <c r="I86" s="38">
        <f t="shared" si="129"/>
        <v>0.338999787414966</v>
      </c>
      <c r="J86" s="39">
        <v>24</v>
      </c>
      <c r="K86" s="699">
        <v>32</v>
      </c>
      <c r="L86" s="583">
        <v>1.2</v>
      </c>
      <c r="M86" s="843">
        <v>7205</v>
      </c>
      <c r="N86" s="584"/>
      <c r="O86" s="43">
        <f t="shared" si="130"/>
        <v>225.15625</v>
      </c>
      <c r="P86" s="44">
        <f t="shared" si="97"/>
        <v>9.3815104166666661</v>
      </c>
      <c r="Q86" s="626">
        <v>650</v>
      </c>
      <c r="R86" s="44">
        <f t="shared" si="98"/>
        <v>20.3125</v>
      </c>
      <c r="S86" s="45"/>
      <c r="T86" s="44">
        <f t="shared" si="131"/>
        <v>0</v>
      </c>
      <c r="U86" s="45"/>
      <c r="V86" s="44">
        <f t="shared" si="132"/>
        <v>0</v>
      </c>
      <c r="W86" s="45">
        <v>0</v>
      </c>
      <c r="X86" s="44">
        <f t="shared" si="133"/>
        <v>0</v>
      </c>
      <c r="Y86" s="45">
        <v>0</v>
      </c>
      <c r="Z86" s="44">
        <f t="shared" si="134"/>
        <v>0</v>
      </c>
      <c r="AA86" s="45">
        <v>0</v>
      </c>
      <c r="AB86" s="44">
        <f t="shared" si="135"/>
        <v>0</v>
      </c>
      <c r="AC86" s="44">
        <v>0</v>
      </c>
      <c r="AD86" s="343">
        <v>0</v>
      </c>
      <c r="AE86" s="344">
        <f t="shared" si="136"/>
        <v>0</v>
      </c>
      <c r="AF86" s="44"/>
      <c r="AG86" s="344">
        <v>0</v>
      </c>
      <c r="AH86" s="409">
        <v>0.04</v>
      </c>
      <c r="AI86" s="409">
        <v>1.4999999999999999E-2</v>
      </c>
      <c r="AJ86" s="344">
        <f t="shared" si="137"/>
        <v>1.96</v>
      </c>
      <c r="AK86" s="410">
        <f t="shared" si="138"/>
        <v>0.73499999999999999</v>
      </c>
    </row>
    <row r="87" spans="1:38" s="370" customFormat="1" ht="12.75" customHeight="1" thickBot="1" x14ac:dyDescent="0.25">
      <c r="A87" s="511" t="s">
        <v>406</v>
      </c>
      <c r="B87" s="48" t="s">
        <v>7</v>
      </c>
      <c r="C87" s="48" t="s">
        <v>3</v>
      </c>
      <c r="D87" s="724">
        <v>49</v>
      </c>
      <c r="E87" s="724">
        <v>30</v>
      </c>
      <c r="F87" s="512">
        <v>10</v>
      </c>
      <c r="G87" s="49">
        <f t="shared" si="127"/>
        <v>32.699340277777779</v>
      </c>
      <c r="H87" s="49">
        <f t="shared" si="128"/>
        <v>16.300659722222221</v>
      </c>
      <c r="I87" s="50">
        <f t="shared" si="129"/>
        <v>0.33266652494331062</v>
      </c>
      <c r="J87" s="51">
        <v>36</v>
      </c>
      <c r="K87" s="700">
        <v>32</v>
      </c>
      <c r="L87" s="585">
        <v>1.2</v>
      </c>
      <c r="M87" s="843">
        <v>11165</v>
      </c>
      <c r="N87" s="586"/>
      <c r="O87" s="55">
        <f t="shared" si="130"/>
        <v>348.90625</v>
      </c>
      <c r="P87" s="56">
        <f t="shared" si="97"/>
        <v>9.6918402777777786</v>
      </c>
      <c r="Q87" s="487">
        <v>650</v>
      </c>
      <c r="R87" s="56">
        <f t="shared" si="98"/>
        <v>20.3125</v>
      </c>
      <c r="S87" s="57"/>
      <c r="T87" s="56">
        <f t="shared" si="131"/>
        <v>0</v>
      </c>
      <c r="U87" s="57"/>
      <c r="V87" s="56">
        <f t="shared" si="132"/>
        <v>0</v>
      </c>
      <c r="W87" s="57">
        <v>0</v>
      </c>
      <c r="X87" s="56">
        <f t="shared" si="133"/>
        <v>0</v>
      </c>
      <c r="Y87" s="57">
        <v>0</v>
      </c>
      <c r="Z87" s="56">
        <f t="shared" si="134"/>
        <v>0</v>
      </c>
      <c r="AA87" s="57">
        <v>0</v>
      </c>
      <c r="AB87" s="56">
        <f t="shared" si="135"/>
        <v>0</v>
      </c>
      <c r="AC87" s="56">
        <v>0</v>
      </c>
      <c r="AD87" s="349">
        <v>0</v>
      </c>
      <c r="AE87" s="350">
        <f t="shared" si="136"/>
        <v>0</v>
      </c>
      <c r="AF87" s="56"/>
      <c r="AG87" s="350">
        <v>0</v>
      </c>
      <c r="AH87" s="417">
        <v>0.04</v>
      </c>
      <c r="AI87" s="417">
        <v>1.4999999999999999E-2</v>
      </c>
      <c r="AJ87" s="350">
        <f t="shared" si="137"/>
        <v>1.96</v>
      </c>
      <c r="AK87" s="414">
        <f t="shared" si="138"/>
        <v>0.73499999999999999</v>
      </c>
    </row>
    <row r="88" spans="1:38" s="24" customFormat="1" ht="12.75" customHeight="1" x14ac:dyDescent="0.2">
      <c r="A88" s="569" t="s">
        <v>59</v>
      </c>
      <c r="B88" s="24" t="s">
        <v>11</v>
      </c>
      <c r="C88" s="24" t="s">
        <v>1</v>
      </c>
      <c r="D88" s="723">
        <v>39</v>
      </c>
      <c r="E88" s="723">
        <v>30</v>
      </c>
      <c r="F88" s="488">
        <v>10</v>
      </c>
      <c r="G88" s="25">
        <f t="shared" si="127"/>
        <v>30.77</v>
      </c>
      <c r="H88" s="25">
        <f t="shared" si="128"/>
        <v>8.23</v>
      </c>
      <c r="I88" s="26">
        <f t="shared" si="129"/>
        <v>0.21102564102564103</v>
      </c>
      <c r="J88" s="27">
        <v>10</v>
      </c>
      <c r="K88" s="701">
        <v>32</v>
      </c>
      <c r="L88" s="587">
        <v>1.2</v>
      </c>
      <c r="M88" s="843">
        <v>4360</v>
      </c>
      <c r="N88" s="590"/>
      <c r="O88" s="31">
        <f t="shared" ref="O88:O108" si="139">(M88+N88)/K88</f>
        <v>136.25</v>
      </c>
      <c r="P88" s="32">
        <f t="shared" si="97"/>
        <v>13.625</v>
      </c>
      <c r="Q88" s="33"/>
      <c r="R88" s="32">
        <f t="shared" si="98"/>
        <v>0</v>
      </c>
      <c r="S88" s="33"/>
      <c r="T88" s="32">
        <f t="shared" si="131"/>
        <v>0</v>
      </c>
      <c r="U88" s="30"/>
      <c r="V88" s="32">
        <f t="shared" ref="V88:V93" si="140">U88*L88</f>
        <v>0</v>
      </c>
      <c r="W88" s="33">
        <v>0</v>
      </c>
      <c r="X88" s="32">
        <f t="shared" si="133"/>
        <v>0</v>
      </c>
      <c r="Y88" s="33">
        <v>0</v>
      </c>
      <c r="Z88" s="32">
        <f t="shared" si="134"/>
        <v>0</v>
      </c>
      <c r="AA88" s="33">
        <v>0</v>
      </c>
      <c r="AB88" s="32">
        <f t="shared" si="135"/>
        <v>0</v>
      </c>
      <c r="AC88" s="32">
        <v>0</v>
      </c>
      <c r="AD88" s="33">
        <v>0</v>
      </c>
      <c r="AE88" s="32">
        <f t="shared" si="136"/>
        <v>0</v>
      </c>
      <c r="AF88" s="717">
        <v>15</v>
      </c>
      <c r="AG88" s="32">
        <v>0</v>
      </c>
      <c r="AH88" s="34">
        <v>0.04</v>
      </c>
      <c r="AI88" s="34">
        <v>1.4999999999999999E-2</v>
      </c>
      <c r="AJ88" s="32">
        <f t="shared" si="137"/>
        <v>1.56</v>
      </c>
      <c r="AK88" s="35">
        <f t="shared" si="138"/>
        <v>0.58499999999999996</v>
      </c>
      <c r="AL88" s="597"/>
    </row>
    <row r="89" spans="1:38" s="36" customFormat="1" ht="12.75" customHeight="1" x14ac:dyDescent="0.2">
      <c r="A89" s="572" t="s">
        <v>59</v>
      </c>
      <c r="B89" s="36" t="s">
        <v>11</v>
      </c>
      <c r="C89" s="36" t="s">
        <v>2</v>
      </c>
      <c r="D89" s="721">
        <v>39</v>
      </c>
      <c r="E89" s="721">
        <v>30</v>
      </c>
      <c r="F89" s="489">
        <v>10</v>
      </c>
      <c r="G89" s="37">
        <f t="shared" si="127"/>
        <v>25.40671875</v>
      </c>
      <c r="H89" s="37">
        <f t="shared" si="128"/>
        <v>13.59328125</v>
      </c>
      <c r="I89" s="38">
        <f t="shared" si="129"/>
        <v>0.34854567307692308</v>
      </c>
      <c r="J89" s="39">
        <v>24</v>
      </c>
      <c r="K89" s="699">
        <v>32</v>
      </c>
      <c r="L89" s="583">
        <v>1.2</v>
      </c>
      <c r="M89" s="843">
        <v>6345</v>
      </c>
      <c r="N89" s="535"/>
      <c r="O89" s="43">
        <f t="shared" si="139"/>
        <v>198.28125</v>
      </c>
      <c r="P89" s="44">
        <f t="shared" si="97"/>
        <v>8.26171875</v>
      </c>
      <c r="Q89" s="45"/>
      <c r="R89" s="44">
        <f t="shared" si="98"/>
        <v>0</v>
      </c>
      <c r="S89" s="45"/>
      <c r="T89" s="44">
        <f t="shared" si="131"/>
        <v>0</v>
      </c>
      <c r="U89" s="42"/>
      <c r="V89" s="44">
        <f t="shared" si="140"/>
        <v>0</v>
      </c>
      <c r="W89" s="45">
        <v>0</v>
      </c>
      <c r="X89" s="44">
        <f t="shared" si="133"/>
        <v>0</v>
      </c>
      <c r="Y89" s="45">
        <v>0</v>
      </c>
      <c r="Z89" s="44">
        <f t="shared" si="134"/>
        <v>0</v>
      </c>
      <c r="AA89" s="45">
        <v>0</v>
      </c>
      <c r="AB89" s="44">
        <f t="shared" si="135"/>
        <v>0</v>
      </c>
      <c r="AC89" s="44">
        <v>0</v>
      </c>
      <c r="AD89" s="45">
        <v>0</v>
      </c>
      <c r="AE89" s="44">
        <f t="shared" si="136"/>
        <v>0</v>
      </c>
      <c r="AF89" s="629">
        <v>15</v>
      </c>
      <c r="AG89" s="44">
        <v>0</v>
      </c>
      <c r="AH89" s="46">
        <v>0.04</v>
      </c>
      <c r="AI89" s="46">
        <v>1.4999999999999999E-2</v>
      </c>
      <c r="AJ89" s="44">
        <f t="shared" si="137"/>
        <v>1.56</v>
      </c>
      <c r="AK89" s="47">
        <f t="shared" si="138"/>
        <v>0.58499999999999996</v>
      </c>
      <c r="AL89" s="567"/>
    </row>
    <row r="90" spans="1:38" s="36" customFormat="1" ht="12.75" customHeight="1" x14ac:dyDescent="0.2">
      <c r="A90" s="572" t="s">
        <v>59</v>
      </c>
      <c r="B90" s="36" t="s">
        <v>11</v>
      </c>
      <c r="C90" s="36" t="s">
        <v>3</v>
      </c>
      <c r="D90" s="721">
        <v>39</v>
      </c>
      <c r="E90" s="721">
        <v>30</v>
      </c>
      <c r="F90" s="489">
        <v>10</v>
      </c>
      <c r="G90" s="37">
        <f t="shared" si="127"/>
        <v>25.52173611111111</v>
      </c>
      <c r="H90" s="37">
        <f t="shared" si="128"/>
        <v>13.47826388888889</v>
      </c>
      <c r="I90" s="38">
        <f t="shared" si="129"/>
        <v>0.34559650997150998</v>
      </c>
      <c r="J90" s="39">
        <v>36</v>
      </c>
      <c r="K90" s="699">
        <v>32</v>
      </c>
      <c r="L90" s="583">
        <v>1.2</v>
      </c>
      <c r="M90" s="843">
        <v>9650</v>
      </c>
      <c r="N90" s="535"/>
      <c r="O90" s="43">
        <f t="shared" si="139"/>
        <v>301.5625</v>
      </c>
      <c r="P90" s="44">
        <f t="shared" si="97"/>
        <v>8.3767361111111107</v>
      </c>
      <c r="Q90" s="45"/>
      <c r="R90" s="44">
        <f t="shared" si="98"/>
        <v>0</v>
      </c>
      <c r="S90" s="45"/>
      <c r="T90" s="44">
        <f t="shared" si="131"/>
        <v>0</v>
      </c>
      <c r="U90" s="42"/>
      <c r="V90" s="44">
        <f t="shared" si="140"/>
        <v>0</v>
      </c>
      <c r="W90" s="45">
        <v>0</v>
      </c>
      <c r="X90" s="44">
        <f t="shared" si="133"/>
        <v>0</v>
      </c>
      <c r="Y90" s="45">
        <v>0</v>
      </c>
      <c r="Z90" s="44">
        <f t="shared" si="134"/>
        <v>0</v>
      </c>
      <c r="AA90" s="45">
        <v>0</v>
      </c>
      <c r="AB90" s="44">
        <f t="shared" si="135"/>
        <v>0</v>
      </c>
      <c r="AC90" s="44">
        <v>0</v>
      </c>
      <c r="AD90" s="45">
        <v>0</v>
      </c>
      <c r="AE90" s="44">
        <f t="shared" si="136"/>
        <v>0</v>
      </c>
      <c r="AF90" s="629">
        <v>15</v>
      </c>
      <c r="AG90" s="44">
        <v>0</v>
      </c>
      <c r="AH90" s="46">
        <v>0.04</v>
      </c>
      <c r="AI90" s="46">
        <v>1.4999999999999999E-2</v>
      </c>
      <c r="AJ90" s="44">
        <f t="shared" si="137"/>
        <v>1.56</v>
      </c>
      <c r="AK90" s="47">
        <f t="shared" si="138"/>
        <v>0.58499999999999996</v>
      </c>
      <c r="AL90" s="567"/>
    </row>
    <row r="91" spans="1:38" s="36" customFormat="1" ht="12.75" customHeight="1" x14ac:dyDescent="0.2">
      <c r="A91" s="572" t="s">
        <v>59</v>
      </c>
      <c r="B91" s="36" t="s">
        <v>10</v>
      </c>
      <c r="C91" s="36" t="s">
        <v>1</v>
      </c>
      <c r="D91" s="721">
        <v>39</v>
      </c>
      <c r="E91" s="721">
        <v>30</v>
      </c>
      <c r="F91" s="489">
        <v>10</v>
      </c>
      <c r="G91" s="37">
        <f t="shared" si="127"/>
        <v>32.426249999999996</v>
      </c>
      <c r="H91" s="37">
        <f t="shared" si="128"/>
        <v>6.573750000000004</v>
      </c>
      <c r="I91" s="38">
        <f t="shared" si="129"/>
        <v>0.16855769230769241</v>
      </c>
      <c r="J91" s="39">
        <v>10</v>
      </c>
      <c r="K91" s="699">
        <v>32</v>
      </c>
      <c r="L91" s="583">
        <v>1.2</v>
      </c>
      <c r="M91" s="843">
        <v>4890</v>
      </c>
      <c r="N91" s="535"/>
      <c r="O91" s="43">
        <f t="shared" si="139"/>
        <v>152.8125</v>
      </c>
      <c r="P91" s="44">
        <f t="shared" si="97"/>
        <v>15.28125</v>
      </c>
      <c r="Q91" s="45"/>
      <c r="R91" s="44">
        <f t="shared" si="98"/>
        <v>0</v>
      </c>
      <c r="S91" s="45"/>
      <c r="T91" s="44">
        <f t="shared" si="131"/>
        <v>0</v>
      </c>
      <c r="U91" s="42"/>
      <c r="V91" s="44">
        <f t="shared" si="140"/>
        <v>0</v>
      </c>
      <c r="W91" s="45">
        <v>0</v>
      </c>
      <c r="X91" s="44">
        <f t="shared" si="133"/>
        <v>0</v>
      </c>
      <c r="Y91" s="45">
        <v>0</v>
      </c>
      <c r="Z91" s="44">
        <f t="shared" si="134"/>
        <v>0</v>
      </c>
      <c r="AA91" s="45">
        <v>0</v>
      </c>
      <c r="AB91" s="44">
        <f t="shared" si="135"/>
        <v>0</v>
      </c>
      <c r="AC91" s="44">
        <v>0</v>
      </c>
      <c r="AD91" s="45">
        <v>0</v>
      </c>
      <c r="AE91" s="44">
        <f t="shared" si="136"/>
        <v>0</v>
      </c>
      <c r="AF91" s="629">
        <v>15</v>
      </c>
      <c r="AG91" s="44">
        <v>0</v>
      </c>
      <c r="AH91" s="46">
        <v>0.04</v>
      </c>
      <c r="AI91" s="46">
        <v>1.4999999999999999E-2</v>
      </c>
      <c r="AJ91" s="44">
        <f t="shared" si="137"/>
        <v>1.56</v>
      </c>
      <c r="AK91" s="47">
        <f t="shared" si="138"/>
        <v>0.58499999999999996</v>
      </c>
      <c r="AL91" s="567"/>
    </row>
    <row r="92" spans="1:38" s="36" customFormat="1" ht="12.75" customHeight="1" x14ac:dyDescent="0.2">
      <c r="A92" s="572" t="s">
        <v>59</v>
      </c>
      <c r="B92" s="36" t="s">
        <v>10</v>
      </c>
      <c r="C92" s="36" t="s">
        <v>2</v>
      </c>
      <c r="D92" s="721">
        <v>39</v>
      </c>
      <c r="E92" s="721">
        <v>30</v>
      </c>
      <c r="F92" s="489">
        <v>10</v>
      </c>
      <c r="G92" s="37">
        <f t="shared" si="127"/>
        <v>26.493958333333335</v>
      </c>
      <c r="H92" s="37">
        <f t="shared" si="128"/>
        <v>12.506041666666665</v>
      </c>
      <c r="I92" s="38">
        <f t="shared" si="129"/>
        <v>0.32066773504273499</v>
      </c>
      <c r="J92" s="39">
        <v>24</v>
      </c>
      <c r="K92" s="699">
        <v>32</v>
      </c>
      <c r="L92" s="583">
        <v>1.2</v>
      </c>
      <c r="M92" s="843">
        <v>7180</v>
      </c>
      <c r="N92" s="535"/>
      <c r="O92" s="43">
        <f t="shared" si="139"/>
        <v>224.375</v>
      </c>
      <c r="P92" s="44">
        <f t="shared" si="97"/>
        <v>9.3489583333333339</v>
      </c>
      <c r="Q92" s="45"/>
      <c r="R92" s="44">
        <f t="shared" si="98"/>
        <v>0</v>
      </c>
      <c r="S92" s="45"/>
      <c r="T92" s="44">
        <f t="shared" si="131"/>
        <v>0</v>
      </c>
      <c r="U92" s="42"/>
      <c r="V92" s="44">
        <f t="shared" si="140"/>
        <v>0</v>
      </c>
      <c r="W92" s="45">
        <v>0</v>
      </c>
      <c r="X92" s="44">
        <f t="shared" si="133"/>
        <v>0</v>
      </c>
      <c r="Y92" s="45">
        <v>0</v>
      </c>
      <c r="Z92" s="44">
        <f t="shared" si="134"/>
        <v>0</v>
      </c>
      <c r="AA92" s="45">
        <v>0</v>
      </c>
      <c r="AB92" s="44">
        <f t="shared" si="135"/>
        <v>0</v>
      </c>
      <c r="AC92" s="44">
        <v>0</v>
      </c>
      <c r="AD92" s="45">
        <v>0</v>
      </c>
      <c r="AE92" s="44">
        <f t="shared" si="136"/>
        <v>0</v>
      </c>
      <c r="AF92" s="629">
        <v>15</v>
      </c>
      <c r="AG92" s="44">
        <v>0</v>
      </c>
      <c r="AH92" s="46">
        <v>0.04</v>
      </c>
      <c r="AI92" s="46">
        <v>1.4999999999999999E-2</v>
      </c>
      <c r="AJ92" s="44">
        <f t="shared" si="137"/>
        <v>1.56</v>
      </c>
      <c r="AK92" s="47">
        <f t="shared" si="138"/>
        <v>0.58499999999999996</v>
      </c>
      <c r="AL92" s="567"/>
    </row>
    <row r="93" spans="1:38" s="48" customFormat="1" ht="13.5" customHeight="1" thickBot="1" x14ac:dyDescent="0.25">
      <c r="A93" s="595" t="s">
        <v>59</v>
      </c>
      <c r="B93" s="82" t="s">
        <v>10</v>
      </c>
      <c r="C93" s="82" t="s">
        <v>3</v>
      </c>
      <c r="D93" s="722">
        <v>39</v>
      </c>
      <c r="E93" s="722">
        <v>30</v>
      </c>
      <c r="F93" s="490">
        <v>10</v>
      </c>
      <c r="G93" s="83">
        <f t="shared" si="127"/>
        <v>26.650208333333335</v>
      </c>
      <c r="H93" s="83">
        <f t="shared" si="128"/>
        <v>12.349791666666665</v>
      </c>
      <c r="I93" s="84">
        <f t="shared" si="129"/>
        <v>0.31666132478632475</v>
      </c>
      <c r="J93" s="85">
        <v>36</v>
      </c>
      <c r="K93" s="702">
        <v>32</v>
      </c>
      <c r="L93" s="589">
        <v>1.2</v>
      </c>
      <c r="M93" s="843">
        <v>10950</v>
      </c>
      <c r="N93" s="584"/>
      <c r="O93" s="87">
        <f t="shared" si="139"/>
        <v>342.1875</v>
      </c>
      <c r="P93" s="88">
        <f t="shared" si="97"/>
        <v>9.5052083333333339</v>
      </c>
      <c r="Q93" s="89"/>
      <c r="R93" s="88">
        <f t="shared" si="98"/>
        <v>0</v>
      </c>
      <c r="S93" s="89"/>
      <c r="T93" s="88">
        <f t="shared" si="131"/>
        <v>0</v>
      </c>
      <c r="U93" s="86"/>
      <c r="V93" s="88">
        <f t="shared" si="140"/>
        <v>0</v>
      </c>
      <c r="W93" s="89">
        <v>0</v>
      </c>
      <c r="X93" s="88">
        <f t="shared" si="133"/>
        <v>0</v>
      </c>
      <c r="Y93" s="89">
        <v>0</v>
      </c>
      <c r="Z93" s="88">
        <f t="shared" si="134"/>
        <v>0</v>
      </c>
      <c r="AA93" s="89">
        <v>0</v>
      </c>
      <c r="AB93" s="88">
        <f t="shared" si="135"/>
        <v>0</v>
      </c>
      <c r="AC93" s="88">
        <v>0</v>
      </c>
      <c r="AD93" s="89">
        <v>0</v>
      </c>
      <c r="AE93" s="88">
        <f t="shared" si="136"/>
        <v>0</v>
      </c>
      <c r="AF93" s="631">
        <v>15</v>
      </c>
      <c r="AG93" s="88">
        <v>0</v>
      </c>
      <c r="AH93" s="304">
        <v>0.04</v>
      </c>
      <c r="AI93" s="304">
        <v>1.4999999999999999E-2</v>
      </c>
      <c r="AJ93" s="88">
        <f t="shared" si="137"/>
        <v>1.56</v>
      </c>
      <c r="AK93" s="90">
        <f t="shared" si="138"/>
        <v>0.58499999999999996</v>
      </c>
      <c r="AL93" s="679"/>
    </row>
    <row r="94" spans="1:38" s="10" customFormat="1" ht="12.75" customHeight="1" x14ac:dyDescent="0.2">
      <c r="A94" s="569" t="s">
        <v>386</v>
      </c>
      <c r="B94" s="24" t="s">
        <v>11</v>
      </c>
      <c r="C94" s="24" t="s">
        <v>1</v>
      </c>
      <c r="D94" s="488">
        <v>79</v>
      </c>
      <c r="E94" s="488">
        <v>49</v>
      </c>
      <c r="F94" s="488">
        <v>10</v>
      </c>
      <c r="G94" s="25">
        <f t="shared" ref="G94:G105" si="141">SUM(P94,R94,T94,V94,X94,Z94,AB94,AC94,AE94,AF94,AJ94,AK94)</f>
        <v>61.657499999999999</v>
      </c>
      <c r="H94" s="25">
        <f t="shared" ref="H94:H105" si="142">D94-G94</f>
        <v>17.342500000000001</v>
      </c>
      <c r="I94" s="26">
        <f t="shared" ref="I94:I105" si="143">H94/D94</f>
        <v>0.21952531645569623</v>
      </c>
      <c r="J94" s="27">
        <v>10</v>
      </c>
      <c r="K94" s="701">
        <v>32</v>
      </c>
      <c r="L94" s="587">
        <v>1.2</v>
      </c>
      <c r="M94" s="843">
        <v>5860</v>
      </c>
      <c r="N94" s="579"/>
      <c r="O94" s="31">
        <f t="shared" ref="O94:O99" si="144">(M94+N94)/K94</f>
        <v>183.125</v>
      </c>
      <c r="P94" s="32">
        <f t="shared" ref="P94:P105" si="145">O94/J94</f>
        <v>18.3125</v>
      </c>
      <c r="Q94" s="33"/>
      <c r="R94" s="32">
        <f t="shared" ref="R94:R105" si="146">Q94/K94</f>
        <v>0</v>
      </c>
      <c r="S94" s="33"/>
      <c r="T94" s="32">
        <f t="shared" ref="T94:T105" si="147">S94/K94</f>
        <v>0</v>
      </c>
      <c r="U94" s="30"/>
      <c r="V94" s="32">
        <f t="shared" ref="V94:V105" si="148">U94*L94</f>
        <v>0</v>
      </c>
      <c r="W94" s="33">
        <v>0</v>
      </c>
      <c r="X94" s="32">
        <f t="shared" ref="X94:X105" si="149">(W94/K94)/J94</f>
        <v>0</v>
      </c>
      <c r="Y94" s="33">
        <v>0</v>
      </c>
      <c r="Z94" s="32">
        <f t="shared" ref="Z94:Z105" si="150">(Y94/K94)/J94</f>
        <v>0</v>
      </c>
      <c r="AA94" s="33">
        <v>0</v>
      </c>
      <c r="AB94" s="32">
        <f t="shared" ref="AB94:AB105" si="151">(AA94/K94)/J94</f>
        <v>0</v>
      </c>
      <c r="AC94" s="32">
        <v>0</v>
      </c>
      <c r="AD94" s="33">
        <v>0</v>
      </c>
      <c r="AE94" s="32">
        <f t="shared" ref="AE94:AE105" si="152">AD94/K94</f>
        <v>0</v>
      </c>
      <c r="AF94" s="717">
        <v>39</v>
      </c>
      <c r="AG94" s="32">
        <v>0</v>
      </c>
      <c r="AH94" s="34">
        <v>0.04</v>
      </c>
      <c r="AI94" s="34">
        <v>1.4999999999999999E-2</v>
      </c>
      <c r="AJ94" s="32">
        <f t="shared" ref="AJ94:AJ105" si="153">(D94*AH94)+AG94</f>
        <v>3.16</v>
      </c>
      <c r="AK94" s="35">
        <f t="shared" ref="AK94:AK105" si="154">D94*AI94</f>
        <v>1.1850000000000001</v>
      </c>
    </row>
    <row r="95" spans="1:38" ht="12.75" customHeight="1" x14ac:dyDescent="0.2">
      <c r="A95" s="572" t="s">
        <v>386</v>
      </c>
      <c r="B95" s="36" t="s">
        <v>11</v>
      </c>
      <c r="C95" s="36" t="s">
        <v>2</v>
      </c>
      <c r="D95" s="489">
        <v>79</v>
      </c>
      <c r="E95" s="489">
        <v>49</v>
      </c>
      <c r="F95" s="489">
        <v>10</v>
      </c>
      <c r="G95" s="37">
        <f t="shared" si="141"/>
        <v>54.26947916666667</v>
      </c>
      <c r="H95" s="37">
        <f t="shared" si="142"/>
        <v>24.73052083333333</v>
      </c>
      <c r="I95" s="38">
        <f t="shared" si="143"/>
        <v>0.31304456751054849</v>
      </c>
      <c r="J95" s="39">
        <v>24</v>
      </c>
      <c r="K95" s="699">
        <v>32</v>
      </c>
      <c r="L95" s="583">
        <v>1.2</v>
      </c>
      <c r="M95" s="843">
        <v>8390</v>
      </c>
      <c r="N95" s="535"/>
      <c r="O95" s="43">
        <f t="shared" si="144"/>
        <v>262.1875</v>
      </c>
      <c r="P95" s="44">
        <f t="shared" si="145"/>
        <v>10.924479166666666</v>
      </c>
      <c r="Q95" s="45"/>
      <c r="R95" s="44">
        <f t="shared" si="146"/>
        <v>0</v>
      </c>
      <c r="S95" s="45"/>
      <c r="T95" s="44">
        <f t="shared" si="147"/>
        <v>0</v>
      </c>
      <c r="U95" s="42"/>
      <c r="V95" s="44">
        <f t="shared" si="148"/>
        <v>0</v>
      </c>
      <c r="W95" s="45">
        <v>0</v>
      </c>
      <c r="X95" s="44">
        <f t="shared" si="149"/>
        <v>0</v>
      </c>
      <c r="Y95" s="45">
        <v>0</v>
      </c>
      <c r="Z95" s="44">
        <f t="shared" si="150"/>
        <v>0</v>
      </c>
      <c r="AA95" s="45">
        <v>0</v>
      </c>
      <c r="AB95" s="44">
        <f t="shared" si="151"/>
        <v>0</v>
      </c>
      <c r="AC95" s="44">
        <v>0</v>
      </c>
      <c r="AD95" s="45">
        <v>0</v>
      </c>
      <c r="AE95" s="44">
        <f t="shared" si="152"/>
        <v>0</v>
      </c>
      <c r="AF95" s="629">
        <v>39</v>
      </c>
      <c r="AG95" s="44">
        <v>0</v>
      </c>
      <c r="AH95" s="46">
        <v>0.04</v>
      </c>
      <c r="AI95" s="46">
        <v>1.4999999999999999E-2</v>
      </c>
      <c r="AJ95" s="44">
        <f t="shared" si="153"/>
        <v>3.16</v>
      </c>
      <c r="AK95" s="47">
        <f t="shared" si="154"/>
        <v>1.1850000000000001</v>
      </c>
    </row>
    <row r="96" spans="1:38" ht="12.75" customHeight="1" x14ac:dyDescent="0.2">
      <c r="A96" s="572" t="s">
        <v>386</v>
      </c>
      <c r="B96" s="36" t="s">
        <v>11</v>
      </c>
      <c r="C96" s="36" t="s">
        <v>3</v>
      </c>
      <c r="D96" s="489">
        <v>79</v>
      </c>
      <c r="E96" s="489">
        <v>49</v>
      </c>
      <c r="F96" s="489">
        <v>10</v>
      </c>
      <c r="G96" s="37">
        <f t="shared" si="141"/>
        <v>54.382326388888885</v>
      </c>
      <c r="H96" s="37">
        <f t="shared" si="142"/>
        <v>24.617673611111115</v>
      </c>
      <c r="I96" s="38">
        <f t="shared" si="143"/>
        <v>0.31161612165963437</v>
      </c>
      <c r="J96" s="39">
        <v>36</v>
      </c>
      <c r="K96" s="699">
        <v>32</v>
      </c>
      <c r="L96" s="583">
        <v>1.2</v>
      </c>
      <c r="M96" s="843">
        <v>12715</v>
      </c>
      <c r="N96" s="535"/>
      <c r="O96" s="43">
        <f t="shared" si="144"/>
        <v>397.34375</v>
      </c>
      <c r="P96" s="44">
        <f t="shared" si="145"/>
        <v>11.037326388888889</v>
      </c>
      <c r="Q96" s="45"/>
      <c r="R96" s="44">
        <f t="shared" si="146"/>
        <v>0</v>
      </c>
      <c r="S96" s="45"/>
      <c r="T96" s="44">
        <f t="shared" si="147"/>
        <v>0</v>
      </c>
      <c r="U96" s="42"/>
      <c r="V96" s="44">
        <f t="shared" si="148"/>
        <v>0</v>
      </c>
      <c r="W96" s="45">
        <v>0</v>
      </c>
      <c r="X96" s="44">
        <f t="shared" si="149"/>
        <v>0</v>
      </c>
      <c r="Y96" s="45">
        <v>0</v>
      </c>
      <c r="Z96" s="44">
        <f t="shared" si="150"/>
        <v>0</v>
      </c>
      <c r="AA96" s="45">
        <v>0</v>
      </c>
      <c r="AB96" s="44">
        <f t="shared" si="151"/>
        <v>0</v>
      </c>
      <c r="AC96" s="44">
        <v>0</v>
      </c>
      <c r="AD96" s="45">
        <v>0</v>
      </c>
      <c r="AE96" s="44">
        <f t="shared" si="152"/>
        <v>0</v>
      </c>
      <c r="AF96" s="629">
        <v>39</v>
      </c>
      <c r="AG96" s="44">
        <v>0</v>
      </c>
      <c r="AH96" s="46">
        <v>0.04</v>
      </c>
      <c r="AI96" s="46">
        <v>1.4999999999999999E-2</v>
      </c>
      <c r="AJ96" s="44">
        <f t="shared" si="153"/>
        <v>3.16</v>
      </c>
      <c r="AK96" s="47">
        <f t="shared" si="154"/>
        <v>1.1850000000000001</v>
      </c>
    </row>
    <row r="97" spans="1:37" ht="12.75" customHeight="1" x14ac:dyDescent="0.2">
      <c r="A97" s="572" t="s">
        <v>386</v>
      </c>
      <c r="B97" s="36" t="s">
        <v>10</v>
      </c>
      <c r="C97" s="36" t="s">
        <v>1</v>
      </c>
      <c r="D97" s="489">
        <v>79</v>
      </c>
      <c r="E97" s="489">
        <v>49</v>
      </c>
      <c r="F97" s="489">
        <v>10</v>
      </c>
      <c r="G97" s="37">
        <f t="shared" si="141"/>
        <v>60.688749999999999</v>
      </c>
      <c r="H97" s="37">
        <f t="shared" si="142"/>
        <v>18.311250000000001</v>
      </c>
      <c r="I97" s="38">
        <f t="shared" si="143"/>
        <v>0.23178797468354431</v>
      </c>
      <c r="J97" s="39">
        <v>10</v>
      </c>
      <c r="K97" s="699">
        <v>32</v>
      </c>
      <c r="L97" s="583">
        <v>1.2</v>
      </c>
      <c r="M97" s="843">
        <v>5550</v>
      </c>
      <c r="N97" s="535"/>
      <c r="O97" s="43">
        <f t="shared" si="144"/>
        <v>173.4375</v>
      </c>
      <c r="P97" s="44">
        <f t="shared" si="145"/>
        <v>17.34375</v>
      </c>
      <c r="Q97" s="45"/>
      <c r="R97" s="44">
        <f t="shared" si="146"/>
        <v>0</v>
      </c>
      <c r="S97" s="45"/>
      <c r="T97" s="44">
        <f t="shared" si="147"/>
        <v>0</v>
      </c>
      <c r="U97" s="42"/>
      <c r="V97" s="44">
        <f t="shared" si="148"/>
        <v>0</v>
      </c>
      <c r="W97" s="45">
        <v>0</v>
      </c>
      <c r="X97" s="44">
        <f t="shared" si="149"/>
        <v>0</v>
      </c>
      <c r="Y97" s="45">
        <v>0</v>
      </c>
      <c r="Z97" s="44">
        <f t="shared" si="150"/>
        <v>0</v>
      </c>
      <c r="AA97" s="45">
        <v>0</v>
      </c>
      <c r="AB97" s="44">
        <f t="shared" si="151"/>
        <v>0</v>
      </c>
      <c r="AC97" s="44">
        <v>0</v>
      </c>
      <c r="AD97" s="45">
        <v>0</v>
      </c>
      <c r="AE97" s="44">
        <f t="shared" si="152"/>
        <v>0</v>
      </c>
      <c r="AF97" s="629">
        <v>39</v>
      </c>
      <c r="AG97" s="44">
        <v>0</v>
      </c>
      <c r="AH97" s="46">
        <v>0.04</v>
      </c>
      <c r="AI97" s="46">
        <v>1.4999999999999999E-2</v>
      </c>
      <c r="AJ97" s="44">
        <f t="shared" si="153"/>
        <v>3.16</v>
      </c>
      <c r="AK97" s="47">
        <f t="shared" si="154"/>
        <v>1.1850000000000001</v>
      </c>
    </row>
    <row r="98" spans="1:37" ht="12.75" customHeight="1" x14ac:dyDescent="0.2">
      <c r="A98" s="572" t="s">
        <v>386</v>
      </c>
      <c r="B98" s="36" t="s">
        <v>10</v>
      </c>
      <c r="C98" s="36" t="s">
        <v>2</v>
      </c>
      <c r="D98" s="489">
        <v>79</v>
      </c>
      <c r="E98" s="489">
        <v>49</v>
      </c>
      <c r="F98" s="489">
        <v>10</v>
      </c>
      <c r="G98" s="37">
        <f t="shared" si="141"/>
        <v>54.126249999999999</v>
      </c>
      <c r="H98" s="37">
        <f t="shared" si="142"/>
        <v>24.873750000000001</v>
      </c>
      <c r="I98" s="38">
        <f t="shared" si="143"/>
        <v>0.3148575949367089</v>
      </c>
      <c r="J98" s="39">
        <v>24</v>
      </c>
      <c r="K98" s="699">
        <v>32</v>
      </c>
      <c r="L98" s="583">
        <v>1.2</v>
      </c>
      <c r="M98" s="843">
        <v>8280</v>
      </c>
      <c r="N98" s="535"/>
      <c r="O98" s="43">
        <f t="shared" si="144"/>
        <v>258.75</v>
      </c>
      <c r="P98" s="44">
        <f t="shared" si="145"/>
        <v>10.78125</v>
      </c>
      <c r="Q98" s="45"/>
      <c r="R98" s="44">
        <f t="shared" si="146"/>
        <v>0</v>
      </c>
      <c r="S98" s="45"/>
      <c r="T98" s="44">
        <f t="shared" si="147"/>
        <v>0</v>
      </c>
      <c r="U98" s="42"/>
      <c r="V98" s="44">
        <f t="shared" si="148"/>
        <v>0</v>
      </c>
      <c r="W98" s="45">
        <v>0</v>
      </c>
      <c r="X98" s="44">
        <f t="shared" si="149"/>
        <v>0</v>
      </c>
      <c r="Y98" s="45">
        <v>0</v>
      </c>
      <c r="Z98" s="44">
        <f t="shared" si="150"/>
        <v>0</v>
      </c>
      <c r="AA98" s="45">
        <v>0</v>
      </c>
      <c r="AB98" s="44">
        <f t="shared" si="151"/>
        <v>0</v>
      </c>
      <c r="AC98" s="44">
        <v>0</v>
      </c>
      <c r="AD98" s="45">
        <v>0</v>
      </c>
      <c r="AE98" s="44">
        <f t="shared" si="152"/>
        <v>0</v>
      </c>
      <c r="AF98" s="629">
        <v>39</v>
      </c>
      <c r="AG98" s="44">
        <v>0</v>
      </c>
      <c r="AH98" s="46">
        <v>0.04</v>
      </c>
      <c r="AI98" s="46">
        <v>1.4999999999999999E-2</v>
      </c>
      <c r="AJ98" s="44">
        <f t="shared" si="153"/>
        <v>3.16</v>
      </c>
      <c r="AK98" s="47">
        <f t="shared" si="154"/>
        <v>1.1850000000000001</v>
      </c>
    </row>
    <row r="99" spans="1:37" ht="13.5" customHeight="1" x14ac:dyDescent="0.2">
      <c r="A99" s="572" t="s">
        <v>386</v>
      </c>
      <c r="B99" s="36" t="s">
        <v>10</v>
      </c>
      <c r="C99" s="36" t="s">
        <v>3</v>
      </c>
      <c r="D99" s="489">
        <v>79</v>
      </c>
      <c r="E99" s="489">
        <v>49</v>
      </c>
      <c r="F99" s="489">
        <v>10</v>
      </c>
      <c r="G99" s="37">
        <f t="shared" si="141"/>
        <v>54.525555555555556</v>
      </c>
      <c r="H99" s="37">
        <f t="shared" si="142"/>
        <v>24.474444444444444</v>
      </c>
      <c r="I99" s="38">
        <f t="shared" si="143"/>
        <v>0.30980309423347396</v>
      </c>
      <c r="J99" s="85">
        <v>36</v>
      </c>
      <c r="K99" s="699">
        <v>32</v>
      </c>
      <c r="L99" s="583">
        <v>1.2</v>
      </c>
      <c r="M99" s="843">
        <v>12880</v>
      </c>
      <c r="N99" s="535"/>
      <c r="O99" s="43">
        <f t="shared" si="144"/>
        <v>402.5</v>
      </c>
      <c r="P99" s="44">
        <f t="shared" si="145"/>
        <v>11.180555555555555</v>
      </c>
      <c r="Q99" s="45"/>
      <c r="R99" s="44">
        <f t="shared" si="146"/>
        <v>0</v>
      </c>
      <c r="S99" s="45"/>
      <c r="T99" s="44">
        <f t="shared" si="147"/>
        <v>0</v>
      </c>
      <c r="U99" s="42"/>
      <c r="V99" s="44">
        <f t="shared" si="148"/>
        <v>0</v>
      </c>
      <c r="W99" s="45">
        <v>0</v>
      </c>
      <c r="X99" s="44">
        <f t="shared" si="149"/>
        <v>0</v>
      </c>
      <c r="Y99" s="45">
        <v>0</v>
      </c>
      <c r="Z99" s="44">
        <f t="shared" si="150"/>
        <v>0</v>
      </c>
      <c r="AA99" s="45">
        <v>0</v>
      </c>
      <c r="AB99" s="44">
        <f t="shared" si="151"/>
        <v>0</v>
      </c>
      <c r="AC99" s="44">
        <v>0</v>
      </c>
      <c r="AD99" s="45">
        <v>0</v>
      </c>
      <c r="AE99" s="44">
        <f t="shared" si="152"/>
        <v>0</v>
      </c>
      <c r="AF99" s="629">
        <v>39</v>
      </c>
      <c r="AG99" s="44">
        <v>0</v>
      </c>
      <c r="AH99" s="46">
        <v>0.04</v>
      </c>
      <c r="AI99" s="46">
        <v>1.4999999999999999E-2</v>
      </c>
      <c r="AJ99" s="44">
        <f t="shared" si="153"/>
        <v>3.16</v>
      </c>
      <c r="AK99" s="47">
        <f t="shared" si="154"/>
        <v>1.1850000000000001</v>
      </c>
    </row>
    <row r="100" spans="1:37" ht="12.75" customHeight="1" x14ac:dyDescent="0.2">
      <c r="A100" s="572" t="s">
        <v>386</v>
      </c>
      <c r="B100" s="36" t="s">
        <v>9</v>
      </c>
      <c r="C100" s="36" t="s">
        <v>1</v>
      </c>
      <c r="D100" s="489">
        <v>79</v>
      </c>
      <c r="E100" s="489">
        <v>49</v>
      </c>
      <c r="F100" s="489">
        <v>10</v>
      </c>
      <c r="G100" s="37">
        <f t="shared" ref="G100:G102" si="155">SUM(P100,R100,T100,V100,X100,Z100,AB100,AC100,AE100,AF100,AJ100,AK100)</f>
        <v>61.610624999999999</v>
      </c>
      <c r="H100" s="37">
        <f t="shared" ref="H100:H102" si="156">D100-G100</f>
        <v>17.389375000000001</v>
      </c>
      <c r="I100" s="38">
        <f t="shared" ref="I100:I102" si="157">H100/D100</f>
        <v>0.22011867088607595</v>
      </c>
      <c r="J100" s="39">
        <v>10</v>
      </c>
      <c r="K100" s="699">
        <v>32</v>
      </c>
      <c r="L100" s="583">
        <v>1.2</v>
      </c>
      <c r="M100" s="843">
        <v>5845</v>
      </c>
      <c r="N100" s="535"/>
      <c r="O100" s="43">
        <f t="shared" ref="O100:O102" si="158">(M100+N100)/K100</f>
        <v>182.65625</v>
      </c>
      <c r="P100" s="44">
        <f t="shared" ref="P100:P102" si="159">O100/J100</f>
        <v>18.265625</v>
      </c>
      <c r="Q100" s="45"/>
      <c r="R100" s="44">
        <f t="shared" ref="R100:R102" si="160">Q100/K100</f>
        <v>0</v>
      </c>
      <c r="S100" s="45"/>
      <c r="T100" s="44">
        <f t="shared" ref="T100:T102" si="161">S100/K100</f>
        <v>0</v>
      </c>
      <c r="U100" s="42"/>
      <c r="V100" s="44">
        <f t="shared" ref="V100:V102" si="162">U100*L100</f>
        <v>0</v>
      </c>
      <c r="W100" s="45">
        <v>0</v>
      </c>
      <c r="X100" s="44">
        <f t="shared" ref="X100:X102" si="163">(W100/K100)/J100</f>
        <v>0</v>
      </c>
      <c r="Y100" s="45">
        <v>0</v>
      </c>
      <c r="Z100" s="44">
        <f t="shared" ref="Z100:Z102" si="164">(Y100/K100)/J100</f>
        <v>0</v>
      </c>
      <c r="AA100" s="45">
        <v>0</v>
      </c>
      <c r="AB100" s="44">
        <f t="shared" ref="AB100:AB102" si="165">(AA100/K100)/J100</f>
        <v>0</v>
      </c>
      <c r="AC100" s="44">
        <v>0</v>
      </c>
      <c r="AD100" s="343">
        <v>0</v>
      </c>
      <c r="AE100" s="344">
        <f t="shared" ref="AE100:AE102" si="166">AD100/K100</f>
        <v>0</v>
      </c>
      <c r="AF100" s="629">
        <v>39</v>
      </c>
      <c r="AG100" s="344">
        <v>0</v>
      </c>
      <c r="AH100" s="412">
        <v>0.04</v>
      </c>
      <c r="AI100" s="412">
        <v>1.4999999999999999E-2</v>
      </c>
      <c r="AJ100" s="344">
        <f t="shared" ref="AJ100:AJ102" si="167">(D100*AH100)+AG100</f>
        <v>3.16</v>
      </c>
      <c r="AK100" s="410">
        <f t="shared" ref="AK100:AK102" si="168">D100*AI100</f>
        <v>1.1850000000000001</v>
      </c>
    </row>
    <row r="101" spans="1:37" ht="12.75" customHeight="1" x14ac:dyDescent="0.2">
      <c r="A101" s="572" t="s">
        <v>386</v>
      </c>
      <c r="B101" s="36" t="s">
        <v>9</v>
      </c>
      <c r="C101" s="36" t="s">
        <v>2</v>
      </c>
      <c r="D101" s="489">
        <v>79</v>
      </c>
      <c r="E101" s="489">
        <v>49</v>
      </c>
      <c r="F101" s="489">
        <v>10</v>
      </c>
      <c r="G101" s="37">
        <f t="shared" si="155"/>
        <v>54.829374999999999</v>
      </c>
      <c r="H101" s="37">
        <f t="shared" si="156"/>
        <v>24.170625000000001</v>
      </c>
      <c r="I101" s="38">
        <f t="shared" si="157"/>
        <v>0.30595727848101267</v>
      </c>
      <c r="J101" s="39">
        <v>24</v>
      </c>
      <c r="K101" s="699">
        <v>32</v>
      </c>
      <c r="L101" s="583">
        <v>1.2</v>
      </c>
      <c r="M101" s="843">
        <v>8820</v>
      </c>
      <c r="N101" s="584"/>
      <c r="O101" s="43">
        <f t="shared" si="158"/>
        <v>275.625</v>
      </c>
      <c r="P101" s="44">
        <f t="shared" si="159"/>
        <v>11.484375</v>
      </c>
      <c r="Q101" s="45"/>
      <c r="R101" s="44">
        <f t="shared" si="160"/>
        <v>0</v>
      </c>
      <c r="S101" s="45"/>
      <c r="T101" s="44">
        <f t="shared" si="161"/>
        <v>0</v>
      </c>
      <c r="U101" s="42"/>
      <c r="V101" s="44">
        <f t="shared" si="162"/>
        <v>0</v>
      </c>
      <c r="W101" s="45">
        <v>0</v>
      </c>
      <c r="X101" s="44">
        <f t="shared" si="163"/>
        <v>0</v>
      </c>
      <c r="Y101" s="45">
        <v>0</v>
      </c>
      <c r="Z101" s="44">
        <f t="shared" si="164"/>
        <v>0</v>
      </c>
      <c r="AA101" s="45">
        <v>0</v>
      </c>
      <c r="AB101" s="44">
        <f t="shared" si="165"/>
        <v>0</v>
      </c>
      <c r="AC101" s="44">
        <v>0</v>
      </c>
      <c r="AD101" s="343">
        <v>0</v>
      </c>
      <c r="AE101" s="344">
        <f t="shared" si="166"/>
        <v>0</v>
      </c>
      <c r="AF101" s="629">
        <v>39</v>
      </c>
      <c r="AG101" s="344">
        <v>0</v>
      </c>
      <c r="AH101" s="412">
        <v>0.04</v>
      </c>
      <c r="AI101" s="412">
        <v>1.4999999999999999E-2</v>
      </c>
      <c r="AJ101" s="344">
        <f t="shared" si="167"/>
        <v>3.16</v>
      </c>
      <c r="AK101" s="410">
        <f t="shared" si="168"/>
        <v>1.1850000000000001</v>
      </c>
    </row>
    <row r="102" spans="1:37" s="370" customFormat="1" ht="13.5" customHeight="1" thickBot="1" x14ac:dyDescent="0.25">
      <c r="A102" s="576" t="s">
        <v>386</v>
      </c>
      <c r="B102" s="48" t="s">
        <v>9</v>
      </c>
      <c r="C102" s="48" t="s">
        <v>3</v>
      </c>
      <c r="D102" s="512">
        <v>79</v>
      </c>
      <c r="E102" s="512">
        <v>49</v>
      </c>
      <c r="F102" s="512">
        <v>10</v>
      </c>
      <c r="G102" s="49">
        <f t="shared" si="155"/>
        <v>55.272083333333342</v>
      </c>
      <c r="H102" s="49">
        <f t="shared" si="156"/>
        <v>23.727916666666658</v>
      </c>
      <c r="I102" s="50">
        <f t="shared" si="157"/>
        <v>0.30035337552742608</v>
      </c>
      <c r="J102" s="51">
        <v>36</v>
      </c>
      <c r="K102" s="700">
        <v>32</v>
      </c>
      <c r="L102" s="585">
        <v>1.2</v>
      </c>
      <c r="M102" s="843">
        <v>13740</v>
      </c>
      <c r="N102" s="586"/>
      <c r="O102" s="55">
        <f t="shared" si="158"/>
        <v>429.375</v>
      </c>
      <c r="P102" s="56">
        <f t="shared" si="159"/>
        <v>11.927083333333334</v>
      </c>
      <c r="Q102" s="57"/>
      <c r="R102" s="56">
        <f t="shared" si="160"/>
        <v>0</v>
      </c>
      <c r="S102" s="57"/>
      <c r="T102" s="56">
        <f t="shared" si="161"/>
        <v>0</v>
      </c>
      <c r="U102" s="54"/>
      <c r="V102" s="56">
        <f t="shared" si="162"/>
        <v>0</v>
      </c>
      <c r="W102" s="57">
        <v>0</v>
      </c>
      <c r="X102" s="56">
        <f t="shared" si="163"/>
        <v>0</v>
      </c>
      <c r="Y102" s="57">
        <v>0</v>
      </c>
      <c r="Z102" s="56">
        <f t="shared" si="164"/>
        <v>0</v>
      </c>
      <c r="AA102" s="57">
        <v>0</v>
      </c>
      <c r="AB102" s="56">
        <f t="shared" si="165"/>
        <v>0</v>
      </c>
      <c r="AC102" s="56">
        <v>0</v>
      </c>
      <c r="AD102" s="349">
        <v>0</v>
      </c>
      <c r="AE102" s="350">
        <f t="shared" si="166"/>
        <v>0</v>
      </c>
      <c r="AF102" s="667">
        <v>39</v>
      </c>
      <c r="AG102" s="350">
        <v>0</v>
      </c>
      <c r="AH102" s="413">
        <v>0.04</v>
      </c>
      <c r="AI102" s="413">
        <v>1.4999999999999999E-2</v>
      </c>
      <c r="AJ102" s="350">
        <f t="shared" si="167"/>
        <v>3.16</v>
      </c>
      <c r="AK102" s="414">
        <f t="shared" si="168"/>
        <v>1.1850000000000001</v>
      </c>
    </row>
    <row r="103" spans="1:37" s="10" customFormat="1" ht="12.75" customHeight="1" x14ac:dyDescent="0.2">
      <c r="A103" s="594" t="s">
        <v>393</v>
      </c>
      <c r="B103" s="60" t="s">
        <v>11</v>
      </c>
      <c r="C103" s="60" t="s">
        <v>1</v>
      </c>
      <c r="D103" s="514">
        <v>99</v>
      </c>
      <c r="E103" s="514">
        <v>60</v>
      </c>
      <c r="F103" s="514">
        <v>10</v>
      </c>
      <c r="G103" s="61">
        <f t="shared" si="141"/>
        <v>73.757499999999993</v>
      </c>
      <c r="H103" s="61">
        <f t="shared" si="142"/>
        <v>25.242500000000007</v>
      </c>
      <c r="I103" s="62">
        <f t="shared" si="143"/>
        <v>0.25497474747474752</v>
      </c>
      <c r="J103" s="63">
        <v>10</v>
      </c>
      <c r="K103" s="698">
        <v>32</v>
      </c>
      <c r="L103" s="582">
        <v>1.2</v>
      </c>
      <c r="M103" s="843">
        <v>5860</v>
      </c>
      <c r="N103" s="534"/>
      <c r="O103" s="66">
        <f t="shared" si="139"/>
        <v>183.125</v>
      </c>
      <c r="P103" s="67">
        <f t="shared" si="145"/>
        <v>18.3125</v>
      </c>
      <c r="Q103" s="69"/>
      <c r="R103" s="67">
        <f t="shared" si="146"/>
        <v>0</v>
      </c>
      <c r="S103" s="69"/>
      <c r="T103" s="67">
        <f t="shared" si="147"/>
        <v>0</v>
      </c>
      <c r="U103" s="65"/>
      <c r="V103" s="67">
        <f t="shared" si="148"/>
        <v>0</v>
      </c>
      <c r="W103" s="69">
        <v>0</v>
      </c>
      <c r="X103" s="67">
        <f t="shared" si="149"/>
        <v>0</v>
      </c>
      <c r="Y103" s="69">
        <v>0</v>
      </c>
      <c r="Z103" s="67">
        <f t="shared" si="150"/>
        <v>0</v>
      </c>
      <c r="AA103" s="69">
        <v>0</v>
      </c>
      <c r="AB103" s="67">
        <f t="shared" si="151"/>
        <v>0</v>
      </c>
      <c r="AC103" s="67">
        <v>0</v>
      </c>
      <c r="AD103" s="69">
        <v>0</v>
      </c>
      <c r="AE103" s="67">
        <f t="shared" si="152"/>
        <v>0</v>
      </c>
      <c r="AF103" s="630">
        <v>50</v>
      </c>
      <c r="AG103" s="67">
        <v>0</v>
      </c>
      <c r="AH103" s="70">
        <v>0.04</v>
      </c>
      <c r="AI103" s="70">
        <v>1.4999999999999999E-2</v>
      </c>
      <c r="AJ103" s="67">
        <f t="shared" si="153"/>
        <v>3.96</v>
      </c>
      <c r="AK103" s="71">
        <f t="shared" si="154"/>
        <v>1.4849999999999999</v>
      </c>
    </row>
    <row r="104" spans="1:37" ht="12.75" customHeight="1" x14ac:dyDescent="0.2">
      <c r="A104" s="572" t="s">
        <v>393</v>
      </c>
      <c r="B104" s="36" t="s">
        <v>11</v>
      </c>
      <c r="C104" s="36" t="s">
        <v>2</v>
      </c>
      <c r="D104" s="489">
        <v>99</v>
      </c>
      <c r="E104" s="489">
        <v>60</v>
      </c>
      <c r="F104" s="489">
        <v>10</v>
      </c>
      <c r="G104" s="37">
        <f t="shared" si="141"/>
        <v>66.369479166666665</v>
      </c>
      <c r="H104" s="37">
        <f t="shared" si="142"/>
        <v>32.630520833333335</v>
      </c>
      <c r="I104" s="38">
        <f t="shared" si="143"/>
        <v>0.32960122053872054</v>
      </c>
      <c r="J104" s="39">
        <v>24</v>
      </c>
      <c r="K104" s="699">
        <v>32</v>
      </c>
      <c r="L104" s="583">
        <v>1.2</v>
      </c>
      <c r="M104" s="843">
        <v>8390</v>
      </c>
      <c r="N104" s="535"/>
      <c r="O104" s="43">
        <f t="shared" si="139"/>
        <v>262.1875</v>
      </c>
      <c r="P104" s="44">
        <f t="shared" si="145"/>
        <v>10.924479166666666</v>
      </c>
      <c r="Q104" s="45"/>
      <c r="R104" s="44">
        <f t="shared" si="146"/>
        <v>0</v>
      </c>
      <c r="S104" s="45"/>
      <c r="T104" s="44">
        <f t="shared" si="147"/>
        <v>0</v>
      </c>
      <c r="U104" s="42"/>
      <c r="V104" s="44">
        <f t="shared" si="148"/>
        <v>0</v>
      </c>
      <c r="W104" s="45">
        <v>0</v>
      </c>
      <c r="X104" s="44">
        <f t="shared" si="149"/>
        <v>0</v>
      </c>
      <c r="Y104" s="45">
        <v>0</v>
      </c>
      <c r="Z104" s="44">
        <f t="shared" si="150"/>
        <v>0</v>
      </c>
      <c r="AA104" s="45">
        <v>0</v>
      </c>
      <c r="AB104" s="44">
        <f t="shared" si="151"/>
        <v>0</v>
      </c>
      <c r="AC104" s="44">
        <v>0</v>
      </c>
      <c r="AD104" s="45">
        <v>0</v>
      </c>
      <c r="AE104" s="44">
        <f t="shared" si="152"/>
        <v>0</v>
      </c>
      <c r="AF104" s="629">
        <v>50</v>
      </c>
      <c r="AG104" s="44">
        <v>0</v>
      </c>
      <c r="AH104" s="46">
        <v>0.04</v>
      </c>
      <c r="AI104" s="46">
        <v>1.4999999999999999E-2</v>
      </c>
      <c r="AJ104" s="44">
        <f t="shared" si="153"/>
        <v>3.96</v>
      </c>
      <c r="AK104" s="47">
        <f t="shared" si="154"/>
        <v>1.4849999999999999</v>
      </c>
    </row>
    <row r="105" spans="1:37" ht="12.75" customHeight="1" x14ac:dyDescent="0.2">
      <c r="A105" s="572" t="s">
        <v>393</v>
      </c>
      <c r="B105" s="36" t="s">
        <v>11</v>
      </c>
      <c r="C105" s="36" t="s">
        <v>3</v>
      </c>
      <c r="D105" s="489">
        <v>99</v>
      </c>
      <c r="E105" s="489">
        <v>60</v>
      </c>
      <c r="F105" s="489">
        <v>10</v>
      </c>
      <c r="G105" s="37">
        <f t="shared" si="141"/>
        <v>66.482326388888879</v>
      </c>
      <c r="H105" s="37">
        <f t="shared" si="142"/>
        <v>32.517673611111121</v>
      </c>
      <c r="I105" s="38">
        <f t="shared" si="143"/>
        <v>0.32846134960718304</v>
      </c>
      <c r="J105" s="39">
        <v>36</v>
      </c>
      <c r="K105" s="699">
        <v>32</v>
      </c>
      <c r="L105" s="583">
        <v>1.2</v>
      </c>
      <c r="M105" s="843">
        <v>12715</v>
      </c>
      <c r="N105" s="535"/>
      <c r="O105" s="43">
        <f t="shared" si="139"/>
        <v>397.34375</v>
      </c>
      <c r="P105" s="44">
        <f t="shared" si="145"/>
        <v>11.037326388888889</v>
      </c>
      <c r="Q105" s="45"/>
      <c r="R105" s="44">
        <f t="shared" si="146"/>
        <v>0</v>
      </c>
      <c r="S105" s="45"/>
      <c r="T105" s="44">
        <f t="shared" si="147"/>
        <v>0</v>
      </c>
      <c r="U105" s="42"/>
      <c r="V105" s="44">
        <f t="shared" si="148"/>
        <v>0</v>
      </c>
      <c r="W105" s="45">
        <v>0</v>
      </c>
      <c r="X105" s="44">
        <f t="shared" si="149"/>
        <v>0</v>
      </c>
      <c r="Y105" s="45">
        <v>0</v>
      </c>
      <c r="Z105" s="44">
        <f t="shared" si="150"/>
        <v>0</v>
      </c>
      <c r="AA105" s="45">
        <v>0</v>
      </c>
      <c r="AB105" s="44">
        <f t="shared" si="151"/>
        <v>0</v>
      </c>
      <c r="AC105" s="44">
        <v>0</v>
      </c>
      <c r="AD105" s="45">
        <v>0</v>
      </c>
      <c r="AE105" s="44">
        <f t="shared" si="152"/>
        <v>0</v>
      </c>
      <c r="AF105" s="629">
        <v>50</v>
      </c>
      <c r="AG105" s="44">
        <v>0</v>
      </c>
      <c r="AH105" s="46">
        <v>0.04</v>
      </c>
      <c r="AI105" s="46">
        <v>1.4999999999999999E-2</v>
      </c>
      <c r="AJ105" s="44">
        <f t="shared" si="153"/>
        <v>3.96</v>
      </c>
      <c r="AK105" s="47">
        <f t="shared" si="154"/>
        <v>1.4849999999999999</v>
      </c>
    </row>
    <row r="106" spans="1:37" ht="12.75" customHeight="1" x14ac:dyDescent="0.2">
      <c r="A106" s="594" t="s">
        <v>393</v>
      </c>
      <c r="B106" s="60" t="s">
        <v>10</v>
      </c>
      <c r="C106" s="60" t="s">
        <v>1</v>
      </c>
      <c r="D106" s="514">
        <v>99</v>
      </c>
      <c r="E106" s="514">
        <v>60</v>
      </c>
      <c r="F106" s="514">
        <v>10</v>
      </c>
      <c r="G106" s="61">
        <f t="shared" ref="G106:G111" si="169">SUM(P106,R106,T106,V106,X106,Z106,AB106,AC106,AE106,AF106,AJ106,AK106)</f>
        <v>72.788749999999993</v>
      </c>
      <c r="H106" s="61">
        <f t="shared" ref="H106:H113" si="170">D106-G106</f>
        <v>26.211250000000007</v>
      </c>
      <c r="I106" s="62">
        <f t="shared" ref="I106:I113" si="171">H106/D106</f>
        <v>0.26476010101010106</v>
      </c>
      <c r="J106" s="39">
        <v>10</v>
      </c>
      <c r="K106" s="699">
        <v>32</v>
      </c>
      <c r="L106" s="583">
        <v>1.2</v>
      </c>
      <c r="M106" s="843">
        <v>5550</v>
      </c>
      <c r="N106" s="535"/>
      <c r="O106" s="66">
        <f t="shared" si="139"/>
        <v>173.4375</v>
      </c>
      <c r="P106" s="67">
        <f t="shared" ref="P106:P113" si="172">O106/J106</f>
        <v>17.34375</v>
      </c>
      <c r="Q106" s="69"/>
      <c r="R106" s="67">
        <f t="shared" ref="R106:R113" si="173">Q106/K106</f>
        <v>0</v>
      </c>
      <c r="S106" s="69"/>
      <c r="T106" s="67">
        <f t="shared" ref="T106:T113" si="174">S106/K106</f>
        <v>0</v>
      </c>
      <c r="U106" s="65"/>
      <c r="V106" s="67">
        <f t="shared" ref="V106:V114" si="175">U106*L106</f>
        <v>0</v>
      </c>
      <c r="W106" s="69">
        <v>0</v>
      </c>
      <c r="X106" s="67">
        <f t="shared" ref="X106:X113" si="176">(W106/K106)/J106</f>
        <v>0</v>
      </c>
      <c r="Y106" s="69">
        <v>0</v>
      </c>
      <c r="Z106" s="67">
        <f t="shared" ref="Z106:Z113" si="177">(Y106/K106)/J106</f>
        <v>0</v>
      </c>
      <c r="AA106" s="69">
        <v>0</v>
      </c>
      <c r="AB106" s="67">
        <f t="shared" ref="AB106:AB113" si="178">(AA106/K106)/J106</f>
        <v>0</v>
      </c>
      <c r="AC106" s="67">
        <v>0</v>
      </c>
      <c r="AD106" s="69">
        <v>0</v>
      </c>
      <c r="AE106" s="67">
        <f t="shared" ref="AE106:AE113" si="179">AD106/K106</f>
        <v>0</v>
      </c>
      <c r="AF106" s="629">
        <v>50</v>
      </c>
      <c r="AG106" s="67">
        <v>0</v>
      </c>
      <c r="AH106" s="70">
        <v>0.04</v>
      </c>
      <c r="AI106" s="70">
        <v>1.4999999999999999E-2</v>
      </c>
      <c r="AJ106" s="67">
        <f t="shared" ref="AJ106:AJ113" si="180">(D106*AH106)+AG106</f>
        <v>3.96</v>
      </c>
      <c r="AK106" s="71">
        <f t="shared" ref="AK106:AK113" si="181">D106*AI106</f>
        <v>1.4849999999999999</v>
      </c>
    </row>
    <row r="107" spans="1:37" ht="12.75" customHeight="1" x14ac:dyDescent="0.2">
      <c r="A107" s="572" t="s">
        <v>393</v>
      </c>
      <c r="B107" s="36" t="s">
        <v>10</v>
      </c>
      <c r="C107" s="36" t="s">
        <v>2</v>
      </c>
      <c r="D107" s="489">
        <v>99</v>
      </c>
      <c r="E107" s="489">
        <v>60</v>
      </c>
      <c r="F107" s="489">
        <v>10</v>
      </c>
      <c r="G107" s="37">
        <f t="shared" si="169"/>
        <v>66.226249999999993</v>
      </c>
      <c r="H107" s="37">
        <f t="shared" si="170"/>
        <v>32.773750000000007</v>
      </c>
      <c r="I107" s="38">
        <f t="shared" si="171"/>
        <v>0.33104797979797984</v>
      </c>
      <c r="J107" s="39">
        <v>24</v>
      </c>
      <c r="K107" s="699">
        <v>32</v>
      </c>
      <c r="L107" s="583">
        <v>1.2</v>
      </c>
      <c r="M107" s="843">
        <v>8280</v>
      </c>
      <c r="N107" s="535"/>
      <c r="O107" s="43">
        <f t="shared" si="139"/>
        <v>258.75</v>
      </c>
      <c r="P107" s="44">
        <f t="shared" si="172"/>
        <v>10.78125</v>
      </c>
      <c r="Q107" s="45"/>
      <c r="R107" s="44">
        <f t="shared" si="173"/>
        <v>0</v>
      </c>
      <c r="S107" s="45"/>
      <c r="T107" s="44">
        <f t="shared" si="174"/>
        <v>0</v>
      </c>
      <c r="U107" s="42"/>
      <c r="V107" s="44">
        <f t="shared" si="175"/>
        <v>0</v>
      </c>
      <c r="W107" s="45">
        <v>0</v>
      </c>
      <c r="X107" s="44">
        <f t="shared" si="176"/>
        <v>0</v>
      </c>
      <c r="Y107" s="45">
        <v>0</v>
      </c>
      <c r="Z107" s="44">
        <f t="shared" si="177"/>
        <v>0</v>
      </c>
      <c r="AA107" s="45">
        <v>0</v>
      </c>
      <c r="AB107" s="44">
        <f t="shared" si="178"/>
        <v>0</v>
      </c>
      <c r="AC107" s="44">
        <v>0</v>
      </c>
      <c r="AD107" s="45">
        <v>0</v>
      </c>
      <c r="AE107" s="44">
        <f t="shared" si="179"/>
        <v>0</v>
      </c>
      <c r="AF107" s="629">
        <v>50</v>
      </c>
      <c r="AG107" s="44">
        <v>0</v>
      </c>
      <c r="AH107" s="46">
        <v>0.04</v>
      </c>
      <c r="AI107" s="46">
        <v>1.4999999999999999E-2</v>
      </c>
      <c r="AJ107" s="44">
        <f t="shared" si="180"/>
        <v>3.96</v>
      </c>
      <c r="AK107" s="47">
        <f t="shared" si="181"/>
        <v>1.4849999999999999</v>
      </c>
    </row>
    <row r="108" spans="1:37" ht="12.75" customHeight="1" x14ac:dyDescent="0.2">
      <c r="A108" s="572" t="s">
        <v>393</v>
      </c>
      <c r="B108" s="36" t="s">
        <v>10</v>
      </c>
      <c r="C108" s="36" t="s">
        <v>3</v>
      </c>
      <c r="D108" s="489">
        <v>99</v>
      </c>
      <c r="E108" s="489">
        <v>60</v>
      </c>
      <c r="F108" s="489">
        <v>10</v>
      </c>
      <c r="G108" s="37">
        <f t="shared" si="169"/>
        <v>66.62555555555555</v>
      </c>
      <c r="H108" s="37">
        <f t="shared" si="170"/>
        <v>32.37444444444445</v>
      </c>
      <c r="I108" s="38">
        <f t="shared" si="171"/>
        <v>0.32701459034792374</v>
      </c>
      <c r="J108" s="85">
        <v>36</v>
      </c>
      <c r="K108" s="699">
        <v>32</v>
      </c>
      <c r="L108" s="583">
        <v>1.2</v>
      </c>
      <c r="M108" s="843">
        <v>12880</v>
      </c>
      <c r="N108" s="584"/>
      <c r="O108" s="43">
        <f t="shared" si="139"/>
        <v>402.5</v>
      </c>
      <c r="P108" s="44">
        <f t="shared" si="172"/>
        <v>11.180555555555555</v>
      </c>
      <c r="Q108" s="45"/>
      <c r="R108" s="44">
        <f t="shared" si="173"/>
        <v>0</v>
      </c>
      <c r="S108" s="45"/>
      <c r="T108" s="44">
        <f t="shared" si="174"/>
        <v>0</v>
      </c>
      <c r="U108" s="42"/>
      <c r="V108" s="44">
        <f t="shared" si="175"/>
        <v>0</v>
      </c>
      <c r="W108" s="45">
        <v>0</v>
      </c>
      <c r="X108" s="44">
        <f t="shared" si="176"/>
        <v>0</v>
      </c>
      <c r="Y108" s="45">
        <v>0</v>
      </c>
      <c r="Z108" s="44">
        <f t="shared" si="177"/>
        <v>0</v>
      </c>
      <c r="AA108" s="45">
        <v>0</v>
      </c>
      <c r="AB108" s="44">
        <f t="shared" si="178"/>
        <v>0</v>
      </c>
      <c r="AC108" s="44">
        <v>0</v>
      </c>
      <c r="AD108" s="45">
        <v>0</v>
      </c>
      <c r="AE108" s="44">
        <f t="shared" si="179"/>
        <v>0</v>
      </c>
      <c r="AF108" s="629">
        <v>50</v>
      </c>
      <c r="AG108" s="44">
        <v>0</v>
      </c>
      <c r="AH108" s="46">
        <v>0.04</v>
      </c>
      <c r="AI108" s="46">
        <v>1.4999999999999999E-2</v>
      </c>
      <c r="AJ108" s="44">
        <f t="shared" si="180"/>
        <v>3.96</v>
      </c>
      <c r="AK108" s="47">
        <f t="shared" si="181"/>
        <v>1.4849999999999999</v>
      </c>
    </row>
    <row r="109" spans="1:37" ht="12.75" customHeight="1" x14ac:dyDescent="0.2">
      <c r="A109" s="594" t="s">
        <v>393</v>
      </c>
      <c r="B109" s="60" t="s">
        <v>9</v>
      </c>
      <c r="C109" s="60" t="s">
        <v>1</v>
      </c>
      <c r="D109" s="514">
        <v>99</v>
      </c>
      <c r="E109" s="514">
        <v>60</v>
      </c>
      <c r="F109" s="514">
        <v>10</v>
      </c>
      <c r="G109" s="61">
        <f t="shared" si="169"/>
        <v>73.710624999999993</v>
      </c>
      <c r="H109" s="61">
        <f t="shared" si="170"/>
        <v>25.289375000000007</v>
      </c>
      <c r="I109" s="62">
        <f t="shared" si="171"/>
        <v>0.25544823232323238</v>
      </c>
      <c r="J109" s="63">
        <v>10</v>
      </c>
      <c r="K109" s="699">
        <v>32</v>
      </c>
      <c r="L109" s="583">
        <v>1.2</v>
      </c>
      <c r="M109" s="843">
        <v>5845</v>
      </c>
      <c r="N109" s="535"/>
      <c r="O109" s="66">
        <f t="shared" ref="O109:O113" si="182">(M109+N109)/K109</f>
        <v>182.65625</v>
      </c>
      <c r="P109" s="67">
        <f t="shared" si="172"/>
        <v>18.265625</v>
      </c>
      <c r="Q109" s="69"/>
      <c r="R109" s="67">
        <f t="shared" si="173"/>
        <v>0</v>
      </c>
      <c r="S109" s="69"/>
      <c r="T109" s="67">
        <f t="shared" si="174"/>
        <v>0</v>
      </c>
      <c r="U109" s="65"/>
      <c r="V109" s="67">
        <f t="shared" si="175"/>
        <v>0</v>
      </c>
      <c r="W109" s="69">
        <v>0</v>
      </c>
      <c r="X109" s="67">
        <f t="shared" si="176"/>
        <v>0</v>
      </c>
      <c r="Y109" s="69">
        <v>0</v>
      </c>
      <c r="Z109" s="67">
        <f t="shared" si="177"/>
        <v>0</v>
      </c>
      <c r="AA109" s="69">
        <v>0</v>
      </c>
      <c r="AB109" s="67">
        <f t="shared" si="178"/>
        <v>0</v>
      </c>
      <c r="AC109" s="67">
        <v>0</v>
      </c>
      <c r="AD109" s="345">
        <v>0</v>
      </c>
      <c r="AE109" s="346">
        <f t="shared" si="179"/>
        <v>0</v>
      </c>
      <c r="AF109" s="629">
        <v>50</v>
      </c>
      <c r="AG109" s="346">
        <v>0</v>
      </c>
      <c r="AH109" s="419">
        <v>0.04</v>
      </c>
      <c r="AI109" s="419">
        <v>1.4999999999999999E-2</v>
      </c>
      <c r="AJ109" s="346">
        <f t="shared" si="180"/>
        <v>3.96</v>
      </c>
      <c r="AK109" s="420">
        <f t="shared" si="181"/>
        <v>1.4849999999999999</v>
      </c>
    </row>
    <row r="110" spans="1:37" ht="12.75" customHeight="1" x14ac:dyDescent="0.2">
      <c r="A110" s="572" t="s">
        <v>393</v>
      </c>
      <c r="B110" s="36" t="s">
        <v>9</v>
      </c>
      <c r="C110" s="36" t="s">
        <v>2</v>
      </c>
      <c r="D110" s="489">
        <v>99</v>
      </c>
      <c r="E110" s="489">
        <v>60</v>
      </c>
      <c r="F110" s="489">
        <v>10</v>
      </c>
      <c r="G110" s="37">
        <f t="shared" si="169"/>
        <v>66.929374999999993</v>
      </c>
      <c r="H110" s="37">
        <f t="shared" si="170"/>
        <v>32.070625000000007</v>
      </c>
      <c r="I110" s="38">
        <f t="shared" si="171"/>
        <v>0.32394570707070713</v>
      </c>
      <c r="J110" s="39">
        <v>24</v>
      </c>
      <c r="K110" s="699">
        <v>32</v>
      </c>
      <c r="L110" s="583">
        <v>1.2</v>
      </c>
      <c r="M110" s="843">
        <v>8820</v>
      </c>
      <c r="N110" s="535"/>
      <c r="O110" s="43">
        <f t="shared" si="182"/>
        <v>275.625</v>
      </c>
      <c r="P110" s="44">
        <f t="shared" si="172"/>
        <v>11.484375</v>
      </c>
      <c r="Q110" s="45"/>
      <c r="R110" s="44">
        <f t="shared" si="173"/>
        <v>0</v>
      </c>
      <c r="S110" s="45"/>
      <c r="T110" s="44">
        <f t="shared" si="174"/>
        <v>0</v>
      </c>
      <c r="U110" s="42"/>
      <c r="V110" s="44">
        <f t="shared" si="175"/>
        <v>0</v>
      </c>
      <c r="W110" s="45">
        <v>0</v>
      </c>
      <c r="X110" s="44">
        <f t="shared" si="176"/>
        <v>0</v>
      </c>
      <c r="Y110" s="45">
        <v>0</v>
      </c>
      <c r="Z110" s="44">
        <f t="shared" si="177"/>
        <v>0</v>
      </c>
      <c r="AA110" s="45">
        <v>0</v>
      </c>
      <c r="AB110" s="44">
        <f t="shared" si="178"/>
        <v>0</v>
      </c>
      <c r="AC110" s="44">
        <v>0</v>
      </c>
      <c r="AD110" s="343">
        <v>0</v>
      </c>
      <c r="AE110" s="344">
        <f t="shared" si="179"/>
        <v>0</v>
      </c>
      <c r="AF110" s="629">
        <v>50</v>
      </c>
      <c r="AG110" s="344">
        <v>0</v>
      </c>
      <c r="AH110" s="412">
        <v>0.04</v>
      </c>
      <c r="AI110" s="412">
        <v>1.4999999999999999E-2</v>
      </c>
      <c r="AJ110" s="344">
        <f t="shared" si="180"/>
        <v>3.96</v>
      </c>
      <c r="AK110" s="410">
        <f t="shared" si="181"/>
        <v>1.4849999999999999</v>
      </c>
    </row>
    <row r="111" spans="1:37" s="370" customFormat="1" ht="12.75" customHeight="1" thickBot="1" x14ac:dyDescent="0.25">
      <c r="A111" s="595" t="s">
        <v>393</v>
      </c>
      <c r="B111" s="82" t="s">
        <v>9</v>
      </c>
      <c r="C111" s="82" t="s">
        <v>3</v>
      </c>
      <c r="D111" s="490">
        <v>99</v>
      </c>
      <c r="E111" s="490">
        <v>60</v>
      </c>
      <c r="F111" s="490">
        <v>10</v>
      </c>
      <c r="G111" s="83">
        <f t="shared" si="169"/>
        <v>67.372083333333336</v>
      </c>
      <c r="H111" s="83">
        <f t="shared" si="170"/>
        <v>31.627916666666664</v>
      </c>
      <c r="I111" s="84">
        <f t="shared" si="171"/>
        <v>0.31947390572390572</v>
      </c>
      <c r="J111" s="85">
        <v>36</v>
      </c>
      <c r="K111" s="702">
        <v>32</v>
      </c>
      <c r="L111" s="589">
        <v>1.2</v>
      </c>
      <c r="M111" s="843">
        <v>13740</v>
      </c>
      <c r="N111" s="584"/>
      <c r="O111" s="87">
        <f t="shared" si="182"/>
        <v>429.375</v>
      </c>
      <c r="P111" s="88">
        <f t="shared" si="172"/>
        <v>11.927083333333334</v>
      </c>
      <c r="Q111" s="89"/>
      <c r="R111" s="88">
        <f t="shared" si="173"/>
        <v>0</v>
      </c>
      <c r="S111" s="89"/>
      <c r="T111" s="88">
        <f t="shared" si="174"/>
        <v>0</v>
      </c>
      <c r="U111" s="86"/>
      <c r="V111" s="88">
        <f t="shared" si="175"/>
        <v>0</v>
      </c>
      <c r="W111" s="89">
        <v>0</v>
      </c>
      <c r="X111" s="88">
        <f t="shared" si="176"/>
        <v>0</v>
      </c>
      <c r="Y111" s="89">
        <v>0</v>
      </c>
      <c r="Z111" s="88">
        <f t="shared" si="177"/>
        <v>0</v>
      </c>
      <c r="AA111" s="89">
        <v>0</v>
      </c>
      <c r="AB111" s="88">
        <f t="shared" si="178"/>
        <v>0</v>
      </c>
      <c r="AC111" s="88">
        <v>0</v>
      </c>
      <c r="AD111" s="347">
        <v>0</v>
      </c>
      <c r="AE111" s="348">
        <f t="shared" si="179"/>
        <v>0</v>
      </c>
      <c r="AF111" s="631">
        <v>50</v>
      </c>
      <c r="AG111" s="348">
        <v>0</v>
      </c>
      <c r="AH111" s="459">
        <v>0.04</v>
      </c>
      <c r="AI111" s="459">
        <v>1.4999999999999999E-2</v>
      </c>
      <c r="AJ111" s="348">
        <f t="shared" si="180"/>
        <v>3.96</v>
      </c>
      <c r="AK111" s="460">
        <f t="shared" si="181"/>
        <v>1.4849999999999999</v>
      </c>
    </row>
    <row r="112" spans="1:37" ht="12.75" customHeight="1" x14ac:dyDescent="0.2">
      <c r="A112" s="510" t="s">
        <v>306</v>
      </c>
      <c r="B112" s="24" t="s">
        <v>304</v>
      </c>
      <c r="C112" s="24" t="s">
        <v>1</v>
      </c>
      <c r="D112" s="723">
        <v>79</v>
      </c>
      <c r="E112" s="723">
        <v>45</v>
      </c>
      <c r="F112" s="488">
        <v>10</v>
      </c>
      <c r="G112" s="25">
        <f>SUM(P112,R112,T112,V112,X112,Z112,AB112,AC112,AE112,(AF112/L112),AJ112,AK112)</f>
        <v>47.863518518518518</v>
      </c>
      <c r="H112" s="25">
        <f t="shared" si="170"/>
        <v>31.136481481481482</v>
      </c>
      <c r="I112" s="26">
        <f t="shared" si="171"/>
        <v>0.39413267698077825</v>
      </c>
      <c r="J112" s="27">
        <v>1</v>
      </c>
      <c r="K112" s="701">
        <v>32</v>
      </c>
      <c r="L112" s="708">
        <v>1.08</v>
      </c>
      <c r="M112" s="838"/>
      <c r="N112" s="590"/>
      <c r="O112" s="31">
        <f t="shared" si="182"/>
        <v>0</v>
      </c>
      <c r="P112" s="32">
        <f t="shared" si="172"/>
        <v>0</v>
      </c>
      <c r="Q112" s="33">
        <v>0</v>
      </c>
      <c r="R112" s="32">
        <f t="shared" si="173"/>
        <v>0</v>
      </c>
      <c r="S112" s="33"/>
      <c r="T112" s="32">
        <f t="shared" si="174"/>
        <v>0</v>
      </c>
      <c r="U112" s="591"/>
      <c r="V112" s="32">
        <f t="shared" ref="V112:V113" si="183">U112*L112</f>
        <v>0</v>
      </c>
      <c r="W112" s="33">
        <v>0</v>
      </c>
      <c r="X112" s="32">
        <f t="shared" si="176"/>
        <v>0</v>
      </c>
      <c r="Y112" s="33">
        <v>0</v>
      </c>
      <c r="Z112" s="32">
        <f t="shared" si="177"/>
        <v>0</v>
      </c>
      <c r="AA112" s="33">
        <v>0</v>
      </c>
      <c r="AB112" s="32">
        <f t="shared" si="178"/>
        <v>0</v>
      </c>
      <c r="AC112" s="32">
        <v>0</v>
      </c>
      <c r="AD112" s="341">
        <v>0</v>
      </c>
      <c r="AE112" s="342">
        <f t="shared" si="179"/>
        <v>0</v>
      </c>
      <c r="AF112" s="705">
        <v>47</v>
      </c>
      <c r="AG112" s="342">
        <v>0</v>
      </c>
      <c r="AH112" s="411">
        <v>0.04</v>
      </c>
      <c r="AI112" s="411">
        <v>1.4999999999999999E-2</v>
      </c>
      <c r="AJ112" s="342">
        <f t="shared" si="180"/>
        <v>3.16</v>
      </c>
      <c r="AK112" s="408">
        <f t="shared" si="181"/>
        <v>1.1850000000000001</v>
      </c>
    </row>
    <row r="113" spans="1:37" ht="12.75" customHeight="1" thickBot="1" x14ac:dyDescent="0.25">
      <c r="A113" s="515" t="s">
        <v>307</v>
      </c>
      <c r="B113" s="36" t="s">
        <v>305</v>
      </c>
      <c r="C113" s="36" t="s">
        <v>2</v>
      </c>
      <c r="D113" s="721">
        <v>75</v>
      </c>
      <c r="E113" s="721">
        <v>45</v>
      </c>
      <c r="F113" s="489">
        <v>10</v>
      </c>
      <c r="G113" s="37">
        <f t="shared" ref="G113:G128" si="184">SUM(P113,R113,T113,V113,X113,Z113,AB113,AC113,AE113,(AF113/L113),AJ113,AK113)</f>
        <v>44.86574074074074</v>
      </c>
      <c r="H113" s="37">
        <f t="shared" si="170"/>
        <v>30.13425925925926</v>
      </c>
      <c r="I113" s="38">
        <f t="shared" si="171"/>
        <v>0.4017901234567901</v>
      </c>
      <c r="J113" s="39">
        <v>1</v>
      </c>
      <c r="K113" s="699">
        <v>32</v>
      </c>
      <c r="L113" s="709">
        <v>1.08</v>
      </c>
      <c r="M113" s="838"/>
      <c r="N113" s="584"/>
      <c r="O113" s="43">
        <f t="shared" si="182"/>
        <v>0</v>
      </c>
      <c r="P113" s="44">
        <f t="shared" si="172"/>
        <v>0</v>
      </c>
      <c r="Q113" s="45">
        <v>0</v>
      </c>
      <c r="R113" s="44">
        <f t="shared" si="173"/>
        <v>0</v>
      </c>
      <c r="S113" s="45"/>
      <c r="T113" s="44">
        <f t="shared" si="174"/>
        <v>0</v>
      </c>
      <c r="U113" s="592"/>
      <c r="V113" s="44">
        <f t="shared" si="183"/>
        <v>0</v>
      </c>
      <c r="W113" s="45">
        <v>0</v>
      </c>
      <c r="X113" s="44">
        <f t="shared" si="176"/>
        <v>0</v>
      </c>
      <c r="Y113" s="45">
        <v>0</v>
      </c>
      <c r="Z113" s="44">
        <f t="shared" si="177"/>
        <v>0</v>
      </c>
      <c r="AA113" s="45">
        <v>0</v>
      </c>
      <c r="AB113" s="44">
        <f t="shared" si="178"/>
        <v>0</v>
      </c>
      <c r="AC113" s="44">
        <v>0</v>
      </c>
      <c r="AD113" s="343">
        <v>0</v>
      </c>
      <c r="AE113" s="344">
        <f t="shared" si="179"/>
        <v>0</v>
      </c>
      <c r="AF113" s="706">
        <v>44</v>
      </c>
      <c r="AG113" s="344">
        <v>0</v>
      </c>
      <c r="AH113" s="412">
        <v>0.04</v>
      </c>
      <c r="AI113" s="412">
        <v>1.4999999999999999E-2</v>
      </c>
      <c r="AJ113" s="344">
        <f t="shared" si="180"/>
        <v>3</v>
      </c>
      <c r="AK113" s="410">
        <f t="shared" si="181"/>
        <v>1.125</v>
      </c>
    </row>
    <row r="114" spans="1:37" s="10" customFormat="1" ht="12" customHeight="1" x14ac:dyDescent="0.2">
      <c r="A114" s="515" t="s">
        <v>56</v>
      </c>
      <c r="B114" s="36" t="s">
        <v>7</v>
      </c>
      <c r="C114" s="36" t="s">
        <v>1</v>
      </c>
      <c r="D114" s="721">
        <v>69</v>
      </c>
      <c r="E114" s="721">
        <v>59</v>
      </c>
      <c r="F114" s="489">
        <v>10</v>
      </c>
      <c r="G114" s="37">
        <f t="shared" si="184"/>
        <v>53.631226851851842</v>
      </c>
      <c r="H114" s="37">
        <f t="shared" ref="H114:H128" si="185">D114-G114</f>
        <v>15.368773148148158</v>
      </c>
      <c r="I114" s="38">
        <f t="shared" ref="I114:I128" si="186">H114/D114</f>
        <v>0.2227358427267849</v>
      </c>
      <c r="J114" s="39">
        <v>10</v>
      </c>
      <c r="K114" s="699">
        <v>32</v>
      </c>
      <c r="L114" s="709">
        <v>1.08</v>
      </c>
      <c r="M114" s="843">
        <v>5845</v>
      </c>
      <c r="N114" s="535"/>
      <c r="O114" s="43">
        <f t="shared" ref="O114:O128" si="187">(M114+N114)/K114</f>
        <v>182.65625</v>
      </c>
      <c r="P114" s="44">
        <f t="shared" ref="P114:P128" si="188">O114/J114</f>
        <v>18.265625</v>
      </c>
      <c r="Q114" s="45">
        <v>150</v>
      </c>
      <c r="R114" s="44">
        <f t="shared" ref="R114:R125" si="189">Q114/K114</f>
        <v>4.6875</v>
      </c>
      <c r="S114" s="45"/>
      <c r="T114" s="44">
        <f t="shared" ref="T114:T128" si="190">S114/K114</f>
        <v>0</v>
      </c>
      <c r="U114" s="592"/>
      <c r="V114" s="44">
        <f t="shared" si="175"/>
        <v>0</v>
      </c>
      <c r="W114" s="45">
        <v>0</v>
      </c>
      <c r="X114" s="44">
        <f t="shared" ref="X114:X128" si="191">(W114/K114)/J114</f>
        <v>0</v>
      </c>
      <c r="Y114" s="45">
        <v>0</v>
      </c>
      <c r="Z114" s="44">
        <f t="shared" ref="Z114:Z128" si="192">(Y114/K114)/J114</f>
        <v>0</v>
      </c>
      <c r="AA114" s="45">
        <v>10</v>
      </c>
      <c r="AB114" s="44">
        <f t="shared" ref="AB114:AB128" si="193">(AA114/K114)/J114</f>
        <v>3.125E-2</v>
      </c>
      <c r="AC114" s="44">
        <v>0</v>
      </c>
      <c r="AD114" s="343">
        <v>0</v>
      </c>
      <c r="AE114" s="344">
        <f t="shared" ref="AE114:AE128" si="194">AD114/K114</f>
        <v>0</v>
      </c>
      <c r="AF114" s="706">
        <v>29</v>
      </c>
      <c r="AG114" s="344">
        <v>0</v>
      </c>
      <c r="AH114" s="412">
        <v>0.04</v>
      </c>
      <c r="AI114" s="412">
        <v>1.4999999999999999E-2</v>
      </c>
      <c r="AJ114" s="344">
        <f t="shared" ref="AJ114:AJ128" si="195">(D114*AH114)+AG114</f>
        <v>2.7600000000000002</v>
      </c>
      <c r="AK114" s="410">
        <f t="shared" ref="AK114:AK128" si="196">D114*AI114</f>
        <v>1.0349999999999999</v>
      </c>
    </row>
    <row r="115" spans="1:37" ht="12.75" customHeight="1" x14ac:dyDescent="0.2">
      <c r="A115" s="515" t="s">
        <v>56</v>
      </c>
      <c r="B115" s="36" t="s">
        <v>7</v>
      </c>
      <c r="C115" s="36" t="s">
        <v>2</v>
      </c>
      <c r="D115" s="721">
        <v>69</v>
      </c>
      <c r="E115" s="721">
        <v>59</v>
      </c>
      <c r="F115" s="489">
        <v>10</v>
      </c>
      <c r="G115" s="37">
        <f t="shared" si="184"/>
        <v>46.844768518518514</v>
      </c>
      <c r="H115" s="37">
        <f t="shared" si="185"/>
        <v>22.155231481481486</v>
      </c>
      <c r="I115" s="38">
        <f t="shared" si="186"/>
        <v>0.32109031132581867</v>
      </c>
      <c r="J115" s="39">
        <v>24</v>
      </c>
      <c r="K115" s="699">
        <v>32</v>
      </c>
      <c r="L115" s="709">
        <v>1.08</v>
      </c>
      <c r="M115" s="843">
        <v>8820</v>
      </c>
      <c r="N115" s="584"/>
      <c r="O115" s="43">
        <f t="shared" si="187"/>
        <v>275.625</v>
      </c>
      <c r="P115" s="44">
        <f t="shared" si="188"/>
        <v>11.484375</v>
      </c>
      <c r="Q115" s="45">
        <v>150</v>
      </c>
      <c r="R115" s="44">
        <f t="shared" si="189"/>
        <v>4.6875</v>
      </c>
      <c r="S115" s="45"/>
      <c r="T115" s="44">
        <f t="shared" si="190"/>
        <v>0</v>
      </c>
      <c r="U115" s="592"/>
      <c r="V115" s="44">
        <f t="shared" ref="V115:V128" si="197">U115*L115</f>
        <v>0</v>
      </c>
      <c r="W115" s="45">
        <v>0</v>
      </c>
      <c r="X115" s="44">
        <f t="shared" si="191"/>
        <v>0</v>
      </c>
      <c r="Y115" s="45">
        <v>0</v>
      </c>
      <c r="Z115" s="44">
        <f t="shared" si="192"/>
        <v>0</v>
      </c>
      <c r="AA115" s="45">
        <v>20</v>
      </c>
      <c r="AB115" s="44">
        <f t="shared" si="193"/>
        <v>2.6041666666666668E-2</v>
      </c>
      <c r="AC115" s="44">
        <v>0</v>
      </c>
      <c r="AD115" s="343">
        <v>0</v>
      </c>
      <c r="AE115" s="344">
        <f t="shared" si="194"/>
        <v>0</v>
      </c>
      <c r="AF115" s="706">
        <v>29</v>
      </c>
      <c r="AG115" s="344">
        <v>0</v>
      </c>
      <c r="AH115" s="412">
        <v>0.04</v>
      </c>
      <c r="AI115" s="412">
        <v>1.4999999999999999E-2</v>
      </c>
      <c r="AJ115" s="344">
        <f t="shared" si="195"/>
        <v>2.7600000000000002</v>
      </c>
      <c r="AK115" s="410">
        <f t="shared" si="196"/>
        <v>1.0349999999999999</v>
      </c>
    </row>
    <row r="116" spans="1:37" ht="12.75" customHeight="1" x14ac:dyDescent="0.2">
      <c r="A116" s="515" t="s">
        <v>56</v>
      </c>
      <c r="B116" s="36" t="s">
        <v>7</v>
      </c>
      <c r="C116" s="36" t="s">
        <v>3</v>
      </c>
      <c r="D116" s="721">
        <v>69</v>
      </c>
      <c r="E116" s="721">
        <v>59</v>
      </c>
      <c r="F116" s="489">
        <v>10</v>
      </c>
      <c r="G116" s="37">
        <f t="shared" si="184"/>
        <v>47.278796296296292</v>
      </c>
      <c r="H116" s="37">
        <f t="shared" si="185"/>
        <v>21.721203703703708</v>
      </c>
      <c r="I116" s="38">
        <f t="shared" si="186"/>
        <v>0.31480005367686531</v>
      </c>
      <c r="J116" s="39">
        <v>36</v>
      </c>
      <c r="K116" s="699">
        <v>32</v>
      </c>
      <c r="L116" s="709">
        <v>1.08</v>
      </c>
      <c r="M116" s="843">
        <v>13740</v>
      </c>
      <c r="N116" s="535"/>
      <c r="O116" s="43">
        <f t="shared" si="187"/>
        <v>429.375</v>
      </c>
      <c r="P116" s="44">
        <f t="shared" si="188"/>
        <v>11.927083333333334</v>
      </c>
      <c r="Q116" s="45">
        <v>150</v>
      </c>
      <c r="R116" s="44">
        <f t="shared" si="189"/>
        <v>4.6875</v>
      </c>
      <c r="S116" s="45"/>
      <c r="T116" s="44">
        <f t="shared" si="190"/>
        <v>0</v>
      </c>
      <c r="U116" s="592"/>
      <c r="V116" s="44">
        <f t="shared" si="197"/>
        <v>0</v>
      </c>
      <c r="W116" s="45">
        <v>0</v>
      </c>
      <c r="X116" s="44">
        <f t="shared" si="191"/>
        <v>0</v>
      </c>
      <c r="Y116" s="45">
        <v>0</v>
      </c>
      <c r="Z116" s="44">
        <f t="shared" si="192"/>
        <v>0</v>
      </c>
      <c r="AA116" s="45">
        <v>20</v>
      </c>
      <c r="AB116" s="44">
        <f t="shared" si="193"/>
        <v>1.7361111111111112E-2</v>
      </c>
      <c r="AC116" s="44">
        <v>0</v>
      </c>
      <c r="AD116" s="343">
        <v>0</v>
      </c>
      <c r="AE116" s="344">
        <f t="shared" si="194"/>
        <v>0</v>
      </c>
      <c r="AF116" s="706">
        <v>29</v>
      </c>
      <c r="AG116" s="344">
        <v>0</v>
      </c>
      <c r="AH116" s="412">
        <v>0.04</v>
      </c>
      <c r="AI116" s="412">
        <v>1.4999999999999999E-2</v>
      </c>
      <c r="AJ116" s="344">
        <f t="shared" si="195"/>
        <v>2.7600000000000002</v>
      </c>
      <c r="AK116" s="410">
        <f t="shared" si="196"/>
        <v>1.0349999999999999</v>
      </c>
    </row>
    <row r="117" spans="1:37" ht="12.75" customHeight="1" x14ac:dyDescent="0.2">
      <c r="A117" s="515" t="s">
        <v>56</v>
      </c>
      <c r="B117" s="36" t="s">
        <v>8</v>
      </c>
      <c r="C117" s="36" t="s">
        <v>1</v>
      </c>
      <c r="D117" s="721">
        <v>69</v>
      </c>
      <c r="E117" s="721">
        <v>59</v>
      </c>
      <c r="F117" s="489">
        <v>10</v>
      </c>
      <c r="G117" s="37">
        <f t="shared" si="184"/>
        <v>43.459351851851842</v>
      </c>
      <c r="H117" s="37">
        <f t="shared" si="185"/>
        <v>25.540648148148158</v>
      </c>
      <c r="I117" s="38">
        <f t="shared" si="186"/>
        <v>0.37015432098765444</v>
      </c>
      <c r="J117" s="39">
        <v>10</v>
      </c>
      <c r="K117" s="699">
        <v>32</v>
      </c>
      <c r="L117" s="709">
        <v>1.08</v>
      </c>
      <c r="M117" s="843">
        <v>4090</v>
      </c>
      <c r="N117" s="584"/>
      <c r="O117" s="43">
        <f t="shared" si="187"/>
        <v>127.8125</v>
      </c>
      <c r="P117" s="44">
        <f t="shared" si="188"/>
        <v>12.78125</v>
      </c>
      <c r="Q117" s="45">
        <v>0</v>
      </c>
      <c r="R117" s="44">
        <f t="shared" si="189"/>
        <v>0</v>
      </c>
      <c r="S117" s="45"/>
      <c r="T117" s="44">
        <f t="shared" si="190"/>
        <v>0</v>
      </c>
      <c r="U117" s="592"/>
      <c r="V117" s="44">
        <f t="shared" si="197"/>
        <v>0</v>
      </c>
      <c r="W117" s="45">
        <v>0</v>
      </c>
      <c r="X117" s="44">
        <f t="shared" si="191"/>
        <v>0</v>
      </c>
      <c r="Y117" s="45">
        <v>0</v>
      </c>
      <c r="Z117" s="44">
        <f t="shared" si="192"/>
        <v>0</v>
      </c>
      <c r="AA117" s="45">
        <v>10</v>
      </c>
      <c r="AB117" s="44">
        <f t="shared" si="193"/>
        <v>3.125E-2</v>
      </c>
      <c r="AC117" s="44">
        <v>0</v>
      </c>
      <c r="AD117" s="343">
        <v>0</v>
      </c>
      <c r="AE117" s="344">
        <f t="shared" si="194"/>
        <v>0</v>
      </c>
      <c r="AF117" s="706">
        <v>29</v>
      </c>
      <c r="AG117" s="344">
        <v>0</v>
      </c>
      <c r="AH117" s="412">
        <v>0.04</v>
      </c>
      <c r="AI117" s="412">
        <v>1.4999999999999999E-2</v>
      </c>
      <c r="AJ117" s="344">
        <f t="shared" si="195"/>
        <v>2.7600000000000002</v>
      </c>
      <c r="AK117" s="410">
        <f t="shared" si="196"/>
        <v>1.0349999999999999</v>
      </c>
    </row>
    <row r="118" spans="1:37" ht="12.75" customHeight="1" x14ac:dyDescent="0.2">
      <c r="A118" s="515" t="s">
        <v>56</v>
      </c>
      <c r="B118" s="36" t="s">
        <v>8</v>
      </c>
      <c r="C118" s="36" t="s">
        <v>2</v>
      </c>
      <c r="D118" s="721">
        <v>69</v>
      </c>
      <c r="E118" s="721">
        <v>59</v>
      </c>
      <c r="F118" s="489">
        <v>10</v>
      </c>
      <c r="G118" s="37">
        <f t="shared" si="184"/>
        <v>38.407268518518514</v>
      </c>
      <c r="H118" s="37">
        <f t="shared" si="185"/>
        <v>30.592731481481486</v>
      </c>
      <c r="I118" s="38">
        <f t="shared" si="186"/>
        <v>0.44337292002147083</v>
      </c>
      <c r="J118" s="39">
        <v>24</v>
      </c>
      <c r="K118" s="699">
        <v>32</v>
      </c>
      <c r="L118" s="709">
        <v>1.08</v>
      </c>
      <c r="M118" s="843">
        <v>5940</v>
      </c>
      <c r="N118" s="535"/>
      <c r="O118" s="43">
        <f t="shared" si="187"/>
        <v>185.625</v>
      </c>
      <c r="P118" s="44">
        <f t="shared" si="188"/>
        <v>7.734375</v>
      </c>
      <c r="Q118" s="45">
        <v>0</v>
      </c>
      <c r="R118" s="44">
        <f t="shared" si="189"/>
        <v>0</v>
      </c>
      <c r="S118" s="45"/>
      <c r="T118" s="44">
        <f t="shared" si="190"/>
        <v>0</v>
      </c>
      <c r="U118" s="592"/>
      <c r="V118" s="44">
        <f t="shared" si="197"/>
        <v>0</v>
      </c>
      <c r="W118" s="45">
        <v>0</v>
      </c>
      <c r="X118" s="44">
        <f t="shared" si="191"/>
        <v>0</v>
      </c>
      <c r="Y118" s="45">
        <v>0</v>
      </c>
      <c r="Z118" s="44">
        <f t="shared" si="192"/>
        <v>0</v>
      </c>
      <c r="AA118" s="45">
        <v>20</v>
      </c>
      <c r="AB118" s="44">
        <f t="shared" si="193"/>
        <v>2.6041666666666668E-2</v>
      </c>
      <c r="AC118" s="44">
        <v>0</v>
      </c>
      <c r="AD118" s="343">
        <v>0</v>
      </c>
      <c r="AE118" s="344">
        <f t="shared" si="194"/>
        <v>0</v>
      </c>
      <c r="AF118" s="706">
        <v>29</v>
      </c>
      <c r="AG118" s="344">
        <v>0</v>
      </c>
      <c r="AH118" s="412">
        <v>0.04</v>
      </c>
      <c r="AI118" s="412">
        <v>1.4999999999999999E-2</v>
      </c>
      <c r="AJ118" s="344">
        <f t="shared" si="195"/>
        <v>2.7600000000000002</v>
      </c>
      <c r="AK118" s="410">
        <f t="shared" si="196"/>
        <v>1.0349999999999999</v>
      </c>
    </row>
    <row r="119" spans="1:37" ht="12.75" customHeight="1" x14ac:dyDescent="0.2">
      <c r="A119" s="515" t="s">
        <v>56</v>
      </c>
      <c r="B119" s="36" t="s">
        <v>8</v>
      </c>
      <c r="C119" s="36" t="s">
        <v>3</v>
      </c>
      <c r="D119" s="721">
        <v>69</v>
      </c>
      <c r="E119" s="721">
        <v>59</v>
      </c>
      <c r="F119" s="489">
        <v>10</v>
      </c>
      <c r="G119" s="37">
        <f t="shared" si="184"/>
        <v>38.502754629629621</v>
      </c>
      <c r="H119" s="37">
        <f t="shared" si="185"/>
        <v>30.497245370370379</v>
      </c>
      <c r="I119" s="38">
        <f t="shared" si="186"/>
        <v>0.44198906333870114</v>
      </c>
      <c r="J119" s="39">
        <v>36</v>
      </c>
      <c r="K119" s="699">
        <v>32</v>
      </c>
      <c r="L119" s="709">
        <v>1.08</v>
      </c>
      <c r="M119" s="843">
        <v>9030</v>
      </c>
      <c r="N119" s="535"/>
      <c r="O119" s="43">
        <f t="shared" si="187"/>
        <v>282.1875</v>
      </c>
      <c r="P119" s="44">
        <f t="shared" si="188"/>
        <v>7.838541666666667</v>
      </c>
      <c r="Q119" s="45">
        <v>0</v>
      </c>
      <c r="R119" s="44">
        <f t="shared" si="189"/>
        <v>0</v>
      </c>
      <c r="S119" s="45"/>
      <c r="T119" s="44">
        <f t="shared" si="190"/>
        <v>0</v>
      </c>
      <c r="U119" s="592"/>
      <c r="V119" s="44">
        <f t="shared" si="197"/>
        <v>0</v>
      </c>
      <c r="W119" s="45">
        <v>0</v>
      </c>
      <c r="X119" s="44">
        <f t="shared" si="191"/>
        <v>0</v>
      </c>
      <c r="Y119" s="45">
        <v>0</v>
      </c>
      <c r="Z119" s="44">
        <f t="shared" si="192"/>
        <v>0</v>
      </c>
      <c r="AA119" s="45">
        <v>20</v>
      </c>
      <c r="AB119" s="44">
        <f t="shared" si="193"/>
        <v>1.7361111111111112E-2</v>
      </c>
      <c r="AC119" s="44">
        <v>0</v>
      </c>
      <c r="AD119" s="343">
        <v>0</v>
      </c>
      <c r="AE119" s="344">
        <f t="shared" si="194"/>
        <v>0</v>
      </c>
      <c r="AF119" s="706">
        <v>29</v>
      </c>
      <c r="AG119" s="344">
        <v>0</v>
      </c>
      <c r="AH119" s="412">
        <v>0.04</v>
      </c>
      <c r="AI119" s="412">
        <v>1.4999999999999999E-2</v>
      </c>
      <c r="AJ119" s="344">
        <f t="shared" si="195"/>
        <v>2.7600000000000002</v>
      </c>
      <c r="AK119" s="410">
        <f t="shared" si="196"/>
        <v>1.0349999999999999</v>
      </c>
    </row>
    <row r="120" spans="1:37" ht="12.75" customHeight="1" x14ac:dyDescent="0.2">
      <c r="A120" s="515" t="s">
        <v>56</v>
      </c>
      <c r="B120" s="36" t="s">
        <v>9</v>
      </c>
      <c r="C120" s="36" t="s">
        <v>1</v>
      </c>
      <c r="D120" s="721">
        <v>69</v>
      </c>
      <c r="E120" s="721">
        <v>59</v>
      </c>
      <c r="F120" s="489">
        <v>10</v>
      </c>
      <c r="G120" s="37">
        <f t="shared" si="184"/>
        <v>38.990601851851842</v>
      </c>
      <c r="H120" s="37">
        <f t="shared" si="185"/>
        <v>30.009398148148158</v>
      </c>
      <c r="I120" s="38">
        <f t="shared" si="186"/>
        <v>0.43491881374127767</v>
      </c>
      <c r="J120" s="63">
        <v>10</v>
      </c>
      <c r="K120" s="699">
        <v>32</v>
      </c>
      <c r="L120" s="709">
        <v>1.08</v>
      </c>
      <c r="M120" s="843">
        <v>2660</v>
      </c>
      <c r="N120" s="535"/>
      <c r="O120" s="43">
        <f t="shared" si="187"/>
        <v>83.125</v>
      </c>
      <c r="P120" s="44">
        <f t="shared" si="188"/>
        <v>8.3125</v>
      </c>
      <c r="Q120" s="45">
        <v>0</v>
      </c>
      <c r="R120" s="44">
        <f t="shared" si="189"/>
        <v>0</v>
      </c>
      <c r="S120" s="45"/>
      <c r="T120" s="44">
        <f t="shared" si="190"/>
        <v>0</v>
      </c>
      <c r="U120" s="592"/>
      <c r="V120" s="44">
        <f t="shared" si="197"/>
        <v>0</v>
      </c>
      <c r="W120" s="45">
        <v>0</v>
      </c>
      <c r="X120" s="44">
        <f t="shared" si="191"/>
        <v>0</v>
      </c>
      <c r="Y120" s="45">
        <v>0</v>
      </c>
      <c r="Z120" s="44">
        <f t="shared" si="192"/>
        <v>0</v>
      </c>
      <c r="AA120" s="45">
        <v>10</v>
      </c>
      <c r="AB120" s="44">
        <f t="shared" si="193"/>
        <v>3.125E-2</v>
      </c>
      <c r="AC120" s="44">
        <v>0</v>
      </c>
      <c r="AD120" s="343">
        <v>0</v>
      </c>
      <c r="AE120" s="344">
        <f t="shared" si="194"/>
        <v>0</v>
      </c>
      <c r="AF120" s="706">
        <v>29</v>
      </c>
      <c r="AG120" s="344">
        <v>0</v>
      </c>
      <c r="AH120" s="412">
        <v>0.04</v>
      </c>
      <c r="AI120" s="412">
        <v>1.4999999999999999E-2</v>
      </c>
      <c r="AJ120" s="344">
        <f t="shared" si="195"/>
        <v>2.7600000000000002</v>
      </c>
      <c r="AK120" s="410">
        <f t="shared" si="196"/>
        <v>1.0349999999999999</v>
      </c>
    </row>
    <row r="121" spans="1:37" ht="12.75" customHeight="1" x14ac:dyDescent="0.2">
      <c r="A121" s="515" t="s">
        <v>56</v>
      </c>
      <c r="B121" s="36" t="s">
        <v>9</v>
      </c>
      <c r="C121" s="36" t="s">
        <v>2</v>
      </c>
      <c r="D121" s="721">
        <v>69</v>
      </c>
      <c r="E121" s="721">
        <v>59</v>
      </c>
      <c r="F121" s="489">
        <v>10</v>
      </c>
      <c r="G121" s="37">
        <f t="shared" si="184"/>
        <v>35.783570601851849</v>
      </c>
      <c r="H121" s="37">
        <f t="shared" si="185"/>
        <v>33.216429398148151</v>
      </c>
      <c r="I121" s="38">
        <f t="shared" si="186"/>
        <v>0.48139752750939346</v>
      </c>
      <c r="J121" s="39">
        <v>24</v>
      </c>
      <c r="K121" s="699">
        <v>32</v>
      </c>
      <c r="L121" s="709">
        <v>1.08</v>
      </c>
      <c r="M121" s="843">
        <v>3925</v>
      </c>
      <c r="N121" s="535"/>
      <c r="O121" s="43">
        <f t="shared" si="187"/>
        <v>122.65625</v>
      </c>
      <c r="P121" s="44">
        <f t="shared" si="188"/>
        <v>5.110677083333333</v>
      </c>
      <c r="Q121" s="45">
        <v>0</v>
      </c>
      <c r="R121" s="44">
        <f t="shared" si="189"/>
        <v>0</v>
      </c>
      <c r="S121" s="45"/>
      <c r="T121" s="44">
        <f t="shared" si="190"/>
        <v>0</v>
      </c>
      <c r="U121" s="592"/>
      <c r="V121" s="44">
        <f t="shared" si="197"/>
        <v>0</v>
      </c>
      <c r="W121" s="45">
        <v>0</v>
      </c>
      <c r="X121" s="44">
        <f t="shared" si="191"/>
        <v>0</v>
      </c>
      <c r="Y121" s="45">
        <v>0</v>
      </c>
      <c r="Z121" s="44">
        <f t="shared" si="192"/>
        <v>0</v>
      </c>
      <c r="AA121" s="45">
        <v>20</v>
      </c>
      <c r="AB121" s="44">
        <f t="shared" si="193"/>
        <v>2.6041666666666668E-2</v>
      </c>
      <c r="AC121" s="44">
        <v>0</v>
      </c>
      <c r="AD121" s="343">
        <v>0</v>
      </c>
      <c r="AE121" s="344">
        <f t="shared" si="194"/>
        <v>0</v>
      </c>
      <c r="AF121" s="706">
        <v>29</v>
      </c>
      <c r="AG121" s="344">
        <v>0</v>
      </c>
      <c r="AH121" s="412">
        <v>0.04</v>
      </c>
      <c r="AI121" s="412">
        <v>1.4999999999999999E-2</v>
      </c>
      <c r="AJ121" s="344">
        <f t="shared" si="195"/>
        <v>2.7600000000000002</v>
      </c>
      <c r="AK121" s="410">
        <f t="shared" si="196"/>
        <v>1.0349999999999999</v>
      </c>
    </row>
    <row r="122" spans="1:37" ht="12.75" customHeight="1" x14ac:dyDescent="0.2">
      <c r="A122" s="515" t="s">
        <v>56</v>
      </c>
      <c r="B122" s="36" t="s">
        <v>9</v>
      </c>
      <c r="C122" s="36" t="s">
        <v>3</v>
      </c>
      <c r="D122" s="721">
        <v>69</v>
      </c>
      <c r="E122" s="721">
        <v>59</v>
      </c>
      <c r="F122" s="489">
        <v>10</v>
      </c>
      <c r="G122" s="37">
        <f t="shared" si="184"/>
        <v>35.955011574074071</v>
      </c>
      <c r="H122" s="37">
        <f t="shared" si="185"/>
        <v>33.044988425925929</v>
      </c>
      <c r="I122" s="38">
        <f t="shared" si="186"/>
        <v>0.47891287573805696</v>
      </c>
      <c r="J122" s="39">
        <v>36</v>
      </c>
      <c r="K122" s="699">
        <v>32</v>
      </c>
      <c r="L122" s="709">
        <v>1.08</v>
      </c>
      <c r="M122" s="843">
        <v>6095</v>
      </c>
      <c r="N122" s="535"/>
      <c r="O122" s="43">
        <f t="shared" si="187"/>
        <v>190.46875</v>
      </c>
      <c r="P122" s="44">
        <f t="shared" si="188"/>
        <v>5.2907986111111107</v>
      </c>
      <c r="Q122" s="45">
        <v>0</v>
      </c>
      <c r="R122" s="44">
        <f t="shared" si="189"/>
        <v>0</v>
      </c>
      <c r="S122" s="45"/>
      <c r="T122" s="44">
        <f t="shared" si="190"/>
        <v>0</v>
      </c>
      <c r="U122" s="592"/>
      <c r="V122" s="44">
        <f t="shared" si="197"/>
        <v>0</v>
      </c>
      <c r="W122" s="45">
        <v>0</v>
      </c>
      <c r="X122" s="44">
        <f t="shared" si="191"/>
        <v>0</v>
      </c>
      <c r="Y122" s="45">
        <v>0</v>
      </c>
      <c r="Z122" s="44">
        <f t="shared" si="192"/>
        <v>0</v>
      </c>
      <c r="AA122" s="45">
        <v>20</v>
      </c>
      <c r="AB122" s="44">
        <f t="shared" si="193"/>
        <v>1.7361111111111112E-2</v>
      </c>
      <c r="AC122" s="44">
        <v>0</v>
      </c>
      <c r="AD122" s="343">
        <v>0</v>
      </c>
      <c r="AE122" s="344">
        <f t="shared" si="194"/>
        <v>0</v>
      </c>
      <c r="AF122" s="706">
        <v>29</v>
      </c>
      <c r="AG122" s="344">
        <v>0</v>
      </c>
      <c r="AH122" s="412">
        <v>0.04</v>
      </c>
      <c r="AI122" s="412">
        <v>1.4999999999999999E-2</v>
      </c>
      <c r="AJ122" s="344">
        <f t="shared" si="195"/>
        <v>2.7600000000000002</v>
      </c>
      <c r="AK122" s="410">
        <f t="shared" si="196"/>
        <v>1.0349999999999999</v>
      </c>
    </row>
    <row r="123" spans="1:37" ht="12.75" customHeight="1" x14ac:dyDescent="0.2">
      <c r="A123" s="515" t="s">
        <v>56</v>
      </c>
      <c r="B123" s="36" t="s">
        <v>10</v>
      </c>
      <c r="C123" s="36" t="s">
        <v>1</v>
      </c>
      <c r="D123" s="721">
        <v>69</v>
      </c>
      <c r="E123" s="721">
        <v>59</v>
      </c>
      <c r="F123" s="489">
        <v>10</v>
      </c>
      <c r="G123" s="37">
        <f t="shared" si="184"/>
        <v>43.115601851851842</v>
      </c>
      <c r="H123" s="37">
        <f t="shared" si="185"/>
        <v>25.884398148148158</v>
      </c>
      <c r="I123" s="38">
        <f t="shared" si="186"/>
        <v>0.37513620504562545</v>
      </c>
      <c r="J123" s="39">
        <v>10</v>
      </c>
      <c r="K123" s="699">
        <v>32</v>
      </c>
      <c r="L123" s="709">
        <v>1.08</v>
      </c>
      <c r="M123" s="843">
        <v>3980</v>
      </c>
      <c r="N123" s="535"/>
      <c r="O123" s="43">
        <f t="shared" si="187"/>
        <v>124.375</v>
      </c>
      <c r="P123" s="44">
        <f t="shared" si="188"/>
        <v>12.4375</v>
      </c>
      <c r="Q123" s="45">
        <v>0</v>
      </c>
      <c r="R123" s="44">
        <f t="shared" si="189"/>
        <v>0</v>
      </c>
      <c r="S123" s="45"/>
      <c r="T123" s="44">
        <f t="shared" si="190"/>
        <v>0</v>
      </c>
      <c r="U123" s="592"/>
      <c r="V123" s="44">
        <f t="shared" si="197"/>
        <v>0</v>
      </c>
      <c r="W123" s="45">
        <v>0</v>
      </c>
      <c r="X123" s="44">
        <f t="shared" si="191"/>
        <v>0</v>
      </c>
      <c r="Y123" s="45">
        <v>0</v>
      </c>
      <c r="Z123" s="44">
        <f t="shared" si="192"/>
        <v>0</v>
      </c>
      <c r="AA123" s="45">
        <v>10</v>
      </c>
      <c r="AB123" s="44">
        <f t="shared" si="193"/>
        <v>3.125E-2</v>
      </c>
      <c r="AC123" s="44">
        <v>0</v>
      </c>
      <c r="AD123" s="45">
        <v>0</v>
      </c>
      <c r="AE123" s="44">
        <f t="shared" si="194"/>
        <v>0</v>
      </c>
      <c r="AF123" s="706">
        <v>29</v>
      </c>
      <c r="AG123" s="44">
        <v>0</v>
      </c>
      <c r="AH123" s="46">
        <v>0.04</v>
      </c>
      <c r="AI123" s="46">
        <v>1.4999999999999999E-2</v>
      </c>
      <c r="AJ123" s="44">
        <f t="shared" si="195"/>
        <v>2.7600000000000002</v>
      </c>
      <c r="AK123" s="47">
        <f t="shared" si="196"/>
        <v>1.0349999999999999</v>
      </c>
    </row>
    <row r="124" spans="1:37" ht="12.75" customHeight="1" x14ac:dyDescent="0.2">
      <c r="A124" s="515" t="s">
        <v>56</v>
      </c>
      <c r="B124" s="36" t="s">
        <v>10</v>
      </c>
      <c r="C124" s="36" t="s">
        <v>2</v>
      </c>
      <c r="D124" s="721">
        <v>69</v>
      </c>
      <c r="E124" s="721">
        <v>59</v>
      </c>
      <c r="F124" s="489">
        <v>10</v>
      </c>
      <c r="G124" s="37">
        <f t="shared" si="184"/>
        <v>38.146851851851842</v>
      </c>
      <c r="H124" s="37">
        <f t="shared" si="185"/>
        <v>30.853148148148158</v>
      </c>
      <c r="I124" s="38">
        <f t="shared" si="186"/>
        <v>0.44714707461084285</v>
      </c>
      <c r="J124" s="39">
        <v>24</v>
      </c>
      <c r="K124" s="699">
        <v>32</v>
      </c>
      <c r="L124" s="709">
        <v>1.08</v>
      </c>
      <c r="M124" s="843">
        <v>5740</v>
      </c>
      <c r="N124" s="584"/>
      <c r="O124" s="43">
        <f t="shared" si="187"/>
        <v>179.375</v>
      </c>
      <c r="P124" s="44">
        <f t="shared" si="188"/>
        <v>7.473958333333333</v>
      </c>
      <c r="Q124" s="45">
        <v>0</v>
      </c>
      <c r="R124" s="44">
        <f t="shared" si="189"/>
        <v>0</v>
      </c>
      <c r="S124" s="45"/>
      <c r="T124" s="44">
        <f t="shared" si="190"/>
        <v>0</v>
      </c>
      <c r="U124" s="592"/>
      <c r="V124" s="44">
        <f t="shared" si="197"/>
        <v>0</v>
      </c>
      <c r="W124" s="45">
        <v>0</v>
      </c>
      <c r="X124" s="44">
        <f t="shared" si="191"/>
        <v>0</v>
      </c>
      <c r="Y124" s="45">
        <v>0</v>
      </c>
      <c r="Z124" s="44">
        <f t="shared" si="192"/>
        <v>0</v>
      </c>
      <c r="AA124" s="45">
        <v>20</v>
      </c>
      <c r="AB124" s="44">
        <f t="shared" si="193"/>
        <v>2.6041666666666668E-2</v>
      </c>
      <c r="AC124" s="44">
        <v>0</v>
      </c>
      <c r="AD124" s="45">
        <v>0</v>
      </c>
      <c r="AE124" s="44">
        <f t="shared" si="194"/>
        <v>0</v>
      </c>
      <c r="AF124" s="706">
        <v>29</v>
      </c>
      <c r="AG124" s="44">
        <v>0</v>
      </c>
      <c r="AH124" s="46">
        <v>0.04</v>
      </c>
      <c r="AI124" s="46">
        <v>1.4999999999999999E-2</v>
      </c>
      <c r="AJ124" s="44">
        <f t="shared" si="195"/>
        <v>2.7600000000000002</v>
      </c>
      <c r="AK124" s="47">
        <f t="shared" si="196"/>
        <v>1.0349999999999999</v>
      </c>
    </row>
    <row r="125" spans="1:37" ht="12.75" customHeight="1" x14ac:dyDescent="0.2">
      <c r="A125" s="515" t="s">
        <v>56</v>
      </c>
      <c r="B125" s="36" t="s">
        <v>10</v>
      </c>
      <c r="C125" s="36" t="s">
        <v>3</v>
      </c>
      <c r="D125" s="721">
        <v>69</v>
      </c>
      <c r="E125" s="721">
        <v>59</v>
      </c>
      <c r="F125" s="489">
        <v>10</v>
      </c>
      <c r="G125" s="37">
        <f t="shared" si="184"/>
        <v>38.233657407407399</v>
      </c>
      <c r="H125" s="37">
        <f t="shared" si="185"/>
        <v>30.766342592592601</v>
      </c>
      <c r="I125" s="38">
        <f t="shared" si="186"/>
        <v>0.44588902308105216</v>
      </c>
      <c r="J125" s="39">
        <v>36</v>
      </c>
      <c r="K125" s="699">
        <v>32</v>
      </c>
      <c r="L125" s="709">
        <v>1.08</v>
      </c>
      <c r="M125" s="843">
        <v>8720</v>
      </c>
      <c r="N125" s="535"/>
      <c r="O125" s="43">
        <f t="shared" si="187"/>
        <v>272.5</v>
      </c>
      <c r="P125" s="44">
        <f t="shared" si="188"/>
        <v>7.5694444444444446</v>
      </c>
      <c r="Q125" s="45">
        <v>0</v>
      </c>
      <c r="R125" s="44">
        <f t="shared" si="189"/>
        <v>0</v>
      </c>
      <c r="S125" s="45"/>
      <c r="T125" s="44">
        <f t="shared" si="190"/>
        <v>0</v>
      </c>
      <c r="U125" s="592"/>
      <c r="V125" s="44">
        <f t="shared" si="197"/>
        <v>0</v>
      </c>
      <c r="W125" s="45">
        <v>0</v>
      </c>
      <c r="X125" s="44">
        <f t="shared" si="191"/>
        <v>0</v>
      </c>
      <c r="Y125" s="45">
        <v>0</v>
      </c>
      <c r="Z125" s="44">
        <f t="shared" si="192"/>
        <v>0</v>
      </c>
      <c r="AA125" s="45">
        <v>20</v>
      </c>
      <c r="AB125" s="44">
        <f t="shared" si="193"/>
        <v>1.7361111111111112E-2</v>
      </c>
      <c r="AC125" s="44">
        <v>0</v>
      </c>
      <c r="AD125" s="45">
        <v>0</v>
      </c>
      <c r="AE125" s="44">
        <f t="shared" si="194"/>
        <v>0</v>
      </c>
      <c r="AF125" s="706">
        <v>29</v>
      </c>
      <c r="AG125" s="44">
        <v>0</v>
      </c>
      <c r="AH125" s="46">
        <v>0.04</v>
      </c>
      <c r="AI125" s="46">
        <v>1.4999999999999999E-2</v>
      </c>
      <c r="AJ125" s="44">
        <f t="shared" si="195"/>
        <v>2.7600000000000002</v>
      </c>
      <c r="AK125" s="47">
        <f t="shared" si="196"/>
        <v>1.0349999999999999</v>
      </c>
    </row>
    <row r="126" spans="1:37" ht="12.75" customHeight="1" x14ac:dyDescent="0.2">
      <c r="A126" s="515" t="s">
        <v>56</v>
      </c>
      <c r="B126" s="36" t="s">
        <v>11</v>
      </c>
      <c r="C126" s="36" t="s">
        <v>1</v>
      </c>
      <c r="D126" s="721">
        <v>69</v>
      </c>
      <c r="E126" s="721">
        <v>59</v>
      </c>
      <c r="F126" s="489">
        <v>10</v>
      </c>
      <c r="G126" s="37">
        <f t="shared" si="184"/>
        <v>55.256226851851842</v>
      </c>
      <c r="H126" s="37">
        <f t="shared" si="185"/>
        <v>13.743773148148158</v>
      </c>
      <c r="I126" s="38">
        <f t="shared" si="186"/>
        <v>0.19918511808910375</v>
      </c>
      <c r="J126" s="63">
        <v>10</v>
      </c>
      <c r="K126" s="699">
        <v>32</v>
      </c>
      <c r="L126" s="709">
        <v>1.08</v>
      </c>
      <c r="M126" s="843">
        <v>6365</v>
      </c>
      <c r="N126" s="535"/>
      <c r="O126" s="43">
        <f t="shared" si="187"/>
        <v>198.90625</v>
      </c>
      <c r="P126" s="44">
        <f t="shared" si="188"/>
        <v>19.890625</v>
      </c>
      <c r="Q126" s="45">
        <v>150</v>
      </c>
      <c r="R126" s="44">
        <f>Q126/K126</f>
        <v>4.6875</v>
      </c>
      <c r="S126" s="45"/>
      <c r="T126" s="44">
        <f t="shared" si="190"/>
        <v>0</v>
      </c>
      <c r="U126" s="592"/>
      <c r="V126" s="44">
        <f t="shared" si="197"/>
        <v>0</v>
      </c>
      <c r="W126" s="45">
        <v>0</v>
      </c>
      <c r="X126" s="44">
        <f t="shared" si="191"/>
        <v>0</v>
      </c>
      <c r="Y126" s="45">
        <v>0</v>
      </c>
      <c r="Z126" s="44">
        <f t="shared" si="192"/>
        <v>0</v>
      </c>
      <c r="AA126" s="45">
        <v>10</v>
      </c>
      <c r="AB126" s="44">
        <f t="shared" si="193"/>
        <v>3.125E-2</v>
      </c>
      <c r="AC126" s="44">
        <v>0</v>
      </c>
      <c r="AD126" s="45">
        <v>0</v>
      </c>
      <c r="AE126" s="44">
        <f t="shared" si="194"/>
        <v>0</v>
      </c>
      <c r="AF126" s="706">
        <v>29</v>
      </c>
      <c r="AG126" s="44">
        <v>0</v>
      </c>
      <c r="AH126" s="46">
        <v>0.04</v>
      </c>
      <c r="AI126" s="46">
        <v>1.4999999999999999E-2</v>
      </c>
      <c r="AJ126" s="44">
        <f t="shared" si="195"/>
        <v>2.7600000000000002</v>
      </c>
      <c r="AK126" s="47">
        <f t="shared" si="196"/>
        <v>1.0349999999999999</v>
      </c>
    </row>
    <row r="127" spans="1:37" ht="12.75" customHeight="1" x14ac:dyDescent="0.2">
      <c r="A127" s="515" t="s">
        <v>56</v>
      </c>
      <c r="B127" s="36" t="s">
        <v>11</v>
      </c>
      <c r="C127" s="36" t="s">
        <v>2</v>
      </c>
      <c r="D127" s="721">
        <v>69</v>
      </c>
      <c r="E127" s="721">
        <v>59</v>
      </c>
      <c r="F127" s="489">
        <v>10</v>
      </c>
      <c r="G127" s="37">
        <f t="shared" si="184"/>
        <v>47.502320601851849</v>
      </c>
      <c r="H127" s="37">
        <f t="shared" si="185"/>
        <v>21.497679398148151</v>
      </c>
      <c r="I127" s="38">
        <f t="shared" si="186"/>
        <v>0.31156057098765438</v>
      </c>
      <c r="J127" s="39">
        <v>24</v>
      </c>
      <c r="K127" s="699">
        <v>32</v>
      </c>
      <c r="L127" s="709">
        <v>1.08</v>
      </c>
      <c r="M127" s="843">
        <v>9325</v>
      </c>
      <c r="N127" s="535"/>
      <c r="O127" s="43">
        <f t="shared" si="187"/>
        <v>291.40625</v>
      </c>
      <c r="P127" s="44">
        <f t="shared" si="188"/>
        <v>12.141927083333334</v>
      </c>
      <c r="Q127" s="45">
        <v>150</v>
      </c>
      <c r="R127" s="44">
        <f>Q127/K127</f>
        <v>4.6875</v>
      </c>
      <c r="S127" s="45"/>
      <c r="T127" s="44">
        <f t="shared" si="190"/>
        <v>0</v>
      </c>
      <c r="U127" s="592"/>
      <c r="V127" s="44">
        <f t="shared" si="197"/>
        <v>0</v>
      </c>
      <c r="W127" s="45">
        <v>0</v>
      </c>
      <c r="X127" s="44">
        <f t="shared" si="191"/>
        <v>0</v>
      </c>
      <c r="Y127" s="45">
        <v>0</v>
      </c>
      <c r="Z127" s="44">
        <f t="shared" si="192"/>
        <v>0</v>
      </c>
      <c r="AA127" s="45">
        <v>20</v>
      </c>
      <c r="AB127" s="44">
        <f t="shared" si="193"/>
        <v>2.6041666666666668E-2</v>
      </c>
      <c r="AC127" s="44">
        <v>0</v>
      </c>
      <c r="AD127" s="45">
        <v>0</v>
      </c>
      <c r="AE127" s="44">
        <f t="shared" si="194"/>
        <v>0</v>
      </c>
      <c r="AF127" s="706">
        <v>29</v>
      </c>
      <c r="AG127" s="44">
        <v>0</v>
      </c>
      <c r="AH127" s="46">
        <v>0.04</v>
      </c>
      <c r="AI127" s="46">
        <v>1.4999999999999999E-2</v>
      </c>
      <c r="AJ127" s="44">
        <f t="shared" si="195"/>
        <v>2.7600000000000002</v>
      </c>
      <c r="AK127" s="47">
        <f t="shared" si="196"/>
        <v>1.0349999999999999</v>
      </c>
    </row>
    <row r="128" spans="1:37" s="370" customFormat="1" ht="13.5" customHeight="1" thickBot="1" x14ac:dyDescent="0.25">
      <c r="A128" s="511" t="s">
        <v>56</v>
      </c>
      <c r="B128" s="48" t="s">
        <v>11</v>
      </c>
      <c r="C128" s="48" t="s">
        <v>3</v>
      </c>
      <c r="D128" s="724">
        <v>69</v>
      </c>
      <c r="E128" s="724">
        <v>59</v>
      </c>
      <c r="F128" s="512">
        <v>10</v>
      </c>
      <c r="G128" s="49">
        <f t="shared" si="184"/>
        <v>47.682442129629621</v>
      </c>
      <c r="H128" s="49">
        <f t="shared" si="185"/>
        <v>21.317557870370379</v>
      </c>
      <c r="I128" s="50">
        <f t="shared" si="186"/>
        <v>0.30895011406333883</v>
      </c>
      <c r="J128" s="51">
        <v>36</v>
      </c>
      <c r="K128" s="700">
        <v>32</v>
      </c>
      <c r="L128" s="710">
        <v>1.08</v>
      </c>
      <c r="M128" s="843">
        <v>14205</v>
      </c>
      <c r="N128" s="586"/>
      <c r="O128" s="55">
        <f t="shared" si="187"/>
        <v>443.90625</v>
      </c>
      <c r="P128" s="56">
        <f t="shared" si="188"/>
        <v>12.330729166666666</v>
      </c>
      <c r="Q128" s="57">
        <v>150</v>
      </c>
      <c r="R128" s="56">
        <f>Q128/K128</f>
        <v>4.6875</v>
      </c>
      <c r="S128" s="57"/>
      <c r="T128" s="56">
        <f t="shared" si="190"/>
        <v>0</v>
      </c>
      <c r="U128" s="593"/>
      <c r="V128" s="56">
        <f t="shared" si="197"/>
        <v>0</v>
      </c>
      <c r="W128" s="57">
        <v>0</v>
      </c>
      <c r="X128" s="56">
        <f t="shared" si="191"/>
        <v>0</v>
      </c>
      <c r="Y128" s="57">
        <v>0</v>
      </c>
      <c r="Z128" s="56">
        <f t="shared" si="192"/>
        <v>0</v>
      </c>
      <c r="AA128" s="57">
        <v>20</v>
      </c>
      <c r="AB128" s="56">
        <f t="shared" si="193"/>
        <v>1.7361111111111112E-2</v>
      </c>
      <c r="AC128" s="56">
        <v>0</v>
      </c>
      <c r="AD128" s="57">
        <v>0</v>
      </c>
      <c r="AE128" s="56">
        <f t="shared" si="194"/>
        <v>0</v>
      </c>
      <c r="AF128" s="707">
        <v>29</v>
      </c>
      <c r="AG128" s="56">
        <v>0</v>
      </c>
      <c r="AH128" s="58">
        <v>0.04</v>
      </c>
      <c r="AI128" s="58">
        <v>1.4999999999999999E-2</v>
      </c>
      <c r="AJ128" s="56">
        <f t="shared" si="195"/>
        <v>2.7600000000000002</v>
      </c>
      <c r="AK128" s="59">
        <f t="shared" si="196"/>
        <v>1.0349999999999999</v>
      </c>
    </row>
    <row r="129" spans="1:37" s="10" customFormat="1" ht="12.75" customHeight="1" x14ac:dyDescent="0.2">
      <c r="A129" s="510" t="s">
        <v>193</v>
      </c>
      <c r="B129" s="24" t="s">
        <v>7</v>
      </c>
      <c r="C129" s="24" t="s">
        <v>22</v>
      </c>
      <c r="D129" s="723">
        <v>45</v>
      </c>
      <c r="E129" s="723">
        <v>45</v>
      </c>
      <c r="F129" s="488">
        <v>5</v>
      </c>
      <c r="G129" s="25">
        <f>SUM(P129,R129,T129,V129,X129,Z129,AB129,AC129,AE129,AF129,AJ129,AK129)</f>
        <v>39.474999999999994</v>
      </c>
      <c r="H129" s="25">
        <f>D129-G129</f>
        <v>5.5250000000000057</v>
      </c>
      <c r="I129" s="26">
        <f>H129/D129</f>
        <v>0.1227777777777779</v>
      </c>
      <c r="J129" s="27">
        <v>1</v>
      </c>
      <c r="K129" s="701">
        <v>32</v>
      </c>
      <c r="L129" s="587">
        <v>1.2</v>
      </c>
      <c r="M129" s="837"/>
      <c r="N129" s="590"/>
      <c r="O129" s="31">
        <f>(M129+N129)/K129</f>
        <v>0</v>
      </c>
      <c r="P129" s="32">
        <f>O129/J129</f>
        <v>0</v>
      </c>
      <c r="Q129" s="33"/>
      <c r="R129" s="32">
        <v>0</v>
      </c>
      <c r="S129" s="33"/>
      <c r="T129" s="32">
        <f>S129/K129</f>
        <v>0</v>
      </c>
      <c r="U129" s="591"/>
      <c r="V129" s="32">
        <f>U129*L129</f>
        <v>0</v>
      </c>
      <c r="W129" s="33">
        <v>0</v>
      </c>
      <c r="X129" s="32">
        <f>(W129/K129)/J129</f>
        <v>0</v>
      </c>
      <c r="Y129" s="33">
        <v>0</v>
      </c>
      <c r="Z129" s="32">
        <f>(Y129/K129)/J129</f>
        <v>0</v>
      </c>
      <c r="AA129" s="33">
        <v>0</v>
      </c>
      <c r="AB129" s="32">
        <f>(AA129/K129)/J129</f>
        <v>0</v>
      </c>
      <c r="AC129" s="32">
        <v>0</v>
      </c>
      <c r="AD129" s="341">
        <v>0</v>
      </c>
      <c r="AE129" s="342">
        <f>AD129/K129</f>
        <v>0</v>
      </c>
      <c r="AF129" s="717">
        <v>37</v>
      </c>
      <c r="AG129" s="342">
        <v>0</v>
      </c>
      <c r="AH129" s="411">
        <v>0.04</v>
      </c>
      <c r="AI129" s="411">
        <v>1.4999999999999999E-2</v>
      </c>
      <c r="AJ129" s="342">
        <f>(D129*AH129)+AG129</f>
        <v>1.8</v>
      </c>
      <c r="AK129" s="408">
        <f>D129*AI129</f>
        <v>0.67499999999999993</v>
      </c>
    </row>
    <row r="130" spans="1:37" ht="12.75" customHeight="1" x14ac:dyDescent="0.2">
      <c r="A130" s="515" t="s">
        <v>193</v>
      </c>
      <c r="B130" s="36" t="s">
        <v>9</v>
      </c>
      <c r="C130" s="36" t="s">
        <v>22</v>
      </c>
      <c r="D130" s="721">
        <v>59</v>
      </c>
      <c r="E130" s="721">
        <v>45</v>
      </c>
      <c r="F130" s="489">
        <v>5</v>
      </c>
      <c r="G130" s="37">
        <f>SUM(P130,R130,T130,V130,X130,Z130,AB130,AC130,AE130,AF130,AJ130,AK130)</f>
        <v>42.244999999999997</v>
      </c>
      <c r="H130" s="37">
        <f>D130-G130</f>
        <v>16.755000000000003</v>
      </c>
      <c r="I130" s="38">
        <f>H130/D130</f>
        <v>0.28398305084745767</v>
      </c>
      <c r="J130" s="39">
        <v>1</v>
      </c>
      <c r="K130" s="699">
        <v>32</v>
      </c>
      <c r="L130" s="583">
        <v>1.2</v>
      </c>
      <c r="M130" s="838"/>
      <c r="N130" s="535"/>
      <c r="O130" s="43">
        <f>(M130+N130)/K130</f>
        <v>0</v>
      </c>
      <c r="P130" s="44">
        <f>O130/J130</f>
        <v>0</v>
      </c>
      <c r="Q130" s="45"/>
      <c r="R130" s="44">
        <v>0</v>
      </c>
      <c r="S130" s="45"/>
      <c r="T130" s="44">
        <f>S130/K130</f>
        <v>0</v>
      </c>
      <c r="U130" s="592"/>
      <c r="V130" s="44">
        <f>U130*L130</f>
        <v>0</v>
      </c>
      <c r="W130" s="45">
        <v>0</v>
      </c>
      <c r="X130" s="44">
        <f>(W130/K130)/J130</f>
        <v>0</v>
      </c>
      <c r="Y130" s="45">
        <v>0</v>
      </c>
      <c r="Z130" s="44">
        <f>(Y130/K130)/J130</f>
        <v>0</v>
      </c>
      <c r="AA130" s="45">
        <v>0</v>
      </c>
      <c r="AB130" s="44">
        <f>(AA130/K130)/J130</f>
        <v>0</v>
      </c>
      <c r="AC130" s="44">
        <v>0</v>
      </c>
      <c r="AD130" s="343">
        <v>0</v>
      </c>
      <c r="AE130" s="344">
        <f>AD130/K130</f>
        <v>0</v>
      </c>
      <c r="AF130" s="629">
        <v>39</v>
      </c>
      <c r="AG130" s="344">
        <v>0</v>
      </c>
      <c r="AH130" s="412">
        <v>0.04</v>
      </c>
      <c r="AI130" s="412">
        <v>1.4999999999999999E-2</v>
      </c>
      <c r="AJ130" s="344">
        <f>(D130*AH130)+AG130</f>
        <v>2.36</v>
      </c>
      <c r="AK130" s="410">
        <f>D130*AI130</f>
        <v>0.88500000000000001</v>
      </c>
    </row>
    <row r="131" spans="1:37" s="370" customFormat="1" ht="13.5" customHeight="1" thickBot="1" x14ac:dyDescent="0.25">
      <c r="A131" s="515" t="s">
        <v>193</v>
      </c>
      <c r="B131" s="36" t="s">
        <v>8</v>
      </c>
      <c r="C131" s="36" t="s">
        <v>22</v>
      </c>
      <c r="D131" s="721">
        <v>59</v>
      </c>
      <c r="E131" s="721">
        <v>45</v>
      </c>
      <c r="F131" s="489">
        <v>5</v>
      </c>
      <c r="G131" s="37">
        <f>SUM(P131,R131,T131,V131,X131,Z131,AB131,AC131,AE131,AF131,AJ131,AK131)</f>
        <v>42.244999999999997</v>
      </c>
      <c r="H131" s="37">
        <f>D131-G131</f>
        <v>16.755000000000003</v>
      </c>
      <c r="I131" s="38">
        <f>H131/D131</f>
        <v>0.28398305084745767</v>
      </c>
      <c r="J131" s="39">
        <v>1</v>
      </c>
      <c r="K131" s="699">
        <v>32</v>
      </c>
      <c r="L131" s="583">
        <v>1.2</v>
      </c>
      <c r="M131" s="838"/>
      <c r="N131" s="535"/>
      <c r="O131" s="43">
        <f>(M131+N131)/K131</f>
        <v>0</v>
      </c>
      <c r="P131" s="44">
        <f>O131/J131</f>
        <v>0</v>
      </c>
      <c r="Q131" s="45"/>
      <c r="R131" s="44">
        <v>0</v>
      </c>
      <c r="S131" s="45"/>
      <c r="T131" s="44">
        <f>S131/K131</f>
        <v>0</v>
      </c>
      <c r="U131" s="592"/>
      <c r="V131" s="44">
        <f>U131*L131</f>
        <v>0</v>
      </c>
      <c r="W131" s="45">
        <v>0</v>
      </c>
      <c r="X131" s="44">
        <f>(W131/K131)/J131</f>
        <v>0</v>
      </c>
      <c r="Y131" s="45">
        <v>0</v>
      </c>
      <c r="Z131" s="44">
        <f>(Y131/K131)/J131</f>
        <v>0</v>
      </c>
      <c r="AA131" s="45">
        <v>0</v>
      </c>
      <c r="AB131" s="44">
        <f>(AA131/K131)/J131</f>
        <v>0</v>
      </c>
      <c r="AC131" s="44">
        <v>0</v>
      </c>
      <c r="AD131" s="343">
        <v>0</v>
      </c>
      <c r="AE131" s="344">
        <f>AD131/K131</f>
        <v>0</v>
      </c>
      <c r="AF131" s="629">
        <v>39</v>
      </c>
      <c r="AG131" s="344">
        <v>0</v>
      </c>
      <c r="AH131" s="412">
        <v>0.04</v>
      </c>
      <c r="AI131" s="412">
        <v>1.4999999999999999E-2</v>
      </c>
      <c r="AJ131" s="344">
        <f>(D131*AH131)+AG131</f>
        <v>2.36</v>
      </c>
      <c r="AK131" s="410">
        <f>D131*AI131</f>
        <v>0.88500000000000001</v>
      </c>
    </row>
    <row r="132" spans="1:37" s="10" customFormat="1" ht="12.75" customHeight="1" x14ac:dyDescent="0.2">
      <c r="A132" s="515" t="s">
        <v>57</v>
      </c>
      <c r="B132" s="36" t="s">
        <v>7</v>
      </c>
      <c r="C132" s="36" t="s">
        <v>1</v>
      </c>
      <c r="D132" s="721">
        <v>55</v>
      </c>
      <c r="E132" s="721">
        <v>45</v>
      </c>
      <c r="F132" s="489">
        <v>15</v>
      </c>
      <c r="G132" s="37">
        <f t="shared" ref="G132:G140" si="198">SUM(P132,R132,T132,V132,X132,Z132,AB132,AC132,AE132,AF132,AJ132,AK132)</f>
        <v>47.900000000000006</v>
      </c>
      <c r="H132" s="37">
        <f t="shared" ref="H132:H140" si="199">D132-G132</f>
        <v>7.0999999999999943</v>
      </c>
      <c r="I132" s="38">
        <f t="shared" ref="I132:I140" si="200">H132/D132</f>
        <v>0.12909090909090898</v>
      </c>
      <c r="J132" s="63">
        <v>10</v>
      </c>
      <c r="K132" s="699">
        <v>32</v>
      </c>
      <c r="L132" s="583">
        <v>1.2</v>
      </c>
      <c r="M132" s="843">
        <v>5080</v>
      </c>
      <c r="N132" s="535"/>
      <c r="O132" s="43">
        <f t="shared" ref="O132:O140" si="201">(M132+N132)/K132</f>
        <v>158.75</v>
      </c>
      <c r="P132" s="44">
        <f t="shared" ref="P132:P140" si="202">O132/J132</f>
        <v>15.875</v>
      </c>
      <c r="Q132" s="45"/>
      <c r="R132" s="44">
        <f t="shared" ref="R132:R140" si="203">Q132/K132</f>
        <v>0</v>
      </c>
      <c r="S132" s="45"/>
      <c r="T132" s="44">
        <f t="shared" ref="T132:T140" si="204">S132/K132</f>
        <v>0</v>
      </c>
      <c r="U132" s="592"/>
      <c r="V132" s="44">
        <f>U132*L132</f>
        <v>0</v>
      </c>
      <c r="W132" s="45">
        <v>0</v>
      </c>
      <c r="X132" s="44">
        <f t="shared" ref="X132:X140" si="205">(W132/K132)/J132</f>
        <v>0</v>
      </c>
      <c r="Y132" s="45">
        <v>0</v>
      </c>
      <c r="Z132" s="44">
        <f t="shared" ref="Z132:Z140" si="206">(Y132/K132)/J132</f>
        <v>0</v>
      </c>
      <c r="AA132" s="45">
        <v>0</v>
      </c>
      <c r="AB132" s="44">
        <f t="shared" ref="AB132:AB140" si="207">(AA132/K132)/J132</f>
        <v>0</v>
      </c>
      <c r="AC132" s="44">
        <v>0</v>
      </c>
      <c r="AD132" s="343">
        <v>0</v>
      </c>
      <c r="AE132" s="344">
        <f t="shared" ref="AE132:AE140" si="208">AD132/K132</f>
        <v>0</v>
      </c>
      <c r="AF132" s="629">
        <v>29</v>
      </c>
      <c r="AG132" s="344">
        <v>0</v>
      </c>
      <c r="AH132" s="412">
        <v>0.04</v>
      </c>
      <c r="AI132" s="412">
        <v>1.4999999999999999E-2</v>
      </c>
      <c r="AJ132" s="344">
        <f t="shared" ref="AJ132:AJ140" si="209">(D132*AH132)+AG132</f>
        <v>2.2000000000000002</v>
      </c>
      <c r="AK132" s="410">
        <f t="shared" ref="AK132:AK140" si="210">D132*AI132</f>
        <v>0.82499999999999996</v>
      </c>
    </row>
    <row r="133" spans="1:37" ht="12.75" customHeight="1" x14ac:dyDescent="0.2">
      <c r="A133" s="515" t="s">
        <v>57</v>
      </c>
      <c r="B133" s="36" t="s">
        <v>7</v>
      </c>
      <c r="C133" s="36" t="s">
        <v>2</v>
      </c>
      <c r="D133" s="721">
        <v>55</v>
      </c>
      <c r="E133" s="721">
        <v>45</v>
      </c>
      <c r="F133" s="489">
        <v>15</v>
      </c>
      <c r="G133" s="37">
        <f t="shared" si="198"/>
        <v>41.686458333333341</v>
      </c>
      <c r="H133" s="37">
        <f t="shared" si="199"/>
        <v>13.313541666666659</v>
      </c>
      <c r="I133" s="38">
        <f t="shared" si="200"/>
        <v>0.2420643939393938</v>
      </c>
      <c r="J133" s="39">
        <v>24</v>
      </c>
      <c r="K133" s="699">
        <v>32</v>
      </c>
      <c r="L133" s="583">
        <v>1.2</v>
      </c>
      <c r="M133" s="843">
        <v>7420</v>
      </c>
      <c r="N133" s="535"/>
      <c r="O133" s="43">
        <f t="shared" si="201"/>
        <v>231.875</v>
      </c>
      <c r="P133" s="44">
        <f t="shared" si="202"/>
        <v>9.6614583333333339</v>
      </c>
      <c r="Q133" s="45"/>
      <c r="R133" s="44">
        <f t="shared" si="203"/>
        <v>0</v>
      </c>
      <c r="S133" s="45"/>
      <c r="T133" s="44">
        <f t="shared" si="204"/>
        <v>0</v>
      </c>
      <c r="U133" s="592"/>
      <c r="V133" s="44">
        <f t="shared" ref="V133:V140" si="211">U133*L133</f>
        <v>0</v>
      </c>
      <c r="W133" s="45">
        <v>0</v>
      </c>
      <c r="X133" s="44">
        <f t="shared" si="205"/>
        <v>0</v>
      </c>
      <c r="Y133" s="45">
        <v>0</v>
      </c>
      <c r="Z133" s="44">
        <f t="shared" si="206"/>
        <v>0</v>
      </c>
      <c r="AA133" s="45">
        <v>0</v>
      </c>
      <c r="AB133" s="44">
        <f t="shared" si="207"/>
        <v>0</v>
      </c>
      <c r="AC133" s="44">
        <v>0</v>
      </c>
      <c r="AD133" s="343">
        <v>0</v>
      </c>
      <c r="AE133" s="344">
        <f t="shared" si="208"/>
        <v>0</v>
      </c>
      <c r="AF133" s="629">
        <v>29</v>
      </c>
      <c r="AG133" s="344">
        <v>0</v>
      </c>
      <c r="AH133" s="412">
        <v>0.04</v>
      </c>
      <c r="AI133" s="412">
        <v>1.4999999999999999E-2</v>
      </c>
      <c r="AJ133" s="344">
        <f t="shared" si="209"/>
        <v>2.2000000000000002</v>
      </c>
      <c r="AK133" s="410">
        <f t="shared" si="210"/>
        <v>0.82499999999999996</v>
      </c>
    </row>
    <row r="134" spans="1:37" ht="12.75" customHeight="1" x14ac:dyDescent="0.2">
      <c r="A134" s="515" t="s">
        <v>57</v>
      </c>
      <c r="B134" s="36" t="s">
        <v>7</v>
      </c>
      <c r="C134" s="36" t="s">
        <v>3</v>
      </c>
      <c r="D134" s="721">
        <v>55</v>
      </c>
      <c r="E134" s="721">
        <v>45</v>
      </c>
      <c r="F134" s="489">
        <v>15</v>
      </c>
      <c r="G134" s="37">
        <f t="shared" si="198"/>
        <v>42.016319444444449</v>
      </c>
      <c r="H134" s="37">
        <f t="shared" si="199"/>
        <v>12.983680555555551</v>
      </c>
      <c r="I134" s="38">
        <f t="shared" si="200"/>
        <v>0.23606691919191911</v>
      </c>
      <c r="J134" s="39">
        <v>36</v>
      </c>
      <c r="K134" s="699">
        <v>32</v>
      </c>
      <c r="L134" s="583">
        <v>1.2</v>
      </c>
      <c r="M134" s="843">
        <v>11510</v>
      </c>
      <c r="N134" s="535"/>
      <c r="O134" s="43">
        <f t="shared" si="201"/>
        <v>359.6875</v>
      </c>
      <c r="P134" s="44">
        <f t="shared" si="202"/>
        <v>9.9913194444444446</v>
      </c>
      <c r="Q134" s="45"/>
      <c r="R134" s="44">
        <f t="shared" si="203"/>
        <v>0</v>
      </c>
      <c r="S134" s="45"/>
      <c r="T134" s="44">
        <f t="shared" si="204"/>
        <v>0</v>
      </c>
      <c r="U134" s="592"/>
      <c r="V134" s="44">
        <f t="shared" si="211"/>
        <v>0</v>
      </c>
      <c r="W134" s="45">
        <v>0</v>
      </c>
      <c r="X134" s="44">
        <f t="shared" si="205"/>
        <v>0</v>
      </c>
      <c r="Y134" s="45">
        <v>0</v>
      </c>
      <c r="Z134" s="44">
        <f t="shared" si="206"/>
        <v>0</v>
      </c>
      <c r="AA134" s="45">
        <v>0</v>
      </c>
      <c r="AB134" s="44">
        <f t="shared" si="207"/>
        <v>0</v>
      </c>
      <c r="AC134" s="44">
        <v>0</v>
      </c>
      <c r="AD134" s="343">
        <v>0</v>
      </c>
      <c r="AE134" s="344">
        <f t="shared" si="208"/>
        <v>0</v>
      </c>
      <c r="AF134" s="629">
        <v>29</v>
      </c>
      <c r="AG134" s="344">
        <v>0</v>
      </c>
      <c r="AH134" s="412">
        <v>0.04</v>
      </c>
      <c r="AI134" s="412">
        <v>1.4999999999999999E-2</v>
      </c>
      <c r="AJ134" s="344">
        <f t="shared" si="209"/>
        <v>2.2000000000000002</v>
      </c>
      <c r="AK134" s="410">
        <f t="shared" si="210"/>
        <v>0.82499999999999996</v>
      </c>
    </row>
    <row r="135" spans="1:37" ht="12.75" customHeight="1" x14ac:dyDescent="0.2">
      <c r="A135" s="515" t="s">
        <v>57</v>
      </c>
      <c r="B135" s="36" t="s">
        <v>8</v>
      </c>
      <c r="C135" s="36" t="s">
        <v>1</v>
      </c>
      <c r="D135" s="721">
        <v>59</v>
      </c>
      <c r="E135" s="721">
        <v>45</v>
      </c>
      <c r="F135" s="489">
        <v>15</v>
      </c>
      <c r="G135" s="37">
        <f t="shared" si="198"/>
        <v>46.510624999999997</v>
      </c>
      <c r="H135" s="37">
        <f t="shared" si="199"/>
        <v>12.489375000000003</v>
      </c>
      <c r="I135" s="38">
        <f t="shared" si="200"/>
        <v>0.21168432203389834</v>
      </c>
      <c r="J135" s="39">
        <v>10</v>
      </c>
      <c r="K135" s="699">
        <v>32</v>
      </c>
      <c r="L135" s="583">
        <v>1.2</v>
      </c>
      <c r="M135" s="843">
        <v>5845</v>
      </c>
      <c r="N135" s="535"/>
      <c r="O135" s="43">
        <f t="shared" si="201"/>
        <v>182.65625</v>
      </c>
      <c r="P135" s="44">
        <f t="shared" si="202"/>
        <v>18.265625</v>
      </c>
      <c r="Q135" s="45"/>
      <c r="R135" s="44">
        <f t="shared" si="203"/>
        <v>0</v>
      </c>
      <c r="S135" s="45"/>
      <c r="T135" s="44">
        <f t="shared" si="204"/>
        <v>0</v>
      </c>
      <c r="U135" s="592"/>
      <c r="V135" s="44">
        <f t="shared" si="211"/>
        <v>0</v>
      </c>
      <c r="W135" s="45">
        <v>0</v>
      </c>
      <c r="X135" s="44">
        <f t="shared" si="205"/>
        <v>0</v>
      </c>
      <c r="Y135" s="45">
        <v>0</v>
      </c>
      <c r="Z135" s="44">
        <f t="shared" si="206"/>
        <v>0</v>
      </c>
      <c r="AA135" s="45">
        <v>0</v>
      </c>
      <c r="AB135" s="44">
        <f t="shared" si="207"/>
        <v>0</v>
      </c>
      <c r="AC135" s="44">
        <v>0</v>
      </c>
      <c r="AD135" s="45">
        <v>0</v>
      </c>
      <c r="AE135" s="44">
        <f t="shared" si="208"/>
        <v>0</v>
      </c>
      <c r="AF135" s="629">
        <v>25</v>
      </c>
      <c r="AG135" s="44">
        <v>0</v>
      </c>
      <c r="AH135" s="46">
        <v>0.04</v>
      </c>
      <c r="AI135" s="46">
        <v>1.4999999999999999E-2</v>
      </c>
      <c r="AJ135" s="44">
        <f t="shared" si="209"/>
        <v>2.36</v>
      </c>
      <c r="AK135" s="47">
        <f t="shared" si="210"/>
        <v>0.88500000000000001</v>
      </c>
    </row>
    <row r="136" spans="1:37" ht="12.75" customHeight="1" x14ac:dyDescent="0.2">
      <c r="A136" s="515" t="s">
        <v>57</v>
      </c>
      <c r="B136" s="36" t="s">
        <v>8</v>
      </c>
      <c r="C136" s="36" t="s">
        <v>2</v>
      </c>
      <c r="D136" s="721">
        <v>59</v>
      </c>
      <c r="E136" s="721">
        <v>45</v>
      </c>
      <c r="F136" s="489">
        <v>15</v>
      </c>
      <c r="G136" s="37">
        <f t="shared" si="198"/>
        <v>39.729374999999997</v>
      </c>
      <c r="H136" s="37">
        <f t="shared" si="199"/>
        <v>19.270625000000003</v>
      </c>
      <c r="I136" s="38">
        <f t="shared" si="200"/>
        <v>0.32662076271186447</v>
      </c>
      <c r="J136" s="39">
        <v>24</v>
      </c>
      <c r="K136" s="699">
        <v>32</v>
      </c>
      <c r="L136" s="583">
        <v>1.2</v>
      </c>
      <c r="M136" s="843">
        <v>8820</v>
      </c>
      <c r="N136" s="584"/>
      <c r="O136" s="43">
        <f t="shared" si="201"/>
        <v>275.625</v>
      </c>
      <c r="P136" s="44">
        <f t="shared" si="202"/>
        <v>11.484375</v>
      </c>
      <c r="Q136" s="45"/>
      <c r="R136" s="44">
        <f t="shared" si="203"/>
        <v>0</v>
      </c>
      <c r="S136" s="45"/>
      <c r="T136" s="44">
        <f t="shared" si="204"/>
        <v>0</v>
      </c>
      <c r="U136" s="592"/>
      <c r="V136" s="44">
        <f t="shared" si="211"/>
        <v>0</v>
      </c>
      <c r="W136" s="45">
        <v>0</v>
      </c>
      <c r="X136" s="44">
        <f t="shared" si="205"/>
        <v>0</v>
      </c>
      <c r="Y136" s="45">
        <v>0</v>
      </c>
      <c r="Z136" s="44">
        <f t="shared" si="206"/>
        <v>0</v>
      </c>
      <c r="AA136" s="45">
        <v>0</v>
      </c>
      <c r="AB136" s="44">
        <f t="shared" si="207"/>
        <v>0</v>
      </c>
      <c r="AC136" s="44">
        <v>0</v>
      </c>
      <c r="AD136" s="45">
        <v>0</v>
      </c>
      <c r="AE136" s="44">
        <f t="shared" si="208"/>
        <v>0</v>
      </c>
      <c r="AF136" s="629">
        <v>25</v>
      </c>
      <c r="AG136" s="44">
        <v>0</v>
      </c>
      <c r="AH136" s="46">
        <v>0.04</v>
      </c>
      <c r="AI136" s="46">
        <v>1.4999999999999999E-2</v>
      </c>
      <c r="AJ136" s="44">
        <f t="shared" si="209"/>
        <v>2.36</v>
      </c>
      <c r="AK136" s="47">
        <f t="shared" si="210"/>
        <v>0.88500000000000001</v>
      </c>
    </row>
    <row r="137" spans="1:37" ht="12.75" customHeight="1" x14ac:dyDescent="0.2">
      <c r="A137" s="515" t="s">
        <v>57</v>
      </c>
      <c r="B137" s="36" t="s">
        <v>8</v>
      </c>
      <c r="C137" s="36" t="s">
        <v>3</v>
      </c>
      <c r="D137" s="721">
        <v>59</v>
      </c>
      <c r="E137" s="721">
        <v>45</v>
      </c>
      <c r="F137" s="489">
        <v>15</v>
      </c>
      <c r="G137" s="37">
        <f t="shared" si="198"/>
        <v>40.172083333333333</v>
      </c>
      <c r="H137" s="37">
        <f t="shared" si="199"/>
        <v>18.827916666666667</v>
      </c>
      <c r="I137" s="38">
        <f t="shared" si="200"/>
        <v>0.3191172316384181</v>
      </c>
      <c r="J137" s="39">
        <v>36</v>
      </c>
      <c r="K137" s="699">
        <v>32</v>
      </c>
      <c r="L137" s="583">
        <v>1.2</v>
      </c>
      <c r="M137" s="843">
        <v>13740</v>
      </c>
      <c r="N137" s="535"/>
      <c r="O137" s="43">
        <f t="shared" si="201"/>
        <v>429.375</v>
      </c>
      <c r="P137" s="44">
        <f t="shared" si="202"/>
        <v>11.927083333333334</v>
      </c>
      <c r="Q137" s="45"/>
      <c r="R137" s="44">
        <f t="shared" si="203"/>
        <v>0</v>
      </c>
      <c r="S137" s="45"/>
      <c r="T137" s="44">
        <f t="shared" si="204"/>
        <v>0</v>
      </c>
      <c r="U137" s="592"/>
      <c r="V137" s="44">
        <f t="shared" si="211"/>
        <v>0</v>
      </c>
      <c r="W137" s="45">
        <v>0</v>
      </c>
      <c r="X137" s="44">
        <f t="shared" si="205"/>
        <v>0</v>
      </c>
      <c r="Y137" s="45">
        <v>0</v>
      </c>
      <c r="Z137" s="44">
        <f t="shared" si="206"/>
        <v>0</v>
      </c>
      <c r="AA137" s="45">
        <v>0</v>
      </c>
      <c r="AB137" s="44">
        <f t="shared" si="207"/>
        <v>0</v>
      </c>
      <c r="AC137" s="44">
        <v>0</v>
      </c>
      <c r="AD137" s="45">
        <v>0</v>
      </c>
      <c r="AE137" s="44">
        <f t="shared" si="208"/>
        <v>0</v>
      </c>
      <c r="AF137" s="629">
        <v>25</v>
      </c>
      <c r="AG137" s="44">
        <v>0</v>
      </c>
      <c r="AH137" s="46">
        <v>0.04</v>
      </c>
      <c r="AI137" s="46">
        <v>1.4999999999999999E-2</v>
      </c>
      <c r="AJ137" s="44">
        <f t="shared" si="209"/>
        <v>2.36</v>
      </c>
      <c r="AK137" s="47">
        <f t="shared" si="210"/>
        <v>0.88500000000000001</v>
      </c>
    </row>
    <row r="138" spans="1:37" ht="12.75" customHeight="1" x14ac:dyDescent="0.2">
      <c r="A138" s="515" t="s">
        <v>57</v>
      </c>
      <c r="B138" s="36" t="s">
        <v>9</v>
      </c>
      <c r="C138" s="36" t="s">
        <v>1</v>
      </c>
      <c r="D138" s="721">
        <v>59</v>
      </c>
      <c r="E138" s="721">
        <v>45</v>
      </c>
      <c r="F138" s="489">
        <v>15</v>
      </c>
      <c r="G138" s="37">
        <f t="shared" si="198"/>
        <v>46.885624999999997</v>
      </c>
      <c r="H138" s="37">
        <f t="shared" si="199"/>
        <v>12.114375000000003</v>
      </c>
      <c r="I138" s="38">
        <f t="shared" si="200"/>
        <v>0.20532838983050852</v>
      </c>
      <c r="J138" s="63">
        <v>10</v>
      </c>
      <c r="K138" s="699">
        <v>32</v>
      </c>
      <c r="L138" s="583">
        <v>1.2</v>
      </c>
      <c r="M138" s="843">
        <v>5965</v>
      </c>
      <c r="N138" s="535"/>
      <c r="O138" s="43">
        <f t="shared" si="201"/>
        <v>186.40625</v>
      </c>
      <c r="P138" s="44">
        <f t="shared" si="202"/>
        <v>18.640625</v>
      </c>
      <c r="Q138" s="45"/>
      <c r="R138" s="44">
        <f t="shared" si="203"/>
        <v>0</v>
      </c>
      <c r="S138" s="45"/>
      <c r="T138" s="44">
        <f t="shared" si="204"/>
        <v>0</v>
      </c>
      <c r="U138" s="592"/>
      <c r="V138" s="44">
        <f t="shared" si="211"/>
        <v>0</v>
      </c>
      <c r="W138" s="45">
        <v>0</v>
      </c>
      <c r="X138" s="44">
        <f t="shared" si="205"/>
        <v>0</v>
      </c>
      <c r="Y138" s="45">
        <v>0</v>
      </c>
      <c r="Z138" s="44">
        <f t="shared" si="206"/>
        <v>0</v>
      </c>
      <c r="AA138" s="45">
        <v>0</v>
      </c>
      <c r="AB138" s="44">
        <f t="shared" si="207"/>
        <v>0</v>
      </c>
      <c r="AC138" s="44">
        <v>0</v>
      </c>
      <c r="AD138" s="45">
        <v>0</v>
      </c>
      <c r="AE138" s="44">
        <f t="shared" si="208"/>
        <v>0</v>
      </c>
      <c r="AF138" s="629">
        <v>25</v>
      </c>
      <c r="AG138" s="44">
        <v>0</v>
      </c>
      <c r="AH138" s="46">
        <v>0.04</v>
      </c>
      <c r="AI138" s="46">
        <v>1.4999999999999999E-2</v>
      </c>
      <c r="AJ138" s="44">
        <f t="shared" si="209"/>
        <v>2.36</v>
      </c>
      <c r="AK138" s="47">
        <f t="shared" si="210"/>
        <v>0.88500000000000001</v>
      </c>
    </row>
    <row r="139" spans="1:37" ht="12.75" customHeight="1" x14ac:dyDescent="0.2">
      <c r="A139" s="515" t="s">
        <v>57</v>
      </c>
      <c r="B139" s="36" t="s">
        <v>9</v>
      </c>
      <c r="C139" s="36" t="s">
        <v>2</v>
      </c>
      <c r="D139" s="721">
        <v>59</v>
      </c>
      <c r="E139" s="721">
        <v>45</v>
      </c>
      <c r="F139" s="489">
        <v>15</v>
      </c>
      <c r="G139" s="37">
        <f t="shared" si="198"/>
        <v>40.009322916666662</v>
      </c>
      <c r="H139" s="37">
        <f t="shared" si="199"/>
        <v>18.990677083333338</v>
      </c>
      <c r="I139" s="38">
        <f t="shared" si="200"/>
        <v>0.32187588276836165</v>
      </c>
      <c r="J139" s="39">
        <v>24</v>
      </c>
      <c r="K139" s="699">
        <v>32</v>
      </c>
      <c r="L139" s="583">
        <v>1.2</v>
      </c>
      <c r="M139" s="843">
        <v>9035</v>
      </c>
      <c r="N139" s="535"/>
      <c r="O139" s="43">
        <f t="shared" si="201"/>
        <v>282.34375</v>
      </c>
      <c r="P139" s="44">
        <f t="shared" si="202"/>
        <v>11.764322916666666</v>
      </c>
      <c r="Q139" s="45"/>
      <c r="R139" s="44">
        <f t="shared" si="203"/>
        <v>0</v>
      </c>
      <c r="S139" s="45"/>
      <c r="T139" s="44">
        <f t="shared" si="204"/>
        <v>0</v>
      </c>
      <c r="U139" s="592"/>
      <c r="V139" s="44">
        <f t="shared" si="211"/>
        <v>0</v>
      </c>
      <c r="W139" s="45">
        <v>0</v>
      </c>
      <c r="X139" s="44">
        <f t="shared" si="205"/>
        <v>0</v>
      </c>
      <c r="Y139" s="45">
        <v>0</v>
      </c>
      <c r="Z139" s="44">
        <f t="shared" si="206"/>
        <v>0</v>
      </c>
      <c r="AA139" s="45">
        <v>0</v>
      </c>
      <c r="AB139" s="44">
        <f t="shared" si="207"/>
        <v>0</v>
      </c>
      <c r="AC139" s="44">
        <v>0</v>
      </c>
      <c r="AD139" s="45">
        <v>0</v>
      </c>
      <c r="AE139" s="44">
        <f t="shared" si="208"/>
        <v>0</v>
      </c>
      <c r="AF139" s="629">
        <v>25</v>
      </c>
      <c r="AG139" s="44">
        <v>0</v>
      </c>
      <c r="AH139" s="46">
        <v>0.04</v>
      </c>
      <c r="AI139" s="46">
        <v>1.4999999999999999E-2</v>
      </c>
      <c r="AJ139" s="44">
        <f t="shared" si="209"/>
        <v>2.36</v>
      </c>
      <c r="AK139" s="47">
        <f t="shared" si="210"/>
        <v>0.88500000000000001</v>
      </c>
    </row>
    <row r="140" spans="1:37" s="370" customFormat="1" ht="12.75" customHeight="1" thickBot="1" x14ac:dyDescent="0.25">
      <c r="A140" s="516" t="s">
        <v>57</v>
      </c>
      <c r="B140" s="48" t="s">
        <v>9</v>
      </c>
      <c r="C140" s="48" t="s">
        <v>3</v>
      </c>
      <c r="D140" s="724">
        <v>59</v>
      </c>
      <c r="E140" s="724">
        <v>45</v>
      </c>
      <c r="F140" s="512">
        <v>15</v>
      </c>
      <c r="G140" s="49">
        <f t="shared" si="198"/>
        <v>40.467222222222219</v>
      </c>
      <c r="H140" s="49">
        <f t="shared" si="199"/>
        <v>18.532777777777781</v>
      </c>
      <c r="I140" s="50">
        <f t="shared" si="200"/>
        <v>0.31411487758945394</v>
      </c>
      <c r="J140" s="51">
        <v>36</v>
      </c>
      <c r="K140" s="700">
        <v>32</v>
      </c>
      <c r="L140" s="585">
        <v>1.2</v>
      </c>
      <c r="M140" s="843">
        <v>14080</v>
      </c>
      <c r="N140" s="586"/>
      <c r="O140" s="55">
        <f t="shared" si="201"/>
        <v>440</v>
      </c>
      <c r="P140" s="56">
        <f t="shared" si="202"/>
        <v>12.222222222222221</v>
      </c>
      <c r="Q140" s="57"/>
      <c r="R140" s="56">
        <f t="shared" si="203"/>
        <v>0</v>
      </c>
      <c r="S140" s="57"/>
      <c r="T140" s="56">
        <f t="shared" si="204"/>
        <v>0</v>
      </c>
      <c r="U140" s="593"/>
      <c r="V140" s="56">
        <f t="shared" si="211"/>
        <v>0</v>
      </c>
      <c r="W140" s="57">
        <v>0</v>
      </c>
      <c r="X140" s="56">
        <f t="shared" si="205"/>
        <v>0</v>
      </c>
      <c r="Y140" s="57">
        <v>0</v>
      </c>
      <c r="Z140" s="56">
        <f t="shared" si="206"/>
        <v>0</v>
      </c>
      <c r="AA140" s="57">
        <v>0</v>
      </c>
      <c r="AB140" s="56">
        <f t="shared" si="207"/>
        <v>0</v>
      </c>
      <c r="AC140" s="56">
        <v>0</v>
      </c>
      <c r="AD140" s="57">
        <v>0</v>
      </c>
      <c r="AE140" s="56">
        <f t="shared" si="208"/>
        <v>0</v>
      </c>
      <c r="AF140" s="667">
        <v>25</v>
      </c>
      <c r="AG140" s="56">
        <v>0</v>
      </c>
      <c r="AH140" s="58">
        <v>0.04</v>
      </c>
      <c r="AI140" s="58">
        <v>1.4999999999999999E-2</v>
      </c>
      <c r="AJ140" s="56">
        <f t="shared" si="209"/>
        <v>2.36</v>
      </c>
      <c r="AK140" s="59">
        <f t="shared" si="210"/>
        <v>0.88500000000000001</v>
      </c>
    </row>
    <row r="141" spans="1:37" ht="12.75" customHeight="1" thickBot="1" x14ac:dyDescent="0.25">
      <c r="A141" s="484" t="s">
        <v>347</v>
      </c>
      <c r="B141" s="597" t="s">
        <v>7</v>
      </c>
      <c r="C141" s="24" t="s">
        <v>22</v>
      </c>
      <c r="D141" s="488">
        <v>50</v>
      </c>
      <c r="E141" s="488">
        <v>35</v>
      </c>
      <c r="F141" s="488">
        <v>5</v>
      </c>
      <c r="G141" s="25">
        <f>SUM(P141,R141,T141,V141,X141,Z141,AB141,AC141,AE141,AF141,AJ141,AK141)</f>
        <v>30.75</v>
      </c>
      <c r="H141" s="25">
        <f>D141-G141</f>
        <v>19.25</v>
      </c>
      <c r="I141" s="26">
        <f>H141/D141</f>
        <v>0.38500000000000001</v>
      </c>
      <c r="J141" s="27">
        <v>1</v>
      </c>
      <c r="K141" s="701">
        <v>32</v>
      </c>
      <c r="L141" s="587">
        <v>1.2</v>
      </c>
      <c r="M141" s="857">
        <v>0</v>
      </c>
      <c r="N141" s="590"/>
      <c r="O141" s="31">
        <f>(M141+N141)/K141</f>
        <v>0</v>
      </c>
      <c r="P141" s="32">
        <f>O141/J141</f>
        <v>0</v>
      </c>
      <c r="Q141" s="33"/>
      <c r="R141" s="32">
        <v>0</v>
      </c>
      <c r="S141" s="33"/>
      <c r="T141" s="32">
        <f>S141/K141</f>
        <v>0</v>
      </c>
      <c r="U141" s="591"/>
      <c r="V141" s="32">
        <f>U141*L141</f>
        <v>0</v>
      </c>
      <c r="W141" s="33">
        <v>0</v>
      </c>
      <c r="X141" s="32">
        <f>(W141/K141)/J141</f>
        <v>0</v>
      </c>
      <c r="Y141" s="33">
        <v>0</v>
      </c>
      <c r="Z141" s="32">
        <f>(Y141/K141)/J141</f>
        <v>0</v>
      </c>
      <c r="AA141" s="33">
        <v>0</v>
      </c>
      <c r="AB141" s="32">
        <f>(AA141/K141)/J141</f>
        <v>0</v>
      </c>
      <c r="AC141" s="32">
        <v>0</v>
      </c>
      <c r="AD141" s="341">
        <v>0</v>
      </c>
      <c r="AE141" s="342">
        <f>AD141/K141</f>
        <v>0</v>
      </c>
      <c r="AF141" s="32">
        <v>28</v>
      </c>
      <c r="AG141" s="342">
        <v>0</v>
      </c>
      <c r="AH141" s="411">
        <v>0.04</v>
      </c>
      <c r="AI141" s="411">
        <v>1.4999999999999999E-2</v>
      </c>
      <c r="AJ141" s="342">
        <f>(D141*AH141)+AG141</f>
        <v>2</v>
      </c>
      <c r="AK141" s="408">
        <f>D141*AI141</f>
        <v>0.75</v>
      </c>
    </row>
    <row r="142" spans="1:37" ht="12.75" customHeight="1" x14ac:dyDescent="0.2">
      <c r="A142" s="510" t="s">
        <v>356</v>
      </c>
      <c r="B142" s="36" t="s">
        <v>7</v>
      </c>
      <c r="C142" s="36" t="s">
        <v>1</v>
      </c>
      <c r="D142" s="489">
        <v>45</v>
      </c>
      <c r="E142" s="489">
        <v>35</v>
      </c>
      <c r="F142" s="489">
        <v>5</v>
      </c>
      <c r="G142" s="37">
        <f t="shared" ref="G142:G144" si="212">SUM(P142,R142,T142,V142,X142,Z142,AB142,AC142,AE142,AF142,AJ142,AK142)</f>
        <v>24.475000000000001</v>
      </c>
      <c r="H142" s="37">
        <f t="shared" ref="H142:H144" si="213">D142-G142</f>
        <v>20.524999999999999</v>
      </c>
      <c r="I142" s="38">
        <f t="shared" ref="I142:I144" si="214">H142/D142</f>
        <v>0.45611111111111108</v>
      </c>
      <c r="J142" s="63">
        <v>10</v>
      </c>
      <c r="K142" s="699">
        <v>32</v>
      </c>
      <c r="L142" s="583">
        <v>1.2</v>
      </c>
      <c r="M142" s="858">
        <v>0</v>
      </c>
      <c r="N142" s="535"/>
      <c r="O142" s="43">
        <f t="shared" ref="O142:O144" si="215">(M142+N142)/K142</f>
        <v>0</v>
      </c>
      <c r="P142" s="44">
        <f t="shared" ref="P142:P144" si="216">O142/J142</f>
        <v>0</v>
      </c>
      <c r="Q142" s="45"/>
      <c r="R142" s="44">
        <f t="shared" ref="R142:R144" si="217">Q142/K142</f>
        <v>0</v>
      </c>
      <c r="S142" s="45"/>
      <c r="T142" s="44">
        <f t="shared" ref="T142:T144" si="218">S142/K142</f>
        <v>0</v>
      </c>
      <c r="U142" s="592"/>
      <c r="V142" s="44">
        <f>U142*L142</f>
        <v>0</v>
      </c>
      <c r="W142" s="45">
        <v>0</v>
      </c>
      <c r="X142" s="44">
        <f t="shared" ref="X142:X144" si="219">(W142/K142)/J142</f>
        <v>0</v>
      </c>
      <c r="Y142" s="45">
        <v>0</v>
      </c>
      <c r="Z142" s="44">
        <f t="shared" ref="Z142:Z144" si="220">(Y142/K142)/J142</f>
        <v>0</v>
      </c>
      <c r="AA142" s="45">
        <v>0</v>
      </c>
      <c r="AB142" s="44">
        <f t="shared" ref="AB142:AB144" si="221">(AA142/K142)/J142</f>
        <v>0</v>
      </c>
      <c r="AC142" s="44">
        <v>0</v>
      </c>
      <c r="AD142" s="343">
        <v>0</v>
      </c>
      <c r="AE142" s="344">
        <f t="shared" ref="AE142:AE144" si="222">AD142/K142</f>
        <v>0</v>
      </c>
      <c r="AF142" s="44">
        <v>22</v>
      </c>
      <c r="AG142" s="344">
        <v>0</v>
      </c>
      <c r="AH142" s="412">
        <v>0.04</v>
      </c>
      <c r="AI142" s="412">
        <v>1.4999999999999999E-2</v>
      </c>
      <c r="AJ142" s="344">
        <f t="shared" ref="AJ142:AJ144" si="223">(D142*AH142)+AG142</f>
        <v>1.8</v>
      </c>
      <c r="AK142" s="410">
        <f t="shared" ref="AK142:AK144" si="224">D142*AI142</f>
        <v>0.67499999999999993</v>
      </c>
    </row>
    <row r="143" spans="1:37" ht="12.75" customHeight="1" x14ac:dyDescent="0.2">
      <c r="A143" s="515" t="s">
        <v>356</v>
      </c>
      <c r="B143" s="36" t="s">
        <v>7</v>
      </c>
      <c r="C143" s="36" t="s">
        <v>2</v>
      </c>
      <c r="D143" s="489">
        <v>45</v>
      </c>
      <c r="E143" s="489">
        <v>35</v>
      </c>
      <c r="F143" s="489">
        <v>5</v>
      </c>
      <c r="G143" s="37">
        <f t="shared" si="212"/>
        <v>24.475000000000001</v>
      </c>
      <c r="H143" s="37">
        <f t="shared" si="213"/>
        <v>20.524999999999999</v>
      </c>
      <c r="I143" s="38">
        <f t="shared" si="214"/>
        <v>0.45611111111111108</v>
      </c>
      <c r="J143" s="39">
        <v>24</v>
      </c>
      <c r="K143" s="699">
        <v>32</v>
      </c>
      <c r="L143" s="583">
        <v>1.2</v>
      </c>
      <c r="M143" s="858">
        <v>0</v>
      </c>
      <c r="N143" s="535"/>
      <c r="O143" s="43">
        <f t="shared" si="215"/>
        <v>0</v>
      </c>
      <c r="P143" s="44">
        <f t="shared" si="216"/>
        <v>0</v>
      </c>
      <c r="Q143" s="45"/>
      <c r="R143" s="44">
        <f t="shared" si="217"/>
        <v>0</v>
      </c>
      <c r="S143" s="45"/>
      <c r="T143" s="44">
        <f t="shared" si="218"/>
        <v>0</v>
      </c>
      <c r="U143" s="592"/>
      <c r="V143" s="44">
        <f t="shared" ref="V143:V144" si="225">U143*L143</f>
        <v>0</v>
      </c>
      <c r="W143" s="45">
        <v>0</v>
      </c>
      <c r="X143" s="44">
        <f t="shared" si="219"/>
        <v>0</v>
      </c>
      <c r="Y143" s="45">
        <v>0</v>
      </c>
      <c r="Z143" s="44">
        <f t="shared" si="220"/>
        <v>0</v>
      </c>
      <c r="AA143" s="45">
        <v>0</v>
      </c>
      <c r="AB143" s="44">
        <f t="shared" si="221"/>
        <v>0</v>
      </c>
      <c r="AC143" s="44">
        <v>0</v>
      </c>
      <c r="AD143" s="343">
        <v>0</v>
      </c>
      <c r="AE143" s="344">
        <f t="shared" si="222"/>
        <v>0</v>
      </c>
      <c r="AF143" s="44">
        <v>22</v>
      </c>
      <c r="AG143" s="344">
        <v>0</v>
      </c>
      <c r="AH143" s="412">
        <v>0.04</v>
      </c>
      <c r="AI143" s="412">
        <v>1.4999999999999999E-2</v>
      </c>
      <c r="AJ143" s="344">
        <f t="shared" si="223"/>
        <v>1.8</v>
      </c>
      <c r="AK143" s="410">
        <f t="shared" si="224"/>
        <v>0.67499999999999993</v>
      </c>
    </row>
    <row r="144" spans="1:37" ht="12.75" customHeight="1" thickBot="1" x14ac:dyDescent="0.25">
      <c r="A144" s="511" t="s">
        <v>356</v>
      </c>
      <c r="B144" s="48" t="s">
        <v>7</v>
      </c>
      <c r="C144" s="48" t="s">
        <v>3</v>
      </c>
      <c r="D144" s="512">
        <v>45</v>
      </c>
      <c r="E144" s="512">
        <v>35</v>
      </c>
      <c r="F144" s="512">
        <v>5</v>
      </c>
      <c r="G144" s="49">
        <f t="shared" si="212"/>
        <v>24.475000000000001</v>
      </c>
      <c r="H144" s="49">
        <f t="shared" si="213"/>
        <v>20.524999999999999</v>
      </c>
      <c r="I144" s="50">
        <f t="shared" si="214"/>
        <v>0.45611111111111108</v>
      </c>
      <c r="J144" s="51">
        <v>36</v>
      </c>
      <c r="K144" s="700">
        <v>32</v>
      </c>
      <c r="L144" s="585">
        <v>1.2</v>
      </c>
      <c r="M144" s="859">
        <v>0</v>
      </c>
      <c r="N144" s="586"/>
      <c r="O144" s="55">
        <f t="shared" si="215"/>
        <v>0</v>
      </c>
      <c r="P144" s="56">
        <f t="shared" si="216"/>
        <v>0</v>
      </c>
      <c r="Q144" s="57"/>
      <c r="R144" s="56">
        <f t="shared" si="217"/>
        <v>0</v>
      </c>
      <c r="S144" s="57"/>
      <c r="T144" s="56">
        <f t="shared" si="218"/>
        <v>0</v>
      </c>
      <c r="U144" s="593"/>
      <c r="V144" s="56">
        <f t="shared" si="225"/>
        <v>0</v>
      </c>
      <c r="W144" s="57">
        <v>0</v>
      </c>
      <c r="X144" s="56">
        <f t="shared" si="219"/>
        <v>0</v>
      </c>
      <c r="Y144" s="57">
        <v>0</v>
      </c>
      <c r="Z144" s="56">
        <f t="shared" si="220"/>
        <v>0</v>
      </c>
      <c r="AA144" s="57">
        <v>0</v>
      </c>
      <c r="AB144" s="56">
        <f t="shared" si="221"/>
        <v>0</v>
      </c>
      <c r="AC144" s="56">
        <v>0</v>
      </c>
      <c r="AD144" s="349">
        <v>0</v>
      </c>
      <c r="AE144" s="350">
        <f t="shared" si="222"/>
        <v>0</v>
      </c>
      <c r="AF144" s="56">
        <v>22</v>
      </c>
      <c r="AG144" s="350">
        <v>0</v>
      </c>
      <c r="AH144" s="413">
        <v>0.04</v>
      </c>
      <c r="AI144" s="413">
        <v>1.4999999999999999E-2</v>
      </c>
      <c r="AJ144" s="350">
        <f t="shared" si="223"/>
        <v>1.8</v>
      </c>
      <c r="AK144" s="414">
        <f t="shared" si="224"/>
        <v>0.67499999999999993</v>
      </c>
    </row>
    <row r="145" spans="1:37" ht="12.75" customHeight="1" x14ac:dyDescent="0.2">
      <c r="A145" s="510" t="s">
        <v>348</v>
      </c>
      <c r="B145" s="597" t="s">
        <v>7</v>
      </c>
      <c r="C145" s="24" t="s">
        <v>22</v>
      </c>
      <c r="D145" s="488">
        <v>79</v>
      </c>
      <c r="E145" s="488">
        <v>55</v>
      </c>
      <c r="F145" s="488">
        <v>15</v>
      </c>
      <c r="G145" s="25">
        <f>SUM(P145,R145,T145,V145,X145,Z145,AB145,AC145,AE145,AF145,AJ145,AK145)</f>
        <v>57.344999999999999</v>
      </c>
      <c r="H145" s="25">
        <f>D145-G145</f>
        <v>21.655000000000001</v>
      </c>
      <c r="I145" s="26">
        <f>H145/D145</f>
        <v>0.27411392405063295</v>
      </c>
      <c r="J145" s="27">
        <v>1</v>
      </c>
      <c r="K145" s="701">
        <v>32</v>
      </c>
      <c r="L145" s="587">
        <v>1.2</v>
      </c>
      <c r="M145" s="857">
        <v>0</v>
      </c>
      <c r="N145" s="590"/>
      <c r="O145" s="31">
        <f>(M145+N145)/K145</f>
        <v>0</v>
      </c>
      <c r="P145" s="32">
        <f>O145/J145</f>
        <v>0</v>
      </c>
      <c r="Q145" s="33"/>
      <c r="R145" s="32">
        <v>0</v>
      </c>
      <c r="S145" s="33"/>
      <c r="T145" s="32">
        <f>S145/K145</f>
        <v>0</v>
      </c>
      <c r="U145" s="591"/>
      <c r="V145" s="32">
        <f>U145*L145</f>
        <v>0</v>
      </c>
      <c r="W145" s="33">
        <v>0</v>
      </c>
      <c r="X145" s="32">
        <f>(W145/K145)/J145</f>
        <v>0</v>
      </c>
      <c r="Y145" s="33">
        <v>0</v>
      </c>
      <c r="Z145" s="32">
        <f>(Y145/K145)/J145</f>
        <v>0</v>
      </c>
      <c r="AA145" s="33">
        <v>0</v>
      </c>
      <c r="AB145" s="32">
        <f>(AA145/K145)/J145</f>
        <v>0</v>
      </c>
      <c r="AC145" s="32">
        <v>0</v>
      </c>
      <c r="AD145" s="341">
        <v>0</v>
      </c>
      <c r="AE145" s="342">
        <f>AD145/K145</f>
        <v>0</v>
      </c>
      <c r="AF145" s="717">
        <v>53</v>
      </c>
      <c r="AG145" s="342">
        <v>0</v>
      </c>
      <c r="AH145" s="411">
        <v>0.04</v>
      </c>
      <c r="AI145" s="411">
        <v>1.4999999999999999E-2</v>
      </c>
      <c r="AJ145" s="342">
        <f>(D145*AH145)+AG145</f>
        <v>3.16</v>
      </c>
      <c r="AK145" s="408">
        <f>D145*AI145</f>
        <v>1.1850000000000001</v>
      </c>
    </row>
    <row r="146" spans="1:37" ht="12.75" customHeight="1" x14ac:dyDescent="0.2">
      <c r="A146" s="515" t="s">
        <v>84</v>
      </c>
      <c r="B146" s="36" t="s">
        <v>7</v>
      </c>
      <c r="C146" s="36" t="s">
        <v>1</v>
      </c>
      <c r="D146" s="489">
        <v>89</v>
      </c>
      <c r="E146" s="489">
        <v>55</v>
      </c>
      <c r="F146" s="489">
        <v>15</v>
      </c>
      <c r="G146" s="37">
        <f t="shared" ref="G146:G148" si="226">SUM(P146,R146,T146,V146,X146,Z146,AB146,AC146,AE146,AF146,AJ146,AK146)</f>
        <v>65.77</v>
      </c>
      <c r="H146" s="37">
        <f t="shared" ref="H146:H148" si="227">D146-G146</f>
        <v>23.230000000000004</v>
      </c>
      <c r="I146" s="38">
        <f t="shared" ref="I146:I148" si="228">H146/D146</f>
        <v>0.26101123595505621</v>
      </c>
      <c r="J146" s="63">
        <v>10</v>
      </c>
      <c r="K146" s="699">
        <v>32</v>
      </c>
      <c r="L146" s="583">
        <v>1.2</v>
      </c>
      <c r="M146" s="843">
        <v>5080</v>
      </c>
      <c r="N146" s="535"/>
      <c r="O146" s="43">
        <f t="shared" ref="O146:O148" si="229">(M146+N146)/K146</f>
        <v>158.75</v>
      </c>
      <c r="P146" s="44">
        <f t="shared" ref="P146:P148" si="230">O146/J146</f>
        <v>15.875</v>
      </c>
      <c r="Q146" s="45"/>
      <c r="R146" s="44">
        <f t="shared" ref="R146:R148" si="231">Q146/K146</f>
        <v>0</v>
      </c>
      <c r="S146" s="45"/>
      <c r="T146" s="44">
        <f t="shared" ref="T146:T148" si="232">S146/K146</f>
        <v>0</v>
      </c>
      <c r="U146" s="592"/>
      <c r="V146" s="44">
        <f>U146*L146</f>
        <v>0</v>
      </c>
      <c r="W146" s="45">
        <v>0</v>
      </c>
      <c r="X146" s="44">
        <f t="shared" ref="X146:X148" si="233">(W146/K146)/J146</f>
        <v>0</v>
      </c>
      <c r="Y146" s="45">
        <v>0</v>
      </c>
      <c r="Z146" s="44">
        <f t="shared" ref="Z146:Z148" si="234">(Y146/K146)/J146</f>
        <v>0</v>
      </c>
      <c r="AA146" s="45">
        <v>0</v>
      </c>
      <c r="AB146" s="44">
        <f t="shared" ref="AB146:AB148" si="235">(AA146/K146)/J146</f>
        <v>0</v>
      </c>
      <c r="AC146" s="44">
        <v>0</v>
      </c>
      <c r="AD146" s="343">
        <v>0</v>
      </c>
      <c r="AE146" s="344">
        <f t="shared" ref="AE146:AE148" si="236">AD146/K146</f>
        <v>0</v>
      </c>
      <c r="AF146" s="629">
        <v>45</v>
      </c>
      <c r="AG146" s="344">
        <v>0</v>
      </c>
      <c r="AH146" s="412">
        <v>0.04</v>
      </c>
      <c r="AI146" s="412">
        <v>1.4999999999999999E-2</v>
      </c>
      <c r="AJ146" s="344">
        <f t="shared" ref="AJ146:AJ148" si="237">(D146*AH146)+AG146</f>
        <v>3.56</v>
      </c>
      <c r="AK146" s="410">
        <f t="shared" ref="AK146:AK148" si="238">D146*AI146</f>
        <v>1.335</v>
      </c>
    </row>
    <row r="147" spans="1:37" ht="12.75" customHeight="1" x14ac:dyDescent="0.2">
      <c r="A147" s="515" t="s">
        <v>84</v>
      </c>
      <c r="B147" s="36" t="s">
        <v>7</v>
      </c>
      <c r="C147" s="36" t="s">
        <v>2</v>
      </c>
      <c r="D147" s="489">
        <v>89</v>
      </c>
      <c r="E147" s="489">
        <v>55</v>
      </c>
      <c r="F147" s="489">
        <v>15</v>
      </c>
      <c r="G147" s="37">
        <f t="shared" si="226"/>
        <v>59.556458333333339</v>
      </c>
      <c r="H147" s="37">
        <f t="shared" si="227"/>
        <v>29.443541666666661</v>
      </c>
      <c r="I147" s="38">
        <f t="shared" si="228"/>
        <v>0.33082631086142317</v>
      </c>
      <c r="J147" s="39">
        <v>24</v>
      </c>
      <c r="K147" s="699">
        <v>32</v>
      </c>
      <c r="L147" s="583">
        <v>1.2</v>
      </c>
      <c r="M147" s="843">
        <v>7420</v>
      </c>
      <c r="N147" s="535"/>
      <c r="O147" s="43">
        <f t="shared" si="229"/>
        <v>231.875</v>
      </c>
      <c r="P147" s="44">
        <f t="shared" si="230"/>
        <v>9.6614583333333339</v>
      </c>
      <c r="Q147" s="45"/>
      <c r="R147" s="44">
        <f t="shared" si="231"/>
        <v>0</v>
      </c>
      <c r="S147" s="45"/>
      <c r="T147" s="44">
        <f t="shared" si="232"/>
        <v>0</v>
      </c>
      <c r="U147" s="592"/>
      <c r="V147" s="44">
        <f t="shared" ref="V147:V148" si="239">U147*L147</f>
        <v>0</v>
      </c>
      <c r="W147" s="45">
        <v>0</v>
      </c>
      <c r="X147" s="44">
        <f t="shared" si="233"/>
        <v>0</v>
      </c>
      <c r="Y147" s="45">
        <v>0</v>
      </c>
      <c r="Z147" s="44">
        <f t="shared" si="234"/>
        <v>0</v>
      </c>
      <c r="AA147" s="45">
        <v>0</v>
      </c>
      <c r="AB147" s="44">
        <f t="shared" si="235"/>
        <v>0</v>
      </c>
      <c r="AC147" s="44">
        <v>0</v>
      </c>
      <c r="AD147" s="343">
        <v>0</v>
      </c>
      <c r="AE147" s="344">
        <f t="shared" si="236"/>
        <v>0</v>
      </c>
      <c r="AF147" s="629">
        <v>45</v>
      </c>
      <c r="AG147" s="344">
        <v>0</v>
      </c>
      <c r="AH147" s="412">
        <v>0.04</v>
      </c>
      <c r="AI147" s="412">
        <v>1.4999999999999999E-2</v>
      </c>
      <c r="AJ147" s="344">
        <f t="shared" si="237"/>
        <v>3.56</v>
      </c>
      <c r="AK147" s="410">
        <f t="shared" si="238"/>
        <v>1.335</v>
      </c>
    </row>
    <row r="148" spans="1:37" ht="12.75" customHeight="1" thickBot="1" x14ac:dyDescent="0.25">
      <c r="A148" s="511" t="s">
        <v>84</v>
      </c>
      <c r="B148" s="48" t="s">
        <v>7</v>
      </c>
      <c r="C148" s="48" t="s">
        <v>3</v>
      </c>
      <c r="D148" s="512">
        <v>89</v>
      </c>
      <c r="E148" s="512">
        <v>55</v>
      </c>
      <c r="F148" s="512">
        <v>15</v>
      </c>
      <c r="G148" s="49">
        <f t="shared" si="226"/>
        <v>59.886319444444446</v>
      </c>
      <c r="H148" s="49">
        <f t="shared" si="227"/>
        <v>29.113680555555554</v>
      </c>
      <c r="I148" s="50">
        <f t="shared" si="228"/>
        <v>0.32712000624219723</v>
      </c>
      <c r="J148" s="51">
        <v>36</v>
      </c>
      <c r="K148" s="700">
        <v>32</v>
      </c>
      <c r="L148" s="585">
        <v>1.2</v>
      </c>
      <c r="M148" s="843">
        <v>11510</v>
      </c>
      <c r="N148" s="586"/>
      <c r="O148" s="55">
        <f t="shared" si="229"/>
        <v>359.6875</v>
      </c>
      <c r="P148" s="56">
        <f t="shared" si="230"/>
        <v>9.9913194444444446</v>
      </c>
      <c r="Q148" s="57"/>
      <c r="R148" s="56">
        <f t="shared" si="231"/>
        <v>0</v>
      </c>
      <c r="S148" s="57"/>
      <c r="T148" s="56">
        <f t="shared" si="232"/>
        <v>0</v>
      </c>
      <c r="U148" s="593"/>
      <c r="V148" s="56">
        <f t="shared" si="239"/>
        <v>0</v>
      </c>
      <c r="W148" s="57">
        <v>0</v>
      </c>
      <c r="X148" s="56">
        <f t="shared" si="233"/>
        <v>0</v>
      </c>
      <c r="Y148" s="57">
        <v>0</v>
      </c>
      <c r="Z148" s="56">
        <f t="shared" si="234"/>
        <v>0</v>
      </c>
      <c r="AA148" s="57">
        <v>0</v>
      </c>
      <c r="AB148" s="56">
        <f t="shared" si="235"/>
        <v>0</v>
      </c>
      <c r="AC148" s="56">
        <v>0</v>
      </c>
      <c r="AD148" s="349">
        <v>0</v>
      </c>
      <c r="AE148" s="350">
        <f t="shared" si="236"/>
        <v>0</v>
      </c>
      <c r="AF148" s="667">
        <v>45</v>
      </c>
      <c r="AG148" s="350">
        <v>0</v>
      </c>
      <c r="AH148" s="413">
        <v>0.04</v>
      </c>
      <c r="AI148" s="413">
        <v>1.4999999999999999E-2</v>
      </c>
      <c r="AJ148" s="350">
        <f t="shared" si="237"/>
        <v>3.56</v>
      </c>
      <c r="AK148" s="414">
        <f t="shared" si="238"/>
        <v>1.335</v>
      </c>
    </row>
    <row r="149" spans="1:37" s="10" customFormat="1" ht="12.75" customHeight="1" x14ac:dyDescent="0.2">
      <c r="A149" s="510" t="s">
        <v>399</v>
      </c>
      <c r="B149" s="24" t="s">
        <v>7</v>
      </c>
      <c r="C149" s="24" t="s">
        <v>1</v>
      </c>
      <c r="D149" s="488">
        <v>70</v>
      </c>
      <c r="E149" s="488">
        <v>50</v>
      </c>
      <c r="F149" s="488">
        <v>10</v>
      </c>
      <c r="G149" s="25">
        <f t="shared" ref="G149:G157" si="240">SUM(P149,R149,T149,V149,X149,Z149,AB149,AC149,AE149,AF149,AJ149,AK149)</f>
        <v>54.912499999999994</v>
      </c>
      <c r="H149" s="25">
        <f t="shared" ref="H149:H157" si="241">D149-G149</f>
        <v>15.087500000000006</v>
      </c>
      <c r="I149" s="26">
        <f t="shared" ref="I149:I157" si="242">H149/D149</f>
        <v>0.21553571428571436</v>
      </c>
      <c r="J149" s="27">
        <v>10</v>
      </c>
      <c r="K149" s="701">
        <v>32</v>
      </c>
      <c r="L149" s="587">
        <v>1.2</v>
      </c>
      <c r="M149" s="843">
        <v>5140</v>
      </c>
      <c r="N149" s="590"/>
      <c r="O149" s="31">
        <f t="shared" ref="O149:O157" si="243">(M149+N149)/K149</f>
        <v>160.625</v>
      </c>
      <c r="P149" s="32">
        <f>O149/J149</f>
        <v>16.0625</v>
      </c>
      <c r="Q149" s="33"/>
      <c r="R149" s="32">
        <f>Q149/K149</f>
        <v>0</v>
      </c>
      <c r="S149" s="33"/>
      <c r="T149" s="32">
        <f t="shared" ref="T149:T157" si="244">S149/K149</f>
        <v>0</v>
      </c>
      <c r="U149" s="33"/>
      <c r="V149" s="32">
        <f t="shared" ref="V149:V157" si="245">U149/K149</f>
        <v>0</v>
      </c>
      <c r="W149" s="33">
        <v>0</v>
      </c>
      <c r="X149" s="32">
        <f t="shared" ref="X149:X157" si="246">(W149/K149)/J149</f>
        <v>0</v>
      </c>
      <c r="Y149" s="33">
        <v>0</v>
      </c>
      <c r="Z149" s="32">
        <f t="shared" ref="Z149:Z157" si="247">(Y149/K149)/J149</f>
        <v>0</v>
      </c>
      <c r="AA149" s="33">
        <v>0</v>
      </c>
      <c r="AB149" s="32">
        <f t="shared" ref="AB149:AB157" si="248">(AA149/K149)/J149</f>
        <v>0</v>
      </c>
      <c r="AC149" s="32">
        <v>0</v>
      </c>
      <c r="AD149" s="33">
        <v>0</v>
      </c>
      <c r="AE149" s="32">
        <f t="shared" ref="AE149:AE157" si="249">AD149/K149</f>
        <v>0</v>
      </c>
      <c r="AF149" s="717">
        <v>35</v>
      </c>
      <c r="AG149" s="32">
        <v>0</v>
      </c>
      <c r="AH149" s="74">
        <v>0.04</v>
      </c>
      <c r="AI149" s="74">
        <v>1.4999999999999999E-2</v>
      </c>
      <c r="AJ149" s="32">
        <f t="shared" ref="AJ149:AJ157" si="250">(D149*AH149)+AG149</f>
        <v>2.8000000000000003</v>
      </c>
      <c r="AK149" s="35">
        <f t="shared" ref="AK149:AK157" si="251">D149*AI149</f>
        <v>1.05</v>
      </c>
    </row>
    <row r="150" spans="1:37" ht="12.75" customHeight="1" x14ac:dyDescent="0.2">
      <c r="A150" s="515" t="s">
        <v>399</v>
      </c>
      <c r="B150" s="36" t="s">
        <v>7</v>
      </c>
      <c r="C150" s="36" t="s">
        <v>2</v>
      </c>
      <c r="D150" s="489">
        <v>70</v>
      </c>
      <c r="E150" s="489">
        <v>50</v>
      </c>
      <c r="F150" s="489">
        <v>10</v>
      </c>
      <c r="G150" s="37">
        <f t="shared" si="240"/>
        <v>48.64817708333333</v>
      </c>
      <c r="H150" s="37">
        <f t="shared" si="241"/>
        <v>21.35182291666667</v>
      </c>
      <c r="I150" s="38">
        <f t="shared" si="242"/>
        <v>0.30502604166666669</v>
      </c>
      <c r="J150" s="39">
        <v>24</v>
      </c>
      <c r="K150" s="699">
        <v>32</v>
      </c>
      <c r="L150" s="583">
        <v>1.2</v>
      </c>
      <c r="M150" s="843">
        <v>7525</v>
      </c>
      <c r="N150" s="535"/>
      <c r="O150" s="43">
        <f t="shared" si="243"/>
        <v>235.15625</v>
      </c>
      <c r="P150" s="44">
        <f t="shared" ref="P150:P157" si="252">O150/J150</f>
        <v>9.7981770833333339</v>
      </c>
      <c r="Q150" s="45"/>
      <c r="R150" s="44">
        <f t="shared" ref="R150:R157" si="253">Q150/K150</f>
        <v>0</v>
      </c>
      <c r="S150" s="45"/>
      <c r="T150" s="44">
        <f t="shared" si="244"/>
        <v>0</v>
      </c>
      <c r="U150" s="45"/>
      <c r="V150" s="44">
        <f t="shared" si="245"/>
        <v>0</v>
      </c>
      <c r="W150" s="45">
        <v>0</v>
      </c>
      <c r="X150" s="44">
        <f t="shared" si="246"/>
        <v>0</v>
      </c>
      <c r="Y150" s="45">
        <v>0</v>
      </c>
      <c r="Z150" s="44">
        <f t="shared" si="247"/>
        <v>0</v>
      </c>
      <c r="AA150" s="45">
        <v>0</v>
      </c>
      <c r="AB150" s="44">
        <f t="shared" si="248"/>
        <v>0</v>
      </c>
      <c r="AC150" s="44">
        <v>0</v>
      </c>
      <c r="AD150" s="45">
        <v>0</v>
      </c>
      <c r="AE150" s="44">
        <f t="shared" si="249"/>
        <v>0</v>
      </c>
      <c r="AF150" s="629">
        <v>35</v>
      </c>
      <c r="AG150" s="44">
        <v>0</v>
      </c>
      <c r="AH150" s="75">
        <v>0.04</v>
      </c>
      <c r="AI150" s="75">
        <v>1.4999999999999999E-2</v>
      </c>
      <c r="AJ150" s="44">
        <f t="shared" si="250"/>
        <v>2.8000000000000003</v>
      </c>
      <c r="AK150" s="47">
        <f t="shared" si="251"/>
        <v>1.05</v>
      </c>
    </row>
    <row r="151" spans="1:37" ht="12.75" customHeight="1" x14ac:dyDescent="0.2">
      <c r="A151" s="515" t="s">
        <v>399</v>
      </c>
      <c r="B151" s="36" t="s">
        <v>7</v>
      </c>
      <c r="C151" s="36" t="s">
        <v>3</v>
      </c>
      <c r="D151" s="489">
        <v>70</v>
      </c>
      <c r="E151" s="489">
        <v>50</v>
      </c>
      <c r="F151" s="489">
        <v>10</v>
      </c>
      <c r="G151" s="37">
        <f t="shared" si="240"/>
        <v>48.98888888888888</v>
      </c>
      <c r="H151" s="37">
        <f t="shared" si="241"/>
        <v>21.01111111111112</v>
      </c>
      <c r="I151" s="38">
        <f t="shared" si="242"/>
        <v>0.30015873015873029</v>
      </c>
      <c r="J151" s="39">
        <v>36</v>
      </c>
      <c r="K151" s="699">
        <v>32</v>
      </c>
      <c r="L151" s="583">
        <v>1.2</v>
      </c>
      <c r="M151" s="843">
        <v>11680</v>
      </c>
      <c r="N151" s="535"/>
      <c r="O151" s="43">
        <f t="shared" si="243"/>
        <v>365</v>
      </c>
      <c r="P151" s="44">
        <f t="shared" si="252"/>
        <v>10.138888888888889</v>
      </c>
      <c r="Q151" s="45"/>
      <c r="R151" s="44">
        <f t="shared" si="253"/>
        <v>0</v>
      </c>
      <c r="S151" s="45"/>
      <c r="T151" s="44">
        <f t="shared" si="244"/>
        <v>0</v>
      </c>
      <c r="U151" s="45"/>
      <c r="V151" s="44">
        <f t="shared" si="245"/>
        <v>0</v>
      </c>
      <c r="W151" s="45">
        <v>0</v>
      </c>
      <c r="X151" s="44">
        <f t="shared" si="246"/>
        <v>0</v>
      </c>
      <c r="Y151" s="45">
        <v>0</v>
      </c>
      <c r="Z151" s="44">
        <f t="shared" si="247"/>
        <v>0</v>
      </c>
      <c r="AA151" s="45">
        <v>0</v>
      </c>
      <c r="AB151" s="44">
        <f t="shared" si="248"/>
        <v>0</v>
      </c>
      <c r="AC151" s="44">
        <v>0</v>
      </c>
      <c r="AD151" s="45">
        <v>0</v>
      </c>
      <c r="AE151" s="44">
        <f t="shared" si="249"/>
        <v>0</v>
      </c>
      <c r="AF151" s="629">
        <v>35</v>
      </c>
      <c r="AG151" s="44">
        <v>0</v>
      </c>
      <c r="AH151" s="75">
        <v>0.04</v>
      </c>
      <c r="AI151" s="75">
        <v>1.4999999999999999E-2</v>
      </c>
      <c r="AJ151" s="44">
        <f t="shared" si="250"/>
        <v>2.8000000000000003</v>
      </c>
      <c r="AK151" s="47">
        <f t="shared" si="251"/>
        <v>1.05</v>
      </c>
    </row>
    <row r="152" spans="1:37" ht="12.75" customHeight="1" x14ac:dyDescent="0.2">
      <c r="A152" s="515" t="s">
        <v>399</v>
      </c>
      <c r="B152" s="36" t="s">
        <v>8</v>
      </c>
      <c r="C152" s="36" t="s">
        <v>1</v>
      </c>
      <c r="D152" s="489">
        <v>70</v>
      </c>
      <c r="E152" s="489">
        <v>50</v>
      </c>
      <c r="F152" s="489">
        <v>10</v>
      </c>
      <c r="G152" s="37">
        <f t="shared" si="240"/>
        <v>55.756249999999994</v>
      </c>
      <c r="H152" s="37">
        <f t="shared" si="241"/>
        <v>14.243750000000006</v>
      </c>
      <c r="I152" s="38">
        <f t="shared" si="242"/>
        <v>0.20348214285714294</v>
      </c>
      <c r="J152" s="39">
        <v>10</v>
      </c>
      <c r="K152" s="699">
        <v>32</v>
      </c>
      <c r="L152" s="583">
        <v>1.2</v>
      </c>
      <c r="M152" s="843">
        <v>5410</v>
      </c>
      <c r="N152" s="584"/>
      <c r="O152" s="43">
        <f t="shared" si="243"/>
        <v>169.0625</v>
      </c>
      <c r="P152" s="44">
        <f t="shared" si="252"/>
        <v>16.90625</v>
      </c>
      <c r="Q152" s="45"/>
      <c r="R152" s="44">
        <f t="shared" si="253"/>
        <v>0</v>
      </c>
      <c r="S152" s="45"/>
      <c r="T152" s="44">
        <f t="shared" si="244"/>
        <v>0</v>
      </c>
      <c r="U152" s="45"/>
      <c r="V152" s="44">
        <f t="shared" si="245"/>
        <v>0</v>
      </c>
      <c r="W152" s="45">
        <v>0</v>
      </c>
      <c r="X152" s="44">
        <f t="shared" si="246"/>
        <v>0</v>
      </c>
      <c r="Y152" s="45">
        <v>0</v>
      </c>
      <c r="Z152" s="44">
        <f t="shared" si="247"/>
        <v>0</v>
      </c>
      <c r="AA152" s="45">
        <v>0</v>
      </c>
      <c r="AB152" s="44">
        <f t="shared" si="248"/>
        <v>0</v>
      </c>
      <c r="AC152" s="44">
        <v>0</v>
      </c>
      <c r="AD152" s="45">
        <v>0</v>
      </c>
      <c r="AE152" s="44">
        <f t="shared" si="249"/>
        <v>0</v>
      </c>
      <c r="AF152" s="629">
        <v>35</v>
      </c>
      <c r="AG152" s="44">
        <v>0</v>
      </c>
      <c r="AH152" s="75">
        <v>0.04</v>
      </c>
      <c r="AI152" s="75">
        <v>1.4999999999999999E-2</v>
      </c>
      <c r="AJ152" s="44">
        <f t="shared" si="250"/>
        <v>2.8000000000000003</v>
      </c>
      <c r="AK152" s="47">
        <f t="shared" si="251"/>
        <v>1.05</v>
      </c>
    </row>
    <row r="153" spans="1:37" ht="12.75" customHeight="1" x14ac:dyDescent="0.2">
      <c r="A153" s="515" t="s">
        <v>399</v>
      </c>
      <c r="B153" s="36" t="s">
        <v>8</v>
      </c>
      <c r="C153" s="36" t="s">
        <v>2</v>
      </c>
      <c r="D153" s="489">
        <v>70</v>
      </c>
      <c r="E153" s="489">
        <v>50</v>
      </c>
      <c r="F153" s="489">
        <v>10</v>
      </c>
      <c r="G153" s="37">
        <f t="shared" si="240"/>
        <v>48.86302083333333</v>
      </c>
      <c r="H153" s="37">
        <f t="shared" si="241"/>
        <v>21.13697916666667</v>
      </c>
      <c r="I153" s="38">
        <f t="shared" si="242"/>
        <v>0.30195684523809529</v>
      </c>
      <c r="J153" s="39">
        <v>24</v>
      </c>
      <c r="K153" s="699">
        <v>32</v>
      </c>
      <c r="L153" s="583">
        <v>1.2</v>
      </c>
      <c r="M153" s="843">
        <v>7690</v>
      </c>
      <c r="N153" s="535"/>
      <c r="O153" s="43">
        <f t="shared" si="243"/>
        <v>240.3125</v>
      </c>
      <c r="P153" s="44">
        <f t="shared" si="252"/>
        <v>10.013020833333334</v>
      </c>
      <c r="Q153" s="45"/>
      <c r="R153" s="44">
        <f t="shared" si="253"/>
        <v>0</v>
      </c>
      <c r="S153" s="45"/>
      <c r="T153" s="44">
        <f t="shared" si="244"/>
        <v>0</v>
      </c>
      <c r="U153" s="45"/>
      <c r="V153" s="44">
        <f t="shared" si="245"/>
        <v>0</v>
      </c>
      <c r="W153" s="45">
        <v>0</v>
      </c>
      <c r="X153" s="44">
        <f t="shared" si="246"/>
        <v>0</v>
      </c>
      <c r="Y153" s="45">
        <v>0</v>
      </c>
      <c r="Z153" s="44">
        <f t="shared" si="247"/>
        <v>0</v>
      </c>
      <c r="AA153" s="45">
        <v>0</v>
      </c>
      <c r="AB153" s="44">
        <f t="shared" si="248"/>
        <v>0</v>
      </c>
      <c r="AC153" s="44">
        <v>0</v>
      </c>
      <c r="AD153" s="45">
        <v>0</v>
      </c>
      <c r="AE153" s="44">
        <f t="shared" si="249"/>
        <v>0</v>
      </c>
      <c r="AF153" s="629">
        <v>35</v>
      </c>
      <c r="AG153" s="44">
        <v>0</v>
      </c>
      <c r="AH153" s="75">
        <v>0.04</v>
      </c>
      <c r="AI153" s="75">
        <v>1.4999999999999999E-2</v>
      </c>
      <c r="AJ153" s="44">
        <f t="shared" si="250"/>
        <v>2.8000000000000003</v>
      </c>
      <c r="AK153" s="47">
        <f t="shared" si="251"/>
        <v>1.05</v>
      </c>
    </row>
    <row r="154" spans="1:37" ht="12.75" customHeight="1" x14ac:dyDescent="0.2">
      <c r="A154" s="515" t="s">
        <v>399</v>
      </c>
      <c r="B154" s="36" t="s">
        <v>8</v>
      </c>
      <c r="C154" s="36" t="s">
        <v>3</v>
      </c>
      <c r="D154" s="489">
        <v>70</v>
      </c>
      <c r="E154" s="489">
        <v>50</v>
      </c>
      <c r="F154" s="489">
        <v>10</v>
      </c>
      <c r="G154" s="37">
        <f t="shared" si="240"/>
        <v>48.954166666666659</v>
      </c>
      <c r="H154" s="37">
        <f t="shared" si="241"/>
        <v>21.045833333333341</v>
      </c>
      <c r="I154" s="38">
        <f t="shared" si="242"/>
        <v>0.30065476190476204</v>
      </c>
      <c r="J154" s="39">
        <v>36</v>
      </c>
      <c r="K154" s="699">
        <v>32</v>
      </c>
      <c r="L154" s="583">
        <v>1.2</v>
      </c>
      <c r="M154" s="843">
        <v>11640</v>
      </c>
      <c r="N154" s="535"/>
      <c r="O154" s="43">
        <f t="shared" si="243"/>
        <v>363.75</v>
      </c>
      <c r="P154" s="44">
        <f t="shared" si="252"/>
        <v>10.104166666666666</v>
      </c>
      <c r="Q154" s="45"/>
      <c r="R154" s="44">
        <f t="shared" si="253"/>
        <v>0</v>
      </c>
      <c r="S154" s="45"/>
      <c r="T154" s="44">
        <f t="shared" si="244"/>
        <v>0</v>
      </c>
      <c r="U154" s="45"/>
      <c r="V154" s="44">
        <f t="shared" si="245"/>
        <v>0</v>
      </c>
      <c r="W154" s="45">
        <v>0</v>
      </c>
      <c r="X154" s="44">
        <f t="shared" si="246"/>
        <v>0</v>
      </c>
      <c r="Y154" s="45">
        <v>0</v>
      </c>
      <c r="Z154" s="44">
        <f t="shared" si="247"/>
        <v>0</v>
      </c>
      <c r="AA154" s="45">
        <v>0</v>
      </c>
      <c r="AB154" s="44">
        <f t="shared" si="248"/>
        <v>0</v>
      </c>
      <c r="AC154" s="44">
        <v>0</v>
      </c>
      <c r="AD154" s="45">
        <v>0</v>
      </c>
      <c r="AE154" s="44">
        <f t="shared" si="249"/>
        <v>0</v>
      </c>
      <c r="AF154" s="629">
        <v>35</v>
      </c>
      <c r="AG154" s="44">
        <v>0</v>
      </c>
      <c r="AH154" s="75">
        <v>0.04</v>
      </c>
      <c r="AI154" s="75">
        <v>1.4999999999999999E-2</v>
      </c>
      <c r="AJ154" s="44">
        <f t="shared" si="250"/>
        <v>2.8000000000000003</v>
      </c>
      <c r="AK154" s="47">
        <f t="shared" si="251"/>
        <v>1.05</v>
      </c>
    </row>
    <row r="155" spans="1:37" ht="12.75" customHeight="1" x14ac:dyDescent="0.2">
      <c r="A155" s="515" t="s">
        <v>399</v>
      </c>
      <c r="B155" s="36" t="s">
        <v>9</v>
      </c>
      <c r="C155" s="36" t="s">
        <v>1</v>
      </c>
      <c r="D155" s="489">
        <v>70</v>
      </c>
      <c r="E155" s="489">
        <v>50</v>
      </c>
      <c r="F155" s="489">
        <v>10</v>
      </c>
      <c r="G155" s="37">
        <f t="shared" si="240"/>
        <v>55.834374999999994</v>
      </c>
      <c r="H155" s="37">
        <f t="shared" si="241"/>
        <v>14.165625000000006</v>
      </c>
      <c r="I155" s="38">
        <f t="shared" si="242"/>
        <v>0.20236607142857152</v>
      </c>
      <c r="J155" s="39">
        <v>10</v>
      </c>
      <c r="K155" s="699">
        <v>32</v>
      </c>
      <c r="L155" s="583">
        <v>1.2</v>
      </c>
      <c r="M155" s="843">
        <v>5435</v>
      </c>
      <c r="N155" s="535"/>
      <c r="O155" s="43">
        <f t="shared" si="243"/>
        <v>169.84375</v>
      </c>
      <c r="P155" s="44">
        <f t="shared" si="252"/>
        <v>16.984375</v>
      </c>
      <c r="Q155" s="45"/>
      <c r="R155" s="44">
        <f t="shared" si="253"/>
        <v>0</v>
      </c>
      <c r="S155" s="45"/>
      <c r="T155" s="44">
        <f t="shared" si="244"/>
        <v>0</v>
      </c>
      <c r="U155" s="45"/>
      <c r="V155" s="44">
        <f t="shared" si="245"/>
        <v>0</v>
      </c>
      <c r="W155" s="45">
        <v>0</v>
      </c>
      <c r="X155" s="44">
        <f t="shared" si="246"/>
        <v>0</v>
      </c>
      <c r="Y155" s="45">
        <v>0</v>
      </c>
      <c r="Z155" s="44">
        <f t="shared" si="247"/>
        <v>0</v>
      </c>
      <c r="AA155" s="45">
        <v>0</v>
      </c>
      <c r="AB155" s="44">
        <f t="shared" si="248"/>
        <v>0</v>
      </c>
      <c r="AC155" s="44">
        <v>0</v>
      </c>
      <c r="AD155" s="45">
        <v>0</v>
      </c>
      <c r="AE155" s="44">
        <f t="shared" si="249"/>
        <v>0</v>
      </c>
      <c r="AF155" s="629">
        <v>35</v>
      </c>
      <c r="AG155" s="44">
        <v>0</v>
      </c>
      <c r="AH155" s="75">
        <v>0.04</v>
      </c>
      <c r="AI155" s="75">
        <v>1.4999999999999999E-2</v>
      </c>
      <c r="AJ155" s="44">
        <f t="shared" si="250"/>
        <v>2.8000000000000003</v>
      </c>
      <c r="AK155" s="47">
        <f t="shared" si="251"/>
        <v>1.05</v>
      </c>
    </row>
    <row r="156" spans="1:37" ht="12.75" customHeight="1" x14ac:dyDescent="0.2">
      <c r="A156" s="515" t="s">
        <v>399</v>
      </c>
      <c r="B156" s="36" t="s">
        <v>9</v>
      </c>
      <c r="C156" s="36" t="s">
        <v>2</v>
      </c>
      <c r="D156" s="489">
        <v>70</v>
      </c>
      <c r="E156" s="489">
        <v>50</v>
      </c>
      <c r="F156" s="489">
        <v>10</v>
      </c>
      <c r="G156" s="37">
        <f t="shared" si="240"/>
        <v>49.35130208333333</v>
      </c>
      <c r="H156" s="37">
        <f t="shared" si="241"/>
        <v>20.64869791666667</v>
      </c>
      <c r="I156" s="38">
        <f t="shared" si="242"/>
        <v>0.29498139880952384</v>
      </c>
      <c r="J156" s="39">
        <v>24</v>
      </c>
      <c r="K156" s="699">
        <v>32</v>
      </c>
      <c r="L156" s="583">
        <v>1.2</v>
      </c>
      <c r="M156" s="843">
        <v>8065</v>
      </c>
      <c r="N156" s="535"/>
      <c r="O156" s="43">
        <f t="shared" si="243"/>
        <v>252.03125</v>
      </c>
      <c r="P156" s="44">
        <f t="shared" si="252"/>
        <v>10.501302083333334</v>
      </c>
      <c r="Q156" s="45"/>
      <c r="R156" s="44">
        <f t="shared" si="253"/>
        <v>0</v>
      </c>
      <c r="S156" s="45"/>
      <c r="T156" s="44">
        <f t="shared" si="244"/>
        <v>0</v>
      </c>
      <c r="U156" s="45"/>
      <c r="V156" s="44">
        <f t="shared" si="245"/>
        <v>0</v>
      </c>
      <c r="W156" s="45">
        <v>0</v>
      </c>
      <c r="X156" s="44">
        <f t="shared" si="246"/>
        <v>0</v>
      </c>
      <c r="Y156" s="45">
        <v>0</v>
      </c>
      <c r="Z156" s="44">
        <f t="shared" si="247"/>
        <v>0</v>
      </c>
      <c r="AA156" s="45">
        <v>0</v>
      </c>
      <c r="AB156" s="44">
        <f t="shared" si="248"/>
        <v>0</v>
      </c>
      <c r="AC156" s="44">
        <v>0</v>
      </c>
      <c r="AD156" s="45">
        <v>0</v>
      </c>
      <c r="AE156" s="44">
        <f t="shared" si="249"/>
        <v>0</v>
      </c>
      <c r="AF156" s="629">
        <v>35</v>
      </c>
      <c r="AG156" s="44">
        <v>0</v>
      </c>
      <c r="AH156" s="75">
        <v>0.04</v>
      </c>
      <c r="AI156" s="75">
        <v>1.4999999999999999E-2</v>
      </c>
      <c r="AJ156" s="44">
        <f t="shared" si="250"/>
        <v>2.8000000000000003</v>
      </c>
      <c r="AK156" s="47">
        <f t="shared" si="251"/>
        <v>1.05</v>
      </c>
    </row>
    <row r="157" spans="1:37" s="370" customFormat="1" ht="13.5" customHeight="1" thickBot="1" x14ac:dyDescent="0.25">
      <c r="A157" s="511" t="s">
        <v>399</v>
      </c>
      <c r="B157" s="48" t="s">
        <v>9</v>
      </c>
      <c r="C157" s="48" t="s">
        <v>3</v>
      </c>
      <c r="D157" s="512">
        <v>70</v>
      </c>
      <c r="E157" s="512">
        <v>50</v>
      </c>
      <c r="F157" s="512">
        <v>10</v>
      </c>
      <c r="G157" s="49">
        <f t="shared" si="240"/>
        <v>49.73107638888888</v>
      </c>
      <c r="H157" s="49">
        <f t="shared" si="241"/>
        <v>20.26892361111112</v>
      </c>
      <c r="I157" s="50">
        <f t="shared" si="242"/>
        <v>0.28955605158730169</v>
      </c>
      <c r="J157" s="51">
        <v>36</v>
      </c>
      <c r="K157" s="700">
        <v>32</v>
      </c>
      <c r="L157" s="585">
        <v>1.2</v>
      </c>
      <c r="M157" s="843">
        <v>12535</v>
      </c>
      <c r="N157" s="586"/>
      <c r="O157" s="55">
        <f t="shared" si="243"/>
        <v>391.71875</v>
      </c>
      <c r="P157" s="56">
        <f t="shared" si="252"/>
        <v>10.881076388888889</v>
      </c>
      <c r="Q157" s="57"/>
      <c r="R157" s="56">
        <f t="shared" si="253"/>
        <v>0</v>
      </c>
      <c r="S157" s="57"/>
      <c r="T157" s="56">
        <f t="shared" si="244"/>
        <v>0</v>
      </c>
      <c r="U157" s="57"/>
      <c r="V157" s="56">
        <f t="shared" si="245"/>
        <v>0</v>
      </c>
      <c r="W157" s="57">
        <v>0</v>
      </c>
      <c r="X157" s="56">
        <f t="shared" si="246"/>
        <v>0</v>
      </c>
      <c r="Y157" s="57">
        <v>0</v>
      </c>
      <c r="Z157" s="56">
        <f t="shared" si="247"/>
        <v>0</v>
      </c>
      <c r="AA157" s="57">
        <v>0</v>
      </c>
      <c r="AB157" s="56">
        <f t="shared" si="248"/>
        <v>0</v>
      </c>
      <c r="AC157" s="56">
        <v>0</v>
      </c>
      <c r="AD157" s="57">
        <v>0</v>
      </c>
      <c r="AE157" s="56">
        <f t="shared" si="249"/>
        <v>0</v>
      </c>
      <c r="AF157" s="667">
        <v>35</v>
      </c>
      <c r="AG157" s="56">
        <v>0</v>
      </c>
      <c r="AH157" s="76">
        <v>0.04</v>
      </c>
      <c r="AI157" s="76">
        <v>1.4999999999999999E-2</v>
      </c>
      <c r="AJ157" s="56">
        <f t="shared" si="250"/>
        <v>2.8000000000000003</v>
      </c>
      <c r="AK157" s="59">
        <f t="shared" si="251"/>
        <v>1.05</v>
      </c>
    </row>
    <row r="158" spans="1:37" ht="13.5" customHeight="1" x14ac:dyDescent="0.2">
      <c r="A158" s="513" t="s">
        <v>396</v>
      </c>
      <c r="B158" s="60" t="s">
        <v>7</v>
      </c>
      <c r="C158" s="60" t="s">
        <v>1</v>
      </c>
      <c r="D158" s="725">
        <v>60</v>
      </c>
      <c r="E158" s="725">
        <v>55</v>
      </c>
      <c r="F158" s="514">
        <v>10</v>
      </c>
      <c r="G158" s="61">
        <f t="shared" ref="G158:G175" si="254">SUM(P158,R158,T158,V158,X158,Z158,AB158,AC158,AE158,AF158,AJ158,AK158)</f>
        <v>61.362499999999997</v>
      </c>
      <c r="H158" s="61">
        <f t="shared" ref="H158:H175" si="255">D158-G158</f>
        <v>-1.3624999999999972</v>
      </c>
      <c r="I158" s="62">
        <f t="shared" ref="I158:I175" si="256">H158/D158</f>
        <v>-2.2708333333333285E-2</v>
      </c>
      <c r="J158" s="63">
        <v>10</v>
      </c>
      <c r="K158" s="698">
        <v>32</v>
      </c>
      <c r="L158" s="582">
        <v>1.2</v>
      </c>
      <c r="M158" s="843">
        <v>5140</v>
      </c>
      <c r="N158" s="534"/>
      <c r="O158" s="66">
        <f t="shared" ref="O158:O175" si="257">(M158+N158)/K158</f>
        <v>160.625</v>
      </c>
      <c r="P158" s="67">
        <f>O158/J158</f>
        <v>16.0625</v>
      </c>
      <c r="Q158" s="69"/>
      <c r="R158" s="67">
        <f>Q158/K158</f>
        <v>0</v>
      </c>
      <c r="S158" s="69"/>
      <c r="T158" s="67">
        <f t="shared" ref="T158:T175" si="258">S158/K158</f>
        <v>0</v>
      </c>
      <c r="U158" s="69"/>
      <c r="V158" s="67">
        <f t="shared" ref="V158:V175" si="259">U158/K158</f>
        <v>0</v>
      </c>
      <c r="W158" s="69">
        <v>0</v>
      </c>
      <c r="X158" s="67">
        <f t="shared" ref="X158:X175" si="260">(W158/K158)/J158</f>
        <v>0</v>
      </c>
      <c r="Y158" s="69">
        <v>0</v>
      </c>
      <c r="Z158" s="67">
        <f t="shared" ref="Z158:Z175" si="261">(Y158/K158)/J158</f>
        <v>0</v>
      </c>
      <c r="AA158" s="69">
        <v>0</v>
      </c>
      <c r="AB158" s="67">
        <f t="shared" ref="AB158:AB175" si="262">(AA158/K158)/J158</f>
        <v>0</v>
      </c>
      <c r="AC158" s="67">
        <v>0</v>
      </c>
      <c r="AD158" s="345">
        <v>0</v>
      </c>
      <c r="AE158" s="346">
        <f t="shared" ref="AE158:AE175" si="263">AD158/K158</f>
        <v>0</v>
      </c>
      <c r="AF158" s="630">
        <v>42</v>
      </c>
      <c r="AG158" s="346">
        <v>0</v>
      </c>
      <c r="AH158" s="421">
        <v>0.04</v>
      </c>
      <c r="AI158" s="421">
        <v>1.4999999999999999E-2</v>
      </c>
      <c r="AJ158" s="346">
        <f t="shared" ref="AJ158:AJ175" si="264">(D158*AH158)+AG158</f>
        <v>2.4</v>
      </c>
      <c r="AK158" s="420">
        <f t="shared" ref="AK158:AK175" si="265">D158*AI158</f>
        <v>0.89999999999999991</v>
      </c>
    </row>
    <row r="159" spans="1:37" ht="13.5" customHeight="1" x14ac:dyDescent="0.2">
      <c r="A159" s="515" t="s">
        <v>396</v>
      </c>
      <c r="B159" s="36" t="s">
        <v>7</v>
      </c>
      <c r="C159" s="36" t="s">
        <v>2</v>
      </c>
      <c r="D159" s="721">
        <v>60</v>
      </c>
      <c r="E159" s="721">
        <v>55</v>
      </c>
      <c r="F159" s="489">
        <v>10</v>
      </c>
      <c r="G159" s="37">
        <f t="shared" si="254"/>
        <v>55.098177083333333</v>
      </c>
      <c r="H159" s="37">
        <f t="shared" si="255"/>
        <v>4.9018229166666671</v>
      </c>
      <c r="I159" s="38">
        <f t="shared" si="256"/>
        <v>8.1697048611111114E-2</v>
      </c>
      <c r="J159" s="39">
        <v>24</v>
      </c>
      <c r="K159" s="699">
        <v>32</v>
      </c>
      <c r="L159" s="583">
        <v>1.2</v>
      </c>
      <c r="M159" s="843">
        <v>7525</v>
      </c>
      <c r="N159" s="535"/>
      <c r="O159" s="43">
        <f t="shared" si="257"/>
        <v>235.15625</v>
      </c>
      <c r="P159" s="44">
        <f t="shared" ref="P159:P166" si="266">O159/J159</f>
        <v>9.7981770833333339</v>
      </c>
      <c r="Q159" s="45"/>
      <c r="R159" s="44">
        <f t="shared" ref="R159:R166" si="267">Q159/K159</f>
        <v>0</v>
      </c>
      <c r="S159" s="45"/>
      <c r="T159" s="44">
        <f t="shared" si="258"/>
        <v>0</v>
      </c>
      <c r="U159" s="45"/>
      <c r="V159" s="44">
        <f t="shared" si="259"/>
        <v>0</v>
      </c>
      <c r="W159" s="45">
        <v>0</v>
      </c>
      <c r="X159" s="44">
        <f t="shared" si="260"/>
        <v>0</v>
      </c>
      <c r="Y159" s="45">
        <v>0</v>
      </c>
      <c r="Z159" s="44">
        <f t="shared" si="261"/>
        <v>0</v>
      </c>
      <c r="AA159" s="45">
        <v>0</v>
      </c>
      <c r="AB159" s="44">
        <f t="shared" si="262"/>
        <v>0</v>
      </c>
      <c r="AC159" s="44">
        <v>0</v>
      </c>
      <c r="AD159" s="343">
        <v>0</v>
      </c>
      <c r="AE159" s="344">
        <f t="shared" si="263"/>
        <v>0</v>
      </c>
      <c r="AF159" s="629">
        <v>42</v>
      </c>
      <c r="AG159" s="344">
        <v>0</v>
      </c>
      <c r="AH159" s="409">
        <v>0.04</v>
      </c>
      <c r="AI159" s="409">
        <v>1.4999999999999999E-2</v>
      </c>
      <c r="AJ159" s="344">
        <f t="shared" si="264"/>
        <v>2.4</v>
      </c>
      <c r="AK159" s="410">
        <f t="shared" si="265"/>
        <v>0.89999999999999991</v>
      </c>
    </row>
    <row r="160" spans="1:37" ht="13.5" customHeight="1" x14ac:dyDescent="0.2">
      <c r="A160" s="515" t="s">
        <v>396</v>
      </c>
      <c r="B160" s="36" t="s">
        <v>7</v>
      </c>
      <c r="C160" s="36" t="s">
        <v>3</v>
      </c>
      <c r="D160" s="721">
        <v>60</v>
      </c>
      <c r="E160" s="721">
        <v>55</v>
      </c>
      <c r="F160" s="489">
        <v>10</v>
      </c>
      <c r="G160" s="37">
        <f t="shared" si="254"/>
        <v>55.438888888888883</v>
      </c>
      <c r="H160" s="37">
        <f t="shared" si="255"/>
        <v>4.5611111111111171</v>
      </c>
      <c r="I160" s="38">
        <f t="shared" si="256"/>
        <v>7.6018518518518624E-2</v>
      </c>
      <c r="J160" s="39">
        <v>36</v>
      </c>
      <c r="K160" s="699">
        <v>32</v>
      </c>
      <c r="L160" s="583">
        <v>1.2</v>
      </c>
      <c r="M160" s="843">
        <v>11680</v>
      </c>
      <c r="N160" s="535"/>
      <c r="O160" s="43">
        <f t="shared" si="257"/>
        <v>365</v>
      </c>
      <c r="P160" s="44">
        <f t="shared" si="266"/>
        <v>10.138888888888889</v>
      </c>
      <c r="Q160" s="45"/>
      <c r="R160" s="44">
        <f t="shared" si="267"/>
        <v>0</v>
      </c>
      <c r="S160" s="45"/>
      <c r="T160" s="44">
        <f t="shared" si="258"/>
        <v>0</v>
      </c>
      <c r="U160" s="45"/>
      <c r="V160" s="44">
        <f t="shared" si="259"/>
        <v>0</v>
      </c>
      <c r="W160" s="45">
        <v>0</v>
      </c>
      <c r="X160" s="44">
        <f t="shared" si="260"/>
        <v>0</v>
      </c>
      <c r="Y160" s="45">
        <v>0</v>
      </c>
      <c r="Z160" s="44">
        <f t="shared" si="261"/>
        <v>0</v>
      </c>
      <c r="AA160" s="45">
        <v>0</v>
      </c>
      <c r="AB160" s="44">
        <f t="shared" si="262"/>
        <v>0</v>
      </c>
      <c r="AC160" s="44">
        <v>0</v>
      </c>
      <c r="AD160" s="343">
        <v>0</v>
      </c>
      <c r="AE160" s="344">
        <f t="shared" si="263"/>
        <v>0</v>
      </c>
      <c r="AF160" s="629">
        <v>42</v>
      </c>
      <c r="AG160" s="344">
        <v>0</v>
      </c>
      <c r="AH160" s="409">
        <v>0.04</v>
      </c>
      <c r="AI160" s="409">
        <v>1.4999999999999999E-2</v>
      </c>
      <c r="AJ160" s="344">
        <f t="shared" si="264"/>
        <v>2.4</v>
      </c>
      <c r="AK160" s="410">
        <f t="shared" si="265"/>
        <v>0.89999999999999991</v>
      </c>
    </row>
    <row r="161" spans="1:37" ht="13.5" customHeight="1" x14ac:dyDescent="0.2">
      <c r="A161" s="515" t="s">
        <v>396</v>
      </c>
      <c r="B161" s="36" t="s">
        <v>8</v>
      </c>
      <c r="C161" s="36" t="s">
        <v>1</v>
      </c>
      <c r="D161" s="721">
        <v>60</v>
      </c>
      <c r="E161" s="721">
        <v>55</v>
      </c>
      <c r="F161" s="489">
        <v>10</v>
      </c>
      <c r="G161" s="37">
        <f t="shared" si="254"/>
        <v>62.206249999999997</v>
      </c>
      <c r="H161" s="37">
        <f t="shared" si="255"/>
        <v>-2.2062499999999972</v>
      </c>
      <c r="I161" s="38">
        <f t="shared" si="256"/>
        <v>-3.6770833333333287E-2</v>
      </c>
      <c r="J161" s="39">
        <v>10</v>
      </c>
      <c r="K161" s="699">
        <v>32</v>
      </c>
      <c r="L161" s="583">
        <v>1.2</v>
      </c>
      <c r="M161" s="843">
        <v>5410</v>
      </c>
      <c r="N161" s="584"/>
      <c r="O161" s="43">
        <f t="shared" si="257"/>
        <v>169.0625</v>
      </c>
      <c r="P161" s="44">
        <f t="shared" si="266"/>
        <v>16.90625</v>
      </c>
      <c r="Q161" s="45"/>
      <c r="R161" s="44">
        <f t="shared" si="267"/>
        <v>0</v>
      </c>
      <c r="S161" s="45"/>
      <c r="T161" s="44">
        <f t="shared" si="258"/>
        <v>0</v>
      </c>
      <c r="U161" s="45"/>
      <c r="V161" s="44">
        <f t="shared" si="259"/>
        <v>0</v>
      </c>
      <c r="W161" s="45">
        <v>0</v>
      </c>
      <c r="X161" s="44">
        <f t="shared" si="260"/>
        <v>0</v>
      </c>
      <c r="Y161" s="45">
        <v>0</v>
      </c>
      <c r="Z161" s="44">
        <f t="shared" si="261"/>
        <v>0</v>
      </c>
      <c r="AA161" s="45">
        <v>0</v>
      </c>
      <c r="AB161" s="44">
        <f t="shared" si="262"/>
        <v>0</v>
      </c>
      <c r="AC161" s="44">
        <v>0</v>
      </c>
      <c r="AD161" s="343">
        <v>0</v>
      </c>
      <c r="AE161" s="344">
        <f t="shared" si="263"/>
        <v>0</v>
      </c>
      <c r="AF161" s="629">
        <v>42</v>
      </c>
      <c r="AG161" s="344">
        <v>0</v>
      </c>
      <c r="AH161" s="409">
        <v>0.04</v>
      </c>
      <c r="AI161" s="409">
        <v>1.4999999999999999E-2</v>
      </c>
      <c r="AJ161" s="344">
        <f t="shared" si="264"/>
        <v>2.4</v>
      </c>
      <c r="AK161" s="410">
        <f t="shared" si="265"/>
        <v>0.89999999999999991</v>
      </c>
    </row>
    <row r="162" spans="1:37" ht="13.5" customHeight="1" x14ac:dyDescent="0.2">
      <c r="A162" s="515" t="s">
        <v>396</v>
      </c>
      <c r="B162" s="36" t="s">
        <v>8</v>
      </c>
      <c r="C162" s="36" t="s">
        <v>2</v>
      </c>
      <c r="D162" s="721">
        <v>60</v>
      </c>
      <c r="E162" s="721">
        <v>55</v>
      </c>
      <c r="F162" s="489">
        <v>10</v>
      </c>
      <c r="G162" s="37">
        <f t="shared" si="254"/>
        <v>55.313020833333333</v>
      </c>
      <c r="H162" s="37">
        <f t="shared" si="255"/>
        <v>4.6869791666666671</v>
      </c>
      <c r="I162" s="38">
        <f t="shared" si="256"/>
        <v>7.8116319444444457E-2</v>
      </c>
      <c r="J162" s="39">
        <v>24</v>
      </c>
      <c r="K162" s="699">
        <v>32</v>
      </c>
      <c r="L162" s="583">
        <v>1.2</v>
      </c>
      <c r="M162" s="843">
        <v>7690</v>
      </c>
      <c r="N162" s="535"/>
      <c r="O162" s="43">
        <f t="shared" si="257"/>
        <v>240.3125</v>
      </c>
      <c r="P162" s="44">
        <f t="shared" si="266"/>
        <v>10.013020833333334</v>
      </c>
      <c r="Q162" s="45"/>
      <c r="R162" s="44">
        <f t="shared" si="267"/>
        <v>0</v>
      </c>
      <c r="S162" s="45"/>
      <c r="T162" s="44">
        <f t="shared" si="258"/>
        <v>0</v>
      </c>
      <c r="U162" s="45"/>
      <c r="V162" s="44">
        <f t="shared" si="259"/>
        <v>0</v>
      </c>
      <c r="W162" s="45">
        <v>0</v>
      </c>
      <c r="X162" s="44">
        <f t="shared" si="260"/>
        <v>0</v>
      </c>
      <c r="Y162" s="45">
        <v>0</v>
      </c>
      <c r="Z162" s="44">
        <f t="shared" si="261"/>
        <v>0</v>
      </c>
      <c r="AA162" s="45">
        <v>0</v>
      </c>
      <c r="AB162" s="44">
        <f t="shared" si="262"/>
        <v>0</v>
      </c>
      <c r="AC162" s="44">
        <v>0</v>
      </c>
      <c r="AD162" s="343">
        <v>0</v>
      </c>
      <c r="AE162" s="344">
        <f t="shared" si="263"/>
        <v>0</v>
      </c>
      <c r="AF162" s="629">
        <v>42</v>
      </c>
      <c r="AG162" s="344">
        <v>0</v>
      </c>
      <c r="AH162" s="409">
        <v>0.04</v>
      </c>
      <c r="AI162" s="409">
        <v>1.4999999999999999E-2</v>
      </c>
      <c r="AJ162" s="344">
        <f t="shared" si="264"/>
        <v>2.4</v>
      </c>
      <c r="AK162" s="410">
        <f t="shared" si="265"/>
        <v>0.89999999999999991</v>
      </c>
    </row>
    <row r="163" spans="1:37" ht="13.5" customHeight="1" x14ac:dyDescent="0.2">
      <c r="A163" s="515" t="s">
        <v>396</v>
      </c>
      <c r="B163" s="36" t="s">
        <v>8</v>
      </c>
      <c r="C163" s="36" t="s">
        <v>3</v>
      </c>
      <c r="D163" s="721">
        <v>60</v>
      </c>
      <c r="E163" s="721">
        <v>55</v>
      </c>
      <c r="F163" s="489">
        <v>10</v>
      </c>
      <c r="G163" s="37">
        <f t="shared" si="254"/>
        <v>55.404166666666661</v>
      </c>
      <c r="H163" s="37">
        <f t="shared" si="255"/>
        <v>4.5958333333333385</v>
      </c>
      <c r="I163" s="38">
        <f t="shared" si="256"/>
        <v>7.6597222222222303E-2</v>
      </c>
      <c r="J163" s="39">
        <v>36</v>
      </c>
      <c r="K163" s="699">
        <v>32</v>
      </c>
      <c r="L163" s="583">
        <v>1.2</v>
      </c>
      <c r="M163" s="843">
        <v>11640</v>
      </c>
      <c r="N163" s="535"/>
      <c r="O163" s="43">
        <f t="shared" si="257"/>
        <v>363.75</v>
      </c>
      <c r="P163" s="44">
        <f t="shared" si="266"/>
        <v>10.104166666666666</v>
      </c>
      <c r="Q163" s="45"/>
      <c r="R163" s="44">
        <f t="shared" si="267"/>
        <v>0</v>
      </c>
      <c r="S163" s="45"/>
      <c r="T163" s="44">
        <f t="shared" si="258"/>
        <v>0</v>
      </c>
      <c r="U163" s="45"/>
      <c r="V163" s="44">
        <f t="shared" si="259"/>
        <v>0</v>
      </c>
      <c r="W163" s="45">
        <v>0</v>
      </c>
      <c r="X163" s="44">
        <f t="shared" si="260"/>
        <v>0</v>
      </c>
      <c r="Y163" s="45">
        <v>0</v>
      </c>
      <c r="Z163" s="44">
        <f t="shared" si="261"/>
        <v>0</v>
      </c>
      <c r="AA163" s="45">
        <v>0</v>
      </c>
      <c r="AB163" s="44">
        <f t="shared" si="262"/>
        <v>0</v>
      </c>
      <c r="AC163" s="44">
        <v>0</v>
      </c>
      <c r="AD163" s="343">
        <v>0</v>
      </c>
      <c r="AE163" s="344">
        <f t="shared" si="263"/>
        <v>0</v>
      </c>
      <c r="AF163" s="629">
        <v>42</v>
      </c>
      <c r="AG163" s="344">
        <v>0</v>
      </c>
      <c r="AH163" s="409">
        <v>0.04</v>
      </c>
      <c r="AI163" s="409">
        <v>1.4999999999999999E-2</v>
      </c>
      <c r="AJ163" s="344">
        <f t="shared" si="264"/>
        <v>2.4</v>
      </c>
      <c r="AK163" s="410">
        <f t="shared" si="265"/>
        <v>0.89999999999999991</v>
      </c>
    </row>
    <row r="164" spans="1:37" ht="13.5" customHeight="1" x14ac:dyDescent="0.2">
      <c r="A164" s="515" t="s">
        <v>396</v>
      </c>
      <c r="B164" s="36" t="s">
        <v>9</v>
      </c>
      <c r="C164" s="36" t="s">
        <v>1</v>
      </c>
      <c r="D164" s="721">
        <v>60</v>
      </c>
      <c r="E164" s="721">
        <v>55</v>
      </c>
      <c r="F164" s="489">
        <v>10</v>
      </c>
      <c r="G164" s="37">
        <f t="shared" si="254"/>
        <v>62.284374999999997</v>
      </c>
      <c r="H164" s="37">
        <f t="shared" si="255"/>
        <v>-2.2843749999999972</v>
      </c>
      <c r="I164" s="38">
        <f t="shared" si="256"/>
        <v>-3.8072916666666616E-2</v>
      </c>
      <c r="J164" s="39">
        <v>10</v>
      </c>
      <c r="K164" s="699">
        <v>32</v>
      </c>
      <c r="L164" s="41">
        <v>1.2</v>
      </c>
      <c r="M164" s="843">
        <v>5435</v>
      </c>
      <c r="N164" s="42"/>
      <c r="O164" s="43">
        <f t="shared" si="257"/>
        <v>169.84375</v>
      </c>
      <c r="P164" s="44">
        <f t="shared" si="266"/>
        <v>16.984375</v>
      </c>
      <c r="Q164" s="45"/>
      <c r="R164" s="44">
        <f t="shared" si="267"/>
        <v>0</v>
      </c>
      <c r="S164" s="45"/>
      <c r="T164" s="44">
        <f t="shared" si="258"/>
        <v>0</v>
      </c>
      <c r="U164" s="45"/>
      <c r="V164" s="44">
        <f t="shared" si="259"/>
        <v>0</v>
      </c>
      <c r="W164" s="45">
        <v>0</v>
      </c>
      <c r="X164" s="44">
        <f t="shared" si="260"/>
        <v>0</v>
      </c>
      <c r="Y164" s="45">
        <v>0</v>
      </c>
      <c r="Z164" s="44">
        <f t="shared" si="261"/>
        <v>0</v>
      </c>
      <c r="AA164" s="45">
        <v>0</v>
      </c>
      <c r="AB164" s="44">
        <f t="shared" si="262"/>
        <v>0</v>
      </c>
      <c r="AC164" s="44">
        <v>0</v>
      </c>
      <c r="AD164" s="343">
        <v>0</v>
      </c>
      <c r="AE164" s="344">
        <f t="shared" si="263"/>
        <v>0</v>
      </c>
      <c r="AF164" s="629">
        <v>42</v>
      </c>
      <c r="AG164" s="344">
        <v>0</v>
      </c>
      <c r="AH164" s="409">
        <v>0.04</v>
      </c>
      <c r="AI164" s="409">
        <v>1.4999999999999999E-2</v>
      </c>
      <c r="AJ164" s="344">
        <f t="shared" si="264"/>
        <v>2.4</v>
      </c>
      <c r="AK164" s="410">
        <f t="shared" si="265"/>
        <v>0.89999999999999991</v>
      </c>
    </row>
    <row r="165" spans="1:37" ht="13.5" customHeight="1" x14ac:dyDescent="0.2">
      <c r="A165" s="515" t="s">
        <v>396</v>
      </c>
      <c r="B165" s="36" t="s">
        <v>9</v>
      </c>
      <c r="C165" s="36" t="s">
        <v>2</v>
      </c>
      <c r="D165" s="721">
        <v>60</v>
      </c>
      <c r="E165" s="721">
        <v>55</v>
      </c>
      <c r="F165" s="489">
        <v>10</v>
      </c>
      <c r="G165" s="37">
        <f t="shared" si="254"/>
        <v>55.801302083333333</v>
      </c>
      <c r="H165" s="37">
        <f t="shared" si="255"/>
        <v>4.1986979166666671</v>
      </c>
      <c r="I165" s="38">
        <f t="shared" si="256"/>
        <v>6.9978298611111114E-2</v>
      </c>
      <c r="J165" s="39">
        <v>24</v>
      </c>
      <c r="K165" s="699">
        <v>32</v>
      </c>
      <c r="L165" s="41">
        <v>1.2</v>
      </c>
      <c r="M165" s="843">
        <v>8065</v>
      </c>
      <c r="N165" s="42"/>
      <c r="O165" s="43">
        <f t="shared" si="257"/>
        <v>252.03125</v>
      </c>
      <c r="P165" s="44">
        <f t="shared" si="266"/>
        <v>10.501302083333334</v>
      </c>
      <c r="Q165" s="45"/>
      <c r="R165" s="44">
        <f t="shared" si="267"/>
        <v>0</v>
      </c>
      <c r="S165" s="45"/>
      <c r="T165" s="44">
        <f t="shared" si="258"/>
        <v>0</v>
      </c>
      <c r="U165" s="45"/>
      <c r="V165" s="44">
        <f t="shared" si="259"/>
        <v>0</v>
      </c>
      <c r="W165" s="45">
        <v>0</v>
      </c>
      <c r="X165" s="44">
        <f t="shared" si="260"/>
        <v>0</v>
      </c>
      <c r="Y165" s="45">
        <v>0</v>
      </c>
      <c r="Z165" s="44">
        <f t="shared" si="261"/>
        <v>0</v>
      </c>
      <c r="AA165" s="45">
        <v>0</v>
      </c>
      <c r="AB165" s="44">
        <f t="shared" si="262"/>
        <v>0</v>
      </c>
      <c r="AC165" s="44">
        <v>0</v>
      </c>
      <c r="AD165" s="343">
        <v>0</v>
      </c>
      <c r="AE165" s="344">
        <f t="shared" si="263"/>
        <v>0</v>
      </c>
      <c r="AF165" s="629">
        <v>42</v>
      </c>
      <c r="AG165" s="344">
        <v>0</v>
      </c>
      <c r="AH165" s="409">
        <v>0.04</v>
      </c>
      <c r="AI165" s="409">
        <v>1.4999999999999999E-2</v>
      </c>
      <c r="AJ165" s="344">
        <f t="shared" si="264"/>
        <v>2.4</v>
      </c>
      <c r="AK165" s="410">
        <f t="shared" si="265"/>
        <v>0.89999999999999991</v>
      </c>
    </row>
    <row r="166" spans="1:37" ht="13.5" customHeight="1" thickBot="1" x14ac:dyDescent="0.25">
      <c r="A166" s="516" t="s">
        <v>396</v>
      </c>
      <c r="B166" s="82" t="s">
        <v>9</v>
      </c>
      <c r="C166" s="82" t="s">
        <v>3</v>
      </c>
      <c r="D166" s="722">
        <v>60</v>
      </c>
      <c r="E166" s="722">
        <v>55</v>
      </c>
      <c r="F166" s="490">
        <v>10</v>
      </c>
      <c r="G166" s="83">
        <f t="shared" si="254"/>
        <v>56.181076388888883</v>
      </c>
      <c r="H166" s="83">
        <f t="shared" si="255"/>
        <v>3.8189236111111171</v>
      </c>
      <c r="I166" s="84">
        <f t="shared" si="256"/>
        <v>6.3648726851851953E-2</v>
      </c>
      <c r="J166" s="85">
        <v>36</v>
      </c>
      <c r="K166" s="702">
        <v>32</v>
      </c>
      <c r="L166" s="93">
        <v>1.2</v>
      </c>
      <c r="M166" s="843">
        <v>12535</v>
      </c>
      <c r="N166" s="86"/>
      <c r="O166" s="87">
        <f t="shared" si="257"/>
        <v>391.71875</v>
      </c>
      <c r="P166" s="88">
        <f t="shared" si="266"/>
        <v>10.881076388888889</v>
      </c>
      <c r="Q166" s="89"/>
      <c r="R166" s="88">
        <f t="shared" si="267"/>
        <v>0</v>
      </c>
      <c r="S166" s="89"/>
      <c r="T166" s="88">
        <f t="shared" si="258"/>
        <v>0</v>
      </c>
      <c r="U166" s="89"/>
      <c r="V166" s="88">
        <f t="shared" si="259"/>
        <v>0</v>
      </c>
      <c r="W166" s="89">
        <v>0</v>
      </c>
      <c r="X166" s="88">
        <f t="shared" si="260"/>
        <v>0</v>
      </c>
      <c r="Y166" s="89">
        <v>0</v>
      </c>
      <c r="Z166" s="88">
        <f t="shared" si="261"/>
        <v>0</v>
      </c>
      <c r="AA166" s="89">
        <v>0</v>
      </c>
      <c r="AB166" s="88">
        <f t="shared" si="262"/>
        <v>0</v>
      </c>
      <c r="AC166" s="88">
        <v>0</v>
      </c>
      <c r="AD166" s="347">
        <v>0</v>
      </c>
      <c r="AE166" s="348">
        <f t="shared" si="263"/>
        <v>0</v>
      </c>
      <c r="AF166" s="631">
        <v>42</v>
      </c>
      <c r="AG166" s="348">
        <v>0</v>
      </c>
      <c r="AH166" s="461">
        <v>0.04</v>
      </c>
      <c r="AI166" s="461">
        <v>1.4999999999999999E-2</v>
      </c>
      <c r="AJ166" s="348">
        <f t="shared" si="264"/>
        <v>2.4</v>
      </c>
      <c r="AK166" s="460">
        <f t="shared" si="265"/>
        <v>0.89999999999999991</v>
      </c>
    </row>
    <row r="167" spans="1:37" s="10" customFormat="1" ht="12.75" customHeight="1" x14ac:dyDescent="0.2">
      <c r="A167" s="510" t="s">
        <v>394</v>
      </c>
      <c r="B167" s="24" t="s">
        <v>7</v>
      </c>
      <c r="C167" s="24" t="s">
        <v>1</v>
      </c>
      <c r="D167" s="488">
        <v>70</v>
      </c>
      <c r="E167" s="488">
        <v>50</v>
      </c>
      <c r="F167" s="488">
        <v>10</v>
      </c>
      <c r="G167" s="25">
        <f t="shared" si="254"/>
        <v>54.912499999999994</v>
      </c>
      <c r="H167" s="25">
        <f t="shared" si="255"/>
        <v>15.087500000000006</v>
      </c>
      <c r="I167" s="26">
        <f t="shared" si="256"/>
        <v>0.21553571428571436</v>
      </c>
      <c r="J167" s="27">
        <v>10</v>
      </c>
      <c r="K167" s="701">
        <v>32</v>
      </c>
      <c r="L167" s="587">
        <v>1.2</v>
      </c>
      <c r="M167" s="843">
        <v>5140</v>
      </c>
      <c r="N167" s="590"/>
      <c r="O167" s="31">
        <f t="shared" si="257"/>
        <v>160.625</v>
      </c>
      <c r="P167" s="32">
        <f>O167/J167</f>
        <v>16.0625</v>
      </c>
      <c r="Q167" s="33"/>
      <c r="R167" s="32">
        <f>Q167/K167</f>
        <v>0</v>
      </c>
      <c r="S167" s="33"/>
      <c r="T167" s="32">
        <f t="shared" si="258"/>
        <v>0</v>
      </c>
      <c r="U167" s="33"/>
      <c r="V167" s="32">
        <f t="shared" si="259"/>
        <v>0</v>
      </c>
      <c r="W167" s="33">
        <v>0</v>
      </c>
      <c r="X167" s="32">
        <f t="shared" si="260"/>
        <v>0</v>
      </c>
      <c r="Y167" s="33">
        <v>0</v>
      </c>
      <c r="Z167" s="32">
        <f t="shared" si="261"/>
        <v>0</v>
      </c>
      <c r="AA167" s="33">
        <v>0</v>
      </c>
      <c r="AB167" s="32">
        <f t="shared" si="262"/>
        <v>0</v>
      </c>
      <c r="AC167" s="32">
        <v>0</v>
      </c>
      <c r="AD167" s="33">
        <v>0</v>
      </c>
      <c r="AE167" s="32">
        <f t="shared" si="263"/>
        <v>0</v>
      </c>
      <c r="AF167" s="717">
        <v>35</v>
      </c>
      <c r="AG167" s="32">
        <v>0</v>
      </c>
      <c r="AH167" s="74">
        <v>0.04</v>
      </c>
      <c r="AI167" s="74">
        <v>1.4999999999999999E-2</v>
      </c>
      <c r="AJ167" s="32">
        <f t="shared" si="264"/>
        <v>2.8000000000000003</v>
      </c>
      <c r="AK167" s="35">
        <f t="shared" si="265"/>
        <v>1.05</v>
      </c>
    </row>
    <row r="168" spans="1:37" ht="12.75" customHeight="1" x14ac:dyDescent="0.2">
      <c r="A168" s="515" t="s">
        <v>394</v>
      </c>
      <c r="B168" s="36" t="s">
        <v>7</v>
      </c>
      <c r="C168" s="36" t="s">
        <v>2</v>
      </c>
      <c r="D168" s="489">
        <v>70</v>
      </c>
      <c r="E168" s="489">
        <v>50</v>
      </c>
      <c r="F168" s="489">
        <v>10</v>
      </c>
      <c r="G168" s="37">
        <f t="shared" si="254"/>
        <v>48.64817708333333</v>
      </c>
      <c r="H168" s="37">
        <f t="shared" si="255"/>
        <v>21.35182291666667</v>
      </c>
      <c r="I168" s="38">
        <f t="shared" si="256"/>
        <v>0.30502604166666669</v>
      </c>
      <c r="J168" s="39">
        <v>24</v>
      </c>
      <c r="K168" s="699">
        <v>32</v>
      </c>
      <c r="L168" s="583">
        <v>1.2</v>
      </c>
      <c r="M168" s="843">
        <v>7525</v>
      </c>
      <c r="N168" s="535"/>
      <c r="O168" s="43">
        <f t="shared" si="257"/>
        <v>235.15625</v>
      </c>
      <c r="P168" s="44">
        <f t="shared" ref="P168:P175" si="268">O168/J168</f>
        <v>9.7981770833333339</v>
      </c>
      <c r="Q168" s="45"/>
      <c r="R168" s="44">
        <f t="shared" ref="R168:R175" si="269">Q168/K168</f>
        <v>0</v>
      </c>
      <c r="S168" s="45"/>
      <c r="T168" s="44">
        <f t="shared" si="258"/>
        <v>0</v>
      </c>
      <c r="U168" s="45"/>
      <c r="V168" s="44">
        <f t="shared" si="259"/>
        <v>0</v>
      </c>
      <c r="W168" s="45">
        <v>0</v>
      </c>
      <c r="X168" s="44">
        <f t="shared" si="260"/>
        <v>0</v>
      </c>
      <c r="Y168" s="45">
        <v>0</v>
      </c>
      <c r="Z168" s="44">
        <f t="shared" si="261"/>
        <v>0</v>
      </c>
      <c r="AA168" s="45">
        <v>0</v>
      </c>
      <c r="AB168" s="44">
        <f t="shared" si="262"/>
        <v>0</v>
      </c>
      <c r="AC168" s="44">
        <v>0</v>
      </c>
      <c r="AD168" s="45">
        <v>0</v>
      </c>
      <c r="AE168" s="44">
        <f t="shared" si="263"/>
        <v>0</v>
      </c>
      <c r="AF168" s="629">
        <v>35</v>
      </c>
      <c r="AG168" s="44">
        <v>0</v>
      </c>
      <c r="AH168" s="75">
        <v>0.04</v>
      </c>
      <c r="AI168" s="75">
        <v>1.4999999999999999E-2</v>
      </c>
      <c r="AJ168" s="44">
        <f t="shared" si="264"/>
        <v>2.8000000000000003</v>
      </c>
      <c r="AK168" s="47">
        <f t="shared" si="265"/>
        <v>1.05</v>
      </c>
    </row>
    <row r="169" spans="1:37" ht="12.75" customHeight="1" x14ac:dyDescent="0.2">
      <c r="A169" s="515" t="s">
        <v>394</v>
      </c>
      <c r="B169" s="36" t="s">
        <v>7</v>
      </c>
      <c r="C169" s="36" t="s">
        <v>3</v>
      </c>
      <c r="D169" s="489">
        <v>70</v>
      </c>
      <c r="E169" s="489">
        <v>50</v>
      </c>
      <c r="F169" s="489">
        <v>10</v>
      </c>
      <c r="G169" s="37">
        <f t="shared" si="254"/>
        <v>48.98888888888888</v>
      </c>
      <c r="H169" s="37">
        <f t="shared" si="255"/>
        <v>21.01111111111112</v>
      </c>
      <c r="I169" s="38">
        <f t="shared" si="256"/>
        <v>0.30015873015873029</v>
      </c>
      <c r="J169" s="39">
        <v>36</v>
      </c>
      <c r="K169" s="699">
        <v>32</v>
      </c>
      <c r="L169" s="583">
        <v>1.2</v>
      </c>
      <c r="M169" s="843">
        <v>11680</v>
      </c>
      <c r="N169" s="535"/>
      <c r="O169" s="43">
        <f t="shared" si="257"/>
        <v>365</v>
      </c>
      <c r="P169" s="44">
        <f t="shared" si="268"/>
        <v>10.138888888888889</v>
      </c>
      <c r="Q169" s="45"/>
      <c r="R169" s="44">
        <f t="shared" si="269"/>
        <v>0</v>
      </c>
      <c r="S169" s="45"/>
      <c r="T169" s="44">
        <f t="shared" si="258"/>
        <v>0</v>
      </c>
      <c r="U169" s="45"/>
      <c r="V169" s="44">
        <f t="shared" si="259"/>
        <v>0</v>
      </c>
      <c r="W169" s="45">
        <v>0</v>
      </c>
      <c r="X169" s="44">
        <f t="shared" si="260"/>
        <v>0</v>
      </c>
      <c r="Y169" s="45">
        <v>0</v>
      </c>
      <c r="Z169" s="44">
        <f t="shared" si="261"/>
        <v>0</v>
      </c>
      <c r="AA169" s="45">
        <v>0</v>
      </c>
      <c r="AB169" s="44">
        <f t="shared" si="262"/>
        <v>0</v>
      </c>
      <c r="AC169" s="44">
        <v>0</v>
      </c>
      <c r="AD169" s="45">
        <v>0</v>
      </c>
      <c r="AE169" s="44">
        <f t="shared" si="263"/>
        <v>0</v>
      </c>
      <c r="AF169" s="629">
        <v>35</v>
      </c>
      <c r="AG169" s="44">
        <v>0</v>
      </c>
      <c r="AH169" s="75">
        <v>0.04</v>
      </c>
      <c r="AI169" s="75">
        <v>1.4999999999999999E-2</v>
      </c>
      <c r="AJ169" s="44">
        <f t="shared" si="264"/>
        <v>2.8000000000000003</v>
      </c>
      <c r="AK169" s="47">
        <f t="shared" si="265"/>
        <v>1.05</v>
      </c>
    </row>
    <row r="170" spans="1:37" ht="12.75" customHeight="1" x14ac:dyDescent="0.2">
      <c r="A170" s="515" t="s">
        <v>394</v>
      </c>
      <c r="B170" s="36" t="s">
        <v>8</v>
      </c>
      <c r="C170" s="36" t="s">
        <v>1</v>
      </c>
      <c r="D170" s="489">
        <v>70</v>
      </c>
      <c r="E170" s="489">
        <v>50</v>
      </c>
      <c r="F170" s="489">
        <v>10</v>
      </c>
      <c r="G170" s="37">
        <f t="shared" si="254"/>
        <v>55.756249999999994</v>
      </c>
      <c r="H170" s="37">
        <f t="shared" si="255"/>
        <v>14.243750000000006</v>
      </c>
      <c r="I170" s="38">
        <f t="shared" si="256"/>
        <v>0.20348214285714294</v>
      </c>
      <c r="J170" s="39">
        <v>10</v>
      </c>
      <c r="K170" s="699">
        <v>32</v>
      </c>
      <c r="L170" s="583">
        <v>1.2</v>
      </c>
      <c r="M170" s="843">
        <v>5410</v>
      </c>
      <c r="N170" s="584"/>
      <c r="O170" s="43">
        <f t="shared" si="257"/>
        <v>169.0625</v>
      </c>
      <c r="P170" s="44">
        <f t="shared" si="268"/>
        <v>16.90625</v>
      </c>
      <c r="Q170" s="45"/>
      <c r="R170" s="44">
        <f t="shared" si="269"/>
        <v>0</v>
      </c>
      <c r="S170" s="45"/>
      <c r="T170" s="44">
        <f t="shared" si="258"/>
        <v>0</v>
      </c>
      <c r="U170" s="45"/>
      <c r="V170" s="44">
        <f t="shared" si="259"/>
        <v>0</v>
      </c>
      <c r="W170" s="45">
        <v>0</v>
      </c>
      <c r="X170" s="44">
        <f t="shared" si="260"/>
        <v>0</v>
      </c>
      <c r="Y170" s="45">
        <v>0</v>
      </c>
      <c r="Z170" s="44">
        <f t="shared" si="261"/>
        <v>0</v>
      </c>
      <c r="AA170" s="45">
        <v>0</v>
      </c>
      <c r="AB170" s="44">
        <f t="shared" si="262"/>
        <v>0</v>
      </c>
      <c r="AC170" s="44">
        <v>0</v>
      </c>
      <c r="AD170" s="45">
        <v>0</v>
      </c>
      <c r="AE170" s="44">
        <f t="shared" si="263"/>
        <v>0</v>
      </c>
      <c r="AF170" s="629">
        <v>35</v>
      </c>
      <c r="AG170" s="44">
        <v>0</v>
      </c>
      <c r="AH170" s="75">
        <v>0.04</v>
      </c>
      <c r="AI170" s="75">
        <v>1.4999999999999999E-2</v>
      </c>
      <c r="AJ170" s="44">
        <f t="shared" si="264"/>
        <v>2.8000000000000003</v>
      </c>
      <c r="AK170" s="47">
        <f t="shared" si="265"/>
        <v>1.05</v>
      </c>
    </row>
    <row r="171" spans="1:37" ht="12.75" customHeight="1" x14ac:dyDescent="0.2">
      <c r="A171" s="515" t="s">
        <v>394</v>
      </c>
      <c r="B171" s="36" t="s">
        <v>8</v>
      </c>
      <c r="C171" s="36" t="s">
        <v>2</v>
      </c>
      <c r="D171" s="489">
        <v>70</v>
      </c>
      <c r="E171" s="489">
        <v>50</v>
      </c>
      <c r="F171" s="489">
        <v>10</v>
      </c>
      <c r="G171" s="37">
        <f t="shared" si="254"/>
        <v>48.86302083333333</v>
      </c>
      <c r="H171" s="37">
        <f t="shared" si="255"/>
        <v>21.13697916666667</v>
      </c>
      <c r="I171" s="38">
        <f t="shared" si="256"/>
        <v>0.30195684523809529</v>
      </c>
      <c r="J171" s="39">
        <v>24</v>
      </c>
      <c r="K171" s="699">
        <v>32</v>
      </c>
      <c r="L171" s="583">
        <v>1.2</v>
      </c>
      <c r="M171" s="843">
        <v>7690</v>
      </c>
      <c r="N171" s="535"/>
      <c r="O171" s="43">
        <f t="shared" si="257"/>
        <v>240.3125</v>
      </c>
      <c r="P171" s="44">
        <f t="shared" si="268"/>
        <v>10.013020833333334</v>
      </c>
      <c r="Q171" s="45"/>
      <c r="R171" s="44">
        <f t="shared" si="269"/>
        <v>0</v>
      </c>
      <c r="S171" s="45"/>
      <c r="T171" s="44">
        <f t="shared" si="258"/>
        <v>0</v>
      </c>
      <c r="U171" s="45"/>
      <c r="V171" s="44">
        <f t="shared" si="259"/>
        <v>0</v>
      </c>
      <c r="W171" s="45">
        <v>0</v>
      </c>
      <c r="X171" s="44">
        <f t="shared" si="260"/>
        <v>0</v>
      </c>
      <c r="Y171" s="45">
        <v>0</v>
      </c>
      <c r="Z171" s="44">
        <f t="shared" si="261"/>
        <v>0</v>
      </c>
      <c r="AA171" s="45">
        <v>0</v>
      </c>
      <c r="AB171" s="44">
        <f t="shared" si="262"/>
        <v>0</v>
      </c>
      <c r="AC171" s="44">
        <v>0</v>
      </c>
      <c r="AD171" s="45">
        <v>0</v>
      </c>
      <c r="AE171" s="44">
        <f t="shared" si="263"/>
        <v>0</v>
      </c>
      <c r="AF171" s="629">
        <v>35</v>
      </c>
      <c r="AG171" s="44">
        <v>0</v>
      </c>
      <c r="AH171" s="75">
        <v>0.04</v>
      </c>
      <c r="AI171" s="75">
        <v>1.4999999999999999E-2</v>
      </c>
      <c r="AJ171" s="44">
        <f t="shared" si="264"/>
        <v>2.8000000000000003</v>
      </c>
      <c r="AK171" s="47">
        <f t="shared" si="265"/>
        <v>1.05</v>
      </c>
    </row>
    <row r="172" spans="1:37" ht="12.75" customHeight="1" x14ac:dyDescent="0.2">
      <c r="A172" s="515" t="s">
        <v>394</v>
      </c>
      <c r="B172" s="36" t="s">
        <v>8</v>
      </c>
      <c r="C172" s="36" t="s">
        <v>3</v>
      </c>
      <c r="D172" s="489">
        <v>70</v>
      </c>
      <c r="E172" s="489">
        <v>50</v>
      </c>
      <c r="F172" s="489">
        <v>10</v>
      </c>
      <c r="G172" s="37">
        <f t="shared" si="254"/>
        <v>48.954166666666659</v>
      </c>
      <c r="H172" s="37">
        <f t="shared" si="255"/>
        <v>21.045833333333341</v>
      </c>
      <c r="I172" s="38">
        <f t="shared" si="256"/>
        <v>0.30065476190476204</v>
      </c>
      <c r="J172" s="39">
        <v>36</v>
      </c>
      <c r="K172" s="699">
        <v>32</v>
      </c>
      <c r="L172" s="583">
        <v>1.2</v>
      </c>
      <c r="M172" s="843">
        <v>11640</v>
      </c>
      <c r="N172" s="535"/>
      <c r="O172" s="43">
        <f t="shared" si="257"/>
        <v>363.75</v>
      </c>
      <c r="P172" s="44">
        <f t="shared" si="268"/>
        <v>10.104166666666666</v>
      </c>
      <c r="Q172" s="45"/>
      <c r="R172" s="44">
        <f t="shared" si="269"/>
        <v>0</v>
      </c>
      <c r="S172" s="45"/>
      <c r="T172" s="44">
        <f t="shared" si="258"/>
        <v>0</v>
      </c>
      <c r="U172" s="45"/>
      <c r="V172" s="44">
        <f t="shared" si="259"/>
        <v>0</v>
      </c>
      <c r="W172" s="45">
        <v>0</v>
      </c>
      <c r="X172" s="44">
        <f t="shared" si="260"/>
        <v>0</v>
      </c>
      <c r="Y172" s="45">
        <v>0</v>
      </c>
      <c r="Z172" s="44">
        <f t="shared" si="261"/>
        <v>0</v>
      </c>
      <c r="AA172" s="45">
        <v>0</v>
      </c>
      <c r="AB172" s="44">
        <f t="shared" si="262"/>
        <v>0</v>
      </c>
      <c r="AC172" s="44">
        <v>0</v>
      </c>
      <c r="AD172" s="45">
        <v>0</v>
      </c>
      <c r="AE172" s="44">
        <f t="shared" si="263"/>
        <v>0</v>
      </c>
      <c r="AF172" s="629">
        <v>35</v>
      </c>
      <c r="AG172" s="44">
        <v>0</v>
      </c>
      <c r="AH172" s="75">
        <v>0.04</v>
      </c>
      <c r="AI172" s="75">
        <v>1.4999999999999999E-2</v>
      </c>
      <c r="AJ172" s="44">
        <f t="shared" si="264"/>
        <v>2.8000000000000003</v>
      </c>
      <c r="AK172" s="47">
        <f t="shared" si="265"/>
        <v>1.05</v>
      </c>
    </row>
    <row r="173" spans="1:37" ht="12.75" customHeight="1" x14ac:dyDescent="0.2">
      <c r="A173" s="515" t="s">
        <v>394</v>
      </c>
      <c r="B173" s="36" t="s">
        <v>9</v>
      </c>
      <c r="C173" s="36" t="s">
        <v>1</v>
      </c>
      <c r="D173" s="489">
        <v>70</v>
      </c>
      <c r="E173" s="489">
        <v>50</v>
      </c>
      <c r="F173" s="489">
        <v>10</v>
      </c>
      <c r="G173" s="37">
        <f t="shared" si="254"/>
        <v>55.834374999999994</v>
      </c>
      <c r="H173" s="37">
        <f t="shared" si="255"/>
        <v>14.165625000000006</v>
      </c>
      <c r="I173" s="38">
        <f t="shared" si="256"/>
        <v>0.20236607142857152</v>
      </c>
      <c r="J173" s="39">
        <v>10</v>
      </c>
      <c r="K173" s="699">
        <v>32</v>
      </c>
      <c r="L173" s="583">
        <v>1.2</v>
      </c>
      <c r="M173" s="843">
        <v>5435</v>
      </c>
      <c r="N173" s="535"/>
      <c r="O173" s="43">
        <f t="shared" si="257"/>
        <v>169.84375</v>
      </c>
      <c r="P173" s="44">
        <f t="shared" si="268"/>
        <v>16.984375</v>
      </c>
      <c r="Q173" s="45"/>
      <c r="R173" s="44">
        <f t="shared" si="269"/>
        <v>0</v>
      </c>
      <c r="S173" s="45"/>
      <c r="T173" s="44">
        <f t="shared" si="258"/>
        <v>0</v>
      </c>
      <c r="U173" s="45"/>
      <c r="V173" s="44">
        <f t="shared" si="259"/>
        <v>0</v>
      </c>
      <c r="W173" s="45">
        <v>0</v>
      </c>
      <c r="X173" s="44">
        <f t="shared" si="260"/>
        <v>0</v>
      </c>
      <c r="Y173" s="45">
        <v>0</v>
      </c>
      <c r="Z173" s="44">
        <f t="shared" si="261"/>
        <v>0</v>
      </c>
      <c r="AA173" s="45">
        <v>0</v>
      </c>
      <c r="AB173" s="44">
        <f t="shared" si="262"/>
        <v>0</v>
      </c>
      <c r="AC173" s="44">
        <v>0</v>
      </c>
      <c r="AD173" s="45">
        <v>0</v>
      </c>
      <c r="AE173" s="44">
        <f t="shared" si="263"/>
        <v>0</v>
      </c>
      <c r="AF173" s="629">
        <v>35</v>
      </c>
      <c r="AG173" s="44">
        <v>0</v>
      </c>
      <c r="AH173" s="75">
        <v>0.04</v>
      </c>
      <c r="AI173" s="75">
        <v>1.4999999999999999E-2</v>
      </c>
      <c r="AJ173" s="44">
        <f t="shared" si="264"/>
        <v>2.8000000000000003</v>
      </c>
      <c r="AK173" s="47">
        <f t="shared" si="265"/>
        <v>1.05</v>
      </c>
    </row>
    <row r="174" spans="1:37" ht="12.75" customHeight="1" x14ac:dyDescent="0.2">
      <c r="A174" s="515" t="s">
        <v>394</v>
      </c>
      <c r="B174" s="36" t="s">
        <v>9</v>
      </c>
      <c r="C174" s="36" t="s">
        <v>2</v>
      </c>
      <c r="D174" s="489">
        <v>70</v>
      </c>
      <c r="E174" s="489">
        <v>50</v>
      </c>
      <c r="F174" s="489">
        <v>10</v>
      </c>
      <c r="G174" s="37">
        <f t="shared" si="254"/>
        <v>49.35130208333333</v>
      </c>
      <c r="H174" s="37">
        <f t="shared" si="255"/>
        <v>20.64869791666667</v>
      </c>
      <c r="I174" s="38">
        <f t="shared" si="256"/>
        <v>0.29498139880952384</v>
      </c>
      <c r="J174" s="39">
        <v>24</v>
      </c>
      <c r="K174" s="699">
        <v>32</v>
      </c>
      <c r="L174" s="583">
        <v>1.2</v>
      </c>
      <c r="M174" s="843">
        <v>8065</v>
      </c>
      <c r="N174" s="535"/>
      <c r="O174" s="43">
        <f t="shared" si="257"/>
        <v>252.03125</v>
      </c>
      <c r="P174" s="44">
        <f t="shared" si="268"/>
        <v>10.501302083333334</v>
      </c>
      <c r="Q174" s="45"/>
      <c r="R174" s="44">
        <f t="shared" si="269"/>
        <v>0</v>
      </c>
      <c r="S174" s="45"/>
      <c r="T174" s="44">
        <f t="shared" si="258"/>
        <v>0</v>
      </c>
      <c r="U174" s="45"/>
      <c r="V174" s="44">
        <f t="shared" si="259"/>
        <v>0</v>
      </c>
      <c r="W174" s="45">
        <v>0</v>
      </c>
      <c r="X174" s="44">
        <f t="shared" si="260"/>
        <v>0</v>
      </c>
      <c r="Y174" s="45">
        <v>0</v>
      </c>
      <c r="Z174" s="44">
        <f t="shared" si="261"/>
        <v>0</v>
      </c>
      <c r="AA174" s="45">
        <v>0</v>
      </c>
      <c r="AB174" s="44">
        <f t="shared" si="262"/>
        <v>0</v>
      </c>
      <c r="AC174" s="44">
        <v>0</v>
      </c>
      <c r="AD174" s="45">
        <v>0</v>
      </c>
      <c r="AE174" s="44">
        <f t="shared" si="263"/>
        <v>0</v>
      </c>
      <c r="AF174" s="629">
        <v>35</v>
      </c>
      <c r="AG174" s="44">
        <v>0</v>
      </c>
      <c r="AH174" s="75">
        <v>0.04</v>
      </c>
      <c r="AI174" s="75">
        <v>1.4999999999999999E-2</v>
      </c>
      <c r="AJ174" s="44">
        <f t="shared" si="264"/>
        <v>2.8000000000000003</v>
      </c>
      <c r="AK174" s="47">
        <f t="shared" si="265"/>
        <v>1.05</v>
      </c>
    </row>
    <row r="175" spans="1:37" s="370" customFormat="1" ht="13.5" customHeight="1" thickBot="1" x14ac:dyDescent="0.25">
      <c r="A175" s="511" t="s">
        <v>394</v>
      </c>
      <c r="B175" s="48" t="s">
        <v>9</v>
      </c>
      <c r="C175" s="48" t="s">
        <v>3</v>
      </c>
      <c r="D175" s="512">
        <v>70</v>
      </c>
      <c r="E175" s="512">
        <v>50</v>
      </c>
      <c r="F175" s="512">
        <v>10</v>
      </c>
      <c r="G175" s="49">
        <f t="shared" si="254"/>
        <v>49.73107638888888</v>
      </c>
      <c r="H175" s="49">
        <f t="shared" si="255"/>
        <v>20.26892361111112</v>
      </c>
      <c r="I175" s="50">
        <f t="shared" si="256"/>
        <v>0.28955605158730169</v>
      </c>
      <c r="J175" s="51">
        <v>36</v>
      </c>
      <c r="K175" s="700">
        <v>32</v>
      </c>
      <c r="L175" s="585">
        <v>1.2</v>
      </c>
      <c r="M175" s="843">
        <v>12535</v>
      </c>
      <c r="N175" s="586"/>
      <c r="O175" s="55">
        <f t="shared" si="257"/>
        <v>391.71875</v>
      </c>
      <c r="P175" s="56">
        <f t="shared" si="268"/>
        <v>10.881076388888889</v>
      </c>
      <c r="Q175" s="57"/>
      <c r="R175" s="56">
        <f t="shared" si="269"/>
        <v>0</v>
      </c>
      <c r="S175" s="57"/>
      <c r="T175" s="56">
        <f t="shared" si="258"/>
        <v>0</v>
      </c>
      <c r="U175" s="57"/>
      <c r="V175" s="56">
        <f t="shared" si="259"/>
        <v>0</v>
      </c>
      <c r="W175" s="57">
        <v>0</v>
      </c>
      <c r="X175" s="56">
        <f t="shared" si="260"/>
        <v>0</v>
      </c>
      <c r="Y175" s="57">
        <v>0</v>
      </c>
      <c r="Z175" s="56">
        <f t="shared" si="261"/>
        <v>0</v>
      </c>
      <c r="AA175" s="57">
        <v>0</v>
      </c>
      <c r="AB175" s="56">
        <f t="shared" si="262"/>
        <v>0</v>
      </c>
      <c r="AC175" s="56">
        <v>0</v>
      </c>
      <c r="AD175" s="57">
        <v>0</v>
      </c>
      <c r="AE175" s="56">
        <f t="shared" si="263"/>
        <v>0</v>
      </c>
      <c r="AF175" s="667">
        <v>35</v>
      </c>
      <c r="AG175" s="56">
        <v>0</v>
      </c>
      <c r="AH175" s="76">
        <v>0.04</v>
      </c>
      <c r="AI175" s="76">
        <v>1.4999999999999999E-2</v>
      </c>
      <c r="AJ175" s="56">
        <f t="shared" si="264"/>
        <v>2.8000000000000003</v>
      </c>
      <c r="AK175" s="59">
        <f t="shared" si="265"/>
        <v>1.05</v>
      </c>
    </row>
    <row r="176" spans="1:37" s="10" customFormat="1" ht="12.75" customHeight="1" x14ac:dyDescent="0.2">
      <c r="A176" s="510" t="s">
        <v>400</v>
      </c>
      <c r="B176" s="24" t="s">
        <v>7</v>
      </c>
      <c r="C176" s="24" t="s">
        <v>1</v>
      </c>
      <c r="D176" s="488">
        <v>55</v>
      </c>
      <c r="E176" s="488">
        <v>50</v>
      </c>
      <c r="F176" s="488">
        <v>10</v>
      </c>
      <c r="G176" s="25">
        <f t="shared" ref="G176:G184" si="270">SUM(P176,R176,T176,V176,X176,Z176,AB176,AC176,AE176,AF176,AJ176,AK176)</f>
        <v>44.087500000000006</v>
      </c>
      <c r="H176" s="25">
        <f t="shared" ref="H176:H184" si="271">D176-G176</f>
        <v>10.912499999999994</v>
      </c>
      <c r="I176" s="26">
        <f t="shared" ref="I176:I184" si="272">H176/D176</f>
        <v>0.19840909090909081</v>
      </c>
      <c r="J176" s="27">
        <v>10</v>
      </c>
      <c r="K176" s="701">
        <v>32</v>
      </c>
      <c r="L176" s="587">
        <v>1.2</v>
      </c>
      <c r="M176" s="843">
        <v>5140</v>
      </c>
      <c r="N176" s="590"/>
      <c r="O176" s="31">
        <f t="shared" ref="O176:O184" si="273">(M176+N176)/K176</f>
        <v>160.625</v>
      </c>
      <c r="P176" s="32">
        <f>O176/J176</f>
        <v>16.0625</v>
      </c>
      <c r="Q176" s="33"/>
      <c r="R176" s="32">
        <f>Q176/K176</f>
        <v>0</v>
      </c>
      <c r="S176" s="33"/>
      <c r="T176" s="32">
        <f t="shared" ref="T176:T184" si="274">S176/K176</f>
        <v>0</v>
      </c>
      <c r="U176" s="33"/>
      <c r="V176" s="32">
        <f t="shared" ref="V176:V184" si="275">U176/K176</f>
        <v>0</v>
      </c>
      <c r="W176" s="33">
        <v>0</v>
      </c>
      <c r="X176" s="32">
        <f t="shared" ref="X176:X184" si="276">(W176/K176)/J176</f>
        <v>0</v>
      </c>
      <c r="Y176" s="33">
        <v>0</v>
      </c>
      <c r="Z176" s="32">
        <f t="shared" ref="Z176:Z184" si="277">(Y176/K176)/J176</f>
        <v>0</v>
      </c>
      <c r="AA176" s="33">
        <v>0</v>
      </c>
      <c r="AB176" s="32">
        <f t="shared" ref="AB176:AB184" si="278">(AA176/K176)/J176</f>
        <v>0</v>
      </c>
      <c r="AC176" s="32">
        <v>0</v>
      </c>
      <c r="AD176" s="33">
        <v>0</v>
      </c>
      <c r="AE176" s="32">
        <f t="shared" ref="AE176:AE184" si="279">AD176/K176</f>
        <v>0</v>
      </c>
      <c r="AF176" s="717">
        <v>25</v>
      </c>
      <c r="AG176" s="32">
        <v>0</v>
      </c>
      <c r="AH176" s="74">
        <v>0.04</v>
      </c>
      <c r="AI176" s="74">
        <v>1.4999999999999999E-2</v>
      </c>
      <c r="AJ176" s="32">
        <f t="shared" ref="AJ176:AJ184" si="280">(D176*AH176)+AG176</f>
        <v>2.2000000000000002</v>
      </c>
      <c r="AK176" s="35">
        <f t="shared" ref="AK176:AK184" si="281">D176*AI176</f>
        <v>0.82499999999999996</v>
      </c>
    </row>
    <row r="177" spans="1:37" ht="12.75" customHeight="1" x14ac:dyDescent="0.2">
      <c r="A177" s="515" t="s">
        <v>400</v>
      </c>
      <c r="B177" s="36" t="s">
        <v>7</v>
      </c>
      <c r="C177" s="36" t="s">
        <v>2</v>
      </c>
      <c r="D177" s="489">
        <v>55</v>
      </c>
      <c r="E177" s="489">
        <v>50</v>
      </c>
      <c r="F177" s="489">
        <v>10</v>
      </c>
      <c r="G177" s="37">
        <f t="shared" si="270"/>
        <v>37.823177083333341</v>
      </c>
      <c r="H177" s="37">
        <f t="shared" si="271"/>
        <v>17.176822916666659</v>
      </c>
      <c r="I177" s="38">
        <f t="shared" si="272"/>
        <v>0.31230587121212106</v>
      </c>
      <c r="J177" s="39">
        <v>24</v>
      </c>
      <c r="K177" s="699">
        <v>32</v>
      </c>
      <c r="L177" s="583">
        <v>1.2</v>
      </c>
      <c r="M177" s="843">
        <v>7525</v>
      </c>
      <c r="N177" s="535"/>
      <c r="O177" s="43">
        <f t="shared" si="273"/>
        <v>235.15625</v>
      </c>
      <c r="P177" s="44">
        <f t="shared" ref="P177:P184" si="282">O177/J177</f>
        <v>9.7981770833333339</v>
      </c>
      <c r="Q177" s="45"/>
      <c r="R177" s="44">
        <f t="shared" ref="R177:R184" si="283">Q177/K177</f>
        <v>0</v>
      </c>
      <c r="S177" s="45"/>
      <c r="T177" s="44">
        <f t="shared" si="274"/>
        <v>0</v>
      </c>
      <c r="U177" s="45"/>
      <c r="V177" s="44">
        <f t="shared" si="275"/>
        <v>0</v>
      </c>
      <c r="W177" s="45">
        <v>0</v>
      </c>
      <c r="X177" s="44">
        <f t="shared" si="276"/>
        <v>0</v>
      </c>
      <c r="Y177" s="45">
        <v>0</v>
      </c>
      <c r="Z177" s="44">
        <f t="shared" si="277"/>
        <v>0</v>
      </c>
      <c r="AA177" s="45">
        <v>0</v>
      </c>
      <c r="AB177" s="44">
        <f t="shared" si="278"/>
        <v>0</v>
      </c>
      <c r="AC177" s="44">
        <v>0</v>
      </c>
      <c r="AD177" s="45">
        <v>0</v>
      </c>
      <c r="AE177" s="44">
        <f t="shared" si="279"/>
        <v>0</v>
      </c>
      <c r="AF177" s="629">
        <v>25</v>
      </c>
      <c r="AG177" s="44">
        <v>0</v>
      </c>
      <c r="AH177" s="75">
        <v>0.04</v>
      </c>
      <c r="AI177" s="75">
        <v>1.4999999999999999E-2</v>
      </c>
      <c r="AJ177" s="44">
        <f t="shared" si="280"/>
        <v>2.2000000000000002</v>
      </c>
      <c r="AK177" s="47">
        <f t="shared" si="281"/>
        <v>0.82499999999999996</v>
      </c>
    </row>
    <row r="178" spans="1:37" ht="12.75" customHeight="1" x14ac:dyDescent="0.2">
      <c r="A178" s="515" t="s">
        <v>400</v>
      </c>
      <c r="B178" s="36" t="s">
        <v>7</v>
      </c>
      <c r="C178" s="36" t="s">
        <v>3</v>
      </c>
      <c r="D178" s="489">
        <v>55</v>
      </c>
      <c r="E178" s="489">
        <v>50</v>
      </c>
      <c r="F178" s="489">
        <v>10</v>
      </c>
      <c r="G178" s="37">
        <f t="shared" si="270"/>
        <v>38.163888888888891</v>
      </c>
      <c r="H178" s="37">
        <f t="shared" si="271"/>
        <v>16.836111111111109</v>
      </c>
      <c r="I178" s="38">
        <f t="shared" si="272"/>
        <v>0.30611111111111106</v>
      </c>
      <c r="J178" s="39">
        <v>36</v>
      </c>
      <c r="K178" s="699">
        <v>32</v>
      </c>
      <c r="L178" s="583">
        <v>1.2</v>
      </c>
      <c r="M178" s="843">
        <v>11680</v>
      </c>
      <c r="N178" s="535"/>
      <c r="O178" s="43">
        <f t="shared" si="273"/>
        <v>365</v>
      </c>
      <c r="P178" s="44">
        <f t="shared" si="282"/>
        <v>10.138888888888889</v>
      </c>
      <c r="Q178" s="45"/>
      <c r="R178" s="44">
        <f t="shared" si="283"/>
        <v>0</v>
      </c>
      <c r="S178" s="45"/>
      <c r="T178" s="44">
        <f t="shared" si="274"/>
        <v>0</v>
      </c>
      <c r="U178" s="45"/>
      <c r="V178" s="44">
        <f t="shared" si="275"/>
        <v>0</v>
      </c>
      <c r="W178" s="45">
        <v>0</v>
      </c>
      <c r="X178" s="44">
        <f t="shared" si="276"/>
        <v>0</v>
      </c>
      <c r="Y178" s="45">
        <v>0</v>
      </c>
      <c r="Z178" s="44">
        <f t="shared" si="277"/>
        <v>0</v>
      </c>
      <c r="AA178" s="45">
        <v>0</v>
      </c>
      <c r="AB178" s="44">
        <f t="shared" si="278"/>
        <v>0</v>
      </c>
      <c r="AC178" s="44">
        <v>0</v>
      </c>
      <c r="AD178" s="45">
        <v>0</v>
      </c>
      <c r="AE178" s="44">
        <f t="shared" si="279"/>
        <v>0</v>
      </c>
      <c r="AF178" s="629">
        <v>25</v>
      </c>
      <c r="AG178" s="44">
        <v>0</v>
      </c>
      <c r="AH178" s="75">
        <v>0.04</v>
      </c>
      <c r="AI178" s="75">
        <v>1.4999999999999999E-2</v>
      </c>
      <c r="AJ178" s="44">
        <f t="shared" si="280"/>
        <v>2.2000000000000002</v>
      </c>
      <c r="AK178" s="47">
        <f t="shared" si="281"/>
        <v>0.82499999999999996</v>
      </c>
    </row>
    <row r="179" spans="1:37" ht="12.75" customHeight="1" x14ac:dyDescent="0.2">
      <c r="A179" s="515" t="s">
        <v>400</v>
      </c>
      <c r="B179" s="36" t="s">
        <v>8</v>
      </c>
      <c r="C179" s="36" t="s">
        <v>1</v>
      </c>
      <c r="D179" s="489">
        <v>55</v>
      </c>
      <c r="E179" s="489">
        <v>50</v>
      </c>
      <c r="F179" s="489">
        <v>10</v>
      </c>
      <c r="G179" s="37">
        <f t="shared" si="270"/>
        <v>44.931250000000006</v>
      </c>
      <c r="H179" s="37">
        <f t="shared" si="271"/>
        <v>10.068749999999994</v>
      </c>
      <c r="I179" s="38">
        <f t="shared" si="272"/>
        <v>0.18306818181818171</v>
      </c>
      <c r="J179" s="39">
        <v>10</v>
      </c>
      <c r="K179" s="699">
        <v>32</v>
      </c>
      <c r="L179" s="583">
        <v>1.2</v>
      </c>
      <c r="M179" s="843">
        <v>5410</v>
      </c>
      <c r="N179" s="584"/>
      <c r="O179" s="43">
        <f t="shared" si="273"/>
        <v>169.0625</v>
      </c>
      <c r="P179" s="44">
        <f t="shared" si="282"/>
        <v>16.90625</v>
      </c>
      <c r="Q179" s="45"/>
      <c r="R179" s="44">
        <f t="shared" si="283"/>
        <v>0</v>
      </c>
      <c r="S179" s="45"/>
      <c r="T179" s="44">
        <f t="shared" si="274"/>
        <v>0</v>
      </c>
      <c r="U179" s="45"/>
      <c r="V179" s="44">
        <f t="shared" si="275"/>
        <v>0</v>
      </c>
      <c r="W179" s="45">
        <v>0</v>
      </c>
      <c r="X179" s="44">
        <f t="shared" si="276"/>
        <v>0</v>
      </c>
      <c r="Y179" s="45">
        <v>0</v>
      </c>
      <c r="Z179" s="44">
        <f t="shared" si="277"/>
        <v>0</v>
      </c>
      <c r="AA179" s="45">
        <v>0</v>
      </c>
      <c r="AB179" s="44">
        <f t="shared" si="278"/>
        <v>0</v>
      </c>
      <c r="AC179" s="44">
        <v>0</v>
      </c>
      <c r="AD179" s="45">
        <v>0</v>
      </c>
      <c r="AE179" s="44">
        <f t="shared" si="279"/>
        <v>0</v>
      </c>
      <c r="AF179" s="629">
        <v>25</v>
      </c>
      <c r="AG179" s="44">
        <v>0</v>
      </c>
      <c r="AH179" s="75">
        <v>0.04</v>
      </c>
      <c r="AI179" s="75">
        <v>1.4999999999999999E-2</v>
      </c>
      <c r="AJ179" s="44">
        <f t="shared" si="280"/>
        <v>2.2000000000000002</v>
      </c>
      <c r="AK179" s="47">
        <f t="shared" si="281"/>
        <v>0.82499999999999996</v>
      </c>
    </row>
    <row r="180" spans="1:37" ht="12.75" customHeight="1" x14ac:dyDescent="0.2">
      <c r="A180" s="515" t="s">
        <v>400</v>
      </c>
      <c r="B180" s="36" t="s">
        <v>8</v>
      </c>
      <c r="C180" s="36" t="s">
        <v>2</v>
      </c>
      <c r="D180" s="489">
        <v>55</v>
      </c>
      <c r="E180" s="489">
        <v>50</v>
      </c>
      <c r="F180" s="489">
        <v>10</v>
      </c>
      <c r="G180" s="37">
        <f t="shared" si="270"/>
        <v>38.038020833333341</v>
      </c>
      <c r="H180" s="37">
        <f t="shared" si="271"/>
        <v>16.961979166666659</v>
      </c>
      <c r="I180" s="38">
        <f t="shared" si="272"/>
        <v>0.30839962121212106</v>
      </c>
      <c r="J180" s="39">
        <v>24</v>
      </c>
      <c r="K180" s="699">
        <v>32</v>
      </c>
      <c r="L180" s="583">
        <v>1.2</v>
      </c>
      <c r="M180" s="843">
        <v>7690</v>
      </c>
      <c r="N180" s="535"/>
      <c r="O180" s="43">
        <f t="shared" si="273"/>
        <v>240.3125</v>
      </c>
      <c r="P180" s="44">
        <f t="shared" si="282"/>
        <v>10.013020833333334</v>
      </c>
      <c r="Q180" s="45"/>
      <c r="R180" s="44">
        <f t="shared" si="283"/>
        <v>0</v>
      </c>
      <c r="S180" s="45"/>
      <c r="T180" s="44">
        <f t="shared" si="274"/>
        <v>0</v>
      </c>
      <c r="U180" s="45"/>
      <c r="V180" s="44">
        <f t="shared" si="275"/>
        <v>0</v>
      </c>
      <c r="W180" s="45">
        <v>0</v>
      </c>
      <c r="X180" s="44">
        <f t="shared" si="276"/>
        <v>0</v>
      </c>
      <c r="Y180" s="45">
        <v>0</v>
      </c>
      <c r="Z180" s="44">
        <f t="shared" si="277"/>
        <v>0</v>
      </c>
      <c r="AA180" s="45">
        <v>0</v>
      </c>
      <c r="AB180" s="44">
        <f t="shared" si="278"/>
        <v>0</v>
      </c>
      <c r="AC180" s="44">
        <v>0</v>
      </c>
      <c r="AD180" s="45">
        <v>0</v>
      </c>
      <c r="AE180" s="44">
        <f t="shared" si="279"/>
        <v>0</v>
      </c>
      <c r="AF180" s="629">
        <v>25</v>
      </c>
      <c r="AG180" s="44">
        <v>0</v>
      </c>
      <c r="AH180" s="75">
        <v>0.04</v>
      </c>
      <c r="AI180" s="75">
        <v>1.4999999999999999E-2</v>
      </c>
      <c r="AJ180" s="44">
        <f t="shared" si="280"/>
        <v>2.2000000000000002</v>
      </c>
      <c r="AK180" s="47">
        <f t="shared" si="281"/>
        <v>0.82499999999999996</v>
      </c>
    </row>
    <row r="181" spans="1:37" ht="12.75" customHeight="1" x14ac:dyDescent="0.2">
      <c r="A181" s="515" t="s">
        <v>400</v>
      </c>
      <c r="B181" s="36" t="s">
        <v>8</v>
      </c>
      <c r="C181" s="36" t="s">
        <v>3</v>
      </c>
      <c r="D181" s="489">
        <v>55</v>
      </c>
      <c r="E181" s="489">
        <v>50</v>
      </c>
      <c r="F181" s="489">
        <v>10</v>
      </c>
      <c r="G181" s="37">
        <f t="shared" si="270"/>
        <v>38.12916666666667</v>
      </c>
      <c r="H181" s="37">
        <f t="shared" si="271"/>
        <v>16.87083333333333</v>
      </c>
      <c r="I181" s="38">
        <f t="shared" si="272"/>
        <v>0.30674242424242421</v>
      </c>
      <c r="J181" s="39">
        <v>36</v>
      </c>
      <c r="K181" s="699">
        <v>32</v>
      </c>
      <c r="L181" s="583">
        <v>1.2</v>
      </c>
      <c r="M181" s="843">
        <v>11640</v>
      </c>
      <c r="N181" s="535"/>
      <c r="O181" s="43">
        <f t="shared" si="273"/>
        <v>363.75</v>
      </c>
      <c r="P181" s="44">
        <f t="shared" si="282"/>
        <v>10.104166666666666</v>
      </c>
      <c r="Q181" s="45"/>
      <c r="R181" s="44">
        <f t="shared" si="283"/>
        <v>0</v>
      </c>
      <c r="S181" s="45"/>
      <c r="T181" s="44">
        <f t="shared" si="274"/>
        <v>0</v>
      </c>
      <c r="U181" s="45"/>
      <c r="V181" s="44">
        <f t="shared" si="275"/>
        <v>0</v>
      </c>
      <c r="W181" s="45">
        <v>0</v>
      </c>
      <c r="X181" s="44">
        <f t="shared" si="276"/>
        <v>0</v>
      </c>
      <c r="Y181" s="45">
        <v>0</v>
      </c>
      <c r="Z181" s="44">
        <f t="shared" si="277"/>
        <v>0</v>
      </c>
      <c r="AA181" s="45">
        <v>0</v>
      </c>
      <c r="AB181" s="44">
        <f t="shared" si="278"/>
        <v>0</v>
      </c>
      <c r="AC181" s="44">
        <v>0</v>
      </c>
      <c r="AD181" s="45">
        <v>0</v>
      </c>
      <c r="AE181" s="44">
        <f t="shared" si="279"/>
        <v>0</v>
      </c>
      <c r="AF181" s="629">
        <v>25</v>
      </c>
      <c r="AG181" s="44">
        <v>0</v>
      </c>
      <c r="AH181" s="75">
        <v>0.04</v>
      </c>
      <c r="AI181" s="75">
        <v>1.4999999999999999E-2</v>
      </c>
      <c r="AJ181" s="44">
        <f t="shared" si="280"/>
        <v>2.2000000000000002</v>
      </c>
      <c r="AK181" s="47">
        <f t="shared" si="281"/>
        <v>0.82499999999999996</v>
      </c>
    </row>
    <row r="182" spans="1:37" ht="12.75" customHeight="1" x14ac:dyDescent="0.2">
      <c r="A182" s="515" t="s">
        <v>400</v>
      </c>
      <c r="B182" s="36" t="s">
        <v>9</v>
      </c>
      <c r="C182" s="36" t="s">
        <v>1</v>
      </c>
      <c r="D182" s="489">
        <v>55</v>
      </c>
      <c r="E182" s="489">
        <v>50</v>
      </c>
      <c r="F182" s="489">
        <v>10</v>
      </c>
      <c r="G182" s="37">
        <f t="shared" si="270"/>
        <v>45.009375000000006</v>
      </c>
      <c r="H182" s="37">
        <f t="shared" si="271"/>
        <v>9.9906249999999943</v>
      </c>
      <c r="I182" s="38">
        <f t="shared" si="272"/>
        <v>0.18164772727272718</v>
      </c>
      <c r="J182" s="39">
        <v>10</v>
      </c>
      <c r="K182" s="699">
        <v>32</v>
      </c>
      <c r="L182" s="583">
        <v>1.2</v>
      </c>
      <c r="M182" s="843">
        <v>5435</v>
      </c>
      <c r="N182" s="535"/>
      <c r="O182" s="43">
        <f t="shared" si="273"/>
        <v>169.84375</v>
      </c>
      <c r="P182" s="44">
        <f t="shared" si="282"/>
        <v>16.984375</v>
      </c>
      <c r="Q182" s="45"/>
      <c r="R182" s="44">
        <f t="shared" si="283"/>
        <v>0</v>
      </c>
      <c r="S182" s="45"/>
      <c r="T182" s="44">
        <f t="shared" si="274"/>
        <v>0</v>
      </c>
      <c r="U182" s="45"/>
      <c r="V182" s="44">
        <f t="shared" si="275"/>
        <v>0</v>
      </c>
      <c r="W182" s="45">
        <v>0</v>
      </c>
      <c r="X182" s="44">
        <f t="shared" si="276"/>
        <v>0</v>
      </c>
      <c r="Y182" s="45">
        <v>0</v>
      </c>
      <c r="Z182" s="44">
        <f t="shared" si="277"/>
        <v>0</v>
      </c>
      <c r="AA182" s="45">
        <v>0</v>
      </c>
      <c r="AB182" s="44">
        <f t="shared" si="278"/>
        <v>0</v>
      </c>
      <c r="AC182" s="44">
        <v>0</v>
      </c>
      <c r="AD182" s="45">
        <v>0</v>
      </c>
      <c r="AE182" s="44">
        <f t="shared" si="279"/>
        <v>0</v>
      </c>
      <c r="AF182" s="629">
        <v>25</v>
      </c>
      <c r="AG182" s="44">
        <v>0</v>
      </c>
      <c r="AH182" s="75">
        <v>0.04</v>
      </c>
      <c r="AI182" s="75">
        <v>1.4999999999999999E-2</v>
      </c>
      <c r="AJ182" s="44">
        <f t="shared" si="280"/>
        <v>2.2000000000000002</v>
      </c>
      <c r="AK182" s="47">
        <f t="shared" si="281"/>
        <v>0.82499999999999996</v>
      </c>
    </row>
    <row r="183" spans="1:37" ht="12.75" customHeight="1" x14ac:dyDescent="0.2">
      <c r="A183" s="515" t="s">
        <v>400</v>
      </c>
      <c r="B183" s="36" t="s">
        <v>9</v>
      </c>
      <c r="C183" s="36" t="s">
        <v>2</v>
      </c>
      <c r="D183" s="489">
        <v>55</v>
      </c>
      <c r="E183" s="489">
        <v>50</v>
      </c>
      <c r="F183" s="489">
        <v>10</v>
      </c>
      <c r="G183" s="37">
        <f t="shared" si="270"/>
        <v>38.526302083333341</v>
      </c>
      <c r="H183" s="37">
        <f t="shared" si="271"/>
        <v>16.473697916666659</v>
      </c>
      <c r="I183" s="38">
        <f t="shared" si="272"/>
        <v>0.29952178030303017</v>
      </c>
      <c r="J183" s="39">
        <v>24</v>
      </c>
      <c r="K183" s="699">
        <v>32</v>
      </c>
      <c r="L183" s="583">
        <v>1.2</v>
      </c>
      <c r="M183" s="843">
        <v>8065</v>
      </c>
      <c r="N183" s="535"/>
      <c r="O183" s="43">
        <f t="shared" si="273"/>
        <v>252.03125</v>
      </c>
      <c r="P183" s="44">
        <f t="shared" si="282"/>
        <v>10.501302083333334</v>
      </c>
      <c r="Q183" s="45"/>
      <c r="R183" s="44">
        <f t="shared" si="283"/>
        <v>0</v>
      </c>
      <c r="S183" s="45"/>
      <c r="T183" s="44">
        <f t="shared" si="274"/>
        <v>0</v>
      </c>
      <c r="U183" s="45"/>
      <c r="V183" s="44">
        <f t="shared" si="275"/>
        <v>0</v>
      </c>
      <c r="W183" s="45">
        <v>0</v>
      </c>
      <c r="X183" s="44">
        <f t="shared" si="276"/>
        <v>0</v>
      </c>
      <c r="Y183" s="45">
        <v>0</v>
      </c>
      <c r="Z183" s="44">
        <f t="shared" si="277"/>
        <v>0</v>
      </c>
      <c r="AA183" s="45">
        <v>0</v>
      </c>
      <c r="AB183" s="44">
        <f t="shared" si="278"/>
        <v>0</v>
      </c>
      <c r="AC183" s="44">
        <v>0</v>
      </c>
      <c r="AD183" s="45">
        <v>0</v>
      </c>
      <c r="AE183" s="44">
        <f t="shared" si="279"/>
        <v>0</v>
      </c>
      <c r="AF183" s="629">
        <v>25</v>
      </c>
      <c r="AG183" s="44">
        <v>0</v>
      </c>
      <c r="AH183" s="75">
        <v>0.04</v>
      </c>
      <c r="AI183" s="75">
        <v>1.4999999999999999E-2</v>
      </c>
      <c r="AJ183" s="44">
        <f t="shared" si="280"/>
        <v>2.2000000000000002</v>
      </c>
      <c r="AK183" s="47">
        <f t="shared" si="281"/>
        <v>0.82499999999999996</v>
      </c>
    </row>
    <row r="184" spans="1:37" s="370" customFormat="1" ht="13.5" customHeight="1" thickBot="1" x14ac:dyDescent="0.25">
      <c r="A184" s="511" t="s">
        <v>400</v>
      </c>
      <c r="B184" s="48" t="s">
        <v>9</v>
      </c>
      <c r="C184" s="48" t="s">
        <v>3</v>
      </c>
      <c r="D184" s="512">
        <v>55</v>
      </c>
      <c r="E184" s="512">
        <v>50</v>
      </c>
      <c r="F184" s="512">
        <v>10</v>
      </c>
      <c r="G184" s="49">
        <f t="shared" si="270"/>
        <v>38.906076388888891</v>
      </c>
      <c r="H184" s="49">
        <f t="shared" si="271"/>
        <v>16.093923611111109</v>
      </c>
      <c r="I184" s="50">
        <f t="shared" si="272"/>
        <v>0.29261679292929288</v>
      </c>
      <c r="J184" s="51">
        <v>36</v>
      </c>
      <c r="K184" s="700">
        <v>32</v>
      </c>
      <c r="L184" s="585">
        <v>1.2</v>
      </c>
      <c r="M184" s="843">
        <v>12535</v>
      </c>
      <c r="N184" s="586"/>
      <c r="O184" s="55">
        <f t="shared" si="273"/>
        <v>391.71875</v>
      </c>
      <c r="P184" s="56">
        <f t="shared" si="282"/>
        <v>10.881076388888889</v>
      </c>
      <c r="Q184" s="57"/>
      <c r="R184" s="56">
        <f t="shared" si="283"/>
        <v>0</v>
      </c>
      <c r="S184" s="57"/>
      <c r="T184" s="56">
        <f t="shared" si="274"/>
        <v>0</v>
      </c>
      <c r="U184" s="57"/>
      <c r="V184" s="56">
        <f t="shared" si="275"/>
        <v>0</v>
      </c>
      <c r="W184" s="57">
        <v>0</v>
      </c>
      <c r="X184" s="56">
        <f t="shared" si="276"/>
        <v>0</v>
      </c>
      <c r="Y184" s="57">
        <v>0</v>
      </c>
      <c r="Z184" s="56">
        <f t="shared" si="277"/>
        <v>0</v>
      </c>
      <c r="AA184" s="57">
        <v>0</v>
      </c>
      <c r="AB184" s="56">
        <f t="shared" si="278"/>
        <v>0</v>
      </c>
      <c r="AC184" s="56">
        <v>0</v>
      </c>
      <c r="AD184" s="57">
        <v>0</v>
      </c>
      <c r="AE184" s="56">
        <f t="shared" si="279"/>
        <v>0</v>
      </c>
      <c r="AF184" s="667">
        <v>25</v>
      </c>
      <c r="AG184" s="56">
        <v>0</v>
      </c>
      <c r="AH184" s="76">
        <v>0.04</v>
      </c>
      <c r="AI184" s="76">
        <v>1.4999999999999999E-2</v>
      </c>
      <c r="AJ184" s="56">
        <f t="shared" si="280"/>
        <v>2.2000000000000002</v>
      </c>
      <c r="AK184" s="59">
        <f t="shared" si="281"/>
        <v>0.82499999999999996</v>
      </c>
    </row>
    <row r="185" spans="1:37" s="10" customFormat="1" ht="12.75" customHeight="1" x14ac:dyDescent="0.2">
      <c r="A185" s="510" t="s">
        <v>397</v>
      </c>
      <c r="B185" s="24" t="s">
        <v>7</v>
      </c>
      <c r="C185" s="24" t="s">
        <v>1</v>
      </c>
      <c r="D185" s="488">
        <v>70</v>
      </c>
      <c r="E185" s="488">
        <v>50</v>
      </c>
      <c r="F185" s="488">
        <v>10</v>
      </c>
      <c r="G185" s="25">
        <f t="shared" ref="G185:G193" si="284">SUM(P185,R185,T185,V185,X185,Z185,AB185,AC185,AE185,AF185,AJ185,AK185)</f>
        <v>49.912499999999994</v>
      </c>
      <c r="H185" s="25">
        <f t="shared" ref="H185:H193" si="285">D185-G185</f>
        <v>20.087500000000006</v>
      </c>
      <c r="I185" s="26">
        <f t="shared" ref="I185:I193" si="286">H185/D185</f>
        <v>0.28696428571428578</v>
      </c>
      <c r="J185" s="27">
        <v>10</v>
      </c>
      <c r="K185" s="701">
        <v>32</v>
      </c>
      <c r="L185" s="587">
        <v>1.2</v>
      </c>
      <c r="M185" s="843">
        <v>5140</v>
      </c>
      <c r="N185" s="590"/>
      <c r="O185" s="31">
        <f t="shared" ref="O185:O193" si="287">(M185+N185)/K185</f>
        <v>160.625</v>
      </c>
      <c r="P185" s="32">
        <f>O185/J185</f>
        <v>16.0625</v>
      </c>
      <c r="Q185" s="33"/>
      <c r="R185" s="32">
        <f>Q185/K185</f>
        <v>0</v>
      </c>
      <c r="S185" s="33"/>
      <c r="T185" s="32">
        <f t="shared" ref="T185:T193" si="288">S185/K185</f>
        <v>0</v>
      </c>
      <c r="U185" s="33"/>
      <c r="V185" s="32">
        <f t="shared" ref="V185:V193" si="289">U185/K185</f>
        <v>0</v>
      </c>
      <c r="W185" s="33">
        <v>0</v>
      </c>
      <c r="X185" s="32">
        <f t="shared" ref="X185:X193" si="290">(W185/K185)/J185</f>
        <v>0</v>
      </c>
      <c r="Y185" s="33">
        <v>0</v>
      </c>
      <c r="Z185" s="32">
        <f t="shared" ref="Z185:Z193" si="291">(Y185/K185)/J185</f>
        <v>0</v>
      </c>
      <c r="AA185" s="33">
        <v>0</v>
      </c>
      <c r="AB185" s="32">
        <f t="shared" ref="AB185:AB193" si="292">(AA185/K185)/J185</f>
        <v>0</v>
      </c>
      <c r="AC185" s="32">
        <v>0</v>
      </c>
      <c r="AD185" s="33">
        <v>0</v>
      </c>
      <c r="AE185" s="32">
        <f t="shared" ref="AE185:AE193" si="293">AD185/K185</f>
        <v>0</v>
      </c>
      <c r="AF185" s="717">
        <v>30</v>
      </c>
      <c r="AG185" s="32">
        <v>0</v>
      </c>
      <c r="AH185" s="74">
        <v>0.04</v>
      </c>
      <c r="AI185" s="74">
        <v>1.4999999999999999E-2</v>
      </c>
      <c r="AJ185" s="32">
        <f t="shared" ref="AJ185:AJ193" si="294">(D185*AH185)+AG185</f>
        <v>2.8000000000000003</v>
      </c>
      <c r="AK185" s="35">
        <f t="shared" ref="AK185:AK193" si="295">D185*AI185</f>
        <v>1.05</v>
      </c>
    </row>
    <row r="186" spans="1:37" ht="12.75" customHeight="1" x14ac:dyDescent="0.2">
      <c r="A186" s="515" t="s">
        <v>397</v>
      </c>
      <c r="B186" s="36" t="s">
        <v>7</v>
      </c>
      <c r="C186" s="36" t="s">
        <v>2</v>
      </c>
      <c r="D186" s="489">
        <v>70</v>
      </c>
      <c r="E186" s="489">
        <v>50</v>
      </c>
      <c r="F186" s="489">
        <v>10</v>
      </c>
      <c r="G186" s="37">
        <f t="shared" si="284"/>
        <v>43.64817708333333</v>
      </c>
      <c r="H186" s="37">
        <f t="shared" si="285"/>
        <v>26.35182291666667</v>
      </c>
      <c r="I186" s="38">
        <f t="shared" si="286"/>
        <v>0.37645461309523814</v>
      </c>
      <c r="J186" s="39">
        <v>24</v>
      </c>
      <c r="K186" s="699">
        <v>32</v>
      </c>
      <c r="L186" s="583">
        <v>1.2</v>
      </c>
      <c r="M186" s="843">
        <v>7525</v>
      </c>
      <c r="N186" s="535"/>
      <c r="O186" s="43">
        <f t="shared" si="287"/>
        <v>235.15625</v>
      </c>
      <c r="P186" s="44">
        <f t="shared" ref="P186:P193" si="296">O186/J186</f>
        <v>9.7981770833333339</v>
      </c>
      <c r="Q186" s="45"/>
      <c r="R186" s="44">
        <f t="shared" ref="R186:R193" si="297">Q186/K186</f>
        <v>0</v>
      </c>
      <c r="S186" s="45"/>
      <c r="T186" s="44">
        <f t="shared" si="288"/>
        <v>0</v>
      </c>
      <c r="U186" s="45"/>
      <c r="V186" s="44">
        <f t="shared" si="289"/>
        <v>0</v>
      </c>
      <c r="W186" s="45">
        <v>0</v>
      </c>
      <c r="X186" s="44">
        <f t="shared" si="290"/>
        <v>0</v>
      </c>
      <c r="Y186" s="45">
        <v>0</v>
      </c>
      <c r="Z186" s="44">
        <f t="shared" si="291"/>
        <v>0</v>
      </c>
      <c r="AA186" s="45">
        <v>0</v>
      </c>
      <c r="AB186" s="44">
        <f t="shared" si="292"/>
        <v>0</v>
      </c>
      <c r="AC186" s="44">
        <v>0</v>
      </c>
      <c r="AD186" s="45">
        <v>0</v>
      </c>
      <c r="AE186" s="44">
        <f t="shared" si="293"/>
        <v>0</v>
      </c>
      <c r="AF186" s="629">
        <v>30</v>
      </c>
      <c r="AG186" s="44">
        <v>0</v>
      </c>
      <c r="AH186" s="75">
        <v>0.04</v>
      </c>
      <c r="AI186" s="75">
        <v>1.4999999999999999E-2</v>
      </c>
      <c r="AJ186" s="44">
        <f t="shared" si="294"/>
        <v>2.8000000000000003</v>
      </c>
      <c r="AK186" s="47">
        <f t="shared" si="295"/>
        <v>1.05</v>
      </c>
    </row>
    <row r="187" spans="1:37" ht="12.75" customHeight="1" x14ac:dyDescent="0.2">
      <c r="A187" s="515" t="s">
        <v>397</v>
      </c>
      <c r="B187" s="36" t="s">
        <v>7</v>
      </c>
      <c r="C187" s="36" t="s">
        <v>3</v>
      </c>
      <c r="D187" s="489">
        <v>70</v>
      </c>
      <c r="E187" s="489">
        <v>50</v>
      </c>
      <c r="F187" s="489">
        <v>10</v>
      </c>
      <c r="G187" s="37">
        <f t="shared" si="284"/>
        <v>43.98888888888888</v>
      </c>
      <c r="H187" s="37">
        <f t="shared" si="285"/>
        <v>26.01111111111112</v>
      </c>
      <c r="I187" s="38">
        <f t="shared" si="286"/>
        <v>0.37158730158730169</v>
      </c>
      <c r="J187" s="39">
        <v>36</v>
      </c>
      <c r="K187" s="699">
        <v>32</v>
      </c>
      <c r="L187" s="583">
        <v>1.2</v>
      </c>
      <c r="M187" s="843">
        <v>11680</v>
      </c>
      <c r="N187" s="535"/>
      <c r="O187" s="43">
        <f t="shared" si="287"/>
        <v>365</v>
      </c>
      <c r="P187" s="44">
        <f t="shared" si="296"/>
        <v>10.138888888888889</v>
      </c>
      <c r="Q187" s="45"/>
      <c r="R187" s="44">
        <f t="shared" si="297"/>
        <v>0</v>
      </c>
      <c r="S187" s="45"/>
      <c r="T187" s="44">
        <f t="shared" si="288"/>
        <v>0</v>
      </c>
      <c r="U187" s="45"/>
      <c r="V187" s="44">
        <f t="shared" si="289"/>
        <v>0</v>
      </c>
      <c r="W187" s="45">
        <v>0</v>
      </c>
      <c r="X187" s="44">
        <f t="shared" si="290"/>
        <v>0</v>
      </c>
      <c r="Y187" s="45">
        <v>0</v>
      </c>
      <c r="Z187" s="44">
        <f t="shared" si="291"/>
        <v>0</v>
      </c>
      <c r="AA187" s="45">
        <v>0</v>
      </c>
      <c r="AB187" s="44">
        <f t="shared" si="292"/>
        <v>0</v>
      </c>
      <c r="AC187" s="44">
        <v>0</v>
      </c>
      <c r="AD187" s="45">
        <v>0</v>
      </c>
      <c r="AE187" s="44">
        <f t="shared" si="293"/>
        <v>0</v>
      </c>
      <c r="AF187" s="629">
        <v>30</v>
      </c>
      <c r="AG187" s="44">
        <v>0</v>
      </c>
      <c r="AH187" s="75">
        <v>0.04</v>
      </c>
      <c r="AI187" s="75">
        <v>1.4999999999999999E-2</v>
      </c>
      <c r="AJ187" s="44">
        <f t="shared" si="294"/>
        <v>2.8000000000000003</v>
      </c>
      <c r="AK187" s="47">
        <f t="shared" si="295"/>
        <v>1.05</v>
      </c>
    </row>
    <row r="188" spans="1:37" ht="12.75" customHeight="1" x14ac:dyDescent="0.2">
      <c r="A188" s="515" t="s">
        <v>397</v>
      </c>
      <c r="B188" s="36" t="s">
        <v>8</v>
      </c>
      <c r="C188" s="36" t="s">
        <v>1</v>
      </c>
      <c r="D188" s="489">
        <v>70</v>
      </c>
      <c r="E188" s="489">
        <v>50</v>
      </c>
      <c r="F188" s="489">
        <v>10</v>
      </c>
      <c r="G188" s="37">
        <f t="shared" si="284"/>
        <v>50.756249999999994</v>
      </c>
      <c r="H188" s="37">
        <f t="shared" si="285"/>
        <v>19.243750000000006</v>
      </c>
      <c r="I188" s="38">
        <f t="shared" si="286"/>
        <v>0.27491071428571434</v>
      </c>
      <c r="J188" s="39">
        <v>10</v>
      </c>
      <c r="K188" s="699">
        <v>32</v>
      </c>
      <c r="L188" s="583">
        <v>1.2</v>
      </c>
      <c r="M188" s="843">
        <v>5410</v>
      </c>
      <c r="N188" s="584"/>
      <c r="O188" s="43">
        <f t="shared" si="287"/>
        <v>169.0625</v>
      </c>
      <c r="P188" s="44">
        <f t="shared" si="296"/>
        <v>16.90625</v>
      </c>
      <c r="Q188" s="45"/>
      <c r="R188" s="44">
        <f t="shared" si="297"/>
        <v>0</v>
      </c>
      <c r="S188" s="45"/>
      <c r="T188" s="44">
        <f t="shared" si="288"/>
        <v>0</v>
      </c>
      <c r="U188" s="45"/>
      <c r="V188" s="44">
        <f t="shared" si="289"/>
        <v>0</v>
      </c>
      <c r="W188" s="45">
        <v>0</v>
      </c>
      <c r="X188" s="44">
        <f t="shared" si="290"/>
        <v>0</v>
      </c>
      <c r="Y188" s="45">
        <v>0</v>
      </c>
      <c r="Z188" s="44">
        <f t="shared" si="291"/>
        <v>0</v>
      </c>
      <c r="AA188" s="45">
        <v>0</v>
      </c>
      <c r="AB188" s="44">
        <f t="shared" si="292"/>
        <v>0</v>
      </c>
      <c r="AC188" s="44">
        <v>0</v>
      </c>
      <c r="AD188" s="45">
        <v>0</v>
      </c>
      <c r="AE188" s="44">
        <f t="shared" si="293"/>
        <v>0</v>
      </c>
      <c r="AF188" s="629">
        <v>30</v>
      </c>
      <c r="AG188" s="44">
        <v>0</v>
      </c>
      <c r="AH188" s="75">
        <v>0.04</v>
      </c>
      <c r="AI188" s="75">
        <v>1.4999999999999999E-2</v>
      </c>
      <c r="AJ188" s="44">
        <f t="shared" si="294"/>
        <v>2.8000000000000003</v>
      </c>
      <c r="AK188" s="47">
        <f t="shared" si="295"/>
        <v>1.05</v>
      </c>
    </row>
    <row r="189" spans="1:37" ht="12.75" customHeight="1" x14ac:dyDescent="0.2">
      <c r="A189" s="515" t="s">
        <v>397</v>
      </c>
      <c r="B189" s="36" t="s">
        <v>8</v>
      </c>
      <c r="C189" s="36" t="s">
        <v>2</v>
      </c>
      <c r="D189" s="489">
        <v>70</v>
      </c>
      <c r="E189" s="489">
        <v>50</v>
      </c>
      <c r="F189" s="489">
        <v>10</v>
      </c>
      <c r="G189" s="37">
        <f t="shared" si="284"/>
        <v>43.86302083333333</v>
      </c>
      <c r="H189" s="37">
        <f t="shared" si="285"/>
        <v>26.13697916666667</v>
      </c>
      <c r="I189" s="38">
        <f t="shared" si="286"/>
        <v>0.37338541666666669</v>
      </c>
      <c r="J189" s="39">
        <v>24</v>
      </c>
      <c r="K189" s="699">
        <v>32</v>
      </c>
      <c r="L189" s="583">
        <v>1.2</v>
      </c>
      <c r="M189" s="843">
        <v>7690</v>
      </c>
      <c r="N189" s="535"/>
      <c r="O189" s="43">
        <f t="shared" si="287"/>
        <v>240.3125</v>
      </c>
      <c r="P189" s="44">
        <f t="shared" si="296"/>
        <v>10.013020833333334</v>
      </c>
      <c r="Q189" s="45"/>
      <c r="R189" s="44">
        <f t="shared" si="297"/>
        <v>0</v>
      </c>
      <c r="S189" s="45"/>
      <c r="T189" s="44">
        <f t="shared" si="288"/>
        <v>0</v>
      </c>
      <c r="U189" s="45"/>
      <c r="V189" s="44">
        <f t="shared" si="289"/>
        <v>0</v>
      </c>
      <c r="W189" s="45">
        <v>0</v>
      </c>
      <c r="X189" s="44">
        <f t="shared" si="290"/>
        <v>0</v>
      </c>
      <c r="Y189" s="45">
        <v>0</v>
      </c>
      <c r="Z189" s="44">
        <f t="shared" si="291"/>
        <v>0</v>
      </c>
      <c r="AA189" s="45">
        <v>0</v>
      </c>
      <c r="AB189" s="44">
        <f t="shared" si="292"/>
        <v>0</v>
      </c>
      <c r="AC189" s="44">
        <v>0</v>
      </c>
      <c r="AD189" s="45">
        <v>0</v>
      </c>
      <c r="AE189" s="44">
        <f t="shared" si="293"/>
        <v>0</v>
      </c>
      <c r="AF189" s="629">
        <v>30</v>
      </c>
      <c r="AG189" s="44">
        <v>0</v>
      </c>
      <c r="AH189" s="75">
        <v>0.04</v>
      </c>
      <c r="AI189" s="75">
        <v>1.4999999999999999E-2</v>
      </c>
      <c r="AJ189" s="44">
        <f t="shared" si="294"/>
        <v>2.8000000000000003</v>
      </c>
      <c r="AK189" s="47">
        <f t="shared" si="295"/>
        <v>1.05</v>
      </c>
    </row>
    <row r="190" spans="1:37" ht="12.75" customHeight="1" x14ac:dyDescent="0.2">
      <c r="A190" s="515" t="s">
        <v>397</v>
      </c>
      <c r="B190" s="36" t="s">
        <v>8</v>
      </c>
      <c r="C190" s="36" t="s">
        <v>3</v>
      </c>
      <c r="D190" s="489">
        <v>70</v>
      </c>
      <c r="E190" s="489">
        <v>50</v>
      </c>
      <c r="F190" s="489">
        <v>10</v>
      </c>
      <c r="G190" s="37">
        <f t="shared" si="284"/>
        <v>43.954166666666659</v>
      </c>
      <c r="H190" s="37">
        <f t="shared" si="285"/>
        <v>26.045833333333341</v>
      </c>
      <c r="I190" s="38">
        <f t="shared" si="286"/>
        <v>0.37208333333333343</v>
      </c>
      <c r="J190" s="39">
        <v>36</v>
      </c>
      <c r="K190" s="699">
        <v>32</v>
      </c>
      <c r="L190" s="583">
        <v>1.2</v>
      </c>
      <c r="M190" s="843">
        <v>11640</v>
      </c>
      <c r="N190" s="535"/>
      <c r="O190" s="43">
        <f t="shared" si="287"/>
        <v>363.75</v>
      </c>
      <c r="P190" s="44">
        <f t="shared" si="296"/>
        <v>10.104166666666666</v>
      </c>
      <c r="Q190" s="45"/>
      <c r="R190" s="44">
        <f t="shared" si="297"/>
        <v>0</v>
      </c>
      <c r="S190" s="45"/>
      <c r="T190" s="44">
        <f t="shared" si="288"/>
        <v>0</v>
      </c>
      <c r="U190" s="45"/>
      <c r="V190" s="44">
        <f t="shared" si="289"/>
        <v>0</v>
      </c>
      <c r="W190" s="45">
        <v>0</v>
      </c>
      <c r="X190" s="44">
        <f t="shared" si="290"/>
        <v>0</v>
      </c>
      <c r="Y190" s="45">
        <v>0</v>
      </c>
      <c r="Z190" s="44">
        <f t="shared" si="291"/>
        <v>0</v>
      </c>
      <c r="AA190" s="45">
        <v>0</v>
      </c>
      <c r="AB190" s="44">
        <f t="shared" si="292"/>
        <v>0</v>
      </c>
      <c r="AC190" s="44">
        <v>0</v>
      </c>
      <c r="AD190" s="45">
        <v>0</v>
      </c>
      <c r="AE190" s="44">
        <f t="shared" si="293"/>
        <v>0</v>
      </c>
      <c r="AF190" s="629">
        <v>30</v>
      </c>
      <c r="AG190" s="44">
        <v>0</v>
      </c>
      <c r="AH190" s="75">
        <v>0.04</v>
      </c>
      <c r="AI190" s="75">
        <v>1.4999999999999999E-2</v>
      </c>
      <c r="AJ190" s="44">
        <f t="shared" si="294"/>
        <v>2.8000000000000003</v>
      </c>
      <c r="AK190" s="47">
        <f t="shared" si="295"/>
        <v>1.05</v>
      </c>
    </row>
    <row r="191" spans="1:37" ht="12.75" customHeight="1" x14ac:dyDescent="0.2">
      <c r="A191" s="515" t="s">
        <v>397</v>
      </c>
      <c r="B191" s="36" t="s">
        <v>9</v>
      </c>
      <c r="C191" s="36" t="s">
        <v>1</v>
      </c>
      <c r="D191" s="489">
        <v>70</v>
      </c>
      <c r="E191" s="489">
        <v>50</v>
      </c>
      <c r="F191" s="489">
        <v>10</v>
      </c>
      <c r="G191" s="37">
        <f t="shared" si="284"/>
        <v>50.834374999999994</v>
      </c>
      <c r="H191" s="37">
        <f t="shared" si="285"/>
        <v>19.165625000000006</v>
      </c>
      <c r="I191" s="38">
        <f t="shared" si="286"/>
        <v>0.27379464285714294</v>
      </c>
      <c r="J191" s="39">
        <v>10</v>
      </c>
      <c r="K191" s="699">
        <v>32</v>
      </c>
      <c r="L191" s="583">
        <v>1.2</v>
      </c>
      <c r="M191" s="843">
        <v>5435</v>
      </c>
      <c r="N191" s="535"/>
      <c r="O191" s="43">
        <f t="shared" si="287"/>
        <v>169.84375</v>
      </c>
      <c r="P191" s="44">
        <f t="shared" si="296"/>
        <v>16.984375</v>
      </c>
      <c r="Q191" s="45"/>
      <c r="R191" s="44">
        <f t="shared" si="297"/>
        <v>0</v>
      </c>
      <c r="S191" s="45"/>
      <c r="T191" s="44">
        <f t="shared" si="288"/>
        <v>0</v>
      </c>
      <c r="U191" s="45"/>
      <c r="V191" s="44">
        <f t="shared" si="289"/>
        <v>0</v>
      </c>
      <c r="W191" s="45">
        <v>0</v>
      </c>
      <c r="X191" s="44">
        <f t="shared" si="290"/>
        <v>0</v>
      </c>
      <c r="Y191" s="45">
        <v>0</v>
      </c>
      <c r="Z191" s="44">
        <f t="shared" si="291"/>
        <v>0</v>
      </c>
      <c r="AA191" s="45">
        <v>0</v>
      </c>
      <c r="AB191" s="44">
        <f t="shared" si="292"/>
        <v>0</v>
      </c>
      <c r="AC191" s="44">
        <v>0</v>
      </c>
      <c r="AD191" s="45">
        <v>0</v>
      </c>
      <c r="AE191" s="44">
        <f t="shared" si="293"/>
        <v>0</v>
      </c>
      <c r="AF191" s="629">
        <v>30</v>
      </c>
      <c r="AG191" s="44">
        <v>0</v>
      </c>
      <c r="AH191" s="75">
        <v>0.04</v>
      </c>
      <c r="AI191" s="75">
        <v>1.4999999999999999E-2</v>
      </c>
      <c r="AJ191" s="44">
        <f t="shared" si="294"/>
        <v>2.8000000000000003</v>
      </c>
      <c r="AK191" s="47">
        <f t="shared" si="295"/>
        <v>1.05</v>
      </c>
    </row>
    <row r="192" spans="1:37" ht="12.75" customHeight="1" x14ac:dyDescent="0.2">
      <c r="A192" s="515" t="s">
        <v>397</v>
      </c>
      <c r="B192" s="36" t="s">
        <v>9</v>
      </c>
      <c r="C192" s="36" t="s">
        <v>2</v>
      </c>
      <c r="D192" s="489">
        <v>70</v>
      </c>
      <c r="E192" s="489">
        <v>50</v>
      </c>
      <c r="F192" s="489">
        <v>10</v>
      </c>
      <c r="G192" s="37">
        <f t="shared" si="284"/>
        <v>44.35130208333333</v>
      </c>
      <c r="H192" s="37">
        <f t="shared" si="285"/>
        <v>25.64869791666667</v>
      </c>
      <c r="I192" s="38">
        <f t="shared" si="286"/>
        <v>0.36640997023809529</v>
      </c>
      <c r="J192" s="39">
        <v>24</v>
      </c>
      <c r="K192" s="699">
        <v>32</v>
      </c>
      <c r="L192" s="583">
        <v>1.2</v>
      </c>
      <c r="M192" s="843">
        <v>8065</v>
      </c>
      <c r="N192" s="535"/>
      <c r="O192" s="43">
        <f t="shared" si="287"/>
        <v>252.03125</v>
      </c>
      <c r="P192" s="44">
        <f t="shared" si="296"/>
        <v>10.501302083333334</v>
      </c>
      <c r="Q192" s="45"/>
      <c r="R192" s="44">
        <f t="shared" si="297"/>
        <v>0</v>
      </c>
      <c r="S192" s="45"/>
      <c r="T192" s="44">
        <f t="shared" si="288"/>
        <v>0</v>
      </c>
      <c r="U192" s="45"/>
      <c r="V192" s="44">
        <f t="shared" si="289"/>
        <v>0</v>
      </c>
      <c r="W192" s="45">
        <v>0</v>
      </c>
      <c r="X192" s="44">
        <f t="shared" si="290"/>
        <v>0</v>
      </c>
      <c r="Y192" s="45">
        <v>0</v>
      </c>
      <c r="Z192" s="44">
        <f t="shared" si="291"/>
        <v>0</v>
      </c>
      <c r="AA192" s="45">
        <v>0</v>
      </c>
      <c r="AB192" s="44">
        <f t="shared" si="292"/>
        <v>0</v>
      </c>
      <c r="AC192" s="44">
        <v>0</v>
      </c>
      <c r="AD192" s="45">
        <v>0</v>
      </c>
      <c r="AE192" s="44">
        <f t="shared" si="293"/>
        <v>0</v>
      </c>
      <c r="AF192" s="629">
        <v>30</v>
      </c>
      <c r="AG192" s="44">
        <v>0</v>
      </c>
      <c r="AH192" s="75">
        <v>0.04</v>
      </c>
      <c r="AI192" s="75">
        <v>1.4999999999999999E-2</v>
      </c>
      <c r="AJ192" s="44">
        <f t="shared" si="294"/>
        <v>2.8000000000000003</v>
      </c>
      <c r="AK192" s="47">
        <f t="shared" si="295"/>
        <v>1.05</v>
      </c>
    </row>
    <row r="193" spans="1:37" s="370" customFormat="1" ht="13.5" customHeight="1" thickBot="1" x14ac:dyDescent="0.25">
      <c r="A193" s="511" t="s">
        <v>397</v>
      </c>
      <c r="B193" s="48" t="s">
        <v>9</v>
      </c>
      <c r="C193" s="48" t="s">
        <v>3</v>
      </c>
      <c r="D193" s="512">
        <v>70</v>
      </c>
      <c r="E193" s="512">
        <v>50</v>
      </c>
      <c r="F193" s="512">
        <v>10</v>
      </c>
      <c r="G193" s="49">
        <f t="shared" si="284"/>
        <v>44.73107638888888</v>
      </c>
      <c r="H193" s="49">
        <f t="shared" si="285"/>
        <v>25.26892361111112</v>
      </c>
      <c r="I193" s="50">
        <f t="shared" si="286"/>
        <v>0.36098462301587314</v>
      </c>
      <c r="J193" s="51">
        <v>36</v>
      </c>
      <c r="K193" s="700">
        <v>32</v>
      </c>
      <c r="L193" s="585">
        <v>1.2</v>
      </c>
      <c r="M193" s="843">
        <v>12535</v>
      </c>
      <c r="N193" s="586"/>
      <c r="O193" s="55">
        <f t="shared" si="287"/>
        <v>391.71875</v>
      </c>
      <c r="P193" s="56">
        <f t="shared" si="296"/>
        <v>10.881076388888889</v>
      </c>
      <c r="Q193" s="57"/>
      <c r="R193" s="56">
        <f t="shared" si="297"/>
        <v>0</v>
      </c>
      <c r="S193" s="57"/>
      <c r="T193" s="56">
        <f t="shared" si="288"/>
        <v>0</v>
      </c>
      <c r="U193" s="57"/>
      <c r="V193" s="56">
        <f t="shared" si="289"/>
        <v>0</v>
      </c>
      <c r="W193" s="57">
        <v>0</v>
      </c>
      <c r="X193" s="56">
        <f t="shared" si="290"/>
        <v>0</v>
      </c>
      <c r="Y193" s="57">
        <v>0</v>
      </c>
      <c r="Z193" s="56">
        <f t="shared" si="291"/>
        <v>0</v>
      </c>
      <c r="AA193" s="57">
        <v>0</v>
      </c>
      <c r="AB193" s="56">
        <f t="shared" si="292"/>
        <v>0</v>
      </c>
      <c r="AC193" s="56">
        <v>0</v>
      </c>
      <c r="AD193" s="57">
        <v>0</v>
      </c>
      <c r="AE193" s="56">
        <f t="shared" si="293"/>
        <v>0</v>
      </c>
      <c r="AF193" s="667">
        <v>30</v>
      </c>
      <c r="AG193" s="56">
        <v>0</v>
      </c>
      <c r="AH193" s="76">
        <v>0.04</v>
      </c>
      <c r="AI193" s="76">
        <v>1.4999999999999999E-2</v>
      </c>
      <c r="AJ193" s="56">
        <f t="shared" si="294"/>
        <v>2.8000000000000003</v>
      </c>
      <c r="AK193" s="59">
        <f t="shared" si="295"/>
        <v>1.05</v>
      </c>
    </row>
    <row r="194" spans="1:37" s="10" customFormat="1" ht="12.75" customHeight="1" x14ac:dyDescent="0.2">
      <c r="A194" s="510" t="s">
        <v>401</v>
      </c>
      <c r="B194" s="24" t="s">
        <v>11</v>
      </c>
      <c r="C194" s="24" t="s">
        <v>1</v>
      </c>
      <c r="D194" s="488">
        <v>55</v>
      </c>
      <c r="E194" s="488">
        <v>40</v>
      </c>
      <c r="F194" s="488">
        <v>10</v>
      </c>
      <c r="G194" s="25">
        <f t="shared" ref="G194:G199" si="298">SUM(P194,R194,T194,V194,X194,Z194,AB194,AC194,AE194,AF194,AJ194,AK194)</f>
        <v>46.868750000000006</v>
      </c>
      <c r="H194" s="25">
        <f t="shared" ref="H194:H199" si="299">D194-G194</f>
        <v>8.1312499999999943</v>
      </c>
      <c r="I194" s="26">
        <f t="shared" ref="I194:I199" si="300">H194/D194</f>
        <v>0.147840909090909</v>
      </c>
      <c r="J194" s="27">
        <v>10</v>
      </c>
      <c r="K194" s="701">
        <v>32</v>
      </c>
      <c r="L194" s="29">
        <v>1.2</v>
      </c>
      <c r="M194" s="843">
        <v>6030</v>
      </c>
      <c r="N194" s="30"/>
      <c r="O194" s="31">
        <f t="shared" ref="O194:O199" si="301">(M194+N194)/K194</f>
        <v>188.4375</v>
      </c>
      <c r="P194" s="32">
        <f t="shared" ref="P194:P199" si="302">O194/J194</f>
        <v>18.84375</v>
      </c>
      <c r="Q194" s="33"/>
      <c r="R194" s="32">
        <f t="shared" ref="R194:R199" si="303">Q194/K194</f>
        <v>0</v>
      </c>
      <c r="S194" s="33"/>
      <c r="T194" s="32">
        <f t="shared" ref="T194:T199" si="304">S194/K194</f>
        <v>0</v>
      </c>
      <c r="U194" s="33"/>
      <c r="V194" s="32">
        <f t="shared" ref="V194:V199" si="305">U194/K194</f>
        <v>0</v>
      </c>
      <c r="W194" s="33">
        <v>0</v>
      </c>
      <c r="X194" s="32">
        <f t="shared" ref="X194:X199" si="306">(W194/K194)/J194</f>
        <v>0</v>
      </c>
      <c r="Y194" s="33">
        <v>0</v>
      </c>
      <c r="Z194" s="32">
        <f t="shared" ref="Z194:Z199" si="307">(Y194/K194)/J194</f>
        <v>0</v>
      </c>
      <c r="AA194" s="33">
        <v>0</v>
      </c>
      <c r="AB194" s="32">
        <f t="shared" ref="AB194:AB199" si="308">(AA194/K194)/J194</f>
        <v>0</v>
      </c>
      <c r="AC194" s="32">
        <v>0</v>
      </c>
      <c r="AD194" s="33">
        <v>0</v>
      </c>
      <c r="AE194" s="32">
        <f t="shared" ref="AE194:AE199" si="309">AD194/K194</f>
        <v>0</v>
      </c>
      <c r="AF194" s="717">
        <v>25</v>
      </c>
      <c r="AG194" s="32">
        <v>0</v>
      </c>
      <c r="AH194" s="74">
        <v>0.04</v>
      </c>
      <c r="AI194" s="74">
        <v>1.4999999999999999E-2</v>
      </c>
      <c r="AJ194" s="32">
        <f t="shared" ref="AJ194:AJ199" si="310">(D194*AH194)+AG194</f>
        <v>2.2000000000000002</v>
      </c>
      <c r="AK194" s="35">
        <f t="shared" ref="AK194:AK199" si="311">D194*AI194</f>
        <v>0.82499999999999996</v>
      </c>
    </row>
    <row r="195" spans="1:37" ht="12.75" customHeight="1" x14ac:dyDescent="0.2">
      <c r="A195" s="515" t="s">
        <v>401</v>
      </c>
      <c r="B195" s="36" t="s">
        <v>11</v>
      </c>
      <c r="C195" s="36" t="s">
        <v>2</v>
      </c>
      <c r="D195" s="489">
        <v>55</v>
      </c>
      <c r="E195" s="489">
        <v>40</v>
      </c>
      <c r="F195" s="489">
        <v>10</v>
      </c>
      <c r="G195" s="37">
        <f t="shared" si="298"/>
        <v>39.346614583333341</v>
      </c>
      <c r="H195" s="37">
        <f t="shared" si="299"/>
        <v>15.653385416666659</v>
      </c>
      <c r="I195" s="38">
        <f t="shared" si="300"/>
        <v>0.28460700757575741</v>
      </c>
      <c r="J195" s="39">
        <v>24</v>
      </c>
      <c r="K195" s="699">
        <v>32</v>
      </c>
      <c r="L195" s="41">
        <v>1.2</v>
      </c>
      <c r="M195" s="843">
        <v>8695</v>
      </c>
      <c r="N195" s="42"/>
      <c r="O195" s="43">
        <f t="shared" si="301"/>
        <v>271.71875</v>
      </c>
      <c r="P195" s="44">
        <f t="shared" si="302"/>
        <v>11.321614583333334</v>
      </c>
      <c r="Q195" s="45"/>
      <c r="R195" s="44">
        <f t="shared" si="303"/>
        <v>0</v>
      </c>
      <c r="S195" s="45"/>
      <c r="T195" s="44">
        <f t="shared" si="304"/>
        <v>0</v>
      </c>
      <c r="U195" s="45"/>
      <c r="V195" s="44">
        <f t="shared" si="305"/>
        <v>0</v>
      </c>
      <c r="W195" s="45">
        <v>0</v>
      </c>
      <c r="X195" s="44">
        <f t="shared" si="306"/>
        <v>0</v>
      </c>
      <c r="Y195" s="45">
        <v>0</v>
      </c>
      <c r="Z195" s="44">
        <f t="shared" si="307"/>
        <v>0</v>
      </c>
      <c r="AA195" s="45">
        <v>0</v>
      </c>
      <c r="AB195" s="44">
        <f t="shared" si="308"/>
        <v>0</v>
      </c>
      <c r="AC195" s="44">
        <v>0</v>
      </c>
      <c r="AD195" s="45">
        <v>0</v>
      </c>
      <c r="AE195" s="44">
        <f t="shared" si="309"/>
        <v>0</v>
      </c>
      <c r="AF195" s="629">
        <v>25</v>
      </c>
      <c r="AG195" s="44">
        <v>0</v>
      </c>
      <c r="AH195" s="75">
        <v>0.04</v>
      </c>
      <c r="AI195" s="75">
        <v>1.4999999999999999E-2</v>
      </c>
      <c r="AJ195" s="44">
        <f t="shared" si="310"/>
        <v>2.2000000000000002</v>
      </c>
      <c r="AK195" s="47">
        <f t="shared" si="311"/>
        <v>0.82499999999999996</v>
      </c>
    </row>
    <row r="196" spans="1:37" ht="12.75" customHeight="1" x14ac:dyDescent="0.2">
      <c r="A196" s="515" t="s">
        <v>401</v>
      </c>
      <c r="B196" s="36" t="s">
        <v>11</v>
      </c>
      <c r="C196" s="36" t="s">
        <v>3</v>
      </c>
      <c r="D196" s="489">
        <v>55</v>
      </c>
      <c r="E196" s="489">
        <v>40</v>
      </c>
      <c r="F196" s="489">
        <v>10</v>
      </c>
      <c r="G196" s="37">
        <f t="shared" si="298"/>
        <v>39.500694444444449</v>
      </c>
      <c r="H196" s="37">
        <f t="shared" si="299"/>
        <v>15.499305555555551</v>
      </c>
      <c r="I196" s="38">
        <f t="shared" si="300"/>
        <v>0.28180555555555548</v>
      </c>
      <c r="J196" s="39">
        <v>36</v>
      </c>
      <c r="K196" s="699">
        <v>32</v>
      </c>
      <c r="L196" s="41">
        <v>1.2</v>
      </c>
      <c r="M196" s="843">
        <v>13220</v>
      </c>
      <c r="N196" s="42"/>
      <c r="O196" s="43">
        <f t="shared" si="301"/>
        <v>413.125</v>
      </c>
      <c r="P196" s="44">
        <f t="shared" si="302"/>
        <v>11.475694444444445</v>
      </c>
      <c r="Q196" s="45"/>
      <c r="R196" s="44">
        <f t="shared" si="303"/>
        <v>0</v>
      </c>
      <c r="S196" s="45"/>
      <c r="T196" s="44">
        <f t="shared" si="304"/>
        <v>0</v>
      </c>
      <c r="U196" s="45"/>
      <c r="V196" s="44">
        <f t="shared" si="305"/>
        <v>0</v>
      </c>
      <c r="W196" s="45">
        <v>0</v>
      </c>
      <c r="X196" s="44">
        <f t="shared" si="306"/>
        <v>0</v>
      </c>
      <c r="Y196" s="45">
        <v>0</v>
      </c>
      <c r="Z196" s="44">
        <f t="shared" si="307"/>
        <v>0</v>
      </c>
      <c r="AA196" s="45">
        <v>0</v>
      </c>
      <c r="AB196" s="44">
        <f t="shared" si="308"/>
        <v>0</v>
      </c>
      <c r="AC196" s="44">
        <v>0</v>
      </c>
      <c r="AD196" s="45">
        <v>0</v>
      </c>
      <c r="AE196" s="44">
        <f t="shared" si="309"/>
        <v>0</v>
      </c>
      <c r="AF196" s="629">
        <v>25</v>
      </c>
      <c r="AG196" s="44">
        <v>0</v>
      </c>
      <c r="AH196" s="75">
        <v>0.04</v>
      </c>
      <c r="AI196" s="75">
        <v>1.4999999999999999E-2</v>
      </c>
      <c r="AJ196" s="44">
        <f t="shared" si="310"/>
        <v>2.2000000000000002</v>
      </c>
      <c r="AK196" s="47">
        <f t="shared" si="311"/>
        <v>0.82499999999999996</v>
      </c>
    </row>
    <row r="197" spans="1:37" ht="12.75" customHeight="1" x14ac:dyDescent="0.2">
      <c r="A197" s="515" t="s">
        <v>401</v>
      </c>
      <c r="B197" s="36" t="s">
        <v>10</v>
      </c>
      <c r="C197" s="36" t="s">
        <v>1</v>
      </c>
      <c r="D197" s="489">
        <v>50</v>
      </c>
      <c r="E197" s="489">
        <v>40</v>
      </c>
      <c r="F197" s="489">
        <v>10</v>
      </c>
      <c r="G197" s="37">
        <f t="shared" si="298"/>
        <v>44.34375</v>
      </c>
      <c r="H197" s="37">
        <f t="shared" si="299"/>
        <v>5.65625</v>
      </c>
      <c r="I197" s="38">
        <f t="shared" si="300"/>
        <v>0.113125</v>
      </c>
      <c r="J197" s="39">
        <v>10</v>
      </c>
      <c r="K197" s="699">
        <v>32</v>
      </c>
      <c r="L197" s="41">
        <v>1.2</v>
      </c>
      <c r="M197" s="843">
        <v>5310</v>
      </c>
      <c r="N197" s="42"/>
      <c r="O197" s="43">
        <f t="shared" si="301"/>
        <v>165.9375</v>
      </c>
      <c r="P197" s="44">
        <f t="shared" si="302"/>
        <v>16.59375</v>
      </c>
      <c r="Q197" s="45"/>
      <c r="R197" s="44">
        <f t="shared" si="303"/>
        <v>0</v>
      </c>
      <c r="S197" s="45"/>
      <c r="T197" s="44">
        <f t="shared" si="304"/>
        <v>0</v>
      </c>
      <c r="U197" s="45"/>
      <c r="V197" s="44">
        <f t="shared" si="305"/>
        <v>0</v>
      </c>
      <c r="W197" s="45">
        <v>0</v>
      </c>
      <c r="X197" s="44">
        <f t="shared" si="306"/>
        <v>0</v>
      </c>
      <c r="Y197" s="45">
        <v>0</v>
      </c>
      <c r="Z197" s="44">
        <f t="shared" si="307"/>
        <v>0</v>
      </c>
      <c r="AA197" s="45">
        <v>0</v>
      </c>
      <c r="AB197" s="44">
        <f t="shared" si="308"/>
        <v>0</v>
      </c>
      <c r="AC197" s="44">
        <v>0</v>
      </c>
      <c r="AD197" s="45">
        <v>0</v>
      </c>
      <c r="AE197" s="44">
        <f t="shared" si="309"/>
        <v>0</v>
      </c>
      <c r="AF197" s="629">
        <v>25</v>
      </c>
      <c r="AG197" s="44">
        <v>0</v>
      </c>
      <c r="AH197" s="75">
        <v>0.04</v>
      </c>
      <c r="AI197" s="75">
        <v>1.4999999999999999E-2</v>
      </c>
      <c r="AJ197" s="44">
        <f t="shared" si="310"/>
        <v>2</v>
      </c>
      <c r="AK197" s="47">
        <f t="shared" si="311"/>
        <v>0.75</v>
      </c>
    </row>
    <row r="198" spans="1:37" ht="12.75" customHeight="1" x14ac:dyDescent="0.2">
      <c r="A198" s="515" t="s">
        <v>401</v>
      </c>
      <c r="B198" s="36" t="s">
        <v>10</v>
      </c>
      <c r="C198" s="36" t="s">
        <v>2</v>
      </c>
      <c r="D198" s="489">
        <v>50</v>
      </c>
      <c r="E198" s="489">
        <v>40</v>
      </c>
      <c r="F198" s="489">
        <v>10</v>
      </c>
      <c r="G198" s="37">
        <f t="shared" si="298"/>
        <v>37.502604166666664</v>
      </c>
      <c r="H198" s="37">
        <f t="shared" si="299"/>
        <v>12.497395833333336</v>
      </c>
      <c r="I198" s="38">
        <f t="shared" si="300"/>
        <v>0.24994791666666671</v>
      </c>
      <c r="J198" s="39">
        <v>24</v>
      </c>
      <c r="K198" s="699">
        <v>32</v>
      </c>
      <c r="L198" s="41">
        <v>1.2</v>
      </c>
      <c r="M198" s="843">
        <v>7490</v>
      </c>
      <c r="N198" s="42"/>
      <c r="O198" s="43">
        <f t="shared" si="301"/>
        <v>234.0625</v>
      </c>
      <c r="P198" s="44">
        <f t="shared" si="302"/>
        <v>9.7526041666666661</v>
      </c>
      <c r="Q198" s="45"/>
      <c r="R198" s="44">
        <f t="shared" si="303"/>
        <v>0</v>
      </c>
      <c r="S198" s="45"/>
      <c r="T198" s="44">
        <f t="shared" si="304"/>
        <v>0</v>
      </c>
      <c r="U198" s="45"/>
      <c r="V198" s="44">
        <f t="shared" si="305"/>
        <v>0</v>
      </c>
      <c r="W198" s="45">
        <v>0</v>
      </c>
      <c r="X198" s="44">
        <f t="shared" si="306"/>
        <v>0</v>
      </c>
      <c r="Y198" s="45">
        <v>0</v>
      </c>
      <c r="Z198" s="44">
        <f t="shared" si="307"/>
        <v>0</v>
      </c>
      <c r="AA198" s="45">
        <v>0</v>
      </c>
      <c r="AB198" s="44">
        <f t="shared" si="308"/>
        <v>0</v>
      </c>
      <c r="AC198" s="44">
        <v>0</v>
      </c>
      <c r="AD198" s="45">
        <v>0</v>
      </c>
      <c r="AE198" s="44">
        <f t="shared" si="309"/>
        <v>0</v>
      </c>
      <c r="AF198" s="629">
        <v>25</v>
      </c>
      <c r="AG198" s="44">
        <v>0</v>
      </c>
      <c r="AH198" s="75">
        <v>0.04</v>
      </c>
      <c r="AI198" s="75">
        <v>1.4999999999999999E-2</v>
      </c>
      <c r="AJ198" s="44">
        <f t="shared" si="310"/>
        <v>2</v>
      </c>
      <c r="AK198" s="47">
        <f t="shared" si="311"/>
        <v>0.75</v>
      </c>
    </row>
    <row r="199" spans="1:37" s="370" customFormat="1" ht="12.75" customHeight="1" thickBot="1" x14ac:dyDescent="0.25">
      <c r="A199" s="511" t="s">
        <v>401</v>
      </c>
      <c r="B199" s="48" t="s">
        <v>10</v>
      </c>
      <c r="C199" s="48" t="s">
        <v>3</v>
      </c>
      <c r="D199" s="512">
        <v>50</v>
      </c>
      <c r="E199" s="512">
        <v>40</v>
      </c>
      <c r="F199" s="512">
        <v>10</v>
      </c>
      <c r="G199" s="49">
        <f t="shared" si="298"/>
        <v>37.585069444444443</v>
      </c>
      <c r="H199" s="49">
        <f t="shared" si="299"/>
        <v>12.414930555555557</v>
      </c>
      <c r="I199" s="50">
        <f t="shared" si="300"/>
        <v>0.24829861111111115</v>
      </c>
      <c r="J199" s="51">
        <v>36</v>
      </c>
      <c r="K199" s="700">
        <v>32</v>
      </c>
      <c r="L199" s="93">
        <v>1.2</v>
      </c>
      <c r="M199" s="843">
        <v>11330</v>
      </c>
      <c r="N199" s="86"/>
      <c r="O199" s="55">
        <f t="shared" si="301"/>
        <v>354.0625</v>
      </c>
      <c r="P199" s="56">
        <f t="shared" si="302"/>
        <v>9.8350694444444446</v>
      </c>
      <c r="Q199" s="57"/>
      <c r="R199" s="56">
        <f t="shared" si="303"/>
        <v>0</v>
      </c>
      <c r="S199" s="57"/>
      <c r="T199" s="56">
        <f t="shared" si="304"/>
        <v>0</v>
      </c>
      <c r="U199" s="57"/>
      <c r="V199" s="56">
        <f t="shared" si="305"/>
        <v>0</v>
      </c>
      <c r="W199" s="57">
        <v>0</v>
      </c>
      <c r="X199" s="56">
        <f t="shared" si="306"/>
        <v>0</v>
      </c>
      <c r="Y199" s="57">
        <v>0</v>
      </c>
      <c r="Z199" s="56">
        <f t="shared" si="307"/>
        <v>0</v>
      </c>
      <c r="AA199" s="57">
        <v>0</v>
      </c>
      <c r="AB199" s="56">
        <f t="shared" si="308"/>
        <v>0</v>
      </c>
      <c r="AC199" s="56">
        <v>0</v>
      </c>
      <c r="AD199" s="57">
        <v>0</v>
      </c>
      <c r="AE199" s="56">
        <f t="shared" si="309"/>
        <v>0</v>
      </c>
      <c r="AF199" s="667">
        <v>25</v>
      </c>
      <c r="AG199" s="56">
        <v>0</v>
      </c>
      <c r="AH199" s="76">
        <v>0.04</v>
      </c>
      <c r="AI199" s="76">
        <v>1.4999999999999999E-2</v>
      </c>
      <c r="AJ199" s="56">
        <f t="shared" si="310"/>
        <v>2</v>
      </c>
      <c r="AK199" s="59">
        <f t="shared" si="311"/>
        <v>0.75</v>
      </c>
    </row>
    <row r="200" spans="1:37" ht="12.75" customHeight="1" x14ac:dyDescent="0.2">
      <c r="A200" s="513" t="s">
        <v>402</v>
      </c>
      <c r="B200" s="60" t="s">
        <v>11</v>
      </c>
      <c r="C200" s="60" t="s">
        <v>1</v>
      </c>
      <c r="D200" s="514">
        <v>75</v>
      </c>
      <c r="E200" s="514">
        <v>45</v>
      </c>
      <c r="F200" s="514">
        <v>10</v>
      </c>
      <c r="G200" s="61">
        <f t="shared" ref="G200:G205" si="312">SUM(P200,R200,T200,V200,X200,Z200,AB200,AC200,AE200,AF200,AJ200,AK200)</f>
        <v>52.96875</v>
      </c>
      <c r="H200" s="61">
        <f t="shared" ref="H200:H205" si="313">D200-G200</f>
        <v>22.03125</v>
      </c>
      <c r="I200" s="62">
        <f t="shared" ref="I200:I205" si="314">H200/D200</f>
        <v>0.29375000000000001</v>
      </c>
      <c r="J200" s="63">
        <v>10</v>
      </c>
      <c r="K200" s="698">
        <v>32</v>
      </c>
      <c r="L200" s="29">
        <v>1.2</v>
      </c>
      <c r="M200" s="843">
        <v>6030</v>
      </c>
      <c r="N200" s="30"/>
      <c r="O200" s="66">
        <f t="shared" ref="O200:O205" si="315">(M200+N200)/K200</f>
        <v>188.4375</v>
      </c>
      <c r="P200" s="67">
        <f t="shared" ref="P200:P205" si="316">O200/J200</f>
        <v>18.84375</v>
      </c>
      <c r="Q200" s="69"/>
      <c r="R200" s="67">
        <f t="shared" ref="R200:R205" si="317">Q200/K200</f>
        <v>0</v>
      </c>
      <c r="S200" s="69"/>
      <c r="T200" s="67">
        <f t="shared" ref="T200:T205" si="318">S200/K200</f>
        <v>0</v>
      </c>
      <c r="U200" s="69"/>
      <c r="V200" s="67">
        <f t="shared" ref="V200:V205" si="319">U200/K200</f>
        <v>0</v>
      </c>
      <c r="W200" s="69">
        <v>0</v>
      </c>
      <c r="X200" s="67">
        <f t="shared" ref="X200:X205" si="320">(W200/K200)/J200</f>
        <v>0</v>
      </c>
      <c r="Y200" s="69">
        <v>0</v>
      </c>
      <c r="Z200" s="67">
        <f t="shared" ref="Z200:Z205" si="321">(Y200/K200)/J200</f>
        <v>0</v>
      </c>
      <c r="AA200" s="69">
        <v>0</v>
      </c>
      <c r="AB200" s="67">
        <f t="shared" ref="AB200:AB205" si="322">(AA200/K200)/J200</f>
        <v>0</v>
      </c>
      <c r="AC200" s="67">
        <v>0</v>
      </c>
      <c r="AD200" s="69">
        <v>0</v>
      </c>
      <c r="AE200" s="67">
        <f t="shared" ref="AE200:AE205" si="323">AD200/K200</f>
        <v>0</v>
      </c>
      <c r="AF200" s="630">
        <v>30</v>
      </c>
      <c r="AG200" s="67">
        <v>0</v>
      </c>
      <c r="AH200" s="79">
        <v>0.04</v>
      </c>
      <c r="AI200" s="79">
        <v>1.4999999999999999E-2</v>
      </c>
      <c r="AJ200" s="67">
        <f t="shared" ref="AJ200:AJ205" si="324">(D200*AH200)+AG200</f>
        <v>3</v>
      </c>
      <c r="AK200" s="71">
        <f t="shared" ref="AK200:AK205" si="325">D200*AI200</f>
        <v>1.125</v>
      </c>
    </row>
    <row r="201" spans="1:37" ht="12.75" customHeight="1" x14ac:dyDescent="0.2">
      <c r="A201" s="515" t="s">
        <v>402</v>
      </c>
      <c r="B201" s="36" t="s">
        <v>11</v>
      </c>
      <c r="C201" s="36" t="s">
        <v>2</v>
      </c>
      <c r="D201" s="489">
        <v>75</v>
      </c>
      <c r="E201" s="489">
        <v>45</v>
      </c>
      <c r="F201" s="489">
        <v>10</v>
      </c>
      <c r="G201" s="37">
        <f t="shared" si="312"/>
        <v>45.446614583333336</v>
      </c>
      <c r="H201" s="37">
        <f t="shared" si="313"/>
        <v>29.553385416666664</v>
      </c>
      <c r="I201" s="38">
        <f t="shared" si="314"/>
        <v>0.39404513888888887</v>
      </c>
      <c r="J201" s="39">
        <v>24</v>
      </c>
      <c r="K201" s="699">
        <v>32</v>
      </c>
      <c r="L201" s="583">
        <v>1.2</v>
      </c>
      <c r="M201" s="843">
        <v>8695</v>
      </c>
      <c r="N201" s="535"/>
      <c r="O201" s="43">
        <f t="shared" si="315"/>
        <v>271.71875</v>
      </c>
      <c r="P201" s="44">
        <f t="shared" si="316"/>
        <v>11.321614583333334</v>
      </c>
      <c r="Q201" s="45"/>
      <c r="R201" s="44">
        <f t="shared" si="317"/>
        <v>0</v>
      </c>
      <c r="S201" s="45"/>
      <c r="T201" s="44">
        <f t="shared" si="318"/>
        <v>0</v>
      </c>
      <c r="U201" s="45"/>
      <c r="V201" s="44">
        <f t="shared" si="319"/>
        <v>0</v>
      </c>
      <c r="W201" s="45">
        <v>0</v>
      </c>
      <c r="X201" s="44">
        <f t="shared" si="320"/>
        <v>0</v>
      </c>
      <c r="Y201" s="45">
        <v>0</v>
      </c>
      <c r="Z201" s="44">
        <f t="shared" si="321"/>
        <v>0</v>
      </c>
      <c r="AA201" s="45">
        <v>0</v>
      </c>
      <c r="AB201" s="44">
        <f t="shared" si="322"/>
        <v>0</v>
      </c>
      <c r="AC201" s="44">
        <v>0</v>
      </c>
      <c r="AD201" s="45">
        <v>0</v>
      </c>
      <c r="AE201" s="44">
        <f t="shared" si="323"/>
        <v>0</v>
      </c>
      <c r="AF201" s="629">
        <v>30</v>
      </c>
      <c r="AG201" s="44">
        <v>0</v>
      </c>
      <c r="AH201" s="75">
        <v>0.04</v>
      </c>
      <c r="AI201" s="75">
        <v>1.4999999999999999E-2</v>
      </c>
      <c r="AJ201" s="44">
        <f t="shared" si="324"/>
        <v>3</v>
      </c>
      <c r="AK201" s="47">
        <f t="shared" si="325"/>
        <v>1.125</v>
      </c>
    </row>
    <row r="202" spans="1:37" ht="12.75" customHeight="1" x14ac:dyDescent="0.2">
      <c r="A202" s="515" t="s">
        <v>402</v>
      </c>
      <c r="B202" s="36" t="s">
        <v>11</v>
      </c>
      <c r="C202" s="36" t="s">
        <v>3</v>
      </c>
      <c r="D202" s="489">
        <v>75</v>
      </c>
      <c r="E202" s="489">
        <v>45</v>
      </c>
      <c r="F202" s="489">
        <v>10</v>
      </c>
      <c r="G202" s="37">
        <f t="shared" si="312"/>
        <v>45.600694444444443</v>
      </c>
      <c r="H202" s="37">
        <f t="shared" si="313"/>
        <v>29.399305555555557</v>
      </c>
      <c r="I202" s="38">
        <f t="shared" si="314"/>
        <v>0.39199074074074075</v>
      </c>
      <c r="J202" s="39">
        <v>36</v>
      </c>
      <c r="K202" s="699">
        <v>32</v>
      </c>
      <c r="L202" s="583">
        <v>1.2</v>
      </c>
      <c r="M202" s="843">
        <v>13220</v>
      </c>
      <c r="N202" s="584"/>
      <c r="O202" s="43">
        <f t="shared" si="315"/>
        <v>413.125</v>
      </c>
      <c r="P202" s="44">
        <f t="shared" si="316"/>
        <v>11.475694444444445</v>
      </c>
      <c r="Q202" s="45"/>
      <c r="R202" s="44">
        <f t="shared" si="317"/>
        <v>0</v>
      </c>
      <c r="S202" s="45"/>
      <c r="T202" s="44">
        <f t="shared" si="318"/>
        <v>0</v>
      </c>
      <c r="U202" s="45"/>
      <c r="V202" s="44">
        <f t="shared" si="319"/>
        <v>0</v>
      </c>
      <c r="W202" s="45">
        <v>0</v>
      </c>
      <c r="X202" s="44">
        <f t="shared" si="320"/>
        <v>0</v>
      </c>
      <c r="Y202" s="45">
        <v>0</v>
      </c>
      <c r="Z202" s="44">
        <f t="shared" si="321"/>
        <v>0</v>
      </c>
      <c r="AA202" s="45">
        <v>0</v>
      </c>
      <c r="AB202" s="44">
        <f t="shared" si="322"/>
        <v>0</v>
      </c>
      <c r="AC202" s="44">
        <v>0</v>
      </c>
      <c r="AD202" s="45">
        <v>0</v>
      </c>
      <c r="AE202" s="44">
        <f t="shared" si="323"/>
        <v>0</v>
      </c>
      <c r="AF202" s="629">
        <v>30</v>
      </c>
      <c r="AG202" s="44">
        <v>0</v>
      </c>
      <c r="AH202" s="75">
        <v>0.04</v>
      </c>
      <c r="AI202" s="75">
        <v>1.4999999999999999E-2</v>
      </c>
      <c r="AJ202" s="44">
        <f t="shared" si="324"/>
        <v>3</v>
      </c>
      <c r="AK202" s="47">
        <f t="shared" si="325"/>
        <v>1.125</v>
      </c>
    </row>
    <row r="203" spans="1:37" ht="12.75" customHeight="1" x14ac:dyDescent="0.2">
      <c r="A203" s="515" t="s">
        <v>402</v>
      </c>
      <c r="B203" s="36" t="s">
        <v>10</v>
      </c>
      <c r="C203" s="36" t="s">
        <v>1</v>
      </c>
      <c r="D203" s="489">
        <v>75</v>
      </c>
      <c r="E203" s="489">
        <v>45</v>
      </c>
      <c r="F203" s="489">
        <v>10</v>
      </c>
      <c r="G203" s="37">
        <f t="shared" si="312"/>
        <v>50.71875</v>
      </c>
      <c r="H203" s="37">
        <f t="shared" si="313"/>
        <v>24.28125</v>
      </c>
      <c r="I203" s="38">
        <f t="shared" si="314"/>
        <v>0.32374999999999998</v>
      </c>
      <c r="J203" s="39">
        <v>10</v>
      </c>
      <c r="K203" s="699">
        <v>32</v>
      </c>
      <c r="L203" s="583">
        <v>1.2</v>
      </c>
      <c r="M203" s="843">
        <v>5310</v>
      </c>
      <c r="N203" s="535"/>
      <c r="O203" s="43">
        <f t="shared" si="315"/>
        <v>165.9375</v>
      </c>
      <c r="P203" s="44">
        <f t="shared" si="316"/>
        <v>16.59375</v>
      </c>
      <c r="Q203" s="45"/>
      <c r="R203" s="44">
        <f t="shared" si="317"/>
        <v>0</v>
      </c>
      <c r="S203" s="45"/>
      <c r="T203" s="44">
        <f t="shared" si="318"/>
        <v>0</v>
      </c>
      <c r="U203" s="45"/>
      <c r="V203" s="44">
        <f t="shared" si="319"/>
        <v>0</v>
      </c>
      <c r="W203" s="45">
        <v>0</v>
      </c>
      <c r="X203" s="44">
        <f t="shared" si="320"/>
        <v>0</v>
      </c>
      <c r="Y203" s="45">
        <v>0</v>
      </c>
      <c r="Z203" s="44">
        <f t="shared" si="321"/>
        <v>0</v>
      </c>
      <c r="AA203" s="45">
        <v>0</v>
      </c>
      <c r="AB203" s="44">
        <f t="shared" si="322"/>
        <v>0</v>
      </c>
      <c r="AC203" s="44">
        <v>0</v>
      </c>
      <c r="AD203" s="45">
        <v>0</v>
      </c>
      <c r="AE203" s="44">
        <f t="shared" si="323"/>
        <v>0</v>
      </c>
      <c r="AF203" s="629">
        <v>30</v>
      </c>
      <c r="AG203" s="44">
        <v>0</v>
      </c>
      <c r="AH203" s="75">
        <v>0.04</v>
      </c>
      <c r="AI203" s="75">
        <v>1.4999999999999999E-2</v>
      </c>
      <c r="AJ203" s="44">
        <f t="shared" si="324"/>
        <v>3</v>
      </c>
      <c r="AK203" s="47">
        <f t="shared" si="325"/>
        <v>1.125</v>
      </c>
    </row>
    <row r="204" spans="1:37" ht="12.75" customHeight="1" x14ac:dyDescent="0.2">
      <c r="A204" s="515" t="s">
        <v>402</v>
      </c>
      <c r="B204" s="36" t="s">
        <v>10</v>
      </c>
      <c r="C204" s="36" t="s">
        <v>2</v>
      </c>
      <c r="D204" s="489">
        <v>75</v>
      </c>
      <c r="E204" s="489">
        <v>45</v>
      </c>
      <c r="F204" s="489">
        <v>10</v>
      </c>
      <c r="G204" s="37">
        <f t="shared" si="312"/>
        <v>43.877604166666664</v>
      </c>
      <c r="H204" s="37">
        <f t="shared" si="313"/>
        <v>31.122395833333336</v>
      </c>
      <c r="I204" s="38">
        <f t="shared" si="314"/>
        <v>0.41496527777777781</v>
      </c>
      <c r="J204" s="39">
        <v>24</v>
      </c>
      <c r="K204" s="699">
        <v>32</v>
      </c>
      <c r="L204" s="583">
        <v>1.2</v>
      </c>
      <c r="M204" s="843">
        <v>7490</v>
      </c>
      <c r="N204" s="535"/>
      <c r="O204" s="43">
        <f t="shared" si="315"/>
        <v>234.0625</v>
      </c>
      <c r="P204" s="44">
        <f t="shared" si="316"/>
        <v>9.7526041666666661</v>
      </c>
      <c r="Q204" s="45"/>
      <c r="R204" s="44">
        <f t="shared" si="317"/>
        <v>0</v>
      </c>
      <c r="S204" s="45"/>
      <c r="T204" s="44">
        <f t="shared" si="318"/>
        <v>0</v>
      </c>
      <c r="U204" s="45"/>
      <c r="V204" s="44">
        <f t="shared" si="319"/>
        <v>0</v>
      </c>
      <c r="W204" s="45">
        <v>0</v>
      </c>
      <c r="X204" s="44">
        <f t="shared" si="320"/>
        <v>0</v>
      </c>
      <c r="Y204" s="45">
        <v>0</v>
      </c>
      <c r="Z204" s="44">
        <f t="shared" si="321"/>
        <v>0</v>
      </c>
      <c r="AA204" s="45">
        <v>0</v>
      </c>
      <c r="AB204" s="44">
        <f t="shared" si="322"/>
        <v>0</v>
      </c>
      <c r="AC204" s="44">
        <v>0</v>
      </c>
      <c r="AD204" s="45">
        <v>0</v>
      </c>
      <c r="AE204" s="44">
        <f t="shared" si="323"/>
        <v>0</v>
      </c>
      <c r="AF204" s="629">
        <v>30</v>
      </c>
      <c r="AG204" s="44">
        <v>0</v>
      </c>
      <c r="AH204" s="75">
        <v>0.04</v>
      </c>
      <c r="AI204" s="75">
        <v>1.4999999999999999E-2</v>
      </c>
      <c r="AJ204" s="44">
        <f t="shared" si="324"/>
        <v>3</v>
      </c>
      <c r="AK204" s="47">
        <f t="shared" si="325"/>
        <v>1.125</v>
      </c>
    </row>
    <row r="205" spans="1:37" ht="12.75" customHeight="1" thickBot="1" x14ac:dyDescent="0.25">
      <c r="A205" s="511" t="s">
        <v>402</v>
      </c>
      <c r="B205" s="48" t="s">
        <v>10</v>
      </c>
      <c r="C205" s="48" t="s">
        <v>3</v>
      </c>
      <c r="D205" s="512">
        <v>75</v>
      </c>
      <c r="E205" s="512">
        <v>45</v>
      </c>
      <c r="F205" s="512">
        <v>10</v>
      </c>
      <c r="G205" s="49">
        <f t="shared" si="312"/>
        <v>43.960069444444443</v>
      </c>
      <c r="H205" s="49">
        <f t="shared" si="313"/>
        <v>31.039930555555557</v>
      </c>
      <c r="I205" s="50">
        <f t="shared" si="314"/>
        <v>0.41386574074074078</v>
      </c>
      <c r="J205" s="51">
        <v>36</v>
      </c>
      <c r="K205" s="700">
        <v>32</v>
      </c>
      <c r="L205" s="585">
        <v>1.2</v>
      </c>
      <c r="M205" s="843">
        <v>11330</v>
      </c>
      <c r="N205" s="586"/>
      <c r="O205" s="55">
        <f t="shared" si="315"/>
        <v>354.0625</v>
      </c>
      <c r="P205" s="56">
        <f t="shared" si="316"/>
        <v>9.8350694444444446</v>
      </c>
      <c r="Q205" s="57"/>
      <c r="R205" s="56">
        <f t="shared" si="317"/>
        <v>0</v>
      </c>
      <c r="S205" s="57"/>
      <c r="T205" s="56">
        <f t="shared" si="318"/>
        <v>0</v>
      </c>
      <c r="U205" s="57"/>
      <c r="V205" s="56">
        <f t="shared" si="319"/>
        <v>0</v>
      </c>
      <c r="W205" s="57">
        <v>0</v>
      </c>
      <c r="X205" s="56">
        <f t="shared" si="320"/>
        <v>0</v>
      </c>
      <c r="Y205" s="57">
        <v>0</v>
      </c>
      <c r="Z205" s="56">
        <f t="shared" si="321"/>
        <v>0</v>
      </c>
      <c r="AA205" s="57">
        <v>0</v>
      </c>
      <c r="AB205" s="56">
        <f t="shared" si="322"/>
        <v>0</v>
      </c>
      <c r="AC205" s="56">
        <v>0</v>
      </c>
      <c r="AD205" s="57">
        <v>0</v>
      </c>
      <c r="AE205" s="56">
        <f t="shared" si="323"/>
        <v>0</v>
      </c>
      <c r="AF205" s="667">
        <v>30</v>
      </c>
      <c r="AG205" s="56">
        <v>0</v>
      </c>
      <c r="AH205" s="76">
        <v>0.04</v>
      </c>
      <c r="AI205" s="76">
        <v>1.4999999999999999E-2</v>
      </c>
      <c r="AJ205" s="56">
        <f t="shared" si="324"/>
        <v>3</v>
      </c>
      <c r="AK205" s="59">
        <f t="shared" si="325"/>
        <v>1.125</v>
      </c>
    </row>
    <row r="206" spans="1:37" s="10" customFormat="1" ht="12.75" customHeight="1" x14ac:dyDescent="0.2">
      <c r="A206" s="510" t="s">
        <v>361</v>
      </c>
      <c r="B206" s="24" t="s">
        <v>11</v>
      </c>
      <c r="C206" s="24" t="s">
        <v>1</v>
      </c>
      <c r="D206" s="488">
        <v>49</v>
      </c>
      <c r="E206" s="488">
        <v>40</v>
      </c>
      <c r="F206" s="488">
        <v>10</v>
      </c>
      <c r="G206" s="25">
        <f t="shared" ref="G206:G211" si="326">SUM(P206,R206,T206,V206,X206,Z206,AB206,AC206,AE206,AF206,AJ206,AK206)</f>
        <v>47.53875</v>
      </c>
      <c r="H206" s="25">
        <f t="shared" ref="H206:H211" si="327">D206-G206</f>
        <v>1.4612499999999997</v>
      </c>
      <c r="I206" s="26">
        <f t="shared" ref="I206:I211" si="328">H206/D206</f>
        <v>2.9821428571428565E-2</v>
      </c>
      <c r="J206" s="27">
        <v>10</v>
      </c>
      <c r="K206" s="701">
        <v>32</v>
      </c>
      <c r="L206" s="587">
        <v>1.2</v>
      </c>
      <c r="M206" s="843">
        <v>6030</v>
      </c>
      <c r="N206" s="590"/>
      <c r="O206" s="31">
        <f t="shared" ref="O206:O211" si="329">(M206+N206)/K206</f>
        <v>188.4375</v>
      </c>
      <c r="P206" s="32">
        <f t="shared" ref="P206:P211" si="330">O206/J206</f>
        <v>18.84375</v>
      </c>
      <c r="Q206" s="33"/>
      <c r="R206" s="32">
        <f t="shared" ref="R206:R211" si="331">Q206/K206</f>
        <v>0</v>
      </c>
      <c r="S206" s="33"/>
      <c r="T206" s="32">
        <f t="shared" ref="T206:T211" si="332">S206/K206</f>
        <v>0</v>
      </c>
      <c r="U206" s="33"/>
      <c r="V206" s="32">
        <f t="shared" ref="V206:V211" si="333">U206/K206</f>
        <v>0</v>
      </c>
      <c r="W206" s="33">
        <v>0</v>
      </c>
      <c r="X206" s="32">
        <f t="shared" ref="X206:X211" si="334">(W206/K206)/J206</f>
        <v>0</v>
      </c>
      <c r="Y206" s="33">
        <v>0</v>
      </c>
      <c r="Z206" s="32">
        <f t="shared" ref="Z206:Z211" si="335">(Y206/K206)/J206</f>
        <v>0</v>
      </c>
      <c r="AA206" s="33">
        <v>0</v>
      </c>
      <c r="AB206" s="32">
        <f t="shared" ref="AB206:AB211" si="336">(AA206/K206)/J206</f>
        <v>0</v>
      </c>
      <c r="AC206" s="32">
        <v>0</v>
      </c>
      <c r="AD206" s="33">
        <v>0</v>
      </c>
      <c r="AE206" s="32">
        <f t="shared" ref="AE206:AE211" si="337">AD206/K206</f>
        <v>0</v>
      </c>
      <c r="AF206" s="717">
        <v>26</v>
      </c>
      <c r="AG206" s="32">
        <v>0</v>
      </c>
      <c r="AH206" s="74">
        <v>0.04</v>
      </c>
      <c r="AI206" s="74">
        <v>1.4999999999999999E-2</v>
      </c>
      <c r="AJ206" s="32">
        <f t="shared" ref="AJ206:AJ211" si="338">(D206*AH206)+AG206</f>
        <v>1.96</v>
      </c>
      <c r="AK206" s="35">
        <f t="shared" ref="AK206:AK211" si="339">D206*AI206</f>
        <v>0.73499999999999999</v>
      </c>
    </row>
    <row r="207" spans="1:37" ht="12.75" customHeight="1" x14ac:dyDescent="0.2">
      <c r="A207" s="515" t="s">
        <v>361</v>
      </c>
      <c r="B207" s="36" t="s">
        <v>11</v>
      </c>
      <c r="C207" s="36" t="s">
        <v>2</v>
      </c>
      <c r="D207" s="489">
        <v>49</v>
      </c>
      <c r="E207" s="489">
        <v>40</v>
      </c>
      <c r="F207" s="489">
        <v>10</v>
      </c>
      <c r="G207" s="37">
        <f t="shared" si="326"/>
        <v>40.016614583333336</v>
      </c>
      <c r="H207" s="37">
        <f t="shared" si="327"/>
        <v>8.983385416666664</v>
      </c>
      <c r="I207" s="38">
        <f t="shared" si="328"/>
        <v>0.18333439625850334</v>
      </c>
      <c r="J207" s="39">
        <v>24</v>
      </c>
      <c r="K207" s="699">
        <v>32</v>
      </c>
      <c r="L207" s="583">
        <v>1.2</v>
      </c>
      <c r="M207" s="843">
        <v>8695</v>
      </c>
      <c r="N207" s="535"/>
      <c r="O207" s="43">
        <f t="shared" si="329"/>
        <v>271.71875</v>
      </c>
      <c r="P207" s="44">
        <f t="shared" si="330"/>
        <v>11.321614583333334</v>
      </c>
      <c r="Q207" s="45"/>
      <c r="R207" s="44">
        <f t="shared" si="331"/>
        <v>0</v>
      </c>
      <c r="S207" s="45"/>
      <c r="T207" s="44">
        <f t="shared" si="332"/>
        <v>0</v>
      </c>
      <c r="U207" s="45"/>
      <c r="V207" s="44">
        <f t="shared" si="333"/>
        <v>0</v>
      </c>
      <c r="W207" s="45">
        <v>0</v>
      </c>
      <c r="X207" s="44">
        <f t="shared" si="334"/>
        <v>0</v>
      </c>
      <c r="Y207" s="45">
        <v>0</v>
      </c>
      <c r="Z207" s="44">
        <f t="shared" si="335"/>
        <v>0</v>
      </c>
      <c r="AA207" s="45">
        <v>0</v>
      </c>
      <c r="AB207" s="44">
        <f t="shared" si="336"/>
        <v>0</v>
      </c>
      <c r="AC207" s="44">
        <v>0</v>
      </c>
      <c r="AD207" s="45">
        <v>0</v>
      </c>
      <c r="AE207" s="44">
        <f t="shared" si="337"/>
        <v>0</v>
      </c>
      <c r="AF207" s="629">
        <v>26</v>
      </c>
      <c r="AG207" s="44">
        <v>0</v>
      </c>
      <c r="AH207" s="75">
        <v>0.04</v>
      </c>
      <c r="AI207" s="75">
        <v>1.4999999999999999E-2</v>
      </c>
      <c r="AJ207" s="44">
        <f t="shared" si="338"/>
        <v>1.96</v>
      </c>
      <c r="AK207" s="47">
        <f t="shared" si="339"/>
        <v>0.73499999999999999</v>
      </c>
    </row>
    <row r="208" spans="1:37" ht="12.75" customHeight="1" x14ac:dyDescent="0.2">
      <c r="A208" s="515" t="s">
        <v>361</v>
      </c>
      <c r="B208" s="36" t="s">
        <v>11</v>
      </c>
      <c r="C208" s="36" t="s">
        <v>3</v>
      </c>
      <c r="D208" s="489">
        <v>49</v>
      </c>
      <c r="E208" s="489">
        <v>40</v>
      </c>
      <c r="F208" s="489">
        <v>10</v>
      </c>
      <c r="G208" s="37">
        <f t="shared" si="326"/>
        <v>40.170694444444443</v>
      </c>
      <c r="H208" s="37">
        <f t="shared" si="327"/>
        <v>8.8293055555555569</v>
      </c>
      <c r="I208" s="38">
        <f t="shared" si="328"/>
        <v>0.18018990929705217</v>
      </c>
      <c r="J208" s="39">
        <v>36</v>
      </c>
      <c r="K208" s="699">
        <v>32</v>
      </c>
      <c r="L208" s="583">
        <v>1.2</v>
      </c>
      <c r="M208" s="843">
        <v>13220</v>
      </c>
      <c r="N208" s="535"/>
      <c r="O208" s="43">
        <f t="shared" si="329"/>
        <v>413.125</v>
      </c>
      <c r="P208" s="44">
        <f t="shared" si="330"/>
        <v>11.475694444444445</v>
      </c>
      <c r="Q208" s="45"/>
      <c r="R208" s="44">
        <f t="shared" si="331"/>
        <v>0</v>
      </c>
      <c r="S208" s="45"/>
      <c r="T208" s="44">
        <f t="shared" si="332"/>
        <v>0</v>
      </c>
      <c r="U208" s="45"/>
      <c r="V208" s="44">
        <f t="shared" si="333"/>
        <v>0</v>
      </c>
      <c r="W208" s="45">
        <v>0</v>
      </c>
      <c r="X208" s="44">
        <f t="shared" si="334"/>
        <v>0</v>
      </c>
      <c r="Y208" s="45">
        <v>0</v>
      </c>
      <c r="Z208" s="44">
        <f t="shared" si="335"/>
        <v>0</v>
      </c>
      <c r="AA208" s="45">
        <v>0</v>
      </c>
      <c r="AB208" s="44">
        <f t="shared" si="336"/>
        <v>0</v>
      </c>
      <c r="AC208" s="44">
        <v>0</v>
      </c>
      <c r="AD208" s="45">
        <v>0</v>
      </c>
      <c r="AE208" s="44">
        <f t="shared" si="337"/>
        <v>0</v>
      </c>
      <c r="AF208" s="629">
        <v>26</v>
      </c>
      <c r="AG208" s="44">
        <v>0</v>
      </c>
      <c r="AH208" s="75">
        <v>0.04</v>
      </c>
      <c r="AI208" s="75">
        <v>1.4999999999999999E-2</v>
      </c>
      <c r="AJ208" s="44">
        <f t="shared" si="338"/>
        <v>1.96</v>
      </c>
      <c r="AK208" s="47">
        <f t="shared" si="339"/>
        <v>0.73499999999999999</v>
      </c>
    </row>
    <row r="209" spans="1:37" ht="12.75" customHeight="1" x14ac:dyDescent="0.2">
      <c r="A209" s="515" t="s">
        <v>361</v>
      </c>
      <c r="B209" s="36" t="s">
        <v>10</v>
      </c>
      <c r="C209" s="36" t="s">
        <v>1</v>
      </c>
      <c r="D209" s="489">
        <v>49</v>
      </c>
      <c r="E209" s="489">
        <v>40</v>
      </c>
      <c r="F209" s="489">
        <v>10</v>
      </c>
      <c r="G209" s="37">
        <f t="shared" si="326"/>
        <v>45.28875</v>
      </c>
      <c r="H209" s="37">
        <f t="shared" si="327"/>
        <v>3.7112499999999997</v>
      </c>
      <c r="I209" s="38">
        <f t="shared" si="328"/>
        <v>7.5739795918367339E-2</v>
      </c>
      <c r="J209" s="39">
        <v>10</v>
      </c>
      <c r="K209" s="699">
        <v>32</v>
      </c>
      <c r="L209" s="583">
        <v>1.2</v>
      </c>
      <c r="M209" s="843">
        <v>5310</v>
      </c>
      <c r="N209" s="535"/>
      <c r="O209" s="43">
        <f t="shared" si="329"/>
        <v>165.9375</v>
      </c>
      <c r="P209" s="44">
        <f t="shared" si="330"/>
        <v>16.59375</v>
      </c>
      <c r="Q209" s="45"/>
      <c r="R209" s="44">
        <f t="shared" si="331"/>
        <v>0</v>
      </c>
      <c r="S209" s="45"/>
      <c r="T209" s="44">
        <f t="shared" si="332"/>
        <v>0</v>
      </c>
      <c r="U209" s="45"/>
      <c r="V209" s="44">
        <f t="shared" si="333"/>
        <v>0</v>
      </c>
      <c r="W209" s="45">
        <v>0</v>
      </c>
      <c r="X209" s="44">
        <f t="shared" si="334"/>
        <v>0</v>
      </c>
      <c r="Y209" s="45">
        <v>0</v>
      </c>
      <c r="Z209" s="44">
        <f t="shared" si="335"/>
        <v>0</v>
      </c>
      <c r="AA209" s="45">
        <v>0</v>
      </c>
      <c r="AB209" s="44">
        <f t="shared" si="336"/>
        <v>0</v>
      </c>
      <c r="AC209" s="44">
        <v>0</v>
      </c>
      <c r="AD209" s="45">
        <v>0</v>
      </c>
      <c r="AE209" s="44">
        <f t="shared" si="337"/>
        <v>0</v>
      </c>
      <c r="AF209" s="629">
        <v>26</v>
      </c>
      <c r="AG209" s="44">
        <v>0</v>
      </c>
      <c r="AH209" s="75">
        <v>0.04</v>
      </c>
      <c r="AI209" s="75">
        <v>1.4999999999999999E-2</v>
      </c>
      <c r="AJ209" s="44">
        <f t="shared" si="338"/>
        <v>1.96</v>
      </c>
      <c r="AK209" s="47">
        <f t="shared" si="339"/>
        <v>0.73499999999999999</v>
      </c>
    </row>
    <row r="210" spans="1:37" ht="12.75" customHeight="1" x14ac:dyDescent="0.2">
      <c r="A210" s="515" t="s">
        <v>361</v>
      </c>
      <c r="B210" s="36" t="s">
        <v>10</v>
      </c>
      <c r="C210" s="36" t="s">
        <v>2</v>
      </c>
      <c r="D210" s="489">
        <v>49</v>
      </c>
      <c r="E210" s="489">
        <v>40</v>
      </c>
      <c r="F210" s="489">
        <v>10</v>
      </c>
      <c r="G210" s="37">
        <f t="shared" si="326"/>
        <v>38.447604166666665</v>
      </c>
      <c r="H210" s="37">
        <f t="shared" si="327"/>
        <v>10.552395833333335</v>
      </c>
      <c r="I210" s="38">
        <f t="shared" si="328"/>
        <v>0.21535501700680276</v>
      </c>
      <c r="J210" s="39">
        <v>24</v>
      </c>
      <c r="K210" s="699">
        <v>32</v>
      </c>
      <c r="L210" s="583">
        <v>1.2</v>
      </c>
      <c r="M210" s="843">
        <v>7490</v>
      </c>
      <c r="N210" s="584"/>
      <c r="O210" s="43">
        <f t="shared" si="329"/>
        <v>234.0625</v>
      </c>
      <c r="P210" s="44">
        <f t="shared" si="330"/>
        <v>9.7526041666666661</v>
      </c>
      <c r="Q210" s="45"/>
      <c r="R210" s="44">
        <f t="shared" si="331"/>
        <v>0</v>
      </c>
      <c r="S210" s="45"/>
      <c r="T210" s="44">
        <f t="shared" si="332"/>
        <v>0</v>
      </c>
      <c r="U210" s="45"/>
      <c r="V210" s="44">
        <f t="shared" si="333"/>
        <v>0</v>
      </c>
      <c r="W210" s="45">
        <v>0</v>
      </c>
      <c r="X210" s="44">
        <f t="shared" si="334"/>
        <v>0</v>
      </c>
      <c r="Y210" s="45">
        <v>0</v>
      </c>
      <c r="Z210" s="44">
        <f t="shared" si="335"/>
        <v>0</v>
      </c>
      <c r="AA210" s="45">
        <v>0</v>
      </c>
      <c r="AB210" s="44">
        <f t="shared" si="336"/>
        <v>0</v>
      </c>
      <c r="AC210" s="44">
        <v>0</v>
      </c>
      <c r="AD210" s="45">
        <v>0</v>
      </c>
      <c r="AE210" s="44">
        <f t="shared" si="337"/>
        <v>0</v>
      </c>
      <c r="AF210" s="629">
        <v>26</v>
      </c>
      <c r="AG210" s="44">
        <v>0</v>
      </c>
      <c r="AH210" s="75">
        <v>0.04</v>
      </c>
      <c r="AI210" s="75">
        <v>1.4999999999999999E-2</v>
      </c>
      <c r="AJ210" s="44">
        <f t="shared" si="338"/>
        <v>1.96</v>
      </c>
      <c r="AK210" s="47">
        <f t="shared" si="339"/>
        <v>0.73499999999999999</v>
      </c>
    </row>
    <row r="211" spans="1:37" s="370" customFormat="1" ht="12.75" customHeight="1" thickBot="1" x14ac:dyDescent="0.25">
      <c r="A211" s="511" t="s">
        <v>361</v>
      </c>
      <c r="B211" s="48" t="s">
        <v>10</v>
      </c>
      <c r="C211" s="48" t="s">
        <v>3</v>
      </c>
      <c r="D211" s="512">
        <v>49</v>
      </c>
      <c r="E211" s="512">
        <v>40</v>
      </c>
      <c r="F211" s="512">
        <v>10</v>
      </c>
      <c r="G211" s="49">
        <f t="shared" si="326"/>
        <v>38.530069444444443</v>
      </c>
      <c r="H211" s="49">
        <f t="shared" si="327"/>
        <v>10.469930555555557</v>
      </c>
      <c r="I211" s="50">
        <f t="shared" si="328"/>
        <v>0.21367205215419505</v>
      </c>
      <c r="J211" s="51">
        <v>36</v>
      </c>
      <c r="K211" s="700">
        <v>32</v>
      </c>
      <c r="L211" s="585">
        <v>1.2</v>
      </c>
      <c r="M211" s="843">
        <v>11330</v>
      </c>
      <c r="N211" s="586"/>
      <c r="O211" s="55">
        <f t="shared" si="329"/>
        <v>354.0625</v>
      </c>
      <c r="P211" s="56">
        <f t="shared" si="330"/>
        <v>9.8350694444444446</v>
      </c>
      <c r="Q211" s="57"/>
      <c r="R211" s="56">
        <f t="shared" si="331"/>
        <v>0</v>
      </c>
      <c r="S211" s="57"/>
      <c r="T211" s="56">
        <f t="shared" si="332"/>
        <v>0</v>
      </c>
      <c r="U211" s="57"/>
      <c r="V211" s="56">
        <f t="shared" si="333"/>
        <v>0</v>
      </c>
      <c r="W211" s="57">
        <v>0</v>
      </c>
      <c r="X211" s="56">
        <f t="shared" si="334"/>
        <v>0</v>
      </c>
      <c r="Y211" s="57">
        <v>0</v>
      </c>
      <c r="Z211" s="56">
        <f t="shared" si="335"/>
        <v>0</v>
      </c>
      <c r="AA211" s="57">
        <v>0</v>
      </c>
      <c r="AB211" s="56">
        <f t="shared" si="336"/>
        <v>0</v>
      </c>
      <c r="AC211" s="56">
        <v>0</v>
      </c>
      <c r="AD211" s="57">
        <v>0</v>
      </c>
      <c r="AE211" s="56">
        <f t="shared" si="337"/>
        <v>0</v>
      </c>
      <c r="AF211" s="667">
        <v>26</v>
      </c>
      <c r="AG211" s="56">
        <v>0</v>
      </c>
      <c r="AH211" s="76">
        <v>0.04</v>
      </c>
      <c r="AI211" s="76">
        <v>1.4999999999999999E-2</v>
      </c>
      <c r="AJ211" s="56">
        <f t="shared" si="338"/>
        <v>1.96</v>
      </c>
      <c r="AK211" s="59">
        <f t="shared" si="339"/>
        <v>0.73499999999999999</v>
      </c>
    </row>
    <row r="212" spans="1:37" s="10" customFormat="1" ht="12.75" customHeight="1" x14ac:dyDescent="0.2">
      <c r="A212" s="510" t="s">
        <v>395</v>
      </c>
      <c r="B212" s="24" t="s">
        <v>11</v>
      </c>
      <c r="C212" s="24" t="s">
        <v>1</v>
      </c>
      <c r="D212" s="488">
        <v>60</v>
      </c>
      <c r="E212" s="488">
        <v>40</v>
      </c>
      <c r="F212" s="488">
        <v>10</v>
      </c>
      <c r="G212" s="25">
        <f t="shared" ref="G212:G217" si="340">SUM(P212,R212,T212,V212,X212,Z212,AB212,AC212,AE212,AF212,AJ212,AK212)</f>
        <v>52.143749999999997</v>
      </c>
      <c r="H212" s="25">
        <f t="shared" ref="H212:H217" si="341">D212-G212</f>
        <v>7.8562500000000028</v>
      </c>
      <c r="I212" s="26">
        <f t="shared" ref="I212:I217" si="342">H212/D212</f>
        <v>0.13093750000000004</v>
      </c>
      <c r="J212" s="27">
        <v>10</v>
      </c>
      <c r="K212" s="701">
        <v>32</v>
      </c>
      <c r="L212" s="587">
        <v>1.2</v>
      </c>
      <c r="M212" s="843">
        <v>6030</v>
      </c>
      <c r="N212" s="590"/>
      <c r="O212" s="31">
        <f t="shared" ref="O212:O217" si="343">(M212+N212)/K212</f>
        <v>188.4375</v>
      </c>
      <c r="P212" s="32">
        <f t="shared" ref="P212:P217" si="344">O212/J212</f>
        <v>18.84375</v>
      </c>
      <c r="Q212" s="33"/>
      <c r="R212" s="32">
        <f t="shared" ref="R212:R217" si="345">Q212/K212</f>
        <v>0</v>
      </c>
      <c r="S212" s="33"/>
      <c r="T212" s="32">
        <f t="shared" ref="T212:T217" si="346">S212/K212</f>
        <v>0</v>
      </c>
      <c r="U212" s="33"/>
      <c r="V212" s="32">
        <f t="shared" ref="V212:V217" si="347">U212/K212</f>
        <v>0</v>
      </c>
      <c r="W212" s="33">
        <v>0</v>
      </c>
      <c r="X212" s="32">
        <f t="shared" ref="X212:X217" si="348">(W212/K212)/J212</f>
        <v>0</v>
      </c>
      <c r="Y212" s="33">
        <v>0</v>
      </c>
      <c r="Z212" s="32">
        <f t="shared" ref="Z212:Z217" si="349">(Y212/K212)/J212</f>
        <v>0</v>
      </c>
      <c r="AA212" s="33">
        <v>0</v>
      </c>
      <c r="AB212" s="32">
        <f t="shared" ref="AB212:AB217" si="350">(AA212/K212)/J212</f>
        <v>0</v>
      </c>
      <c r="AC212" s="32">
        <v>0</v>
      </c>
      <c r="AD212" s="33">
        <v>0</v>
      </c>
      <c r="AE212" s="32">
        <f t="shared" ref="AE212:AE217" si="351">AD212/K212</f>
        <v>0</v>
      </c>
      <c r="AF212" s="717">
        <v>30</v>
      </c>
      <c r="AG212" s="32">
        <v>0</v>
      </c>
      <c r="AH212" s="74">
        <v>0.04</v>
      </c>
      <c r="AI212" s="74">
        <v>1.4999999999999999E-2</v>
      </c>
      <c r="AJ212" s="32">
        <f t="shared" ref="AJ212:AJ217" si="352">(D212*AH212)+AG212</f>
        <v>2.4</v>
      </c>
      <c r="AK212" s="35">
        <f t="shared" ref="AK212:AK217" si="353">D212*AI212</f>
        <v>0.89999999999999991</v>
      </c>
    </row>
    <row r="213" spans="1:37" ht="12.75" customHeight="1" x14ac:dyDescent="0.2">
      <c r="A213" s="515" t="s">
        <v>395</v>
      </c>
      <c r="B213" s="36" t="s">
        <v>11</v>
      </c>
      <c r="C213" s="36" t="s">
        <v>2</v>
      </c>
      <c r="D213" s="489">
        <v>60</v>
      </c>
      <c r="E213" s="489">
        <v>40</v>
      </c>
      <c r="F213" s="489">
        <v>10</v>
      </c>
      <c r="G213" s="37">
        <f t="shared" si="340"/>
        <v>44.621614583333333</v>
      </c>
      <c r="H213" s="37">
        <f t="shared" si="341"/>
        <v>15.378385416666667</v>
      </c>
      <c r="I213" s="38">
        <f t="shared" si="342"/>
        <v>0.25630642361111111</v>
      </c>
      <c r="J213" s="39">
        <v>24</v>
      </c>
      <c r="K213" s="699">
        <v>32</v>
      </c>
      <c r="L213" s="583">
        <v>1.2</v>
      </c>
      <c r="M213" s="843">
        <v>8695</v>
      </c>
      <c r="N213" s="535"/>
      <c r="O213" s="43">
        <f t="shared" si="343"/>
        <v>271.71875</v>
      </c>
      <c r="P213" s="44">
        <f t="shared" si="344"/>
        <v>11.321614583333334</v>
      </c>
      <c r="Q213" s="45"/>
      <c r="R213" s="44">
        <f t="shared" si="345"/>
        <v>0</v>
      </c>
      <c r="S213" s="45"/>
      <c r="T213" s="44">
        <f t="shared" si="346"/>
        <v>0</v>
      </c>
      <c r="U213" s="45"/>
      <c r="V213" s="44">
        <f t="shared" si="347"/>
        <v>0</v>
      </c>
      <c r="W213" s="45">
        <v>0</v>
      </c>
      <c r="X213" s="44">
        <f t="shared" si="348"/>
        <v>0</v>
      </c>
      <c r="Y213" s="45">
        <v>0</v>
      </c>
      <c r="Z213" s="44">
        <f t="shared" si="349"/>
        <v>0</v>
      </c>
      <c r="AA213" s="45">
        <v>0</v>
      </c>
      <c r="AB213" s="44">
        <f t="shared" si="350"/>
        <v>0</v>
      </c>
      <c r="AC213" s="44">
        <v>0</v>
      </c>
      <c r="AD213" s="45">
        <v>0</v>
      </c>
      <c r="AE213" s="44">
        <f t="shared" si="351"/>
        <v>0</v>
      </c>
      <c r="AF213" s="629">
        <v>30</v>
      </c>
      <c r="AG213" s="44">
        <v>0</v>
      </c>
      <c r="AH213" s="75">
        <v>0.04</v>
      </c>
      <c r="AI213" s="75">
        <v>1.4999999999999999E-2</v>
      </c>
      <c r="AJ213" s="44">
        <f t="shared" si="352"/>
        <v>2.4</v>
      </c>
      <c r="AK213" s="47">
        <f t="shared" si="353"/>
        <v>0.89999999999999991</v>
      </c>
    </row>
    <row r="214" spans="1:37" ht="12.75" customHeight="1" x14ac:dyDescent="0.2">
      <c r="A214" s="515" t="s">
        <v>395</v>
      </c>
      <c r="B214" s="36" t="s">
        <v>11</v>
      </c>
      <c r="C214" s="36" t="s">
        <v>3</v>
      </c>
      <c r="D214" s="489">
        <v>60</v>
      </c>
      <c r="E214" s="489">
        <v>40</v>
      </c>
      <c r="F214" s="489">
        <v>10</v>
      </c>
      <c r="G214" s="37">
        <f t="shared" si="340"/>
        <v>44.77569444444444</v>
      </c>
      <c r="H214" s="37">
        <f t="shared" si="341"/>
        <v>15.22430555555556</v>
      </c>
      <c r="I214" s="38">
        <f t="shared" si="342"/>
        <v>0.25373842592592599</v>
      </c>
      <c r="J214" s="39">
        <v>36</v>
      </c>
      <c r="K214" s="699">
        <v>32</v>
      </c>
      <c r="L214" s="583">
        <v>1.2</v>
      </c>
      <c r="M214" s="843">
        <v>13220</v>
      </c>
      <c r="N214" s="535"/>
      <c r="O214" s="43">
        <f t="shared" si="343"/>
        <v>413.125</v>
      </c>
      <c r="P214" s="44">
        <f t="shared" si="344"/>
        <v>11.475694444444445</v>
      </c>
      <c r="Q214" s="45"/>
      <c r="R214" s="44">
        <f t="shared" si="345"/>
        <v>0</v>
      </c>
      <c r="S214" s="45"/>
      <c r="T214" s="44">
        <f t="shared" si="346"/>
        <v>0</v>
      </c>
      <c r="U214" s="45"/>
      <c r="V214" s="44">
        <f t="shared" si="347"/>
        <v>0</v>
      </c>
      <c r="W214" s="45">
        <v>0</v>
      </c>
      <c r="X214" s="44">
        <f t="shared" si="348"/>
        <v>0</v>
      </c>
      <c r="Y214" s="45">
        <v>0</v>
      </c>
      <c r="Z214" s="44">
        <f t="shared" si="349"/>
        <v>0</v>
      </c>
      <c r="AA214" s="45">
        <v>0</v>
      </c>
      <c r="AB214" s="44">
        <f t="shared" si="350"/>
        <v>0</v>
      </c>
      <c r="AC214" s="44">
        <v>0</v>
      </c>
      <c r="AD214" s="45">
        <v>0</v>
      </c>
      <c r="AE214" s="44">
        <f t="shared" si="351"/>
        <v>0</v>
      </c>
      <c r="AF214" s="629">
        <v>30</v>
      </c>
      <c r="AG214" s="44">
        <v>0</v>
      </c>
      <c r="AH214" s="75">
        <v>0.04</v>
      </c>
      <c r="AI214" s="75">
        <v>1.4999999999999999E-2</v>
      </c>
      <c r="AJ214" s="44">
        <f t="shared" si="352"/>
        <v>2.4</v>
      </c>
      <c r="AK214" s="47">
        <f t="shared" si="353"/>
        <v>0.89999999999999991</v>
      </c>
    </row>
    <row r="215" spans="1:37" ht="12.75" customHeight="1" x14ac:dyDescent="0.2">
      <c r="A215" s="515" t="s">
        <v>395</v>
      </c>
      <c r="B215" s="36" t="s">
        <v>10</v>
      </c>
      <c r="C215" s="36" t="s">
        <v>1</v>
      </c>
      <c r="D215" s="489">
        <v>60</v>
      </c>
      <c r="E215" s="489">
        <v>40</v>
      </c>
      <c r="F215" s="489">
        <v>10</v>
      </c>
      <c r="G215" s="37">
        <f t="shared" si="340"/>
        <v>49.893749999999997</v>
      </c>
      <c r="H215" s="37">
        <f t="shared" si="341"/>
        <v>10.106250000000003</v>
      </c>
      <c r="I215" s="38">
        <f t="shared" si="342"/>
        <v>0.16843750000000005</v>
      </c>
      <c r="J215" s="39">
        <v>10</v>
      </c>
      <c r="K215" s="699">
        <v>32</v>
      </c>
      <c r="L215" s="583">
        <v>1.2</v>
      </c>
      <c r="M215" s="843">
        <v>5310</v>
      </c>
      <c r="N215" s="535"/>
      <c r="O215" s="43">
        <f t="shared" si="343"/>
        <v>165.9375</v>
      </c>
      <c r="P215" s="44">
        <f t="shared" si="344"/>
        <v>16.59375</v>
      </c>
      <c r="Q215" s="45"/>
      <c r="R215" s="44">
        <f t="shared" si="345"/>
        <v>0</v>
      </c>
      <c r="S215" s="45"/>
      <c r="T215" s="44">
        <f t="shared" si="346"/>
        <v>0</v>
      </c>
      <c r="U215" s="45"/>
      <c r="V215" s="44">
        <f t="shared" si="347"/>
        <v>0</v>
      </c>
      <c r="W215" s="45">
        <v>0</v>
      </c>
      <c r="X215" s="44">
        <f t="shared" si="348"/>
        <v>0</v>
      </c>
      <c r="Y215" s="45">
        <v>0</v>
      </c>
      <c r="Z215" s="44">
        <f t="shared" si="349"/>
        <v>0</v>
      </c>
      <c r="AA215" s="45">
        <v>0</v>
      </c>
      <c r="AB215" s="44">
        <f t="shared" si="350"/>
        <v>0</v>
      </c>
      <c r="AC215" s="44">
        <v>0</v>
      </c>
      <c r="AD215" s="45">
        <v>0</v>
      </c>
      <c r="AE215" s="44">
        <f t="shared" si="351"/>
        <v>0</v>
      </c>
      <c r="AF215" s="629">
        <v>30</v>
      </c>
      <c r="AG215" s="44">
        <v>0</v>
      </c>
      <c r="AH215" s="75">
        <v>0.04</v>
      </c>
      <c r="AI215" s="75">
        <v>1.4999999999999999E-2</v>
      </c>
      <c r="AJ215" s="44">
        <f t="shared" si="352"/>
        <v>2.4</v>
      </c>
      <c r="AK215" s="47">
        <f t="shared" si="353"/>
        <v>0.89999999999999991</v>
      </c>
    </row>
    <row r="216" spans="1:37" ht="12.75" customHeight="1" x14ac:dyDescent="0.2">
      <c r="A216" s="515" t="s">
        <v>395</v>
      </c>
      <c r="B216" s="36" t="s">
        <v>10</v>
      </c>
      <c r="C216" s="36" t="s">
        <v>2</v>
      </c>
      <c r="D216" s="489">
        <v>60</v>
      </c>
      <c r="E216" s="489">
        <v>40</v>
      </c>
      <c r="F216" s="489">
        <v>10</v>
      </c>
      <c r="G216" s="37">
        <f t="shared" si="340"/>
        <v>43.052604166666661</v>
      </c>
      <c r="H216" s="37">
        <f t="shared" si="341"/>
        <v>16.947395833333339</v>
      </c>
      <c r="I216" s="38">
        <f t="shared" si="342"/>
        <v>0.28245659722222233</v>
      </c>
      <c r="J216" s="39">
        <v>24</v>
      </c>
      <c r="K216" s="699">
        <v>32</v>
      </c>
      <c r="L216" s="583">
        <v>1.2</v>
      </c>
      <c r="M216" s="843">
        <v>7490</v>
      </c>
      <c r="N216" s="584"/>
      <c r="O216" s="43">
        <f t="shared" si="343"/>
        <v>234.0625</v>
      </c>
      <c r="P216" s="44">
        <f t="shared" si="344"/>
        <v>9.7526041666666661</v>
      </c>
      <c r="Q216" s="45"/>
      <c r="R216" s="44">
        <f t="shared" si="345"/>
        <v>0</v>
      </c>
      <c r="S216" s="45"/>
      <c r="T216" s="44">
        <f t="shared" si="346"/>
        <v>0</v>
      </c>
      <c r="U216" s="45"/>
      <c r="V216" s="44">
        <f t="shared" si="347"/>
        <v>0</v>
      </c>
      <c r="W216" s="45">
        <v>0</v>
      </c>
      <c r="X216" s="44">
        <f t="shared" si="348"/>
        <v>0</v>
      </c>
      <c r="Y216" s="45">
        <v>0</v>
      </c>
      <c r="Z216" s="44">
        <f t="shared" si="349"/>
        <v>0</v>
      </c>
      <c r="AA216" s="45">
        <v>0</v>
      </c>
      <c r="AB216" s="44">
        <f t="shared" si="350"/>
        <v>0</v>
      </c>
      <c r="AC216" s="44">
        <v>0</v>
      </c>
      <c r="AD216" s="45">
        <v>0</v>
      </c>
      <c r="AE216" s="44">
        <f t="shared" si="351"/>
        <v>0</v>
      </c>
      <c r="AF216" s="629">
        <v>30</v>
      </c>
      <c r="AG216" s="44">
        <v>0</v>
      </c>
      <c r="AH216" s="75">
        <v>0.04</v>
      </c>
      <c r="AI216" s="75">
        <v>1.4999999999999999E-2</v>
      </c>
      <c r="AJ216" s="44">
        <f t="shared" si="352"/>
        <v>2.4</v>
      </c>
      <c r="AK216" s="47">
        <f t="shared" si="353"/>
        <v>0.89999999999999991</v>
      </c>
    </row>
    <row r="217" spans="1:37" s="370" customFormat="1" ht="12.75" customHeight="1" thickBot="1" x14ac:dyDescent="0.25">
      <c r="A217" s="511" t="s">
        <v>395</v>
      </c>
      <c r="B217" s="48" t="s">
        <v>10</v>
      </c>
      <c r="C217" s="48" t="s">
        <v>3</v>
      </c>
      <c r="D217" s="512">
        <v>60</v>
      </c>
      <c r="E217" s="512">
        <v>40</v>
      </c>
      <c r="F217" s="512">
        <v>10</v>
      </c>
      <c r="G217" s="49">
        <f t="shared" si="340"/>
        <v>43.13506944444444</v>
      </c>
      <c r="H217" s="49">
        <f t="shared" si="341"/>
        <v>16.86493055555556</v>
      </c>
      <c r="I217" s="50">
        <f t="shared" si="342"/>
        <v>0.28108217592592599</v>
      </c>
      <c r="J217" s="51">
        <v>36</v>
      </c>
      <c r="K217" s="700">
        <v>32</v>
      </c>
      <c r="L217" s="585">
        <v>1.2</v>
      </c>
      <c r="M217" s="843">
        <v>11330</v>
      </c>
      <c r="N217" s="586"/>
      <c r="O217" s="55">
        <f t="shared" si="343"/>
        <v>354.0625</v>
      </c>
      <c r="P217" s="56">
        <f t="shared" si="344"/>
        <v>9.8350694444444446</v>
      </c>
      <c r="Q217" s="57"/>
      <c r="R217" s="56">
        <f t="shared" si="345"/>
        <v>0</v>
      </c>
      <c r="S217" s="57"/>
      <c r="T217" s="56">
        <f t="shared" si="346"/>
        <v>0</v>
      </c>
      <c r="U217" s="57"/>
      <c r="V217" s="56">
        <f t="shared" si="347"/>
        <v>0</v>
      </c>
      <c r="W217" s="57">
        <v>0</v>
      </c>
      <c r="X217" s="56">
        <f t="shared" si="348"/>
        <v>0</v>
      </c>
      <c r="Y217" s="57">
        <v>0</v>
      </c>
      <c r="Z217" s="56">
        <f t="shared" si="349"/>
        <v>0</v>
      </c>
      <c r="AA217" s="57">
        <v>0</v>
      </c>
      <c r="AB217" s="56">
        <f t="shared" si="350"/>
        <v>0</v>
      </c>
      <c r="AC217" s="56">
        <v>0</v>
      </c>
      <c r="AD217" s="57">
        <v>0</v>
      </c>
      <c r="AE217" s="56">
        <f t="shared" si="351"/>
        <v>0</v>
      </c>
      <c r="AF217" s="667">
        <v>30</v>
      </c>
      <c r="AG217" s="56">
        <v>0</v>
      </c>
      <c r="AH217" s="76">
        <v>0.04</v>
      </c>
      <c r="AI217" s="76">
        <v>1.4999999999999999E-2</v>
      </c>
      <c r="AJ217" s="56">
        <f t="shared" si="352"/>
        <v>2.4</v>
      </c>
      <c r="AK217" s="59">
        <f t="shared" si="353"/>
        <v>0.89999999999999991</v>
      </c>
    </row>
    <row r="218" spans="1:37" ht="12.75" customHeight="1" x14ac:dyDescent="0.2">
      <c r="A218" s="510" t="s">
        <v>398</v>
      </c>
      <c r="B218" s="24" t="s">
        <v>11</v>
      </c>
      <c r="C218" s="24" t="s">
        <v>1</v>
      </c>
      <c r="D218" s="488">
        <v>69</v>
      </c>
      <c r="E218" s="488">
        <v>50</v>
      </c>
      <c r="F218" s="488">
        <v>10</v>
      </c>
      <c r="G218" s="25">
        <f t="shared" ref="G218:G223" si="354">SUM(P218,R218,T218,V218,X218,Z218,AB218,AC218,AE218,AF218,AJ218,AK218)</f>
        <v>62.638749999999995</v>
      </c>
      <c r="H218" s="25">
        <f t="shared" ref="H218:H223" si="355">D218-G218</f>
        <v>6.3612500000000054</v>
      </c>
      <c r="I218" s="26">
        <f t="shared" ref="I218:I223" si="356">H218/D218</f>
        <v>9.2192028985507324E-2</v>
      </c>
      <c r="J218" s="27">
        <v>10</v>
      </c>
      <c r="K218" s="701">
        <v>32</v>
      </c>
      <c r="L218" s="587">
        <v>1.2</v>
      </c>
      <c r="M218" s="843">
        <v>6030</v>
      </c>
      <c r="N218" s="590"/>
      <c r="O218" s="31">
        <f t="shared" ref="O218:O223" si="357">(M218+N218)/K218</f>
        <v>188.4375</v>
      </c>
      <c r="P218" s="32">
        <f t="shared" ref="P218:P223" si="358">O218/J218</f>
        <v>18.84375</v>
      </c>
      <c r="Q218" s="33"/>
      <c r="R218" s="32">
        <f t="shared" ref="R218:R223" si="359">Q218/K218</f>
        <v>0</v>
      </c>
      <c r="S218" s="33"/>
      <c r="T218" s="32">
        <f t="shared" ref="T218:T223" si="360">S218/K218</f>
        <v>0</v>
      </c>
      <c r="U218" s="33"/>
      <c r="V218" s="32">
        <f t="shared" ref="V218:V223" si="361">U218/K218</f>
        <v>0</v>
      </c>
      <c r="W218" s="33">
        <v>0</v>
      </c>
      <c r="X218" s="32">
        <f t="shared" ref="X218:X223" si="362">(W218/K218)/J218</f>
        <v>0</v>
      </c>
      <c r="Y218" s="33">
        <v>0</v>
      </c>
      <c r="Z218" s="32">
        <f t="shared" ref="Z218:Z223" si="363">(Y218/K218)/J218</f>
        <v>0</v>
      </c>
      <c r="AA218" s="33">
        <v>0</v>
      </c>
      <c r="AB218" s="32">
        <f t="shared" ref="AB218:AB223" si="364">(AA218/K218)/J218</f>
        <v>0</v>
      </c>
      <c r="AC218" s="32">
        <v>0</v>
      </c>
      <c r="AD218" s="33">
        <v>0</v>
      </c>
      <c r="AE218" s="32">
        <f t="shared" ref="AE218:AE223" si="365">AD218/K218</f>
        <v>0</v>
      </c>
      <c r="AF218" s="717">
        <v>40</v>
      </c>
      <c r="AG218" s="32">
        <v>0</v>
      </c>
      <c r="AH218" s="74">
        <v>0.04</v>
      </c>
      <c r="AI218" s="74">
        <v>1.4999999999999999E-2</v>
      </c>
      <c r="AJ218" s="32">
        <f t="shared" ref="AJ218:AJ223" si="366">(D218*AH218)+AG218</f>
        <v>2.7600000000000002</v>
      </c>
      <c r="AK218" s="35">
        <f t="shared" ref="AK218:AK223" si="367">D218*AI218</f>
        <v>1.0349999999999999</v>
      </c>
    </row>
    <row r="219" spans="1:37" ht="12.75" customHeight="1" x14ac:dyDescent="0.2">
      <c r="A219" s="515" t="s">
        <v>398</v>
      </c>
      <c r="B219" s="36" t="s">
        <v>11</v>
      </c>
      <c r="C219" s="36" t="s">
        <v>2</v>
      </c>
      <c r="D219" s="489">
        <v>69</v>
      </c>
      <c r="E219" s="489">
        <v>50</v>
      </c>
      <c r="F219" s="489">
        <v>10</v>
      </c>
      <c r="G219" s="37">
        <f t="shared" si="354"/>
        <v>55.11661458333333</v>
      </c>
      <c r="H219" s="37">
        <f t="shared" si="355"/>
        <v>13.88338541666667</v>
      </c>
      <c r="I219" s="38">
        <f t="shared" si="356"/>
        <v>0.20120848429951696</v>
      </c>
      <c r="J219" s="39">
        <v>24</v>
      </c>
      <c r="K219" s="699">
        <v>32</v>
      </c>
      <c r="L219" s="583">
        <v>1.2</v>
      </c>
      <c r="M219" s="843">
        <v>8695</v>
      </c>
      <c r="N219" s="535"/>
      <c r="O219" s="43">
        <f t="shared" si="357"/>
        <v>271.71875</v>
      </c>
      <c r="P219" s="44">
        <f t="shared" si="358"/>
        <v>11.321614583333334</v>
      </c>
      <c r="Q219" s="45"/>
      <c r="R219" s="44">
        <f t="shared" si="359"/>
        <v>0</v>
      </c>
      <c r="S219" s="45"/>
      <c r="T219" s="44">
        <f t="shared" si="360"/>
        <v>0</v>
      </c>
      <c r="U219" s="45"/>
      <c r="V219" s="44">
        <f t="shared" si="361"/>
        <v>0</v>
      </c>
      <c r="W219" s="45">
        <v>0</v>
      </c>
      <c r="X219" s="44">
        <f t="shared" si="362"/>
        <v>0</v>
      </c>
      <c r="Y219" s="45">
        <v>0</v>
      </c>
      <c r="Z219" s="44">
        <f t="shared" si="363"/>
        <v>0</v>
      </c>
      <c r="AA219" s="45">
        <v>0</v>
      </c>
      <c r="AB219" s="44">
        <f t="shared" si="364"/>
        <v>0</v>
      </c>
      <c r="AC219" s="44">
        <v>0</v>
      </c>
      <c r="AD219" s="45">
        <v>0</v>
      </c>
      <c r="AE219" s="44">
        <f t="shared" si="365"/>
        <v>0</v>
      </c>
      <c r="AF219" s="629">
        <v>40</v>
      </c>
      <c r="AG219" s="44">
        <v>0</v>
      </c>
      <c r="AH219" s="75">
        <v>0.04</v>
      </c>
      <c r="AI219" s="75">
        <v>1.4999999999999999E-2</v>
      </c>
      <c r="AJ219" s="44">
        <f t="shared" si="366"/>
        <v>2.7600000000000002</v>
      </c>
      <c r="AK219" s="47">
        <f t="shared" si="367"/>
        <v>1.0349999999999999</v>
      </c>
    </row>
    <row r="220" spans="1:37" ht="12.75" customHeight="1" x14ac:dyDescent="0.2">
      <c r="A220" s="515" t="s">
        <v>398</v>
      </c>
      <c r="B220" s="36" t="s">
        <v>11</v>
      </c>
      <c r="C220" s="36" t="s">
        <v>3</v>
      </c>
      <c r="D220" s="489">
        <v>69</v>
      </c>
      <c r="E220" s="489">
        <v>50</v>
      </c>
      <c r="F220" s="489">
        <v>10</v>
      </c>
      <c r="G220" s="37">
        <f t="shared" si="354"/>
        <v>55.270694444444437</v>
      </c>
      <c r="H220" s="37">
        <f t="shared" si="355"/>
        <v>13.729305555555563</v>
      </c>
      <c r="I220" s="38">
        <f t="shared" si="356"/>
        <v>0.19897544283413859</v>
      </c>
      <c r="J220" s="39">
        <v>36</v>
      </c>
      <c r="K220" s="699">
        <v>32</v>
      </c>
      <c r="L220" s="583">
        <v>1.2</v>
      </c>
      <c r="M220" s="843">
        <v>13220</v>
      </c>
      <c r="N220" s="535"/>
      <c r="O220" s="43">
        <f t="shared" si="357"/>
        <v>413.125</v>
      </c>
      <c r="P220" s="44">
        <f t="shared" si="358"/>
        <v>11.475694444444445</v>
      </c>
      <c r="Q220" s="45"/>
      <c r="R220" s="44">
        <f t="shared" si="359"/>
        <v>0</v>
      </c>
      <c r="S220" s="45"/>
      <c r="T220" s="44">
        <f t="shared" si="360"/>
        <v>0</v>
      </c>
      <c r="U220" s="45"/>
      <c r="V220" s="44">
        <f t="shared" si="361"/>
        <v>0</v>
      </c>
      <c r="W220" s="45">
        <v>0</v>
      </c>
      <c r="X220" s="44">
        <f t="shared" si="362"/>
        <v>0</v>
      </c>
      <c r="Y220" s="45">
        <v>0</v>
      </c>
      <c r="Z220" s="44">
        <f t="shared" si="363"/>
        <v>0</v>
      </c>
      <c r="AA220" s="45">
        <v>0</v>
      </c>
      <c r="AB220" s="44">
        <f t="shared" si="364"/>
        <v>0</v>
      </c>
      <c r="AC220" s="44">
        <v>0</v>
      </c>
      <c r="AD220" s="45">
        <v>0</v>
      </c>
      <c r="AE220" s="44">
        <f t="shared" si="365"/>
        <v>0</v>
      </c>
      <c r="AF220" s="629">
        <v>40</v>
      </c>
      <c r="AG220" s="44">
        <v>0</v>
      </c>
      <c r="AH220" s="75">
        <v>0.04</v>
      </c>
      <c r="AI220" s="75">
        <v>1.4999999999999999E-2</v>
      </c>
      <c r="AJ220" s="44">
        <f t="shared" si="366"/>
        <v>2.7600000000000002</v>
      </c>
      <c r="AK220" s="47">
        <f t="shared" si="367"/>
        <v>1.0349999999999999</v>
      </c>
    </row>
    <row r="221" spans="1:37" ht="12.75" customHeight="1" x14ac:dyDescent="0.2">
      <c r="A221" s="515" t="s">
        <v>398</v>
      </c>
      <c r="B221" s="36" t="s">
        <v>10</v>
      </c>
      <c r="C221" s="36" t="s">
        <v>1</v>
      </c>
      <c r="D221" s="489">
        <v>69</v>
      </c>
      <c r="E221" s="489">
        <v>50</v>
      </c>
      <c r="F221" s="489">
        <v>10</v>
      </c>
      <c r="G221" s="37">
        <f t="shared" si="354"/>
        <v>60.388749999999995</v>
      </c>
      <c r="H221" s="37">
        <f t="shared" si="355"/>
        <v>8.6112500000000054</v>
      </c>
      <c r="I221" s="38">
        <f t="shared" si="356"/>
        <v>0.12480072463768124</v>
      </c>
      <c r="J221" s="39">
        <v>10</v>
      </c>
      <c r="K221" s="699">
        <v>32</v>
      </c>
      <c r="L221" s="583">
        <v>1.2</v>
      </c>
      <c r="M221" s="843">
        <v>5310</v>
      </c>
      <c r="N221" s="535"/>
      <c r="O221" s="43">
        <f t="shared" si="357"/>
        <v>165.9375</v>
      </c>
      <c r="P221" s="44">
        <f t="shared" si="358"/>
        <v>16.59375</v>
      </c>
      <c r="Q221" s="45"/>
      <c r="R221" s="44">
        <f t="shared" si="359"/>
        <v>0</v>
      </c>
      <c r="S221" s="45"/>
      <c r="T221" s="44">
        <f t="shared" si="360"/>
        <v>0</v>
      </c>
      <c r="U221" s="45"/>
      <c r="V221" s="44">
        <f t="shared" si="361"/>
        <v>0</v>
      </c>
      <c r="W221" s="45">
        <v>0</v>
      </c>
      <c r="X221" s="44">
        <f t="shared" si="362"/>
        <v>0</v>
      </c>
      <c r="Y221" s="45">
        <v>0</v>
      </c>
      <c r="Z221" s="44">
        <f t="shared" si="363"/>
        <v>0</v>
      </c>
      <c r="AA221" s="45">
        <v>0</v>
      </c>
      <c r="AB221" s="44">
        <f t="shared" si="364"/>
        <v>0</v>
      </c>
      <c r="AC221" s="44">
        <v>0</v>
      </c>
      <c r="AD221" s="45">
        <v>0</v>
      </c>
      <c r="AE221" s="44">
        <f t="shared" si="365"/>
        <v>0</v>
      </c>
      <c r="AF221" s="629">
        <v>40</v>
      </c>
      <c r="AG221" s="44">
        <v>0</v>
      </c>
      <c r="AH221" s="75">
        <v>0.04</v>
      </c>
      <c r="AI221" s="75">
        <v>1.4999999999999999E-2</v>
      </c>
      <c r="AJ221" s="44">
        <f t="shared" si="366"/>
        <v>2.7600000000000002</v>
      </c>
      <c r="AK221" s="47">
        <f t="shared" si="367"/>
        <v>1.0349999999999999</v>
      </c>
    </row>
    <row r="222" spans="1:37" ht="12.75" customHeight="1" x14ac:dyDescent="0.2">
      <c r="A222" s="515" t="s">
        <v>398</v>
      </c>
      <c r="B222" s="36" t="s">
        <v>10</v>
      </c>
      <c r="C222" s="36" t="s">
        <v>2</v>
      </c>
      <c r="D222" s="489">
        <v>69</v>
      </c>
      <c r="E222" s="489">
        <v>50</v>
      </c>
      <c r="F222" s="489">
        <v>10</v>
      </c>
      <c r="G222" s="37">
        <f t="shared" si="354"/>
        <v>53.547604166666659</v>
      </c>
      <c r="H222" s="37">
        <f t="shared" si="355"/>
        <v>15.452395833333341</v>
      </c>
      <c r="I222" s="38">
        <f t="shared" si="356"/>
        <v>0.22394776570048319</v>
      </c>
      <c r="J222" s="39">
        <v>24</v>
      </c>
      <c r="K222" s="699">
        <v>32</v>
      </c>
      <c r="L222" s="583">
        <v>1.2</v>
      </c>
      <c r="M222" s="843">
        <v>7490</v>
      </c>
      <c r="N222" s="584"/>
      <c r="O222" s="43">
        <f t="shared" si="357"/>
        <v>234.0625</v>
      </c>
      <c r="P222" s="44">
        <f t="shared" si="358"/>
        <v>9.7526041666666661</v>
      </c>
      <c r="Q222" s="45"/>
      <c r="R222" s="44">
        <f t="shared" si="359"/>
        <v>0</v>
      </c>
      <c r="S222" s="45"/>
      <c r="T222" s="44">
        <f t="shared" si="360"/>
        <v>0</v>
      </c>
      <c r="U222" s="45"/>
      <c r="V222" s="44">
        <f t="shared" si="361"/>
        <v>0</v>
      </c>
      <c r="W222" s="45">
        <v>0</v>
      </c>
      <c r="X222" s="44">
        <f t="shared" si="362"/>
        <v>0</v>
      </c>
      <c r="Y222" s="45">
        <v>0</v>
      </c>
      <c r="Z222" s="44">
        <f t="shared" si="363"/>
        <v>0</v>
      </c>
      <c r="AA222" s="45">
        <v>0</v>
      </c>
      <c r="AB222" s="44">
        <f t="shared" si="364"/>
        <v>0</v>
      </c>
      <c r="AC222" s="44">
        <v>0</v>
      </c>
      <c r="AD222" s="45">
        <v>0</v>
      </c>
      <c r="AE222" s="44">
        <f t="shared" si="365"/>
        <v>0</v>
      </c>
      <c r="AF222" s="629">
        <v>40</v>
      </c>
      <c r="AG222" s="44">
        <v>0</v>
      </c>
      <c r="AH222" s="75">
        <v>0.04</v>
      </c>
      <c r="AI222" s="75">
        <v>1.4999999999999999E-2</v>
      </c>
      <c r="AJ222" s="44">
        <f t="shared" si="366"/>
        <v>2.7600000000000002</v>
      </c>
      <c r="AK222" s="47">
        <f t="shared" si="367"/>
        <v>1.0349999999999999</v>
      </c>
    </row>
    <row r="223" spans="1:37" ht="12.75" customHeight="1" thickBot="1" x14ac:dyDescent="0.25">
      <c r="A223" s="511" t="s">
        <v>398</v>
      </c>
      <c r="B223" s="48" t="s">
        <v>10</v>
      </c>
      <c r="C223" s="48" t="s">
        <v>3</v>
      </c>
      <c r="D223" s="512">
        <v>69</v>
      </c>
      <c r="E223" s="512">
        <v>50</v>
      </c>
      <c r="F223" s="512">
        <v>10</v>
      </c>
      <c r="G223" s="49">
        <f t="shared" si="354"/>
        <v>53.630069444444437</v>
      </c>
      <c r="H223" s="49">
        <f t="shared" si="355"/>
        <v>15.369930555555563</v>
      </c>
      <c r="I223" s="50">
        <f t="shared" si="356"/>
        <v>0.22275261674718205</v>
      </c>
      <c r="J223" s="51">
        <v>36</v>
      </c>
      <c r="K223" s="700">
        <v>32</v>
      </c>
      <c r="L223" s="585">
        <v>1.2</v>
      </c>
      <c r="M223" s="843">
        <v>11330</v>
      </c>
      <c r="N223" s="586"/>
      <c r="O223" s="55">
        <f t="shared" si="357"/>
        <v>354.0625</v>
      </c>
      <c r="P223" s="56">
        <f t="shared" si="358"/>
        <v>9.8350694444444446</v>
      </c>
      <c r="Q223" s="57"/>
      <c r="R223" s="56">
        <f t="shared" si="359"/>
        <v>0</v>
      </c>
      <c r="S223" s="57"/>
      <c r="T223" s="56">
        <f t="shared" si="360"/>
        <v>0</v>
      </c>
      <c r="U223" s="57"/>
      <c r="V223" s="56">
        <f t="shared" si="361"/>
        <v>0</v>
      </c>
      <c r="W223" s="57">
        <v>0</v>
      </c>
      <c r="X223" s="56">
        <f t="shared" si="362"/>
        <v>0</v>
      </c>
      <c r="Y223" s="57">
        <v>0</v>
      </c>
      <c r="Z223" s="56">
        <f t="shared" si="363"/>
        <v>0</v>
      </c>
      <c r="AA223" s="57">
        <v>0</v>
      </c>
      <c r="AB223" s="56">
        <f t="shared" si="364"/>
        <v>0</v>
      </c>
      <c r="AC223" s="56">
        <v>0</v>
      </c>
      <c r="AD223" s="57">
        <v>0</v>
      </c>
      <c r="AE223" s="56">
        <f t="shared" si="365"/>
        <v>0</v>
      </c>
      <c r="AF223" s="667">
        <v>40</v>
      </c>
      <c r="AG223" s="56">
        <v>0</v>
      </c>
      <c r="AH223" s="76">
        <v>0.04</v>
      </c>
      <c r="AI223" s="76">
        <v>1.4999999999999999E-2</v>
      </c>
      <c r="AJ223" s="56">
        <f t="shared" si="366"/>
        <v>2.7600000000000002</v>
      </c>
      <c r="AK223" s="59">
        <f t="shared" si="367"/>
        <v>1.0349999999999999</v>
      </c>
    </row>
    <row r="224" spans="1:37" s="10" customFormat="1" ht="12.75" customHeight="1" x14ac:dyDescent="0.2">
      <c r="A224" s="510" t="s">
        <v>387</v>
      </c>
      <c r="B224" s="24" t="s">
        <v>11</v>
      </c>
      <c r="C224" s="24" t="s">
        <v>1</v>
      </c>
      <c r="D224" s="488">
        <v>60</v>
      </c>
      <c r="E224" s="488">
        <v>45</v>
      </c>
      <c r="F224" s="488">
        <v>10</v>
      </c>
      <c r="G224" s="25">
        <f t="shared" ref="G224:G229" si="368">SUM(P224,R224,T224,V224,X224,Z224,AB224,AC224,AE224,AF224,AJ224,AK224)</f>
        <v>47.409374999999997</v>
      </c>
      <c r="H224" s="25">
        <f t="shared" ref="H224:H229" si="369">D224-G224</f>
        <v>12.590625000000003</v>
      </c>
      <c r="I224" s="26">
        <f t="shared" ref="I224:I229" si="370">H224/D224</f>
        <v>0.20984375000000005</v>
      </c>
      <c r="J224" s="27">
        <v>10</v>
      </c>
      <c r="K224" s="701">
        <v>32</v>
      </c>
      <c r="L224" s="587">
        <v>1.2</v>
      </c>
      <c r="M224" s="843">
        <v>5795</v>
      </c>
      <c r="N224" s="590"/>
      <c r="O224" s="31">
        <f t="shared" ref="O224:O229" si="371">(M224+N224)/K224</f>
        <v>181.09375</v>
      </c>
      <c r="P224" s="32">
        <f t="shared" ref="P224:P229" si="372">O224/J224</f>
        <v>18.109375</v>
      </c>
      <c r="Q224" s="33"/>
      <c r="R224" s="32">
        <f t="shared" ref="R224:R229" si="373">Q224/K224</f>
        <v>0</v>
      </c>
      <c r="S224" s="33"/>
      <c r="T224" s="32">
        <f t="shared" ref="T224:T229" si="374">S224/K224</f>
        <v>0</v>
      </c>
      <c r="U224" s="33"/>
      <c r="V224" s="32">
        <f t="shared" ref="V224:V229" si="375">U224/K224</f>
        <v>0</v>
      </c>
      <c r="W224" s="33">
        <v>0</v>
      </c>
      <c r="X224" s="32">
        <f t="shared" ref="X224:X229" si="376">(W224/K224)/J224</f>
        <v>0</v>
      </c>
      <c r="Y224" s="33">
        <v>0</v>
      </c>
      <c r="Z224" s="32">
        <f t="shared" ref="Z224:Z229" si="377">(Y224/K224)/J224</f>
        <v>0</v>
      </c>
      <c r="AA224" s="33">
        <v>0</v>
      </c>
      <c r="AB224" s="32">
        <f t="shared" ref="AB224:AB229" si="378">(AA224/K224)/J224</f>
        <v>0</v>
      </c>
      <c r="AC224" s="32">
        <v>0</v>
      </c>
      <c r="AD224" s="33">
        <v>0</v>
      </c>
      <c r="AE224" s="32">
        <f t="shared" ref="AE224:AE229" si="379">AD224/K224</f>
        <v>0</v>
      </c>
      <c r="AF224" s="717">
        <v>26</v>
      </c>
      <c r="AG224" s="32">
        <v>0</v>
      </c>
      <c r="AH224" s="74">
        <v>0.04</v>
      </c>
      <c r="AI224" s="74">
        <v>1.4999999999999999E-2</v>
      </c>
      <c r="AJ224" s="32">
        <f t="shared" ref="AJ224:AJ229" si="380">(D224*AH224)+AG224</f>
        <v>2.4</v>
      </c>
      <c r="AK224" s="35">
        <f t="shared" ref="AK224:AK229" si="381">D224*AI224</f>
        <v>0.89999999999999991</v>
      </c>
    </row>
    <row r="225" spans="1:37" ht="12.75" customHeight="1" x14ac:dyDescent="0.2">
      <c r="A225" s="515" t="s">
        <v>387</v>
      </c>
      <c r="B225" s="36" t="s">
        <v>11</v>
      </c>
      <c r="C225" s="36" t="s">
        <v>2</v>
      </c>
      <c r="D225" s="489">
        <v>60</v>
      </c>
      <c r="E225" s="489">
        <v>45</v>
      </c>
      <c r="F225" s="489">
        <v>10</v>
      </c>
      <c r="G225" s="37">
        <f t="shared" si="368"/>
        <v>40.087760416666661</v>
      </c>
      <c r="H225" s="37">
        <f t="shared" si="369"/>
        <v>19.912239583333339</v>
      </c>
      <c r="I225" s="38">
        <f t="shared" si="370"/>
        <v>0.33187065972222229</v>
      </c>
      <c r="J225" s="39">
        <v>24</v>
      </c>
      <c r="K225" s="699">
        <v>32</v>
      </c>
      <c r="L225" s="583">
        <v>1.2</v>
      </c>
      <c r="M225" s="843">
        <v>8285</v>
      </c>
      <c r="N225" s="535"/>
      <c r="O225" s="43">
        <f t="shared" si="371"/>
        <v>258.90625</v>
      </c>
      <c r="P225" s="44">
        <f t="shared" si="372"/>
        <v>10.787760416666666</v>
      </c>
      <c r="Q225" s="45"/>
      <c r="R225" s="44">
        <f t="shared" si="373"/>
        <v>0</v>
      </c>
      <c r="S225" s="45"/>
      <c r="T225" s="44">
        <f t="shared" si="374"/>
        <v>0</v>
      </c>
      <c r="U225" s="45"/>
      <c r="V225" s="44">
        <f t="shared" si="375"/>
        <v>0</v>
      </c>
      <c r="W225" s="45">
        <v>0</v>
      </c>
      <c r="X225" s="44">
        <f t="shared" si="376"/>
        <v>0</v>
      </c>
      <c r="Y225" s="45">
        <v>0</v>
      </c>
      <c r="Z225" s="44">
        <f t="shared" si="377"/>
        <v>0</v>
      </c>
      <c r="AA225" s="45">
        <v>0</v>
      </c>
      <c r="AB225" s="44">
        <f t="shared" si="378"/>
        <v>0</v>
      </c>
      <c r="AC225" s="44">
        <v>0</v>
      </c>
      <c r="AD225" s="45">
        <v>0</v>
      </c>
      <c r="AE225" s="44">
        <f t="shared" si="379"/>
        <v>0</v>
      </c>
      <c r="AF225" s="629">
        <v>26</v>
      </c>
      <c r="AG225" s="44">
        <v>0</v>
      </c>
      <c r="AH225" s="75">
        <v>0.04</v>
      </c>
      <c r="AI225" s="75">
        <v>1.4999999999999999E-2</v>
      </c>
      <c r="AJ225" s="44">
        <f t="shared" si="380"/>
        <v>2.4</v>
      </c>
      <c r="AK225" s="47">
        <f t="shared" si="381"/>
        <v>0.89999999999999991</v>
      </c>
    </row>
    <row r="226" spans="1:37" ht="12.75" customHeight="1" x14ac:dyDescent="0.2">
      <c r="A226" s="515" t="s">
        <v>387</v>
      </c>
      <c r="B226" s="36" t="s">
        <v>11</v>
      </c>
      <c r="C226" s="36" t="s">
        <v>3</v>
      </c>
      <c r="D226" s="489">
        <v>60</v>
      </c>
      <c r="E226" s="489">
        <v>45</v>
      </c>
      <c r="F226" s="489">
        <v>10</v>
      </c>
      <c r="G226" s="37">
        <f t="shared" si="368"/>
        <v>40.202777777777776</v>
      </c>
      <c r="H226" s="37">
        <f t="shared" si="369"/>
        <v>19.797222222222224</v>
      </c>
      <c r="I226" s="38">
        <f t="shared" si="370"/>
        <v>0.32995370370370375</v>
      </c>
      <c r="J226" s="39">
        <v>36</v>
      </c>
      <c r="K226" s="699">
        <v>32</v>
      </c>
      <c r="L226" s="583">
        <v>1.2</v>
      </c>
      <c r="M226" s="843">
        <v>12560</v>
      </c>
      <c r="N226" s="535"/>
      <c r="O226" s="43">
        <f t="shared" si="371"/>
        <v>392.5</v>
      </c>
      <c r="P226" s="44">
        <f t="shared" si="372"/>
        <v>10.902777777777779</v>
      </c>
      <c r="Q226" s="45"/>
      <c r="R226" s="44">
        <f t="shared" si="373"/>
        <v>0</v>
      </c>
      <c r="S226" s="45"/>
      <c r="T226" s="44">
        <f t="shared" si="374"/>
        <v>0</v>
      </c>
      <c r="U226" s="45"/>
      <c r="V226" s="44">
        <f t="shared" si="375"/>
        <v>0</v>
      </c>
      <c r="W226" s="45">
        <v>0</v>
      </c>
      <c r="X226" s="44">
        <f t="shared" si="376"/>
        <v>0</v>
      </c>
      <c r="Y226" s="45">
        <v>0</v>
      </c>
      <c r="Z226" s="44">
        <f t="shared" si="377"/>
        <v>0</v>
      </c>
      <c r="AA226" s="45">
        <v>0</v>
      </c>
      <c r="AB226" s="44">
        <f t="shared" si="378"/>
        <v>0</v>
      </c>
      <c r="AC226" s="44">
        <v>0</v>
      </c>
      <c r="AD226" s="45">
        <v>0</v>
      </c>
      <c r="AE226" s="44">
        <f t="shared" si="379"/>
        <v>0</v>
      </c>
      <c r="AF226" s="629">
        <v>26</v>
      </c>
      <c r="AG226" s="44">
        <v>0</v>
      </c>
      <c r="AH226" s="75">
        <v>0.04</v>
      </c>
      <c r="AI226" s="75">
        <v>1.4999999999999999E-2</v>
      </c>
      <c r="AJ226" s="44">
        <f t="shared" si="380"/>
        <v>2.4</v>
      </c>
      <c r="AK226" s="47">
        <f t="shared" si="381"/>
        <v>0.89999999999999991</v>
      </c>
    </row>
    <row r="227" spans="1:37" ht="12.75" customHeight="1" x14ac:dyDescent="0.2">
      <c r="A227" s="515" t="s">
        <v>387</v>
      </c>
      <c r="B227" s="36" t="s">
        <v>10</v>
      </c>
      <c r="C227" s="36" t="s">
        <v>1</v>
      </c>
      <c r="D227" s="489">
        <v>60</v>
      </c>
      <c r="E227" s="489">
        <v>45</v>
      </c>
      <c r="F227" s="489">
        <v>10</v>
      </c>
      <c r="G227" s="37">
        <f t="shared" si="368"/>
        <v>47.018749999999997</v>
      </c>
      <c r="H227" s="37">
        <f t="shared" si="369"/>
        <v>12.981250000000003</v>
      </c>
      <c r="I227" s="38">
        <f t="shared" si="370"/>
        <v>0.21635416666666671</v>
      </c>
      <c r="J227" s="39">
        <v>10</v>
      </c>
      <c r="K227" s="699">
        <v>32</v>
      </c>
      <c r="L227" s="583">
        <v>1.2</v>
      </c>
      <c r="M227" s="843">
        <v>5670</v>
      </c>
      <c r="N227" s="535"/>
      <c r="O227" s="43">
        <f t="shared" si="371"/>
        <v>177.1875</v>
      </c>
      <c r="P227" s="44">
        <f t="shared" si="372"/>
        <v>17.71875</v>
      </c>
      <c r="Q227" s="45"/>
      <c r="R227" s="44">
        <f t="shared" si="373"/>
        <v>0</v>
      </c>
      <c r="S227" s="45"/>
      <c r="T227" s="44">
        <f t="shared" si="374"/>
        <v>0</v>
      </c>
      <c r="U227" s="45"/>
      <c r="V227" s="44">
        <f t="shared" si="375"/>
        <v>0</v>
      </c>
      <c r="W227" s="45">
        <v>0</v>
      </c>
      <c r="X227" s="44">
        <f t="shared" si="376"/>
        <v>0</v>
      </c>
      <c r="Y227" s="45">
        <v>0</v>
      </c>
      <c r="Z227" s="44">
        <f t="shared" si="377"/>
        <v>0</v>
      </c>
      <c r="AA227" s="45">
        <v>0</v>
      </c>
      <c r="AB227" s="44">
        <f t="shared" si="378"/>
        <v>0</v>
      </c>
      <c r="AC227" s="44">
        <v>0</v>
      </c>
      <c r="AD227" s="45">
        <v>0</v>
      </c>
      <c r="AE227" s="44">
        <f t="shared" si="379"/>
        <v>0</v>
      </c>
      <c r="AF227" s="629">
        <v>26</v>
      </c>
      <c r="AG227" s="44">
        <v>0</v>
      </c>
      <c r="AH227" s="75">
        <v>0.04</v>
      </c>
      <c r="AI227" s="75">
        <v>1.4999999999999999E-2</v>
      </c>
      <c r="AJ227" s="44">
        <f t="shared" si="380"/>
        <v>2.4</v>
      </c>
      <c r="AK227" s="47">
        <f t="shared" si="381"/>
        <v>0.89999999999999991</v>
      </c>
    </row>
    <row r="228" spans="1:37" ht="12.75" customHeight="1" x14ac:dyDescent="0.2">
      <c r="A228" s="515" t="s">
        <v>387</v>
      </c>
      <c r="B228" s="36" t="s">
        <v>10</v>
      </c>
      <c r="C228" s="36" t="s">
        <v>2</v>
      </c>
      <c r="D228" s="489">
        <v>60</v>
      </c>
      <c r="E228" s="489">
        <v>45</v>
      </c>
      <c r="F228" s="489">
        <v>10</v>
      </c>
      <c r="G228" s="37">
        <f t="shared" si="368"/>
        <v>40.361197916666661</v>
      </c>
      <c r="H228" s="37">
        <f t="shared" si="369"/>
        <v>19.638802083333339</v>
      </c>
      <c r="I228" s="38">
        <f t="shared" si="370"/>
        <v>0.32731336805555566</v>
      </c>
      <c r="J228" s="39">
        <v>24</v>
      </c>
      <c r="K228" s="699">
        <v>32</v>
      </c>
      <c r="L228" s="583">
        <v>1.2</v>
      </c>
      <c r="M228" s="843">
        <v>8495</v>
      </c>
      <c r="N228" s="535"/>
      <c r="O228" s="43">
        <f t="shared" si="371"/>
        <v>265.46875</v>
      </c>
      <c r="P228" s="44">
        <f t="shared" si="372"/>
        <v>11.061197916666666</v>
      </c>
      <c r="Q228" s="45"/>
      <c r="R228" s="44">
        <f t="shared" si="373"/>
        <v>0</v>
      </c>
      <c r="S228" s="45"/>
      <c r="T228" s="44">
        <f t="shared" si="374"/>
        <v>0</v>
      </c>
      <c r="U228" s="45"/>
      <c r="V228" s="44">
        <f t="shared" si="375"/>
        <v>0</v>
      </c>
      <c r="W228" s="45">
        <v>0</v>
      </c>
      <c r="X228" s="44">
        <f t="shared" si="376"/>
        <v>0</v>
      </c>
      <c r="Y228" s="45">
        <v>0</v>
      </c>
      <c r="Z228" s="44">
        <f t="shared" si="377"/>
        <v>0</v>
      </c>
      <c r="AA228" s="45">
        <v>0</v>
      </c>
      <c r="AB228" s="44">
        <f t="shared" si="378"/>
        <v>0</v>
      </c>
      <c r="AC228" s="44">
        <v>0</v>
      </c>
      <c r="AD228" s="45">
        <v>0</v>
      </c>
      <c r="AE228" s="44">
        <f t="shared" si="379"/>
        <v>0</v>
      </c>
      <c r="AF228" s="629">
        <v>26</v>
      </c>
      <c r="AG228" s="44">
        <v>0</v>
      </c>
      <c r="AH228" s="75">
        <v>0.04</v>
      </c>
      <c r="AI228" s="75">
        <v>1.4999999999999999E-2</v>
      </c>
      <c r="AJ228" s="44">
        <f t="shared" si="380"/>
        <v>2.4</v>
      </c>
      <c r="AK228" s="47">
        <f t="shared" si="381"/>
        <v>0.89999999999999991</v>
      </c>
    </row>
    <row r="229" spans="1:37" s="370" customFormat="1" ht="12.75" customHeight="1" thickBot="1" x14ac:dyDescent="0.25">
      <c r="A229" s="511" t="s">
        <v>387</v>
      </c>
      <c r="B229" s="48" t="s">
        <v>10</v>
      </c>
      <c r="C229" s="48" t="s">
        <v>3</v>
      </c>
      <c r="D229" s="512">
        <v>60</v>
      </c>
      <c r="E229" s="512">
        <v>45</v>
      </c>
      <c r="F229" s="512">
        <v>10</v>
      </c>
      <c r="G229" s="49">
        <f t="shared" si="368"/>
        <v>40.780034722222219</v>
      </c>
      <c r="H229" s="49">
        <f t="shared" si="369"/>
        <v>19.219965277777781</v>
      </c>
      <c r="I229" s="50">
        <f t="shared" si="370"/>
        <v>0.32033275462962968</v>
      </c>
      <c r="J229" s="51">
        <v>36</v>
      </c>
      <c r="K229" s="700">
        <v>32</v>
      </c>
      <c r="L229" s="585">
        <v>1.2</v>
      </c>
      <c r="M229" s="843">
        <v>13225</v>
      </c>
      <c r="N229" s="586"/>
      <c r="O229" s="55">
        <f t="shared" si="371"/>
        <v>413.28125</v>
      </c>
      <c r="P229" s="56">
        <f t="shared" si="372"/>
        <v>11.480034722222221</v>
      </c>
      <c r="Q229" s="57"/>
      <c r="R229" s="56">
        <f t="shared" si="373"/>
        <v>0</v>
      </c>
      <c r="S229" s="57"/>
      <c r="T229" s="56">
        <f t="shared" si="374"/>
        <v>0</v>
      </c>
      <c r="U229" s="57"/>
      <c r="V229" s="56">
        <f t="shared" si="375"/>
        <v>0</v>
      </c>
      <c r="W229" s="57">
        <v>0</v>
      </c>
      <c r="X229" s="56">
        <f t="shared" si="376"/>
        <v>0</v>
      </c>
      <c r="Y229" s="57">
        <v>0</v>
      </c>
      <c r="Z229" s="56">
        <f t="shared" si="377"/>
        <v>0</v>
      </c>
      <c r="AA229" s="57">
        <v>0</v>
      </c>
      <c r="AB229" s="56">
        <f t="shared" si="378"/>
        <v>0</v>
      </c>
      <c r="AC229" s="56">
        <v>0</v>
      </c>
      <c r="AD229" s="57">
        <v>0</v>
      </c>
      <c r="AE229" s="56">
        <f t="shared" si="379"/>
        <v>0</v>
      </c>
      <c r="AF229" s="667">
        <v>26</v>
      </c>
      <c r="AG229" s="56">
        <v>0</v>
      </c>
      <c r="AH229" s="76">
        <v>0.04</v>
      </c>
      <c r="AI229" s="76">
        <v>1.4999999999999999E-2</v>
      </c>
      <c r="AJ229" s="56">
        <f t="shared" si="380"/>
        <v>2.4</v>
      </c>
      <c r="AK229" s="59">
        <f t="shared" si="381"/>
        <v>0.89999999999999991</v>
      </c>
    </row>
    <row r="230" spans="1:37" s="10" customFormat="1" ht="12.75" customHeight="1" x14ac:dyDescent="0.2">
      <c r="A230" s="596" t="s">
        <v>371</v>
      </c>
      <c r="B230" s="24" t="s">
        <v>7</v>
      </c>
      <c r="C230" s="24" t="s">
        <v>1</v>
      </c>
      <c r="D230" s="488">
        <v>140</v>
      </c>
      <c r="E230" s="488">
        <v>100</v>
      </c>
      <c r="F230" s="488">
        <v>20</v>
      </c>
      <c r="G230" s="25">
        <f t="shared" ref="G230:G232" si="382">SUM(P230,R230,T230,V230,X230,Z230,AB230,AC230,AE230,AF230,AJ230,AK230)</f>
        <v>93.762499999999989</v>
      </c>
      <c r="H230" s="25">
        <f t="shared" ref="H230:H232" si="383">D230-G230</f>
        <v>46.237500000000011</v>
      </c>
      <c r="I230" s="26">
        <f t="shared" ref="I230:I232" si="384">H230/D230</f>
        <v>0.33026785714285722</v>
      </c>
      <c r="J230" s="27">
        <v>10</v>
      </c>
      <c r="K230" s="701">
        <v>32</v>
      </c>
      <c r="L230" s="587">
        <v>1.2</v>
      </c>
      <c r="M230" s="843">
        <v>5140</v>
      </c>
      <c r="N230" s="590"/>
      <c r="O230" s="31">
        <f t="shared" ref="O230:O232" si="385">(M230+N230)/K230</f>
        <v>160.625</v>
      </c>
      <c r="P230" s="32">
        <f>O230/J230</f>
        <v>16.0625</v>
      </c>
      <c r="Q230" s="33"/>
      <c r="R230" s="32">
        <f>Q230/K230</f>
        <v>0</v>
      </c>
      <c r="S230" s="33"/>
      <c r="T230" s="32">
        <f t="shared" ref="T230:T232" si="386">S230/K230</f>
        <v>0</v>
      </c>
      <c r="U230" s="33"/>
      <c r="V230" s="32">
        <f t="shared" ref="V230:V232" si="387">U230/K230</f>
        <v>0</v>
      </c>
      <c r="W230" s="33">
        <v>0</v>
      </c>
      <c r="X230" s="32">
        <f t="shared" ref="X230:X232" si="388">(W230/K230)/J230</f>
        <v>0</v>
      </c>
      <c r="Y230" s="33">
        <v>0</v>
      </c>
      <c r="Z230" s="32">
        <f t="shared" ref="Z230:Z232" si="389">(Y230/K230)/J230</f>
        <v>0</v>
      </c>
      <c r="AA230" s="33">
        <v>0</v>
      </c>
      <c r="AB230" s="32">
        <f t="shared" ref="AB230:AB232" si="390">(AA230/K230)/J230</f>
        <v>0</v>
      </c>
      <c r="AC230" s="32">
        <v>0</v>
      </c>
      <c r="AD230" s="341">
        <v>0</v>
      </c>
      <c r="AE230" s="342">
        <f t="shared" ref="AE230:AE232" si="391">AD230/K230</f>
        <v>0</v>
      </c>
      <c r="AF230" s="32">
        <v>70</v>
      </c>
      <c r="AG230" s="342">
        <v>0</v>
      </c>
      <c r="AH230" s="407">
        <v>0.04</v>
      </c>
      <c r="AI230" s="407">
        <v>1.4999999999999999E-2</v>
      </c>
      <c r="AJ230" s="342">
        <f t="shared" ref="AJ230:AJ232" si="392">(D230*AH230)+AG230</f>
        <v>5.6000000000000005</v>
      </c>
      <c r="AK230" s="408">
        <f t="shared" ref="AK230:AK232" si="393">D230*AI230</f>
        <v>2.1</v>
      </c>
    </row>
    <row r="231" spans="1:37" ht="12.75" customHeight="1" x14ac:dyDescent="0.2">
      <c r="A231" s="513" t="s">
        <v>371</v>
      </c>
      <c r="B231" s="36" t="s">
        <v>8</v>
      </c>
      <c r="C231" s="36" t="s">
        <v>1</v>
      </c>
      <c r="D231" s="489">
        <v>140</v>
      </c>
      <c r="E231" s="489">
        <v>100</v>
      </c>
      <c r="F231" s="489">
        <v>20</v>
      </c>
      <c r="G231" s="37">
        <f t="shared" si="382"/>
        <v>94.606249999999989</v>
      </c>
      <c r="H231" s="37">
        <f t="shared" si="383"/>
        <v>45.393750000000011</v>
      </c>
      <c r="I231" s="38">
        <f t="shared" si="384"/>
        <v>0.3242410714285715</v>
      </c>
      <c r="J231" s="39">
        <v>10</v>
      </c>
      <c r="K231" s="699">
        <v>32</v>
      </c>
      <c r="L231" s="583">
        <v>1.2</v>
      </c>
      <c r="M231" s="843">
        <v>5410</v>
      </c>
      <c r="N231" s="535"/>
      <c r="O231" s="43">
        <f t="shared" si="385"/>
        <v>169.0625</v>
      </c>
      <c r="P231" s="44">
        <f t="shared" ref="P231:P232" si="394">O231/J231</f>
        <v>16.90625</v>
      </c>
      <c r="Q231" s="45"/>
      <c r="R231" s="44">
        <f t="shared" ref="R231:R232" si="395">Q231/K231</f>
        <v>0</v>
      </c>
      <c r="S231" s="45"/>
      <c r="T231" s="44">
        <f t="shared" si="386"/>
        <v>0</v>
      </c>
      <c r="U231" s="45"/>
      <c r="V231" s="44">
        <f t="shared" si="387"/>
        <v>0</v>
      </c>
      <c r="W231" s="45">
        <v>0</v>
      </c>
      <c r="X231" s="44">
        <f t="shared" si="388"/>
        <v>0</v>
      </c>
      <c r="Y231" s="45">
        <v>0</v>
      </c>
      <c r="Z231" s="44">
        <f t="shared" si="389"/>
        <v>0</v>
      </c>
      <c r="AA231" s="45">
        <v>0</v>
      </c>
      <c r="AB231" s="44">
        <f t="shared" si="390"/>
        <v>0</v>
      </c>
      <c r="AC231" s="44">
        <v>0</v>
      </c>
      <c r="AD231" s="343">
        <v>0</v>
      </c>
      <c r="AE231" s="344">
        <f t="shared" si="391"/>
        <v>0</v>
      </c>
      <c r="AF231" s="44">
        <v>70</v>
      </c>
      <c r="AG231" s="344">
        <v>0</v>
      </c>
      <c r="AH231" s="409">
        <v>0.04</v>
      </c>
      <c r="AI231" s="409">
        <v>1.4999999999999999E-2</v>
      </c>
      <c r="AJ231" s="344">
        <f t="shared" si="392"/>
        <v>5.6000000000000005</v>
      </c>
      <c r="AK231" s="410">
        <f t="shared" si="393"/>
        <v>2.1</v>
      </c>
    </row>
    <row r="232" spans="1:37" s="370" customFormat="1" ht="12.75" customHeight="1" thickBot="1" x14ac:dyDescent="0.25">
      <c r="A232" s="511" t="s">
        <v>371</v>
      </c>
      <c r="B232" s="48" t="s">
        <v>9</v>
      </c>
      <c r="C232" s="48" t="s">
        <v>1</v>
      </c>
      <c r="D232" s="512">
        <v>140</v>
      </c>
      <c r="E232" s="512">
        <v>100</v>
      </c>
      <c r="F232" s="512">
        <v>20</v>
      </c>
      <c r="G232" s="49">
        <f t="shared" si="382"/>
        <v>94.684374999999989</v>
      </c>
      <c r="H232" s="49">
        <f t="shared" si="383"/>
        <v>45.315625000000011</v>
      </c>
      <c r="I232" s="50">
        <f t="shared" si="384"/>
        <v>0.32368303571428581</v>
      </c>
      <c r="J232" s="51">
        <v>10</v>
      </c>
      <c r="K232" s="700">
        <v>32</v>
      </c>
      <c r="L232" s="585">
        <v>1.2</v>
      </c>
      <c r="M232" s="843">
        <v>5435</v>
      </c>
      <c r="N232" s="586"/>
      <c r="O232" s="55">
        <f t="shared" si="385"/>
        <v>169.84375</v>
      </c>
      <c r="P232" s="56">
        <f t="shared" si="394"/>
        <v>16.984375</v>
      </c>
      <c r="Q232" s="57"/>
      <c r="R232" s="56">
        <f t="shared" si="395"/>
        <v>0</v>
      </c>
      <c r="S232" s="57"/>
      <c r="T232" s="56">
        <f t="shared" si="386"/>
        <v>0</v>
      </c>
      <c r="U232" s="57"/>
      <c r="V232" s="56">
        <f t="shared" si="387"/>
        <v>0</v>
      </c>
      <c r="W232" s="57">
        <v>0</v>
      </c>
      <c r="X232" s="56">
        <f t="shared" si="388"/>
        <v>0</v>
      </c>
      <c r="Y232" s="57">
        <v>0</v>
      </c>
      <c r="Z232" s="56">
        <f t="shared" si="389"/>
        <v>0</v>
      </c>
      <c r="AA232" s="57">
        <v>0</v>
      </c>
      <c r="AB232" s="56">
        <f t="shared" si="390"/>
        <v>0</v>
      </c>
      <c r="AC232" s="56">
        <v>0</v>
      </c>
      <c r="AD232" s="349">
        <v>0</v>
      </c>
      <c r="AE232" s="350">
        <f t="shared" si="391"/>
        <v>0</v>
      </c>
      <c r="AF232" s="56">
        <v>70</v>
      </c>
      <c r="AG232" s="350">
        <v>0</v>
      </c>
      <c r="AH232" s="417">
        <v>0.04</v>
      </c>
      <c r="AI232" s="417">
        <v>1.4999999999999999E-2</v>
      </c>
      <c r="AJ232" s="350">
        <f t="shared" si="392"/>
        <v>5.6000000000000005</v>
      </c>
      <c r="AK232" s="414">
        <f t="shared" si="393"/>
        <v>2.1</v>
      </c>
    </row>
    <row r="233" spans="1:37" s="10" customFormat="1" ht="12.75" customHeight="1" x14ac:dyDescent="0.2">
      <c r="A233" s="596" t="s">
        <v>370</v>
      </c>
      <c r="B233" s="24" t="s">
        <v>7</v>
      </c>
      <c r="C233" s="24" t="s">
        <v>1</v>
      </c>
      <c r="D233" s="488">
        <v>135</v>
      </c>
      <c r="E233" s="488">
        <v>100</v>
      </c>
      <c r="F233" s="488">
        <v>20</v>
      </c>
      <c r="G233" s="25">
        <f t="shared" ref="G233:G237" si="396">SUM(P233,R233,T233,V233,X233,Z233,AB233,AC233,AE233,AF233,AJ233,AK233)</f>
        <v>93.487500000000011</v>
      </c>
      <c r="H233" s="25">
        <f t="shared" ref="H233:H237" si="397">D233-G233</f>
        <v>41.512499999999989</v>
      </c>
      <c r="I233" s="26">
        <f t="shared" ref="I233:I237" si="398">H233/D233</f>
        <v>0.30749999999999994</v>
      </c>
      <c r="J233" s="27">
        <v>10</v>
      </c>
      <c r="K233" s="701">
        <v>32</v>
      </c>
      <c r="L233" s="587">
        <v>1.2</v>
      </c>
      <c r="M233" s="843">
        <v>5140</v>
      </c>
      <c r="N233" s="590"/>
      <c r="O233" s="31">
        <f t="shared" ref="O233:O237" si="399">(M233+N233)/K233</f>
        <v>160.625</v>
      </c>
      <c r="P233" s="32">
        <f>O233/J233</f>
        <v>16.0625</v>
      </c>
      <c r="Q233" s="33"/>
      <c r="R233" s="32">
        <f>Q233/K233</f>
        <v>0</v>
      </c>
      <c r="S233" s="33"/>
      <c r="T233" s="32">
        <f t="shared" ref="T233:T237" si="400">S233/K233</f>
        <v>0</v>
      </c>
      <c r="U233" s="33"/>
      <c r="V233" s="32">
        <f t="shared" ref="V233:V237" si="401">U233/K233</f>
        <v>0</v>
      </c>
      <c r="W233" s="33">
        <v>0</v>
      </c>
      <c r="X233" s="32">
        <f t="shared" ref="X233:X237" si="402">(W233/K233)/J233</f>
        <v>0</v>
      </c>
      <c r="Y233" s="33">
        <v>0</v>
      </c>
      <c r="Z233" s="32">
        <f t="shared" ref="Z233:Z237" si="403">(Y233/K233)/J233</f>
        <v>0</v>
      </c>
      <c r="AA233" s="33">
        <v>0</v>
      </c>
      <c r="AB233" s="32">
        <f t="shared" ref="AB233:AB237" si="404">(AA233/K233)/J233</f>
        <v>0</v>
      </c>
      <c r="AC233" s="32">
        <v>0</v>
      </c>
      <c r="AD233" s="341">
        <v>0</v>
      </c>
      <c r="AE233" s="342">
        <f t="shared" ref="AE233:AE237" si="405">AD233/K233</f>
        <v>0</v>
      </c>
      <c r="AF233" s="32">
        <v>70</v>
      </c>
      <c r="AG233" s="342">
        <v>0</v>
      </c>
      <c r="AH233" s="407">
        <v>0.04</v>
      </c>
      <c r="AI233" s="407">
        <v>1.4999999999999999E-2</v>
      </c>
      <c r="AJ233" s="342">
        <f t="shared" ref="AJ233:AJ237" si="406">(D233*AH233)+AG233</f>
        <v>5.4</v>
      </c>
      <c r="AK233" s="408">
        <f t="shared" ref="AK233:AK237" si="407">D233*AI233</f>
        <v>2.0249999999999999</v>
      </c>
    </row>
    <row r="234" spans="1:37" ht="12.75" customHeight="1" x14ac:dyDescent="0.2">
      <c r="A234" s="513" t="s">
        <v>370</v>
      </c>
      <c r="B234" s="36" t="s">
        <v>8</v>
      </c>
      <c r="C234" s="36" t="s">
        <v>1</v>
      </c>
      <c r="D234" s="489">
        <v>135</v>
      </c>
      <c r="E234" s="489">
        <v>100</v>
      </c>
      <c r="F234" s="489">
        <v>20</v>
      </c>
      <c r="G234" s="37">
        <f t="shared" si="396"/>
        <v>94.331250000000011</v>
      </c>
      <c r="H234" s="37">
        <f t="shared" si="397"/>
        <v>40.668749999999989</v>
      </c>
      <c r="I234" s="38">
        <f t="shared" si="398"/>
        <v>0.30124999999999991</v>
      </c>
      <c r="J234" s="39">
        <v>10</v>
      </c>
      <c r="K234" s="699">
        <v>32</v>
      </c>
      <c r="L234" s="583">
        <v>1.2</v>
      </c>
      <c r="M234" s="843">
        <v>5410</v>
      </c>
      <c r="N234" s="535"/>
      <c r="O234" s="43">
        <f t="shared" si="399"/>
        <v>169.0625</v>
      </c>
      <c r="P234" s="44">
        <f t="shared" ref="P234:P235" si="408">O234/J234</f>
        <v>16.90625</v>
      </c>
      <c r="Q234" s="45"/>
      <c r="R234" s="44">
        <f t="shared" ref="R234:R235" si="409">Q234/K234</f>
        <v>0</v>
      </c>
      <c r="S234" s="45"/>
      <c r="T234" s="44">
        <f t="shared" si="400"/>
        <v>0</v>
      </c>
      <c r="U234" s="45"/>
      <c r="V234" s="44">
        <f t="shared" si="401"/>
        <v>0</v>
      </c>
      <c r="W234" s="45">
        <v>0</v>
      </c>
      <c r="X234" s="44">
        <f t="shared" si="402"/>
        <v>0</v>
      </c>
      <c r="Y234" s="45">
        <v>0</v>
      </c>
      <c r="Z234" s="44">
        <f t="shared" si="403"/>
        <v>0</v>
      </c>
      <c r="AA234" s="45">
        <v>0</v>
      </c>
      <c r="AB234" s="44">
        <f t="shared" si="404"/>
        <v>0</v>
      </c>
      <c r="AC234" s="44">
        <v>0</v>
      </c>
      <c r="AD234" s="343">
        <v>0</v>
      </c>
      <c r="AE234" s="344">
        <f t="shared" si="405"/>
        <v>0</v>
      </c>
      <c r="AF234" s="44">
        <v>70</v>
      </c>
      <c r="AG234" s="344">
        <v>0</v>
      </c>
      <c r="AH234" s="409">
        <v>0.04</v>
      </c>
      <c r="AI234" s="409">
        <v>1.4999999999999999E-2</v>
      </c>
      <c r="AJ234" s="344">
        <f t="shared" si="406"/>
        <v>5.4</v>
      </c>
      <c r="AK234" s="410">
        <f t="shared" si="407"/>
        <v>2.0249999999999999</v>
      </c>
    </row>
    <row r="235" spans="1:37" s="370" customFormat="1" ht="12.75" customHeight="1" thickBot="1" x14ac:dyDescent="0.25">
      <c r="A235" s="511" t="s">
        <v>370</v>
      </c>
      <c r="B235" s="48" t="s">
        <v>9</v>
      </c>
      <c r="C235" s="48" t="s">
        <v>1</v>
      </c>
      <c r="D235" s="512">
        <v>135</v>
      </c>
      <c r="E235" s="512">
        <v>100</v>
      </c>
      <c r="F235" s="512">
        <v>20</v>
      </c>
      <c r="G235" s="49">
        <f t="shared" si="396"/>
        <v>94.409375000000011</v>
      </c>
      <c r="H235" s="49">
        <f t="shared" si="397"/>
        <v>40.590624999999989</v>
      </c>
      <c r="I235" s="50">
        <f t="shared" si="398"/>
        <v>0.30067129629629619</v>
      </c>
      <c r="J235" s="51">
        <v>10</v>
      </c>
      <c r="K235" s="700">
        <v>32</v>
      </c>
      <c r="L235" s="585">
        <v>1.2</v>
      </c>
      <c r="M235" s="843">
        <v>5435</v>
      </c>
      <c r="N235" s="586"/>
      <c r="O235" s="55">
        <f t="shared" si="399"/>
        <v>169.84375</v>
      </c>
      <c r="P235" s="56">
        <f t="shared" si="408"/>
        <v>16.984375</v>
      </c>
      <c r="Q235" s="57"/>
      <c r="R235" s="56">
        <f t="shared" si="409"/>
        <v>0</v>
      </c>
      <c r="S235" s="57"/>
      <c r="T235" s="56">
        <f t="shared" si="400"/>
        <v>0</v>
      </c>
      <c r="U235" s="57"/>
      <c r="V235" s="56">
        <f t="shared" si="401"/>
        <v>0</v>
      </c>
      <c r="W235" s="57">
        <v>0</v>
      </c>
      <c r="X235" s="56">
        <f t="shared" si="402"/>
        <v>0</v>
      </c>
      <c r="Y235" s="57">
        <v>0</v>
      </c>
      <c r="Z235" s="56">
        <f t="shared" si="403"/>
        <v>0</v>
      </c>
      <c r="AA235" s="57">
        <v>0</v>
      </c>
      <c r="AB235" s="56">
        <f t="shared" si="404"/>
        <v>0</v>
      </c>
      <c r="AC235" s="56">
        <v>0</v>
      </c>
      <c r="AD235" s="349">
        <v>0</v>
      </c>
      <c r="AE235" s="350">
        <f t="shared" si="405"/>
        <v>0</v>
      </c>
      <c r="AF235" s="56">
        <v>70</v>
      </c>
      <c r="AG235" s="350">
        <v>0</v>
      </c>
      <c r="AH235" s="417">
        <v>0.04</v>
      </c>
      <c r="AI235" s="417">
        <v>1.4999999999999999E-2</v>
      </c>
      <c r="AJ235" s="350">
        <f t="shared" si="406"/>
        <v>5.4</v>
      </c>
      <c r="AK235" s="414">
        <f t="shared" si="407"/>
        <v>2.0249999999999999</v>
      </c>
    </row>
    <row r="236" spans="1:37" s="10" customFormat="1" ht="12.75" customHeight="1" x14ac:dyDescent="0.2">
      <c r="A236" s="596" t="s">
        <v>372</v>
      </c>
      <c r="B236" s="24" t="s">
        <v>11</v>
      </c>
      <c r="C236" s="24" t="s">
        <v>1</v>
      </c>
      <c r="D236" s="488">
        <v>120</v>
      </c>
      <c r="E236" s="488">
        <v>100</v>
      </c>
      <c r="F236" s="488">
        <v>20</v>
      </c>
      <c r="G236" s="25">
        <f t="shared" si="396"/>
        <v>65.334374999999994</v>
      </c>
      <c r="H236" s="25">
        <f t="shared" si="397"/>
        <v>54.665625000000006</v>
      </c>
      <c r="I236" s="26">
        <f t="shared" si="398"/>
        <v>0.45554687500000007</v>
      </c>
      <c r="J236" s="27">
        <v>10</v>
      </c>
      <c r="K236" s="701">
        <v>32</v>
      </c>
      <c r="L236" s="587">
        <v>1.2</v>
      </c>
      <c r="M236" s="843">
        <v>5795</v>
      </c>
      <c r="N236" s="590"/>
      <c r="O236" s="31">
        <f t="shared" si="399"/>
        <v>181.09375</v>
      </c>
      <c r="P236" s="32">
        <f>O236/J236</f>
        <v>18.109375</v>
      </c>
      <c r="Q236" s="33"/>
      <c r="R236" s="32">
        <f>Q236/K236</f>
        <v>0</v>
      </c>
      <c r="S236" s="33">
        <v>1300</v>
      </c>
      <c r="T236" s="32">
        <f t="shared" si="400"/>
        <v>40.625</v>
      </c>
      <c r="U236" s="33"/>
      <c r="V236" s="32">
        <f t="shared" si="401"/>
        <v>0</v>
      </c>
      <c r="W236" s="33">
        <v>0</v>
      </c>
      <c r="X236" s="32">
        <f t="shared" si="402"/>
        <v>0</v>
      </c>
      <c r="Y236" s="33">
        <v>0</v>
      </c>
      <c r="Z236" s="32">
        <f t="shared" si="403"/>
        <v>0</v>
      </c>
      <c r="AA236" s="33">
        <v>0</v>
      </c>
      <c r="AB236" s="32">
        <f t="shared" si="404"/>
        <v>0</v>
      </c>
      <c r="AC236" s="32">
        <v>0</v>
      </c>
      <c r="AD236" s="341">
        <v>0</v>
      </c>
      <c r="AE236" s="342">
        <f t="shared" si="405"/>
        <v>0</v>
      </c>
      <c r="AF236" s="32">
        <v>0</v>
      </c>
      <c r="AG236" s="342">
        <v>0</v>
      </c>
      <c r="AH236" s="407">
        <v>0.04</v>
      </c>
      <c r="AI236" s="407">
        <v>1.4999999999999999E-2</v>
      </c>
      <c r="AJ236" s="342">
        <f t="shared" si="406"/>
        <v>4.8</v>
      </c>
      <c r="AK236" s="408">
        <f t="shared" si="407"/>
        <v>1.7999999999999998</v>
      </c>
    </row>
    <row r="237" spans="1:37" ht="12.75" customHeight="1" thickBot="1" x14ac:dyDescent="0.25">
      <c r="A237" s="513" t="s">
        <v>372</v>
      </c>
      <c r="B237" s="36" t="s">
        <v>10</v>
      </c>
      <c r="C237" s="36" t="s">
        <v>1</v>
      </c>
      <c r="D237" s="489">
        <v>120</v>
      </c>
      <c r="E237" s="489">
        <v>100</v>
      </c>
      <c r="F237" s="489">
        <v>20</v>
      </c>
      <c r="G237" s="37">
        <f t="shared" si="396"/>
        <v>64.943749999999994</v>
      </c>
      <c r="H237" s="37">
        <f t="shared" si="397"/>
        <v>55.056250000000006</v>
      </c>
      <c r="I237" s="38">
        <f t="shared" si="398"/>
        <v>0.45880208333333339</v>
      </c>
      <c r="J237" s="39">
        <v>10</v>
      </c>
      <c r="K237" s="699">
        <v>32</v>
      </c>
      <c r="L237" s="583">
        <v>1.2</v>
      </c>
      <c r="M237" s="843">
        <v>5670</v>
      </c>
      <c r="N237" s="535"/>
      <c r="O237" s="43">
        <f t="shared" si="399"/>
        <v>177.1875</v>
      </c>
      <c r="P237" s="44">
        <f t="shared" ref="P237" si="410">O237/J237</f>
        <v>17.71875</v>
      </c>
      <c r="Q237" s="45"/>
      <c r="R237" s="44">
        <f t="shared" ref="R237" si="411">Q237/K237</f>
        <v>0</v>
      </c>
      <c r="S237" s="45">
        <v>1300</v>
      </c>
      <c r="T237" s="44">
        <f t="shared" si="400"/>
        <v>40.625</v>
      </c>
      <c r="U237" s="45"/>
      <c r="V237" s="44">
        <f t="shared" si="401"/>
        <v>0</v>
      </c>
      <c r="W237" s="45">
        <v>0</v>
      </c>
      <c r="X237" s="44">
        <f t="shared" si="402"/>
        <v>0</v>
      </c>
      <c r="Y237" s="45">
        <v>0</v>
      </c>
      <c r="Z237" s="44">
        <f t="shared" si="403"/>
        <v>0</v>
      </c>
      <c r="AA237" s="45">
        <v>0</v>
      </c>
      <c r="AB237" s="44">
        <f t="shared" si="404"/>
        <v>0</v>
      </c>
      <c r="AC237" s="44">
        <v>0</v>
      </c>
      <c r="AD237" s="343">
        <v>0</v>
      </c>
      <c r="AE237" s="344">
        <f t="shared" si="405"/>
        <v>0</v>
      </c>
      <c r="AF237" s="44">
        <v>0</v>
      </c>
      <c r="AG237" s="344">
        <v>0</v>
      </c>
      <c r="AH237" s="409">
        <v>0.04</v>
      </c>
      <c r="AI237" s="409">
        <v>1.4999999999999999E-2</v>
      </c>
      <c r="AJ237" s="344">
        <f t="shared" si="406"/>
        <v>4.8</v>
      </c>
      <c r="AK237" s="410">
        <f t="shared" si="407"/>
        <v>1.7999999999999998</v>
      </c>
    </row>
    <row r="238" spans="1:37" s="10" customFormat="1" ht="12.75" customHeight="1" x14ac:dyDescent="0.2">
      <c r="A238" s="510" t="s">
        <v>262</v>
      </c>
      <c r="B238" s="24" t="s">
        <v>7</v>
      </c>
      <c r="C238" s="24" t="s">
        <v>1</v>
      </c>
      <c r="D238" s="488">
        <v>175</v>
      </c>
      <c r="E238" s="488">
        <v>175</v>
      </c>
      <c r="F238" s="488">
        <v>20</v>
      </c>
      <c r="G238" s="25">
        <f t="shared" ref="G238:G240" si="412">SUM(P238,R238,T238,V238,X238,Z238,AB238,AC238,AE238,AF238,AJ238,AK238)</f>
        <v>125.6875</v>
      </c>
      <c r="H238" s="25">
        <f t="shared" ref="H238:H240" si="413">D238-G238</f>
        <v>49.3125</v>
      </c>
      <c r="I238" s="26">
        <f t="shared" ref="I238:I240" si="414">H238/D238</f>
        <v>0.28178571428571431</v>
      </c>
      <c r="J238" s="27">
        <v>10</v>
      </c>
      <c r="K238" s="701">
        <v>32</v>
      </c>
      <c r="L238" s="587">
        <v>1.2</v>
      </c>
      <c r="M238" s="843">
        <v>5140</v>
      </c>
      <c r="N238" s="590"/>
      <c r="O238" s="31">
        <f t="shared" ref="O238:O240" si="415">(M238+N238)/K238</f>
        <v>160.625</v>
      </c>
      <c r="P238" s="32">
        <f>O238/J238</f>
        <v>16.0625</v>
      </c>
      <c r="Q238" s="33"/>
      <c r="R238" s="32">
        <f>Q238/K238</f>
        <v>0</v>
      </c>
      <c r="S238" s="33"/>
      <c r="T238" s="32">
        <f t="shared" ref="T238:T240" si="416">S238/K238</f>
        <v>0</v>
      </c>
      <c r="U238" s="33"/>
      <c r="V238" s="32">
        <f t="shared" ref="V238:V240" si="417">U238/K238</f>
        <v>0</v>
      </c>
      <c r="W238" s="33">
        <v>0</v>
      </c>
      <c r="X238" s="32">
        <f t="shared" ref="X238:X240" si="418">(W238/K238)/J238</f>
        <v>0</v>
      </c>
      <c r="Y238" s="33">
        <v>0</v>
      </c>
      <c r="Z238" s="32">
        <f t="shared" ref="Z238:Z240" si="419">(Y238/K238)/J238</f>
        <v>0</v>
      </c>
      <c r="AA238" s="33">
        <v>0</v>
      </c>
      <c r="AB238" s="32">
        <f t="shared" ref="AB238:AB240" si="420">(AA238/K238)/J238</f>
        <v>0</v>
      </c>
      <c r="AC238" s="32">
        <v>0</v>
      </c>
      <c r="AD238" s="341">
        <v>0</v>
      </c>
      <c r="AE238" s="342">
        <f t="shared" ref="AE238:AE240" si="421">AD238/K238</f>
        <v>0</v>
      </c>
      <c r="AF238" s="32">
        <v>100</v>
      </c>
      <c r="AG238" s="342">
        <v>0</v>
      </c>
      <c r="AH238" s="407">
        <v>0.04</v>
      </c>
      <c r="AI238" s="407">
        <v>1.4999999999999999E-2</v>
      </c>
      <c r="AJ238" s="342">
        <f t="shared" ref="AJ238:AJ240" si="422">(D238*AH238)+AG238</f>
        <v>7</v>
      </c>
      <c r="AK238" s="408">
        <f t="shared" ref="AK238:AK240" si="423">D238*AI238</f>
        <v>2.625</v>
      </c>
    </row>
    <row r="239" spans="1:37" ht="12.75" customHeight="1" x14ac:dyDescent="0.2">
      <c r="A239" s="515" t="s">
        <v>262</v>
      </c>
      <c r="B239" s="36" t="s">
        <v>8</v>
      </c>
      <c r="C239" s="36" t="s">
        <v>1</v>
      </c>
      <c r="D239" s="489">
        <v>175</v>
      </c>
      <c r="E239" s="489">
        <v>175</v>
      </c>
      <c r="F239" s="489">
        <v>20</v>
      </c>
      <c r="G239" s="37">
        <f t="shared" si="412"/>
        <v>126.53125</v>
      </c>
      <c r="H239" s="37">
        <f t="shared" si="413"/>
        <v>48.46875</v>
      </c>
      <c r="I239" s="38">
        <f t="shared" si="414"/>
        <v>0.27696428571428572</v>
      </c>
      <c r="J239" s="39">
        <v>10</v>
      </c>
      <c r="K239" s="699">
        <v>32</v>
      </c>
      <c r="L239" s="583">
        <v>1.2</v>
      </c>
      <c r="M239" s="843">
        <v>5410</v>
      </c>
      <c r="N239" s="584"/>
      <c r="O239" s="43">
        <f t="shared" si="415"/>
        <v>169.0625</v>
      </c>
      <c r="P239" s="44">
        <f t="shared" ref="P239:P240" si="424">O239/J239</f>
        <v>16.90625</v>
      </c>
      <c r="Q239" s="45"/>
      <c r="R239" s="44">
        <f t="shared" ref="R239:R240" si="425">Q239/K239</f>
        <v>0</v>
      </c>
      <c r="S239" s="45"/>
      <c r="T239" s="44">
        <f t="shared" si="416"/>
        <v>0</v>
      </c>
      <c r="U239" s="45"/>
      <c r="V239" s="44">
        <f t="shared" si="417"/>
        <v>0</v>
      </c>
      <c r="W239" s="45">
        <v>0</v>
      </c>
      <c r="X239" s="44">
        <f t="shared" si="418"/>
        <v>0</v>
      </c>
      <c r="Y239" s="45">
        <v>0</v>
      </c>
      <c r="Z239" s="44">
        <f t="shared" si="419"/>
        <v>0</v>
      </c>
      <c r="AA239" s="45">
        <v>0</v>
      </c>
      <c r="AB239" s="44">
        <f t="shared" si="420"/>
        <v>0</v>
      </c>
      <c r="AC239" s="44">
        <v>0</v>
      </c>
      <c r="AD239" s="343">
        <v>0</v>
      </c>
      <c r="AE239" s="344">
        <f t="shared" si="421"/>
        <v>0</v>
      </c>
      <c r="AF239" s="44">
        <v>100</v>
      </c>
      <c r="AG239" s="344">
        <v>0</v>
      </c>
      <c r="AH239" s="409">
        <v>0.04</v>
      </c>
      <c r="AI239" s="409">
        <v>1.4999999999999999E-2</v>
      </c>
      <c r="AJ239" s="344">
        <f t="shared" si="422"/>
        <v>7</v>
      </c>
      <c r="AK239" s="410">
        <f t="shared" si="423"/>
        <v>2.625</v>
      </c>
    </row>
    <row r="240" spans="1:37" s="370" customFormat="1" ht="12.75" customHeight="1" thickBot="1" x14ac:dyDescent="0.25">
      <c r="A240" s="511" t="s">
        <v>262</v>
      </c>
      <c r="B240" s="48" t="s">
        <v>9</v>
      </c>
      <c r="C240" s="48" t="s">
        <v>1</v>
      </c>
      <c r="D240" s="512">
        <v>175</v>
      </c>
      <c r="E240" s="512">
        <v>175</v>
      </c>
      <c r="F240" s="512">
        <v>20</v>
      </c>
      <c r="G240" s="49">
        <f t="shared" si="412"/>
        <v>126.609375</v>
      </c>
      <c r="H240" s="49">
        <f t="shared" si="413"/>
        <v>48.390625</v>
      </c>
      <c r="I240" s="50">
        <f t="shared" si="414"/>
        <v>0.27651785714285715</v>
      </c>
      <c r="J240" s="51">
        <v>10</v>
      </c>
      <c r="K240" s="700">
        <v>32</v>
      </c>
      <c r="L240" s="585">
        <v>1.2</v>
      </c>
      <c r="M240" s="843">
        <v>5435</v>
      </c>
      <c r="N240" s="586"/>
      <c r="O240" s="55">
        <f t="shared" si="415"/>
        <v>169.84375</v>
      </c>
      <c r="P240" s="56">
        <f t="shared" si="424"/>
        <v>16.984375</v>
      </c>
      <c r="Q240" s="57"/>
      <c r="R240" s="56">
        <f t="shared" si="425"/>
        <v>0</v>
      </c>
      <c r="S240" s="57"/>
      <c r="T240" s="56">
        <f t="shared" si="416"/>
        <v>0</v>
      </c>
      <c r="U240" s="57"/>
      <c r="V240" s="56">
        <f t="shared" si="417"/>
        <v>0</v>
      </c>
      <c r="W240" s="57">
        <v>0</v>
      </c>
      <c r="X240" s="56">
        <f t="shared" si="418"/>
        <v>0</v>
      </c>
      <c r="Y240" s="57">
        <v>0</v>
      </c>
      <c r="Z240" s="56">
        <f t="shared" si="419"/>
        <v>0</v>
      </c>
      <c r="AA240" s="57">
        <v>0</v>
      </c>
      <c r="AB240" s="56">
        <f t="shared" si="420"/>
        <v>0</v>
      </c>
      <c r="AC240" s="56">
        <v>0</v>
      </c>
      <c r="AD240" s="349">
        <v>0</v>
      </c>
      <c r="AE240" s="350">
        <f t="shared" si="421"/>
        <v>0</v>
      </c>
      <c r="AF240" s="56">
        <v>100</v>
      </c>
      <c r="AG240" s="350">
        <v>0</v>
      </c>
      <c r="AH240" s="417">
        <v>0.04</v>
      </c>
      <c r="AI240" s="417">
        <v>1.4999999999999999E-2</v>
      </c>
      <c r="AJ240" s="350">
        <f t="shared" si="422"/>
        <v>7</v>
      </c>
      <c r="AK240" s="414">
        <f t="shared" si="423"/>
        <v>2.625</v>
      </c>
    </row>
    <row r="241" spans="1:37" s="10" customFormat="1" ht="12.75" customHeight="1" x14ac:dyDescent="0.2">
      <c r="A241" s="515" t="s">
        <v>403</v>
      </c>
      <c r="B241" s="36" t="s">
        <v>7</v>
      </c>
      <c r="C241" s="36" t="s">
        <v>1</v>
      </c>
      <c r="D241" s="721">
        <v>139</v>
      </c>
      <c r="E241" s="721">
        <v>110</v>
      </c>
      <c r="F241" s="489" t="s">
        <v>140</v>
      </c>
      <c r="G241" s="37">
        <f t="shared" ref="G241:G255" si="426">SUM(P241,R241,T241,V241,X241,Z241,AB241,AC241,AE241,AF241,AJ241,AK241)</f>
        <v>102.44499999999999</v>
      </c>
      <c r="H241" s="37">
        <f t="shared" ref="H241:H255" si="427">D241-G241</f>
        <v>36.555000000000007</v>
      </c>
      <c r="I241" s="38">
        <f t="shared" ref="I241:I255" si="428">H241/D241</f>
        <v>0.26298561151079142</v>
      </c>
      <c r="J241" s="39">
        <v>10</v>
      </c>
      <c r="K241" s="699">
        <v>32.5</v>
      </c>
      <c r="L241" s="41">
        <v>1.2</v>
      </c>
      <c r="M241" s="843">
        <v>6435</v>
      </c>
      <c r="N241" s="42"/>
      <c r="O241" s="43">
        <f t="shared" ref="O241:O255" si="429">(M241+N241)/K241</f>
        <v>198</v>
      </c>
      <c r="P241" s="44">
        <f t="shared" ref="P241:P255" si="430">O241/J241</f>
        <v>19.8</v>
      </c>
      <c r="Q241" s="45"/>
      <c r="R241" s="44">
        <f>Q241/K241</f>
        <v>0</v>
      </c>
      <c r="S241" s="45"/>
      <c r="T241" s="44">
        <f t="shared" ref="T241:T255" si="431">S241/K241</f>
        <v>0</v>
      </c>
      <c r="U241" s="45"/>
      <c r="V241" s="44">
        <f t="shared" ref="V241:V255" si="432">U241/K241</f>
        <v>0</v>
      </c>
      <c r="W241" s="45">
        <v>0</v>
      </c>
      <c r="X241" s="44">
        <f t="shared" ref="X241:X255" si="433">(W241/K241)/J241</f>
        <v>0</v>
      </c>
      <c r="Y241" s="45">
        <v>0</v>
      </c>
      <c r="Z241" s="44">
        <f t="shared" ref="Z241:Z255" si="434">(Y241/K241)/J241</f>
        <v>0</v>
      </c>
      <c r="AA241" s="45">
        <v>0</v>
      </c>
      <c r="AB241" s="44">
        <f t="shared" ref="AB241:AB255" si="435">(AA241/K241)/J241</f>
        <v>0</v>
      </c>
      <c r="AC241" s="44">
        <v>0</v>
      </c>
      <c r="AD241" s="343">
        <v>0</v>
      </c>
      <c r="AE241" s="344">
        <f t="shared" ref="AE241:AE255" si="436">AD241/K241</f>
        <v>0</v>
      </c>
      <c r="AF241" s="629">
        <v>75</v>
      </c>
      <c r="AG241" s="344">
        <v>0</v>
      </c>
      <c r="AH241" s="409">
        <v>0.04</v>
      </c>
      <c r="AI241" s="409">
        <v>1.4999999999999999E-2</v>
      </c>
      <c r="AJ241" s="344">
        <f t="shared" ref="AJ241:AJ255" si="437">(D241*AH241)+AG241</f>
        <v>5.5600000000000005</v>
      </c>
      <c r="AK241" s="410">
        <f t="shared" ref="AK241:AK255" si="438">D241*AI241</f>
        <v>2.085</v>
      </c>
    </row>
    <row r="242" spans="1:37" ht="12.75" customHeight="1" x14ac:dyDescent="0.2">
      <c r="A242" s="515" t="s">
        <v>403</v>
      </c>
      <c r="B242" s="36" t="s">
        <v>7</v>
      </c>
      <c r="C242" s="36" t="s">
        <v>2</v>
      </c>
      <c r="D242" s="721">
        <v>139</v>
      </c>
      <c r="E242" s="721">
        <v>110</v>
      </c>
      <c r="F242" s="489" t="s">
        <v>140</v>
      </c>
      <c r="G242" s="37">
        <f t="shared" si="426"/>
        <v>95.337307692307689</v>
      </c>
      <c r="H242" s="37">
        <f t="shared" si="427"/>
        <v>43.662692307692311</v>
      </c>
      <c r="I242" s="38">
        <f t="shared" si="428"/>
        <v>0.31412008854454898</v>
      </c>
      <c r="J242" s="39">
        <v>24</v>
      </c>
      <c r="K242" s="699">
        <v>32.5</v>
      </c>
      <c r="L242" s="41">
        <v>1.2</v>
      </c>
      <c r="M242" s="843">
        <v>9900</v>
      </c>
      <c r="N242" s="42"/>
      <c r="O242" s="43">
        <f t="shared" si="429"/>
        <v>304.61538461538464</v>
      </c>
      <c r="P242" s="44">
        <f t="shared" si="430"/>
        <v>12.692307692307693</v>
      </c>
      <c r="Q242" s="45"/>
      <c r="R242" s="44">
        <f t="shared" ref="R242:R255" si="439">Q242/K242</f>
        <v>0</v>
      </c>
      <c r="S242" s="45"/>
      <c r="T242" s="44">
        <f t="shared" si="431"/>
        <v>0</v>
      </c>
      <c r="U242" s="45"/>
      <c r="V242" s="44">
        <f t="shared" si="432"/>
        <v>0</v>
      </c>
      <c r="W242" s="45">
        <v>0</v>
      </c>
      <c r="X242" s="44">
        <f t="shared" si="433"/>
        <v>0</v>
      </c>
      <c r="Y242" s="45">
        <v>0</v>
      </c>
      <c r="Z242" s="44">
        <f t="shared" si="434"/>
        <v>0</v>
      </c>
      <c r="AA242" s="45">
        <v>0</v>
      </c>
      <c r="AB242" s="44">
        <f t="shared" si="435"/>
        <v>0</v>
      </c>
      <c r="AC242" s="44">
        <v>0</v>
      </c>
      <c r="AD242" s="343">
        <v>0</v>
      </c>
      <c r="AE242" s="344">
        <f t="shared" si="436"/>
        <v>0</v>
      </c>
      <c r="AF242" s="629">
        <v>75</v>
      </c>
      <c r="AG242" s="344">
        <v>0</v>
      </c>
      <c r="AH242" s="409">
        <v>0.04</v>
      </c>
      <c r="AI242" s="409">
        <v>1.4999999999999999E-2</v>
      </c>
      <c r="AJ242" s="344">
        <f t="shared" si="437"/>
        <v>5.5600000000000005</v>
      </c>
      <c r="AK242" s="410">
        <f t="shared" si="438"/>
        <v>2.085</v>
      </c>
    </row>
    <row r="243" spans="1:37" ht="12.75" customHeight="1" x14ac:dyDescent="0.2">
      <c r="A243" s="515" t="s">
        <v>403</v>
      </c>
      <c r="B243" s="36" t="s">
        <v>7</v>
      </c>
      <c r="C243" s="36" t="s">
        <v>3</v>
      </c>
      <c r="D243" s="721">
        <v>139</v>
      </c>
      <c r="E243" s="721">
        <v>110</v>
      </c>
      <c r="F243" s="489" t="s">
        <v>140</v>
      </c>
      <c r="G243" s="37">
        <f t="shared" si="426"/>
        <v>95.854401709401699</v>
      </c>
      <c r="H243" s="37">
        <f t="shared" si="427"/>
        <v>43.145598290598301</v>
      </c>
      <c r="I243" s="38">
        <f t="shared" si="428"/>
        <v>0.31039998770214605</v>
      </c>
      <c r="J243" s="39">
        <v>36</v>
      </c>
      <c r="K243" s="699">
        <v>32.5</v>
      </c>
      <c r="L243" s="41">
        <v>1.2</v>
      </c>
      <c r="M243" s="843">
        <v>15455</v>
      </c>
      <c r="N243" s="42"/>
      <c r="O243" s="43">
        <f t="shared" si="429"/>
        <v>475.53846153846155</v>
      </c>
      <c r="P243" s="44">
        <f t="shared" si="430"/>
        <v>13.20940170940171</v>
      </c>
      <c r="Q243" s="45"/>
      <c r="R243" s="44">
        <f t="shared" si="439"/>
        <v>0</v>
      </c>
      <c r="S243" s="45"/>
      <c r="T243" s="44">
        <f t="shared" si="431"/>
        <v>0</v>
      </c>
      <c r="U243" s="45"/>
      <c r="V243" s="44">
        <f t="shared" si="432"/>
        <v>0</v>
      </c>
      <c r="W243" s="45">
        <v>0</v>
      </c>
      <c r="X243" s="44">
        <f t="shared" si="433"/>
        <v>0</v>
      </c>
      <c r="Y243" s="45">
        <v>0</v>
      </c>
      <c r="Z243" s="44">
        <f t="shared" si="434"/>
        <v>0</v>
      </c>
      <c r="AA243" s="45">
        <v>0</v>
      </c>
      <c r="AB243" s="44">
        <f t="shared" si="435"/>
        <v>0</v>
      </c>
      <c r="AC243" s="44">
        <v>0</v>
      </c>
      <c r="AD243" s="343">
        <v>0</v>
      </c>
      <c r="AE243" s="344">
        <f t="shared" si="436"/>
        <v>0</v>
      </c>
      <c r="AF243" s="629">
        <v>75</v>
      </c>
      <c r="AG243" s="344">
        <v>0</v>
      </c>
      <c r="AH243" s="409">
        <v>0.04</v>
      </c>
      <c r="AI243" s="409">
        <v>1.4999999999999999E-2</v>
      </c>
      <c r="AJ243" s="344">
        <f t="shared" si="437"/>
        <v>5.5600000000000005</v>
      </c>
      <c r="AK243" s="410">
        <f t="shared" si="438"/>
        <v>2.085</v>
      </c>
    </row>
    <row r="244" spans="1:37" ht="12.75" customHeight="1" x14ac:dyDescent="0.2">
      <c r="A244" s="515" t="s">
        <v>403</v>
      </c>
      <c r="B244" s="36" t="s">
        <v>8</v>
      </c>
      <c r="C244" s="36" t="s">
        <v>1</v>
      </c>
      <c r="D244" s="721">
        <v>139</v>
      </c>
      <c r="E244" s="721">
        <v>110</v>
      </c>
      <c r="F244" s="489" t="s">
        <v>140</v>
      </c>
      <c r="G244" s="37">
        <f t="shared" si="426"/>
        <v>100.62961538461538</v>
      </c>
      <c r="H244" s="37">
        <f t="shared" si="427"/>
        <v>38.370384615384623</v>
      </c>
      <c r="I244" s="38">
        <f t="shared" si="428"/>
        <v>0.27604593248478149</v>
      </c>
      <c r="J244" s="39">
        <v>10</v>
      </c>
      <c r="K244" s="699">
        <v>32.5</v>
      </c>
      <c r="L244" s="41">
        <v>1.2</v>
      </c>
      <c r="M244" s="843">
        <v>5845</v>
      </c>
      <c r="N244" s="42"/>
      <c r="O244" s="43">
        <f t="shared" si="429"/>
        <v>179.84615384615384</v>
      </c>
      <c r="P244" s="44">
        <f t="shared" si="430"/>
        <v>17.984615384615385</v>
      </c>
      <c r="Q244" s="45"/>
      <c r="R244" s="44">
        <f t="shared" si="439"/>
        <v>0</v>
      </c>
      <c r="S244" s="45"/>
      <c r="T244" s="44">
        <f t="shared" si="431"/>
        <v>0</v>
      </c>
      <c r="U244" s="45"/>
      <c r="V244" s="44">
        <f t="shared" si="432"/>
        <v>0</v>
      </c>
      <c r="W244" s="45">
        <v>0</v>
      </c>
      <c r="X244" s="44">
        <f t="shared" si="433"/>
        <v>0</v>
      </c>
      <c r="Y244" s="45">
        <v>0</v>
      </c>
      <c r="Z244" s="44">
        <f t="shared" si="434"/>
        <v>0</v>
      </c>
      <c r="AA244" s="45">
        <v>0</v>
      </c>
      <c r="AB244" s="44">
        <f t="shared" si="435"/>
        <v>0</v>
      </c>
      <c r="AC244" s="44">
        <v>0</v>
      </c>
      <c r="AD244" s="343">
        <v>0</v>
      </c>
      <c r="AE244" s="344">
        <f t="shared" si="436"/>
        <v>0</v>
      </c>
      <c r="AF244" s="629">
        <v>75</v>
      </c>
      <c r="AG244" s="344">
        <v>0</v>
      </c>
      <c r="AH244" s="409">
        <v>0.04</v>
      </c>
      <c r="AI244" s="409">
        <v>1.4999999999999999E-2</v>
      </c>
      <c r="AJ244" s="344">
        <f t="shared" si="437"/>
        <v>5.5600000000000005</v>
      </c>
      <c r="AK244" s="410">
        <f t="shared" si="438"/>
        <v>2.085</v>
      </c>
    </row>
    <row r="245" spans="1:37" ht="12.75" customHeight="1" x14ac:dyDescent="0.2">
      <c r="A245" s="515" t="s">
        <v>403</v>
      </c>
      <c r="B245" s="36" t="s">
        <v>8</v>
      </c>
      <c r="C245" s="36" t="s">
        <v>2</v>
      </c>
      <c r="D245" s="721">
        <v>139</v>
      </c>
      <c r="E245" s="721">
        <v>110</v>
      </c>
      <c r="F245" s="489" t="s">
        <v>140</v>
      </c>
      <c r="G245" s="37">
        <f t="shared" si="426"/>
        <v>93.952692307692303</v>
      </c>
      <c r="H245" s="37">
        <f t="shared" si="427"/>
        <v>45.047307692307697</v>
      </c>
      <c r="I245" s="38">
        <f t="shared" si="428"/>
        <v>0.32408135030437191</v>
      </c>
      <c r="J245" s="39">
        <v>24</v>
      </c>
      <c r="K245" s="699">
        <v>32.5</v>
      </c>
      <c r="L245" s="41">
        <v>1.2</v>
      </c>
      <c r="M245" s="843">
        <v>8820</v>
      </c>
      <c r="N245" s="42"/>
      <c r="O245" s="43">
        <f t="shared" si="429"/>
        <v>271.38461538461536</v>
      </c>
      <c r="P245" s="44">
        <f t="shared" si="430"/>
        <v>11.307692307692307</v>
      </c>
      <c r="Q245" s="45"/>
      <c r="R245" s="44">
        <f t="shared" si="439"/>
        <v>0</v>
      </c>
      <c r="S245" s="45"/>
      <c r="T245" s="44">
        <f t="shared" si="431"/>
        <v>0</v>
      </c>
      <c r="U245" s="45"/>
      <c r="V245" s="44">
        <f t="shared" si="432"/>
        <v>0</v>
      </c>
      <c r="W245" s="45">
        <v>0</v>
      </c>
      <c r="X245" s="44">
        <f t="shared" si="433"/>
        <v>0</v>
      </c>
      <c r="Y245" s="45">
        <v>0</v>
      </c>
      <c r="Z245" s="44">
        <f t="shared" si="434"/>
        <v>0</v>
      </c>
      <c r="AA245" s="45">
        <v>0</v>
      </c>
      <c r="AB245" s="44">
        <f t="shared" si="435"/>
        <v>0</v>
      </c>
      <c r="AC245" s="44">
        <v>0</v>
      </c>
      <c r="AD245" s="343">
        <v>0</v>
      </c>
      <c r="AE245" s="344">
        <f t="shared" si="436"/>
        <v>0</v>
      </c>
      <c r="AF245" s="629">
        <v>75</v>
      </c>
      <c r="AG245" s="344">
        <v>0</v>
      </c>
      <c r="AH245" s="409">
        <v>0.04</v>
      </c>
      <c r="AI245" s="409">
        <v>1.4999999999999999E-2</v>
      </c>
      <c r="AJ245" s="344">
        <f t="shared" si="437"/>
        <v>5.5600000000000005</v>
      </c>
      <c r="AK245" s="410">
        <f t="shared" si="438"/>
        <v>2.085</v>
      </c>
    </row>
    <row r="246" spans="1:37" ht="12.75" customHeight="1" x14ac:dyDescent="0.2">
      <c r="A246" s="515" t="s">
        <v>403</v>
      </c>
      <c r="B246" s="36" t="s">
        <v>8</v>
      </c>
      <c r="C246" s="36" t="s">
        <v>3</v>
      </c>
      <c r="D246" s="721">
        <v>139</v>
      </c>
      <c r="E246" s="721">
        <v>110</v>
      </c>
      <c r="F246" s="489" t="s">
        <v>140</v>
      </c>
      <c r="G246" s="37">
        <f t="shared" si="426"/>
        <v>94.388589743589748</v>
      </c>
      <c r="H246" s="37">
        <f t="shared" si="427"/>
        <v>44.611410256410252</v>
      </c>
      <c r="I246" s="38">
        <f t="shared" si="428"/>
        <v>0.32094539752813134</v>
      </c>
      <c r="J246" s="39">
        <v>36</v>
      </c>
      <c r="K246" s="699">
        <v>32.5</v>
      </c>
      <c r="L246" s="41">
        <v>1.2</v>
      </c>
      <c r="M246" s="843">
        <v>13740</v>
      </c>
      <c r="N246" s="42"/>
      <c r="O246" s="43">
        <f t="shared" si="429"/>
        <v>422.76923076923077</v>
      </c>
      <c r="P246" s="44">
        <f t="shared" si="430"/>
        <v>11.743589743589745</v>
      </c>
      <c r="Q246" s="45"/>
      <c r="R246" s="44">
        <f t="shared" si="439"/>
        <v>0</v>
      </c>
      <c r="S246" s="45"/>
      <c r="T246" s="44">
        <f t="shared" si="431"/>
        <v>0</v>
      </c>
      <c r="U246" s="45"/>
      <c r="V246" s="44">
        <f t="shared" si="432"/>
        <v>0</v>
      </c>
      <c r="W246" s="45">
        <v>0</v>
      </c>
      <c r="X246" s="44">
        <f t="shared" si="433"/>
        <v>0</v>
      </c>
      <c r="Y246" s="45">
        <v>0</v>
      </c>
      <c r="Z246" s="44">
        <f t="shared" si="434"/>
        <v>0</v>
      </c>
      <c r="AA246" s="45">
        <v>0</v>
      </c>
      <c r="AB246" s="44">
        <f t="shared" si="435"/>
        <v>0</v>
      </c>
      <c r="AC246" s="44">
        <v>0</v>
      </c>
      <c r="AD246" s="343">
        <v>0</v>
      </c>
      <c r="AE246" s="344">
        <f t="shared" si="436"/>
        <v>0</v>
      </c>
      <c r="AF246" s="629">
        <v>75</v>
      </c>
      <c r="AG246" s="344">
        <v>0</v>
      </c>
      <c r="AH246" s="409">
        <v>0.04</v>
      </c>
      <c r="AI246" s="409">
        <v>1.4999999999999999E-2</v>
      </c>
      <c r="AJ246" s="344">
        <f t="shared" si="437"/>
        <v>5.5600000000000005</v>
      </c>
      <c r="AK246" s="410">
        <f t="shared" si="438"/>
        <v>2.085</v>
      </c>
    </row>
    <row r="247" spans="1:37" ht="12.75" customHeight="1" x14ac:dyDescent="0.2">
      <c r="A247" s="515" t="s">
        <v>403</v>
      </c>
      <c r="B247" s="36" t="s">
        <v>9</v>
      </c>
      <c r="C247" s="36" t="s">
        <v>1</v>
      </c>
      <c r="D247" s="721">
        <v>139</v>
      </c>
      <c r="E247" s="721">
        <v>110</v>
      </c>
      <c r="F247" s="489" t="s">
        <v>140</v>
      </c>
      <c r="G247" s="37">
        <f t="shared" si="426"/>
        <v>99.721923076923076</v>
      </c>
      <c r="H247" s="37">
        <f t="shared" si="427"/>
        <v>39.278076923076924</v>
      </c>
      <c r="I247" s="38">
        <f t="shared" si="428"/>
        <v>0.28257609297177644</v>
      </c>
      <c r="J247" s="39">
        <v>10</v>
      </c>
      <c r="K247" s="699">
        <v>32.5</v>
      </c>
      <c r="L247" s="41">
        <v>1.2</v>
      </c>
      <c r="M247" s="843">
        <v>5550</v>
      </c>
      <c r="N247" s="42"/>
      <c r="O247" s="43">
        <f t="shared" si="429"/>
        <v>170.76923076923077</v>
      </c>
      <c r="P247" s="44">
        <f t="shared" si="430"/>
        <v>17.076923076923077</v>
      </c>
      <c r="Q247" s="45"/>
      <c r="R247" s="44">
        <f t="shared" si="439"/>
        <v>0</v>
      </c>
      <c r="S247" s="45"/>
      <c r="T247" s="44">
        <f t="shared" si="431"/>
        <v>0</v>
      </c>
      <c r="U247" s="45"/>
      <c r="V247" s="44">
        <f t="shared" si="432"/>
        <v>0</v>
      </c>
      <c r="W247" s="45">
        <v>0</v>
      </c>
      <c r="X247" s="44">
        <f t="shared" si="433"/>
        <v>0</v>
      </c>
      <c r="Y247" s="45">
        <v>0</v>
      </c>
      <c r="Z247" s="44">
        <f t="shared" si="434"/>
        <v>0</v>
      </c>
      <c r="AA247" s="45">
        <v>0</v>
      </c>
      <c r="AB247" s="44">
        <f t="shared" si="435"/>
        <v>0</v>
      </c>
      <c r="AC247" s="44">
        <v>0</v>
      </c>
      <c r="AD247" s="343">
        <v>0</v>
      </c>
      <c r="AE247" s="344">
        <f t="shared" si="436"/>
        <v>0</v>
      </c>
      <c r="AF247" s="629">
        <v>75</v>
      </c>
      <c r="AG247" s="344">
        <v>0</v>
      </c>
      <c r="AH247" s="409">
        <v>0.04</v>
      </c>
      <c r="AI247" s="409">
        <v>1.4999999999999999E-2</v>
      </c>
      <c r="AJ247" s="344">
        <f t="shared" si="437"/>
        <v>5.5600000000000005</v>
      </c>
      <c r="AK247" s="410">
        <f t="shared" si="438"/>
        <v>2.085</v>
      </c>
    </row>
    <row r="248" spans="1:37" ht="12.75" customHeight="1" x14ac:dyDescent="0.2">
      <c r="A248" s="515" t="s">
        <v>403</v>
      </c>
      <c r="B248" s="36" t="s">
        <v>9</v>
      </c>
      <c r="C248" s="36" t="s">
        <v>2</v>
      </c>
      <c r="D248" s="721">
        <v>139</v>
      </c>
      <c r="E248" s="721">
        <v>110</v>
      </c>
      <c r="F248" s="489" t="s">
        <v>140</v>
      </c>
      <c r="G248" s="37">
        <f t="shared" si="426"/>
        <v>93.260384615384609</v>
      </c>
      <c r="H248" s="37">
        <f t="shared" si="427"/>
        <v>45.739615384615391</v>
      </c>
      <c r="I248" s="38">
        <f t="shared" si="428"/>
        <v>0.32906198118428337</v>
      </c>
      <c r="J248" s="39">
        <v>24</v>
      </c>
      <c r="K248" s="699">
        <v>32.5</v>
      </c>
      <c r="L248" s="41">
        <v>1.2</v>
      </c>
      <c r="M248" s="843">
        <v>8280</v>
      </c>
      <c r="N248" s="42"/>
      <c r="O248" s="43">
        <f t="shared" si="429"/>
        <v>254.76923076923077</v>
      </c>
      <c r="P248" s="44">
        <f t="shared" si="430"/>
        <v>10.615384615384615</v>
      </c>
      <c r="Q248" s="45"/>
      <c r="R248" s="44">
        <f t="shared" si="439"/>
        <v>0</v>
      </c>
      <c r="S248" s="45"/>
      <c r="T248" s="44">
        <f t="shared" si="431"/>
        <v>0</v>
      </c>
      <c r="U248" s="45"/>
      <c r="V248" s="44">
        <f t="shared" si="432"/>
        <v>0</v>
      </c>
      <c r="W248" s="45">
        <v>0</v>
      </c>
      <c r="X248" s="44">
        <f t="shared" si="433"/>
        <v>0</v>
      </c>
      <c r="Y248" s="45">
        <v>0</v>
      </c>
      <c r="Z248" s="44">
        <f t="shared" si="434"/>
        <v>0</v>
      </c>
      <c r="AA248" s="45">
        <v>0</v>
      </c>
      <c r="AB248" s="44">
        <f t="shared" si="435"/>
        <v>0</v>
      </c>
      <c r="AC248" s="44">
        <v>0</v>
      </c>
      <c r="AD248" s="343">
        <v>0</v>
      </c>
      <c r="AE248" s="344">
        <f t="shared" si="436"/>
        <v>0</v>
      </c>
      <c r="AF248" s="629">
        <v>75</v>
      </c>
      <c r="AG248" s="344">
        <v>0</v>
      </c>
      <c r="AH248" s="409">
        <v>0.04</v>
      </c>
      <c r="AI248" s="409">
        <v>1.4999999999999999E-2</v>
      </c>
      <c r="AJ248" s="344">
        <f t="shared" si="437"/>
        <v>5.5600000000000005</v>
      </c>
      <c r="AK248" s="410">
        <f t="shared" si="438"/>
        <v>2.085</v>
      </c>
    </row>
    <row r="249" spans="1:37" ht="12.75" customHeight="1" x14ac:dyDescent="0.2">
      <c r="A249" s="515" t="s">
        <v>403</v>
      </c>
      <c r="B249" s="36" t="s">
        <v>9</v>
      </c>
      <c r="C249" s="36" t="s">
        <v>3</v>
      </c>
      <c r="D249" s="721">
        <v>139</v>
      </c>
      <c r="E249" s="721">
        <v>110</v>
      </c>
      <c r="F249" s="489" t="s">
        <v>140</v>
      </c>
      <c r="G249" s="37">
        <f t="shared" si="426"/>
        <v>93.653547008547008</v>
      </c>
      <c r="H249" s="37">
        <f t="shared" si="427"/>
        <v>45.346452991452992</v>
      </c>
      <c r="I249" s="38">
        <f t="shared" si="428"/>
        <v>0.32623347475865461</v>
      </c>
      <c r="J249" s="39">
        <v>36</v>
      </c>
      <c r="K249" s="699">
        <v>32.5</v>
      </c>
      <c r="L249" s="41">
        <v>1.2</v>
      </c>
      <c r="M249" s="843">
        <v>12880</v>
      </c>
      <c r="N249" s="42"/>
      <c r="O249" s="43">
        <f t="shared" si="429"/>
        <v>396.30769230769232</v>
      </c>
      <c r="P249" s="44">
        <f t="shared" si="430"/>
        <v>11.008547008547009</v>
      </c>
      <c r="Q249" s="45"/>
      <c r="R249" s="44">
        <f t="shared" si="439"/>
        <v>0</v>
      </c>
      <c r="S249" s="45"/>
      <c r="T249" s="44">
        <f t="shared" si="431"/>
        <v>0</v>
      </c>
      <c r="U249" s="45"/>
      <c r="V249" s="44">
        <f t="shared" si="432"/>
        <v>0</v>
      </c>
      <c r="W249" s="45">
        <v>0</v>
      </c>
      <c r="X249" s="44">
        <f t="shared" si="433"/>
        <v>0</v>
      </c>
      <c r="Y249" s="45">
        <v>0</v>
      </c>
      <c r="Z249" s="44">
        <f t="shared" si="434"/>
        <v>0</v>
      </c>
      <c r="AA249" s="45">
        <v>0</v>
      </c>
      <c r="AB249" s="44">
        <f t="shared" si="435"/>
        <v>0</v>
      </c>
      <c r="AC249" s="44">
        <v>0</v>
      </c>
      <c r="AD249" s="343">
        <v>0</v>
      </c>
      <c r="AE249" s="344">
        <f t="shared" si="436"/>
        <v>0</v>
      </c>
      <c r="AF249" s="629">
        <v>75</v>
      </c>
      <c r="AG249" s="344">
        <v>0</v>
      </c>
      <c r="AH249" s="409">
        <v>0.04</v>
      </c>
      <c r="AI249" s="409">
        <v>1.4999999999999999E-2</v>
      </c>
      <c r="AJ249" s="344">
        <f t="shared" si="437"/>
        <v>5.5600000000000005</v>
      </c>
      <c r="AK249" s="410">
        <f t="shared" si="438"/>
        <v>2.085</v>
      </c>
    </row>
    <row r="250" spans="1:37" ht="12.75" customHeight="1" x14ac:dyDescent="0.2">
      <c r="A250" s="515" t="s">
        <v>403</v>
      </c>
      <c r="B250" s="36" t="s">
        <v>10</v>
      </c>
      <c r="C250" s="36" t="s">
        <v>1</v>
      </c>
      <c r="D250" s="721">
        <v>139</v>
      </c>
      <c r="E250" s="721">
        <v>110</v>
      </c>
      <c r="F250" s="489" t="s">
        <v>140</v>
      </c>
      <c r="G250" s="37">
        <f t="shared" si="426"/>
        <v>101.29115384615385</v>
      </c>
      <c r="H250" s="37">
        <f t="shared" si="427"/>
        <v>37.708846153846153</v>
      </c>
      <c r="I250" s="38">
        <f t="shared" si="428"/>
        <v>0.27128666297731047</v>
      </c>
      <c r="J250" s="39">
        <v>10</v>
      </c>
      <c r="K250" s="699">
        <v>32.5</v>
      </c>
      <c r="L250" s="41">
        <v>1.2</v>
      </c>
      <c r="M250" s="843">
        <v>6060</v>
      </c>
      <c r="N250" s="42"/>
      <c r="O250" s="43">
        <f t="shared" si="429"/>
        <v>186.46153846153845</v>
      </c>
      <c r="P250" s="44">
        <f t="shared" si="430"/>
        <v>18.646153846153844</v>
      </c>
      <c r="Q250" s="45"/>
      <c r="R250" s="44">
        <f t="shared" si="439"/>
        <v>0</v>
      </c>
      <c r="S250" s="45"/>
      <c r="T250" s="44">
        <f t="shared" si="431"/>
        <v>0</v>
      </c>
      <c r="U250" s="45"/>
      <c r="V250" s="44">
        <f t="shared" si="432"/>
        <v>0</v>
      </c>
      <c r="W250" s="45">
        <v>0</v>
      </c>
      <c r="X250" s="44">
        <f t="shared" si="433"/>
        <v>0</v>
      </c>
      <c r="Y250" s="45">
        <v>0</v>
      </c>
      <c r="Z250" s="44">
        <f t="shared" si="434"/>
        <v>0</v>
      </c>
      <c r="AA250" s="45">
        <v>0</v>
      </c>
      <c r="AB250" s="44">
        <f t="shared" si="435"/>
        <v>0</v>
      </c>
      <c r="AC250" s="44">
        <v>0</v>
      </c>
      <c r="AD250" s="45">
        <v>0</v>
      </c>
      <c r="AE250" s="44">
        <f t="shared" si="436"/>
        <v>0</v>
      </c>
      <c r="AF250" s="629">
        <v>75</v>
      </c>
      <c r="AG250" s="44">
        <v>0</v>
      </c>
      <c r="AH250" s="75">
        <v>0.04</v>
      </c>
      <c r="AI250" s="75">
        <v>1.4999999999999999E-2</v>
      </c>
      <c r="AJ250" s="44">
        <f t="shared" si="437"/>
        <v>5.5600000000000005</v>
      </c>
      <c r="AK250" s="47">
        <f t="shared" si="438"/>
        <v>2.085</v>
      </c>
    </row>
    <row r="251" spans="1:37" ht="12.75" customHeight="1" x14ac:dyDescent="0.2">
      <c r="A251" s="515" t="s">
        <v>403</v>
      </c>
      <c r="B251" s="36" t="s">
        <v>10</v>
      </c>
      <c r="C251" s="36" t="s">
        <v>2</v>
      </c>
      <c r="D251" s="721">
        <v>139</v>
      </c>
      <c r="E251" s="721">
        <v>110</v>
      </c>
      <c r="F251" s="489" t="s">
        <v>140</v>
      </c>
      <c r="G251" s="37">
        <f t="shared" si="426"/>
        <v>94.029615384615383</v>
      </c>
      <c r="H251" s="37">
        <f t="shared" si="427"/>
        <v>44.970384615384617</v>
      </c>
      <c r="I251" s="38">
        <f t="shared" si="428"/>
        <v>0.32352794687327063</v>
      </c>
      <c r="J251" s="39">
        <v>24</v>
      </c>
      <c r="K251" s="699">
        <v>32.5</v>
      </c>
      <c r="L251" s="41">
        <v>1.2</v>
      </c>
      <c r="M251" s="843">
        <v>8880</v>
      </c>
      <c r="N251" s="42"/>
      <c r="O251" s="43">
        <f t="shared" si="429"/>
        <v>273.23076923076923</v>
      </c>
      <c r="P251" s="44">
        <f t="shared" si="430"/>
        <v>11.384615384615385</v>
      </c>
      <c r="Q251" s="45"/>
      <c r="R251" s="44">
        <f t="shared" si="439"/>
        <v>0</v>
      </c>
      <c r="S251" s="45"/>
      <c r="T251" s="44">
        <f t="shared" si="431"/>
        <v>0</v>
      </c>
      <c r="U251" s="45"/>
      <c r="V251" s="44">
        <f t="shared" si="432"/>
        <v>0</v>
      </c>
      <c r="W251" s="45">
        <v>0</v>
      </c>
      <c r="X251" s="44">
        <f t="shared" si="433"/>
        <v>0</v>
      </c>
      <c r="Y251" s="45">
        <v>0</v>
      </c>
      <c r="Z251" s="44">
        <f t="shared" si="434"/>
        <v>0</v>
      </c>
      <c r="AA251" s="45">
        <v>0</v>
      </c>
      <c r="AB251" s="44">
        <f t="shared" si="435"/>
        <v>0</v>
      </c>
      <c r="AC251" s="44">
        <v>0</v>
      </c>
      <c r="AD251" s="45">
        <v>0</v>
      </c>
      <c r="AE251" s="44">
        <f t="shared" si="436"/>
        <v>0</v>
      </c>
      <c r="AF251" s="629">
        <v>75</v>
      </c>
      <c r="AG251" s="44">
        <v>0</v>
      </c>
      <c r="AH251" s="75">
        <v>0.04</v>
      </c>
      <c r="AI251" s="75">
        <v>1.4999999999999999E-2</v>
      </c>
      <c r="AJ251" s="44">
        <f t="shared" si="437"/>
        <v>5.5600000000000005</v>
      </c>
      <c r="AK251" s="47">
        <f t="shared" si="438"/>
        <v>2.085</v>
      </c>
    </row>
    <row r="252" spans="1:37" ht="12.75" customHeight="1" x14ac:dyDescent="0.2">
      <c r="A252" s="515" t="s">
        <v>403</v>
      </c>
      <c r="B252" s="36" t="s">
        <v>10</v>
      </c>
      <c r="C252" s="36" t="s">
        <v>3</v>
      </c>
      <c r="D252" s="721">
        <v>139</v>
      </c>
      <c r="E252" s="721">
        <v>110</v>
      </c>
      <c r="F252" s="489" t="s">
        <v>140</v>
      </c>
      <c r="G252" s="37">
        <f t="shared" si="426"/>
        <v>94.209102564102565</v>
      </c>
      <c r="H252" s="37">
        <f t="shared" si="427"/>
        <v>44.790897435897435</v>
      </c>
      <c r="I252" s="38">
        <f t="shared" si="428"/>
        <v>0.32223667220070096</v>
      </c>
      <c r="J252" s="39">
        <v>36</v>
      </c>
      <c r="K252" s="699">
        <v>32.5</v>
      </c>
      <c r="L252" s="41">
        <v>1.2</v>
      </c>
      <c r="M252" s="843">
        <v>13530</v>
      </c>
      <c r="N252" s="42"/>
      <c r="O252" s="43">
        <f t="shared" si="429"/>
        <v>416.30769230769232</v>
      </c>
      <c r="P252" s="44">
        <f t="shared" si="430"/>
        <v>11.564102564102564</v>
      </c>
      <c r="Q252" s="45"/>
      <c r="R252" s="44">
        <f t="shared" si="439"/>
        <v>0</v>
      </c>
      <c r="S252" s="45"/>
      <c r="T252" s="44">
        <f t="shared" si="431"/>
        <v>0</v>
      </c>
      <c r="U252" s="45"/>
      <c r="V252" s="44">
        <f t="shared" si="432"/>
        <v>0</v>
      </c>
      <c r="W252" s="45">
        <v>0</v>
      </c>
      <c r="X252" s="44">
        <f t="shared" si="433"/>
        <v>0</v>
      </c>
      <c r="Y252" s="45">
        <v>0</v>
      </c>
      <c r="Z252" s="44">
        <f t="shared" si="434"/>
        <v>0</v>
      </c>
      <c r="AA252" s="45">
        <v>0</v>
      </c>
      <c r="AB252" s="44">
        <f t="shared" si="435"/>
        <v>0</v>
      </c>
      <c r="AC252" s="44">
        <v>0</v>
      </c>
      <c r="AD252" s="45">
        <v>0</v>
      </c>
      <c r="AE252" s="44">
        <f t="shared" si="436"/>
        <v>0</v>
      </c>
      <c r="AF252" s="629">
        <v>75</v>
      </c>
      <c r="AG252" s="44">
        <v>0</v>
      </c>
      <c r="AH252" s="75">
        <v>0.04</v>
      </c>
      <c r="AI252" s="75">
        <v>1.4999999999999999E-2</v>
      </c>
      <c r="AJ252" s="44">
        <f t="shared" si="437"/>
        <v>5.5600000000000005</v>
      </c>
      <c r="AK252" s="47">
        <f t="shared" si="438"/>
        <v>2.085</v>
      </c>
    </row>
    <row r="253" spans="1:37" ht="12.75" customHeight="1" x14ac:dyDescent="0.2">
      <c r="A253" s="515" t="s">
        <v>403</v>
      </c>
      <c r="B253" s="36" t="s">
        <v>11</v>
      </c>
      <c r="C253" s="36" t="s">
        <v>1</v>
      </c>
      <c r="D253" s="721">
        <v>139</v>
      </c>
      <c r="E253" s="721">
        <v>110</v>
      </c>
      <c r="F253" s="489" t="s">
        <v>140</v>
      </c>
      <c r="G253" s="37">
        <f t="shared" si="426"/>
        <v>103.81423076923076</v>
      </c>
      <c r="H253" s="37">
        <f t="shared" si="427"/>
        <v>35.185769230769239</v>
      </c>
      <c r="I253" s="38">
        <f t="shared" si="428"/>
        <v>0.25313503043718877</v>
      </c>
      <c r="J253" s="39">
        <v>10</v>
      </c>
      <c r="K253" s="699">
        <v>32.5</v>
      </c>
      <c r="L253" s="41">
        <v>1.2</v>
      </c>
      <c r="M253" s="843">
        <v>6880</v>
      </c>
      <c r="N253" s="42"/>
      <c r="O253" s="43">
        <f t="shared" si="429"/>
        <v>211.69230769230768</v>
      </c>
      <c r="P253" s="44">
        <f t="shared" si="430"/>
        <v>21.169230769230769</v>
      </c>
      <c r="Q253" s="45"/>
      <c r="R253" s="44">
        <f t="shared" si="439"/>
        <v>0</v>
      </c>
      <c r="S253" s="45"/>
      <c r="T253" s="44">
        <f t="shared" si="431"/>
        <v>0</v>
      </c>
      <c r="U253" s="45"/>
      <c r="V253" s="44">
        <f t="shared" si="432"/>
        <v>0</v>
      </c>
      <c r="W253" s="45">
        <v>0</v>
      </c>
      <c r="X253" s="44">
        <f t="shared" si="433"/>
        <v>0</v>
      </c>
      <c r="Y253" s="45">
        <v>0</v>
      </c>
      <c r="Z253" s="44">
        <f t="shared" si="434"/>
        <v>0</v>
      </c>
      <c r="AA253" s="45">
        <v>0</v>
      </c>
      <c r="AB253" s="44">
        <f t="shared" si="435"/>
        <v>0</v>
      </c>
      <c r="AC253" s="44">
        <v>0</v>
      </c>
      <c r="AD253" s="45">
        <v>0</v>
      </c>
      <c r="AE253" s="44">
        <f t="shared" si="436"/>
        <v>0</v>
      </c>
      <c r="AF253" s="629">
        <v>75</v>
      </c>
      <c r="AG253" s="44">
        <v>0</v>
      </c>
      <c r="AH253" s="75">
        <v>0.04</v>
      </c>
      <c r="AI253" s="75">
        <v>1.4999999999999999E-2</v>
      </c>
      <c r="AJ253" s="44">
        <f t="shared" si="437"/>
        <v>5.5600000000000005</v>
      </c>
      <c r="AK253" s="47">
        <f t="shared" si="438"/>
        <v>2.085</v>
      </c>
    </row>
    <row r="254" spans="1:37" ht="12.75" customHeight="1" x14ac:dyDescent="0.2">
      <c r="A254" s="515" t="s">
        <v>403</v>
      </c>
      <c r="B254" s="36" t="s">
        <v>11</v>
      </c>
      <c r="C254" s="36" t="s">
        <v>2</v>
      </c>
      <c r="D254" s="721">
        <v>139</v>
      </c>
      <c r="E254" s="721">
        <v>110</v>
      </c>
      <c r="F254" s="489" t="s">
        <v>140</v>
      </c>
      <c r="G254" s="37">
        <f t="shared" si="426"/>
        <v>95.798846153846156</v>
      </c>
      <c r="H254" s="37">
        <f t="shared" si="427"/>
        <v>43.201153846153844</v>
      </c>
      <c r="I254" s="38">
        <f t="shared" si="428"/>
        <v>0.31079966795794134</v>
      </c>
      <c r="J254" s="39">
        <v>24</v>
      </c>
      <c r="K254" s="699">
        <v>32.5</v>
      </c>
      <c r="L254" s="41">
        <v>1.2</v>
      </c>
      <c r="M254" s="843">
        <v>10260</v>
      </c>
      <c r="N254" s="42"/>
      <c r="O254" s="43">
        <f t="shared" si="429"/>
        <v>315.69230769230768</v>
      </c>
      <c r="P254" s="44">
        <f t="shared" si="430"/>
        <v>13.153846153846153</v>
      </c>
      <c r="Q254" s="45"/>
      <c r="R254" s="44">
        <f t="shared" si="439"/>
        <v>0</v>
      </c>
      <c r="S254" s="45"/>
      <c r="T254" s="44">
        <f t="shared" si="431"/>
        <v>0</v>
      </c>
      <c r="U254" s="45"/>
      <c r="V254" s="44">
        <f t="shared" si="432"/>
        <v>0</v>
      </c>
      <c r="W254" s="45">
        <v>0</v>
      </c>
      <c r="X254" s="44">
        <f t="shared" si="433"/>
        <v>0</v>
      </c>
      <c r="Y254" s="45">
        <v>0</v>
      </c>
      <c r="Z254" s="44">
        <f t="shared" si="434"/>
        <v>0</v>
      </c>
      <c r="AA254" s="45">
        <v>0</v>
      </c>
      <c r="AB254" s="44">
        <f t="shared" si="435"/>
        <v>0</v>
      </c>
      <c r="AC254" s="44">
        <v>0</v>
      </c>
      <c r="AD254" s="45">
        <v>0</v>
      </c>
      <c r="AE254" s="44">
        <f t="shared" si="436"/>
        <v>0</v>
      </c>
      <c r="AF254" s="629">
        <v>75</v>
      </c>
      <c r="AG254" s="44">
        <v>0</v>
      </c>
      <c r="AH254" s="75">
        <v>0.04</v>
      </c>
      <c r="AI254" s="75">
        <v>1.4999999999999999E-2</v>
      </c>
      <c r="AJ254" s="44">
        <f t="shared" si="437"/>
        <v>5.5600000000000005</v>
      </c>
      <c r="AK254" s="47">
        <f t="shared" si="438"/>
        <v>2.085</v>
      </c>
    </row>
    <row r="255" spans="1:37" s="370" customFormat="1" ht="13.5" customHeight="1" thickBot="1" x14ac:dyDescent="0.25">
      <c r="A255" s="511" t="s">
        <v>403</v>
      </c>
      <c r="B255" s="48" t="s">
        <v>11</v>
      </c>
      <c r="C255" s="48" t="s">
        <v>3</v>
      </c>
      <c r="D255" s="724">
        <v>139</v>
      </c>
      <c r="E255" s="724">
        <v>110</v>
      </c>
      <c r="F255" s="512" t="s">
        <v>140</v>
      </c>
      <c r="G255" s="49">
        <f t="shared" si="426"/>
        <v>96.063803418803417</v>
      </c>
      <c r="H255" s="49">
        <f t="shared" si="427"/>
        <v>42.936196581196583</v>
      </c>
      <c r="I255" s="50">
        <f t="shared" si="428"/>
        <v>0.30889350058414811</v>
      </c>
      <c r="J255" s="51">
        <v>36</v>
      </c>
      <c r="K255" s="700">
        <v>32.5</v>
      </c>
      <c r="L255" s="53">
        <v>1.2</v>
      </c>
      <c r="M255" s="843">
        <v>15700</v>
      </c>
      <c r="N255" s="54"/>
      <c r="O255" s="55">
        <f t="shared" si="429"/>
        <v>483.07692307692309</v>
      </c>
      <c r="P255" s="56">
        <f t="shared" si="430"/>
        <v>13.418803418803419</v>
      </c>
      <c r="Q255" s="57"/>
      <c r="R255" s="56">
        <f t="shared" si="439"/>
        <v>0</v>
      </c>
      <c r="S255" s="57"/>
      <c r="T255" s="56">
        <f t="shared" si="431"/>
        <v>0</v>
      </c>
      <c r="U255" s="57"/>
      <c r="V255" s="56">
        <f t="shared" si="432"/>
        <v>0</v>
      </c>
      <c r="W255" s="57">
        <v>0</v>
      </c>
      <c r="X255" s="56">
        <f t="shared" si="433"/>
        <v>0</v>
      </c>
      <c r="Y255" s="57">
        <v>0</v>
      </c>
      <c r="Z255" s="56">
        <f t="shared" si="434"/>
        <v>0</v>
      </c>
      <c r="AA255" s="57">
        <v>0</v>
      </c>
      <c r="AB255" s="56">
        <f t="shared" si="435"/>
        <v>0</v>
      </c>
      <c r="AC255" s="56">
        <v>0</v>
      </c>
      <c r="AD255" s="57">
        <v>0</v>
      </c>
      <c r="AE255" s="56">
        <f t="shared" si="436"/>
        <v>0</v>
      </c>
      <c r="AF255" s="667">
        <v>75</v>
      </c>
      <c r="AG255" s="56">
        <v>0</v>
      </c>
      <c r="AH255" s="76">
        <v>0.04</v>
      </c>
      <c r="AI255" s="76">
        <v>1.4999999999999999E-2</v>
      </c>
      <c r="AJ255" s="56">
        <f t="shared" si="437"/>
        <v>5.5600000000000005</v>
      </c>
      <c r="AK255" s="59">
        <f t="shared" si="438"/>
        <v>2.085</v>
      </c>
    </row>
    <row r="256" spans="1:37" s="10" customFormat="1" ht="12.75" customHeight="1" x14ac:dyDescent="0.2">
      <c r="A256" s="515" t="s">
        <v>404</v>
      </c>
      <c r="B256" s="36" t="s">
        <v>7</v>
      </c>
      <c r="C256" s="36" t="s">
        <v>1</v>
      </c>
      <c r="D256" s="721">
        <v>145</v>
      </c>
      <c r="E256" s="721">
        <v>110</v>
      </c>
      <c r="F256" s="489" t="s">
        <v>140</v>
      </c>
      <c r="G256" s="37">
        <f t="shared" ref="G256:G270" si="440">SUM(P256,R256,T256,V256,X256,Z256,AB256,AC256,AE256,AF256,AJ256,AK256)</f>
        <v>106.77499999999999</v>
      </c>
      <c r="H256" s="37">
        <f t="shared" ref="H256:H270" si="441">D256-G256</f>
        <v>38.225000000000009</v>
      </c>
      <c r="I256" s="38">
        <f t="shared" ref="I256:I270" si="442">H256/D256</f>
        <v>0.26362068965517249</v>
      </c>
      <c r="J256" s="39">
        <v>10</v>
      </c>
      <c r="K256" s="699">
        <v>32.5</v>
      </c>
      <c r="L256" s="41">
        <v>1.2</v>
      </c>
      <c r="M256" s="843">
        <v>6435</v>
      </c>
      <c r="N256" s="42"/>
      <c r="O256" s="43">
        <f t="shared" ref="O256:O270" si="443">(M256+N256)/K256</f>
        <v>198</v>
      </c>
      <c r="P256" s="44">
        <f t="shared" ref="P256:P270" si="444">O256/J256</f>
        <v>19.8</v>
      </c>
      <c r="Q256" s="45"/>
      <c r="R256" s="44">
        <f>Q256/K256</f>
        <v>0</v>
      </c>
      <c r="S256" s="45"/>
      <c r="T256" s="44">
        <f t="shared" ref="T256:T270" si="445">S256/K256</f>
        <v>0</v>
      </c>
      <c r="U256" s="45"/>
      <c r="V256" s="44">
        <f t="shared" ref="V256:V270" si="446">U256/K256</f>
        <v>0</v>
      </c>
      <c r="W256" s="45">
        <v>0</v>
      </c>
      <c r="X256" s="44">
        <f t="shared" ref="X256:X270" si="447">(W256/K256)/J256</f>
        <v>0</v>
      </c>
      <c r="Y256" s="45">
        <v>0</v>
      </c>
      <c r="Z256" s="44">
        <f t="shared" ref="Z256:Z270" si="448">(Y256/K256)/J256</f>
        <v>0</v>
      </c>
      <c r="AA256" s="45">
        <v>0</v>
      </c>
      <c r="AB256" s="44">
        <f t="shared" ref="AB256:AB270" si="449">(AA256/K256)/J256</f>
        <v>0</v>
      </c>
      <c r="AC256" s="44">
        <v>0</v>
      </c>
      <c r="AD256" s="343">
        <v>0</v>
      </c>
      <c r="AE256" s="344">
        <f t="shared" ref="AE256:AE270" si="450">AD256/K256</f>
        <v>0</v>
      </c>
      <c r="AF256" s="629">
        <v>79</v>
      </c>
      <c r="AG256" s="344">
        <v>0</v>
      </c>
      <c r="AH256" s="409">
        <v>0.04</v>
      </c>
      <c r="AI256" s="409">
        <v>1.4999999999999999E-2</v>
      </c>
      <c r="AJ256" s="344">
        <f t="shared" ref="AJ256:AJ270" si="451">(D256*AH256)+AG256</f>
        <v>5.8</v>
      </c>
      <c r="AK256" s="410">
        <f t="shared" ref="AK256:AK270" si="452">D256*AI256</f>
        <v>2.1749999999999998</v>
      </c>
    </row>
    <row r="257" spans="1:37" ht="12.75" customHeight="1" x14ac:dyDescent="0.2">
      <c r="A257" s="515" t="s">
        <v>404</v>
      </c>
      <c r="B257" s="36" t="s">
        <v>7</v>
      </c>
      <c r="C257" s="36" t="s">
        <v>2</v>
      </c>
      <c r="D257" s="721">
        <v>145</v>
      </c>
      <c r="E257" s="721">
        <v>110</v>
      </c>
      <c r="F257" s="489" t="s">
        <v>140</v>
      </c>
      <c r="G257" s="37">
        <f t="shared" si="440"/>
        <v>99.667307692307688</v>
      </c>
      <c r="H257" s="37">
        <f t="shared" si="441"/>
        <v>45.332692307692312</v>
      </c>
      <c r="I257" s="38">
        <f t="shared" si="442"/>
        <v>0.31263925729442976</v>
      </c>
      <c r="J257" s="39">
        <v>24</v>
      </c>
      <c r="K257" s="699">
        <v>32.5</v>
      </c>
      <c r="L257" s="41">
        <v>1.2</v>
      </c>
      <c r="M257" s="843">
        <v>9900</v>
      </c>
      <c r="N257" s="42"/>
      <c r="O257" s="43">
        <f t="shared" si="443"/>
        <v>304.61538461538464</v>
      </c>
      <c r="P257" s="44">
        <f t="shared" si="444"/>
        <v>12.692307692307693</v>
      </c>
      <c r="Q257" s="45"/>
      <c r="R257" s="44">
        <f t="shared" ref="R257:R270" si="453">Q257/K257</f>
        <v>0</v>
      </c>
      <c r="S257" s="45"/>
      <c r="T257" s="44">
        <f t="shared" si="445"/>
        <v>0</v>
      </c>
      <c r="U257" s="45"/>
      <c r="V257" s="44">
        <f t="shared" si="446"/>
        <v>0</v>
      </c>
      <c r="W257" s="45">
        <v>0</v>
      </c>
      <c r="X257" s="44">
        <f t="shared" si="447"/>
        <v>0</v>
      </c>
      <c r="Y257" s="45">
        <v>0</v>
      </c>
      <c r="Z257" s="44">
        <f t="shared" si="448"/>
        <v>0</v>
      </c>
      <c r="AA257" s="45">
        <v>0</v>
      </c>
      <c r="AB257" s="44">
        <f t="shared" si="449"/>
        <v>0</v>
      </c>
      <c r="AC257" s="44">
        <v>0</v>
      </c>
      <c r="AD257" s="343">
        <v>0</v>
      </c>
      <c r="AE257" s="344">
        <f t="shared" si="450"/>
        <v>0</v>
      </c>
      <c r="AF257" s="629">
        <v>79</v>
      </c>
      <c r="AG257" s="344">
        <v>0</v>
      </c>
      <c r="AH257" s="409">
        <v>0.04</v>
      </c>
      <c r="AI257" s="409">
        <v>1.4999999999999999E-2</v>
      </c>
      <c r="AJ257" s="344">
        <f t="shared" si="451"/>
        <v>5.8</v>
      </c>
      <c r="AK257" s="410">
        <f t="shared" si="452"/>
        <v>2.1749999999999998</v>
      </c>
    </row>
    <row r="258" spans="1:37" ht="12.75" customHeight="1" x14ac:dyDescent="0.2">
      <c r="A258" s="515" t="s">
        <v>404</v>
      </c>
      <c r="B258" s="36" t="s">
        <v>7</v>
      </c>
      <c r="C258" s="36" t="s">
        <v>3</v>
      </c>
      <c r="D258" s="721">
        <v>145</v>
      </c>
      <c r="E258" s="721">
        <v>110</v>
      </c>
      <c r="F258" s="489" t="s">
        <v>140</v>
      </c>
      <c r="G258" s="37">
        <f t="shared" si="440"/>
        <v>100.1844017094017</v>
      </c>
      <c r="H258" s="37">
        <f t="shared" si="441"/>
        <v>44.815598290598302</v>
      </c>
      <c r="I258" s="38">
        <f t="shared" si="442"/>
        <v>0.30907309165929864</v>
      </c>
      <c r="J258" s="39">
        <v>36</v>
      </c>
      <c r="K258" s="699">
        <v>32.5</v>
      </c>
      <c r="L258" s="41">
        <v>1.2</v>
      </c>
      <c r="M258" s="843">
        <v>15455</v>
      </c>
      <c r="N258" s="42"/>
      <c r="O258" s="43">
        <f t="shared" si="443"/>
        <v>475.53846153846155</v>
      </c>
      <c r="P258" s="44">
        <f t="shared" si="444"/>
        <v>13.20940170940171</v>
      </c>
      <c r="Q258" s="45"/>
      <c r="R258" s="44">
        <f t="shared" si="453"/>
        <v>0</v>
      </c>
      <c r="S258" s="45"/>
      <c r="T258" s="44">
        <f t="shared" si="445"/>
        <v>0</v>
      </c>
      <c r="U258" s="45"/>
      <c r="V258" s="44">
        <f t="shared" si="446"/>
        <v>0</v>
      </c>
      <c r="W258" s="45">
        <v>0</v>
      </c>
      <c r="X258" s="44">
        <f t="shared" si="447"/>
        <v>0</v>
      </c>
      <c r="Y258" s="45">
        <v>0</v>
      </c>
      <c r="Z258" s="44">
        <f t="shared" si="448"/>
        <v>0</v>
      </c>
      <c r="AA258" s="45">
        <v>0</v>
      </c>
      <c r="AB258" s="44">
        <f t="shared" si="449"/>
        <v>0</v>
      </c>
      <c r="AC258" s="44">
        <v>0</v>
      </c>
      <c r="AD258" s="343">
        <v>0</v>
      </c>
      <c r="AE258" s="344">
        <f t="shared" si="450"/>
        <v>0</v>
      </c>
      <c r="AF258" s="629">
        <v>79</v>
      </c>
      <c r="AG258" s="344">
        <v>0</v>
      </c>
      <c r="AH258" s="409">
        <v>0.04</v>
      </c>
      <c r="AI258" s="409">
        <v>1.4999999999999999E-2</v>
      </c>
      <c r="AJ258" s="344">
        <f t="shared" si="451"/>
        <v>5.8</v>
      </c>
      <c r="AK258" s="410">
        <f t="shared" si="452"/>
        <v>2.1749999999999998</v>
      </c>
    </row>
    <row r="259" spans="1:37" ht="12.75" customHeight="1" x14ac:dyDescent="0.2">
      <c r="A259" s="515" t="s">
        <v>404</v>
      </c>
      <c r="B259" s="36" t="s">
        <v>8</v>
      </c>
      <c r="C259" s="36" t="s">
        <v>1</v>
      </c>
      <c r="D259" s="721">
        <v>145</v>
      </c>
      <c r="E259" s="721">
        <v>110</v>
      </c>
      <c r="F259" s="489" t="s">
        <v>140</v>
      </c>
      <c r="G259" s="37">
        <f t="shared" si="440"/>
        <v>104.95961538461538</v>
      </c>
      <c r="H259" s="37">
        <f t="shared" si="441"/>
        <v>40.040384615384625</v>
      </c>
      <c r="I259" s="38">
        <f t="shared" si="442"/>
        <v>0.27614058355437671</v>
      </c>
      <c r="J259" s="39">
        <v>10</v>
      </c>
      <c r="K259" s="699">
        <v>32.5</v>
      </c>
      <c r="L259" s="41">
        <v>1.2</v>
      </c>
      <c r="M259" s="843">
        <v>5845</v>
      </c>
      <c r="N259" s="42"/>
      <c r="O259" s="43">
        <f t="shared" si="443"/>
        <v>179.84615384615384</v>
      </c>
      <c r="P259" s="44">
        <f t="shared" si="444"/>
        <v>17.984615384615385</v>
      </c>
      <c r="Q259" s="45"/>
      <c r="R259" s="44">
        <f t="shared" si="453"/>
        <v>0</v>
      </c>
      <c r="S259" s="45"/>
      <c r="T259" s="44">
        <f t="shared" si="445"/>
        <v>0</v>
      </c>
      <c r="U259" s="45"/>
      <c r="V259" s="44">
        <f t="shared" si="446"/>
        <v>0</v>
      </c>
      <c r="W259" s="45">
        <v>0</v>
      </c>
      <c r="X259" s="44">
        <f t="shared" si="447"/>
        <v>0</v>
      </c>
      <c r="Y259" s="45">
        <v>0</v>
      </c>
      <c r="Z259" s="44">
        <f t="shared" si="448"/>
        <v>0</v>
      </c>
      <c r="AA259" s="45">
        <v>0</v>
      </c>
      <c r="AB259" s="44">
        <f t="shared" si="449"/>
        <v>0</v>
      </c>
      <c r="AC259" s="44">
        <v>0</v>
      </c>
      <c r="AD259" s="343">
        <v>0</v>
      </c>
      <c r="AE259" s="344">
        <f t="shared" si="450"/>
        <v>0</v>
      </c>
      <c r="AF259" s="629">
        <v>79</v>
      </c>
      <c r="AG259" s="344">
        <v>0</v>
      </c>
      <c r="AH259" s="409">
        <v>0.04</v>
      </c>
      <c r="AI259" s="409">
        <v>1.4999999999999999E-2</v>
      </c>
      <c r="AJ259" s="344">
        <f t="shared" si="451"/>
        <v>5.8</v>
      </c>
      <c r="AK259" s="410">
        <f t="shared" si="452"/>
        <v>2.1749999999999998</v>
      </c>
    </row>
    <row r="260" spans="1:37" ht="12.75" customHeight="1" x14ac:dyDescent="0.2">
      <c r="A260" s="515" t="s">
        <v>404</v>
      </c>
      <c r="B260" s="36" t="s">
        <v>8</v>
      </c>
      <c r="C260" s="36" t="s">
        <v>2</v>
      </c>
      <c r="D260" s="721">
        <v>145</v>
      </c>
      <c r="E260" s="721">
        <v>110</v>
      </c>
      <c r="F260" s="489" t="s">
        <v>140</v>
      </c>
      <c r="G260" s="37">
        <f t="shared" si="440"/>
        <v>98.282692307692301</v>
      </c>
      <c r="H260" s="37">
        <f t="shared" si="441"/>
        <v>46.717307692307699</v>
      </c>
      <c r="I260" s="38">
        <f t="shared" si="442"/>
        <v>0.3221883289124669</v>
      </c>
      <c r="J260" s="39">
        <v>24</v>
      </c>
      <c r="K260" s="699">
        <v>32.5</v>
      </c>
      <c r="L260" s="41">
        <v>1.2</v>
      </c>
      <c r="M260" s="843">
        <v>8820</v>
      </c>
      <c r="N260" s="42"/>
      <c r="O260" s="43">
        <f t="shared" si="443"/>
        <v>271.38461538461536</v>
      </c>
      <c r="P260" s="44">
        <f t="shared" si="444"/>
        <v>11.307692307692307</v>
      </c>
      <c r="Q260" s="45"/>
      <c r="R260" s="44">
        <f t="shared" si="453"/>
        <v>0</v>
      </c>
      <c r="S260" s="45"/>
      <c r="T260" s="44">
        <f t="shared" si="445"/>
        <v>0</v>
      </c>
      <c r="U260" s="45"/>
      <c r="V260" s="44">
        <f t="shared" si="446"/>
        <v>0</v>
      </c>
      <c r="W260" s="45">
        <v>0</v>
      </c>
      <c r="X260" s="44">
        <f t="shared" si="447"/>
        <v>0</v>
      </c>
      <c r="Y260" s="45">
        <v>0</v>
      </c>
      <c r="Z260" s="44">
        <f t="shared" si="448"/>
        <v>0</v>
      </c>
      <c r="AA260" s="45">
        <v>0</v>
      </c>
      <c r="AB260" s="44">
        <f t="shared" si="449"/>
        <v>0</v>
      </c>
      <c r="AC260" s="44">
        <v>0</v>
      </c>
      <c r="AD260" s="343">
        <v>0</v>
      </c>
      <c r="AE260" s="344">
        <f t="shared" si="450"/>
        <v>0</v>
      </c>
      <c r="AF260" s="629">
        <v>79</v>
      </c>
      <c r="AG260" s="344">
        <v>0</v>
      </c>
      <c r="AH260" s="409">
        <v>0.04</v>
      </c>
      <c r="AI260" s="409">
        <v>1.4999999999999999E-2</v>
      </c>
      <c r="AJ260" s="344">
        <f t="shared" si="451"/>
        <v>5.8</v>
      </c>
      <c r="AK260" s="410">
        <f t="shared" si="452"/>
        <v>2.1749999999999998</v>
      </c>
    </row>
    <row r="261" spans="1:37" ht="12.75" customHeight="1" x14ac:dyDescent="0.2">
      <c r="A261" s="515" t="s">
        <v>404</v>
      </c>
      <c r="B261" s="36" t="s">
        <v>8</v>
      </c>
      <c r="C261" s="36" t="s">
        <v>3</v>
      </c>
      <c r="D261" s="721">
        <v>145</v>
      </c>
      <c r="E261" s="721">
        <v>110</v>
      </c>
      <c r="F261" s="489" t="s">
        <v>140</v>
      </c>
      <c r="G261" s="37">
        <f t="shared" si="440"/>
        <v>98.718589743589746</v>
      </c>
      <c r="H261" s="37">
        <f t="shared" si="441"/>
        <v>46.281410256410254</v>
      </c>
      <c r="I261" s="38">
        <f t="shared" si="442"/>
        <v>0.31918213969938108</v>
      </c>
      <c r="J261" s="39">
        <v>36</v>
      </c>
      <c r="K261" s="699">
        <v>32.5</v>
      </c>
      <c r="L261" s="41">
        <v>1.2</v>
      </c>
      <c r="M261" s="843">
        <v>13740</v>
      </c>
      <c r="N261" s="42"/>
      <c r="O261" s="43">
        <f t="shared" si="443"/>
        <v>422.76923076923077</v>
      </c>
      <c r="P261" s="44">
        <f t="shared" si="444"/>
        <v>11.743589743589745</v>
      </c>
      <c r="Q261" s="45"/>
      <c r="R261" s="44">
        <f t="shared" si="453"/>
        <v>0</v>
      </c>
      <c r="S261" s="45"/>
      <c r="T261" s="44">
        <f t="shared" si="445"/>
        <v>0</v>
      </c>
      <c r="U261" s="45"/>
      <c r="V261" s="44">
        <f t="shared" si="446"/>
        <v>0</v>
      </c>
      <c r="W261" s="45">
        <v>0</v>
      </c>
      <c r="X261" s="44">
        <f t="shared" si="447"/>
        <v>0</v>
      </c>
      <c r="Y261" s="45">
        <v>0</v>
      </c>
      <c r="Z261" s="44">
        <f t="shared" si="448"/>
        <v>0</v>
      </c>
      <c r="AA261" s="45">
        <v>0</v>
      </c>
      <c r="AB261" s="44">
        <f t="shared" si="449"/>
        <v>0</v>
      </c>
      <c r="AC261" s="44">
        <v>0</v>
      </c>
      <c r="AD261" s="343">
        <v>0</v>
      </c>
      <c r="AE261" s="344">
        <f t="shared" si="450"/>
        <v>0</v>
      </c>
      <c r="AF261" s="629">
        <v>79</v>
      </c>
      <c r="AG261" s="344">
        <v>0</v>
      </c>
      <c r="AH261" s="409">
        <v>0.04</v>
      </c>
      <c r="AI261" s="409">
        <v>1.4999999999999999E-2</v>
      </c>
      <c r="AJ261" s="344">
        <f t="shared" si="451"/>
        <v>5.8</v>
      </c>
      <c r="AK261" s="410">
        <f t="shared" si="452"/>
        <v>2.1749999999999998</v>
      </c>
    </row>
    <row r="262" spans="1:37" ht="12.75" customHeight="1" x14ac:dyDescent="0.2">
      <c r="A262" s="515" t="s">
        <v>404</v>
      </c>
      <c r="B262" s="36" t="s">
        <v>9</v>
      </c>
      <c r="C262" s="36" t="s">
        <v>1</v>
      </c>
      <c r="D262" s="721">
        <v>145</v>
      </c>
      <c r="E262" s="721">
        <v>110</v>
      </c>
      <c r="F262" s="489" t="s">
        <v>140</v>
      </c>
      <c r="G262" s="37">
        <f t="shared" si="440"/>
        <v>104.05192307692307</v>
      </c>
      <c r="H262" s="37">
        <f t="shared" si="441"/>
        <v>40.948076923076925</v>
      </c>
      <c r="I262" s="38">
        <f t="shared" si="442"/>
        <v>0.28240053050397879</v>
      </c>
      <c r="J262" s="39">
        <v>10</v>
      </c>
      <c r="K262" s="699">
        <v>32.5</v>
      </c>
      <c r="L262" s="41">
        <v>1.2</v>
      </c>
      <c r="M262" s="843">
        <v>5550</v>
      </c>
      <c r="N262" s="42"/>
      <c r="O262" s="43">
        <f t="shared" si="443"/>
        <v>170.76923076923077</v>
      </c>
      <c r="P262" s="44">
        <f t="shared" si="444"/>
        <v>17.076923076923077</v>
      </c>
      <c r="Q262" s="45"/>
      <c r="R262" s="44">
        <f t="shared" si="453"/>
        <v>0</v>
      </c>
      <c r="S262" s="45"/>
      <c r="T262" s="44">
        <f t="shared" si="445"/>
        <v>0</v>
      </c>
      <c r="U262" s="45"/>
      <c r="V262" s="44">
        <f t="shared" si="446"/>
        <v>0</v>
      </c>
      <c r="W262" s="45">
        <v>0</v>
      </c>
      <c r="X262" s="44">
        <f t="shared" si="447"/>
        <v>0</v>
      </c>
      <c r="Y262" s="45">
        <v>0</v>
      </c>
      <c r="Z262" s="44">
        <f t="shared" si="448"/>
        <v>0</v>
      </c>
      <c r="AA262" s="45">
        <v>0</v>
      </c>
      <c r="AB262" s="44">
        <f t="shared" si="449"/>
        <v>0</v>
      </c>
      <c r="AC262" s="44">
        <v>0</v>
      </c>
      <c r="AD262" s="343">
        <v>0</v>
      </c>
      <c r="AE262" s="344">
        <f t="shared" si="450"/>
        <v>0</v>
      </c>
      <c r="AF262" s="629">
        <v>79</v>
      </c>
      <c r="AG262" s="344">
        <v>0</v>
      </c>
      <c r="AH262" s="409">
        <v>0.04</v>
      </c>
      <c r="AI262" s="409">
        <v>1.4999999999999999E-2</v>
      </c>
      <c r="AJ262" s="344">
        <f t="shared" si="451"/>
        <v>5.8</v>
      </c>
      <c r="AK262" s="410">
        <f t="shared" si="452"/>
        <v>2.1749999999999998</v>
      </c>
    </row>
    <row r="263" spans="1:37" ht="12.75" customHeight="1" x14ac:dyDescent="0.2">
      <c r="A263" s="515" t="s">
        <v>404</v>
      </c>
      <c r="B263" s="36" t="s">
        <v>9</v>
      </c>
      <c r="C263" s="36" t="s">
        <v>2</v>
      </c>
      <c r="D263" s="721">
        <v>145</v>
      </c>
      <c r="E263" s="721">
        <v>110</v>
      </c>
      <c r="F263" s="489" t="s">
        <v>140</v>
      </c>
      <c r="G263" s="37">
        <f t="shared" si="440"/>
        <v>97.590384615384608</v>
      </c>
      <c r="H263" s="37">
        <f t="shared" si="441"/>
        <v>47.409615384615392</v>
      </c>
      <c r="I263" s="38">
        <f t="shared" si="442"/>
        <v>0.32696286472148545</v>
      </c>
      <c r="J263" s="39">
        <v>24</v>
      </c>
      <c r="K263" s="699">
        <v>32.5</v>
      </c>
      <c r="L263" s="41">
        <v>1.2</v>
      </c>
      <c r="M263" s="843">
        <v>8280</v>
      </c>
      <c r="N263" s="42"/>
      <c r="O263" s="43">
        <f t="shared" si="443"/>
        <v>254.76923076923077</v>
      </c>
      <c r="P263" s="44">
        <f t="shared" si="444"/>
        <v>10.615384615384615</v>
      </c>
      <c r="Q263" s="45"/>
      <c r="R263" s="44">
        <f t="shared" si="453"/>
        <v>0</v>
      </c>
      <c r="S263" s="45"/>
      <c r="T263" s="44">
        <f t="shared" si="445"/>
        <v>0</v>
      </c>
      <c r="U263" s="45"/>
      <c r="V263" s="44">
        <f t="shared" si="446"/>
        <v>0</v>
      </c>
      <c r="W263" s="45">
        <v>0</v>
      </c>
      <c r="X263" s="44">
        <f t="shared" si="447"/>
        <v>0</v>
      </c>
      <c r="Y263" s="45">
        <v>0</v>
      </c>
      <c r="Z263" s="44">
        <f t="shared" si="448"/>
        <v>0</v>
      </c>
      <c r="AA263" s="45">
        <v>0</v>
      </c>
      <c r="AB263" s="44">
        <f t="shared" si="449"/>
        <v>0</v>
      </c>
      <c r="AC263" s="44">
        <v>0</v>
      </c>
      <c r="AD263" s="343">
        <v>0</v>
      </c>
      <c r="AE263" s="344">
        <f t="shared" si="450"/>
        <v>0</v>
      </c>
      <c r="AF263" s="629">
        <v>79</v>
      </c>
      <c r="AG263" s="344">
        <v>0</v>
      </c>
      <c r="AH263" s="409">
        <v>0.04</v>
      </c>
      <c r="AI263" s="409">
        <v>1.4999999999999999E-2</v>
      </c>
      <c r="AJ263" s="344">
        <f t="shared" si="451"/>
        <v>5.8</v>
      </c>
      <c r="AK263" s="410">
        <f t="shared" si="452"/>
        <v>2.1749999999999998</v>
      </c>
    </row>
    <row r="264" spans="1:37" ht="12.75" customHeight="1" x14ac:dyDescent="0.2">
      <c r="A264" s="515" t="s">
        <v>404</v>
      </c>
      <c r="B264" s="36" t="s">
        <v>9</v>
      </c>
      <c r="C264" s="36" t="s">
        <v>3</v>
      </c>
      <c r="D264" s="721">
        <v>145</v>
      </c>
      <c r="E264" s="721">
        <v>110</v>
      </c>
      <c r="F264" s="489" t="s">
        <v>140</v>
      </c>
      <c r="G264" s="37">
        <f t="shared" si="440"/>
        <v>97.983547008547006</v>
      </c>
      <c r="H264" s="37">
        <f t="shared" si="441"/>
        <v>47.016452991452994</v>
      </c>
      <c r="I264" s="38">
        <f t="shared" si="442"/>
        <v>0.32425139994105512</v>
      </c>
      <c r="J264" s="39">
        <v>36</v>
      </c>
      <c r="K264" s="699">
        <v>32.5</v>
      </c>
      <c r="L264" s="41">
        <v>1.2</v>
      </c>
      <c r="M264" s="843">
        <v>12880</v>
      </c>
      <c r="N264" s="42"/>
      <c r="O264" s="43">
        <f t="shared" si="443"/>
        <v>396.30769230769232</v>
      </c>
      <c r="P264" s="44">
        <f t="shared" si="444"/>
        <v>11.008547008547009</v>
      </c>
      <c r="Q264" s="45"/>
      <c r="R264" s="44">
        <f t="shared" si="453"/>
        <v>0</v>
      </c>
      <c r="S264" s="45"/>
      <c r="T264" s="44">
        <f t="shared" si="445"/>
        <v>0</v>
      </c>
      <c r="U264" s="45"/>
      <c r="V264" s="44">
        <f t="shared" si="446"/>
        <v>0</v>
      </c>
      <c r="W264" s="45">
        <v>0</v>
      </c>
      <c r="X264" s="44">
        <f t="shared" si="447"/>
        <v>0</v>
      </c>
      <c r="Y264" s="45">
        <v>0</v>
      </c>
      <c r="Z264" s="44">
        <f t="shared" si="448"/>
        <v>0</v>
      </c>
      <c r="AA264" s="45">
        <v>0</v>
      </c>
      <c r="AB264" s="44">
        <f t="shared" si="449"/>
        <v>0</v>
      </c>
      <c r="AC264" s="44">
        <v>0</v>
      </c>
      <c r="AD264" s="343">
        <v>0</v>
      </c>
      <c r="AE264" s="344">
        <f t="shared" si="450"/>
        <v>0</v>
      </c>
      <c r="AF264" s="629">
        <v>79</v>
      </c>
      <c r="AG264" s="344">
        <v>0</v>
      </c>
      <c r="AH264" s="409">
        <v>0.04</v>
      </c>
      <c r="AI264" s="409">
        <v>1.4999999999999999E-2</v>
      </c>
      <c r="AJ264" s="344">
        <f t="shared" si="451"/>
        <v>5.8</v>
      </c>
      <c r="AK264" s="410">
        <f t="shared" si="452"/>
        <v>2.1749999999999998</v>
      </c>
    </row>
    <row r="265" spans="1:37" ht="12.75" customHeight="1" x14ac:dyDescent="0.2">
      <c r="A265" s="515" t="s">
        <v>404</v>
      </c>
      <c r="B265" s="36" t="s">
        <v>10</v>
      </c>
      <c r="C265" s="36" t="s">
        <v>1</v>
      </c>
      <c r="D265" s="721">
        <v>145</v>
      </c>
      <c r="E265" s="721">
        <v>110</v>
      </c>
      <c r="F265" s="489" t="s">
        <v>140</v>
      </c>
      <c r="G265" s="37">
        <f t="shared" si="440"/>
        <v>105.62115384615385</v>
      </c>
      <c r="H265" s="37">
        <f t="shared" si="441"/>
        <v>39.378846153846155</v>
      </c>
      <c r="I265" s="38">
        <f t="shared" si="442"/>
        <v>0.27157824933687003</v>
      </c>
      <c r="J265" s="39">
        <v>10</v>
      </c>
      <c r="K265" s="699">
        <v>32.5</v>
      </c>
      <c r="L265" s="41">
        <v>1.2</v>
      </c>
      <c r="M265" s="843">
        <v>6060</v>
      </c>
      <c r="N265" s="42"/>
      <c r="O265" s="43">
        <f t="shared" si="443"/>
        <v>186.46153846153845</v>
      </c>
      <c r="P265" s="44">
        <f t="shared" si="444"/>
        <v>18.646153846153844</v>
      </c>
      <c r="Q265" s="45"/>
      <c r="R265" s="44">
        <f t="shared" si="453"/>
        <v>0</v>
      </c>
      <c r="S265" s="45"/>
      <c r="T265" s="44">
        <f t="shared" si="445"/>
        <v>0</v>
      </c>
      <c r="U265" s="45"/>
      <c r="V265" s="44">
        <f t="shared" si="446"/>
        <v>0</v>
      </c>
      <c r="W265" s="45">
        <v>0</v>
      </c>
      <c r="X265" s="44">
        <f t="shared" si="447"/>
        <v>0</v>
      </c>
      <c r="Y265" s="45">
        <v>0</v>
      </c>
      <c r="Z265" s="44">
        <f t="shared" si="448"/>
        <v>0</v>
      </c>
      <c r="AA265" s="45">
        <v>0</v>
      </c>
      <c r="AB265" s="44">
        <f t="shared" si="449"/>
        <v>0</v>
      </c>
      <c r="AC265" s="44">
        <v>0</v>
      </c>
      <c r="AD265" s="45">
        <v>0</v>
      </c>
      <c r="AE265" s="44">
        <f t="shared" si="450"/>
        <v>0</v>
      </c>
      <c r="AF265" s="629">
        <v>79</v>
      </c>
      <c r="AG265" s="44">
        <v>0</v>
      </c>
      <c r="AH265" s="75">
        <v>0.04</v>
      </c>
      <c r="AI265" s="75">
        <v>1.4999999999999999E-2</v>
      </c>
      <c r="AJ265" s="44">
        <f t="shared" si="451"/>
        <v>5.8</v>
      </c>
      <c r="AK265" s="47">
        <f t="shared" si="452"/>
        <v>2.1749999999999998</v>
      </c>
    </row>
    <row r="266" spans="1:37" ht="12.75" customHeight="1" x14ac:dyDescent="0.2">
      <c r="A266" s="515" t="s">
        <v>404</v>
      </c>
      <c r="B266" s="36" t="s">
        <v>10</v>
      </c>
      <c r="C266" s="36" t="s">
        <v>2</v>
      </c>
      <c r="D266" s="721">
        <v>145</v>
      </c>
      <c r="E266" s="721">
        <v>110</v>
      </c>
      <c r="F266" s="489" t="s">
        <v>140</v>
      </c>
      <c r="G266" s="37">
        <f t="shared" si="440"/>
        <v>98.359615384615381</v>
      </c>
      <c r="H266" s="37">
        <f t="shared" si="441"/>
        <v>46.640384615384619</v>
      </c>
      <c r="I266" s="38">
        <f t="shared" si="442"/>
        <v>0.32165782493368705</v>
      </c>
      <c r="J266" s="39">
        <v>24</v>
      </c>
      <c r="K266" s="699">
        <v>32.5</v>
      </c>
      <c r="L266" s="41">
        <v>1.2</v>
      </c>
      <c r="M266" s="843">
        <v>8880</v>
      </c>
      <c r="N266" s="42"/>
      <c r="O266" s="43">
        <f t="shared" si="443"/>
        <v>273.23076923076923</v>
      </c>
      <c r="P266" s="44">
        <f t="shared" si="444"/>
        <v>11.384615384615385</v>
      </c>
      <c r="Q266" s="45"/>
      <c r="R266" s="44">
        <f t="shared" si="453"/>
        <v>0</v>
      </c>
      <c r="S266" s="45"/>
      <c r="T266" s="44">
        <f t="shared" si="445"/>
        <v>0</v>
      </c>
      <c r="U266" s="45"/>
      <c r="V266" s="44">
        <f t="shared" si="446"/>
        <v>0</v>
      </c>
      <c r="W266" s="45">
        <v>0</v>
      </c>
      <c r="X266" s="44">
        <f t="shared" si="447"/>
        <v>0</v>
      </c>
      <c r="Y266" s="45">
        <v>0</v>
      </c>
      <c r="Z266" s="44">
        <f t="shared" si="448"/>
        <v>0</v>
      </c>
      <c r="AA266" s="45">
        <v>0</v>
      </c>
      <c r="AB266" s="44">
        <f t="shared" si="449"/>
        <v>0</v>
      </c>
      <c r="AC266" s="44">
        <v>0</v>
      </c>
      <c r="AD266" s="45">
        <v>0</v>
      </c>
      <c r="AE266" s="44">
        <f t="shared" si="450"/>
        <v>0</v>
      </c>
      <c r="AF266" s="629">
        <v>79</v>
      </c>
      <c r="AG266" s="44">
        <v>0</v>
      </c>
      <c r="AH266" s="75">
        <v>0.04</v>
      </c>
      <c r="AI266" s="75">
        <v>1.4999999999999999E-2</v>
      </c>
      <c r="AJ266" s="44">
        <f t="shared" si="451"/>
        <v>5.8</v>
      </c>
      <c r="AK266" s="47">
        <f t="shared" si="452"/>
        <v>2.1749999999999998</v>
      </c>
    </row>
    <row r="267" spans="1:37" ht="12.75" customHeight="1" x14ac:dyDescent="0.2">
      <c r="A267" s="515" t="s">
        <v>404</v>
      </c>
      <c r="B267" s="36" t="s">
        <v>10</v>
      </c>
      <c r="C267" s="36" t="s">
        <v>3</v>
      </c>
      <c r="D267" s="721">
        <v>145</v>
      </c>
      <c r="E267" s="721">
        <v>110</v>
      </c>
      <c r="F267" s="489" t="s">
        <v>140</v>
      </c>
      <c r="G267" s="37">
        <f t="shared" si="440"/>
        <v>98.539102564102564</v>
      </c>
      <c r="H267" s="37">
        <f t="shared" si="441"/>
        <v>46.460897435897436</v>
      </c>
      <c r="I267" s="38">
        <f t="shared" si="442"/>
        <v>0.32041998231653407</v>
      </c>
      <c r="J267" s="39">
        <v>36</v>
      </c>
      <c r="K267" s="699">
        <v>32.5</v>
      </c>
      <c r="L267" s="41">
        <v>1.2</v>
      </c>
      <c r="M267" s="843">
        <v>13530</v>
      </c>
      <c r="N267" s="42"/>
      <c r="O267" s="43">
        <f t="shared" si="443"/>
        <v>416.30769230769232</v>
      </c>
      <c r="P267" s="44">
        <f t="shared" si="444"/>
        <v>11.564102564102564</v>
      </c>
      <c r="Q267" s="45"/>
      <c r="R267" s="44">
        <f t="shared" si="453"/>
        <v>0</v>
      </c>
      <c r="S267" s="45"/>
      <c r="T267" s="44">
        <f t="shared" si="445"/>
        <v>0</v>
      </c>
      <c r="U267" s="45"/>
      <c r="V267" s="44">
        <f t="shared" si="446"/>
        <v>0</v>
      </c>
      <c r="W267" s="45">
        <v>0</v>
      </c>
      <c r="X267" s="44">
        <f t="shared" si="447"/>
        <v>0</v>
      </c>
      <c r="Y267" s="45">
        <v>0</v>
      </c>
      <c r="Z267" s="44">
        <f t="shared" si="448"/>
        <v>0</v>
      </c>
      <c r="AA267" s="45">
        <v>0</v>
      </c>
      <c r="AB267" s="44">
        <f t="shared" si="449"/>
        <v>0</v>
      </c>
      <c r="AC267" s="44">
        <v>0</v>
      </c>
      <c r="AD267" s="45">
        <v>0</v>
      </c>
      <c r="AE267" s="44">
        <f t="shared" si="450"/>
        <v>0</v>
      </c>
      <c r="AF267" s="629">
        <v>79</v>
      </c>
      <c r="AG267" s="44">
        <v>0</v>
      </c>
      <c r="AH267" s="75">
        <v>0.04</v>
      </c>
      <c r="AI267" s="75">
        <v>1.4999999999999999E-2</v>
      </c>
      <c r="AJ267" s="44">
        <f t="shared" si="451"/>
        <v>5.8</v>
      </c>
      <c r="AK267" s="47">
        <f t="shared" si="452"/>
        <v>2.1749999999999998</v>
      </c>
    </row>
    <row r="268" spans="1:37" ht="12.75" customHeight="1" x14ac:dyDescent="0.2">
      <c r="A268" s="515" t="s">
        <v>404</v>
      </c>
      <c r="B268" s="36" t="s">
        <v>11</v>
      </c>
      <c r="C268" s="36" t="s">
        <v>1</v>
      </c>
      <c r="D268" s="721">
        <v>145</v>
      </c>
      <c r="E268" s="721">
        <v>110</v>
      </c>
      <c r="F268" s="489" t="s">
        <v>140</v>
      </c>
      <c r="G268" s="37">
        <f t="shared" si="440"/>
        <v>108.14423076923076</v>
      </c>
      <c r="H268" s="37">
        <f t="shared" si="441"/>
        <v>36.855769230769241</v>
      </c>
      <c r="I268" s="38">
        <f t="shared" si="442"/>
        <v>0.25417771883289131</v>
      </c>
      <c r="J268" s="39">
        <v>10</v>
      </c>
      <c r="K268" s="699">
        <v>32.5</v>
      </c>
      <c r="L268" s="41">
        <v>1.2</v>
      </c>
      <c r="M268" s="843">
        <v>6880</v>
      </c>
      <c r="N268" s="42"/>
      <c r="O268" s="43">
        <f t="shared" si="443"/>
        <v>211.69230769230768</v>
      </c>
      <c r="P268" s="44">
        <f t="shared" si="444"/>
        <v>21.169230769230769</v>
      </c>
      <c r="Q268" s="45"/>
      <c r="R268" s="44">
        <f t="shared" si="453"/>
        <v>0</v>
      </c>
      <c r="S268" s="45"/>
      <c r="T268" s="44">
        <f t="shared" si="445"/>
        <v>0</v>
      </c>
      <c r="U268" s="45"/>
      <c r="V268" s="44">
        <f t="shared" si="446"/>
        <v>0</v>
      </c>
      <c r="W268" s="45">
        <v>0</v>
      </c>
      <c r="X268" s="44">
        <f t="shared" si="447"/>
        <v>0</v>
      </c>
      <c r="Y268" s="45">
        <v>0</v>
      </c>
      <c r="Z268" s="44">
        <f t="shared" si="448"/>
        <v>0</v>
      </c>
      <c r="AA268" s="45">
        <v>0</v>
      </c>
      <c r="AB268" s="44">
        <f t="shared" si="449"/>
        <v>0</v>
      </c>
      <c r="AC268" s="44">
        <v>0</v>
      </c>
      <c r="AD268" s="45">
        <v>0</v>
      </c>
      <c r="AE268" s="44">
        <f t="shared" si="450"/>
        <v>0</v>
      </c>
      <c r="AF268" s="629">
        <v>79</v>
      </c>
      <c r="AG268" s="44">
        <v>0</v>
      </c>
      <c r="AH268" s="75">
        <v>0.04</v>
      </c>
      <c r="AI268" s="75">
        <v>1.4999999999999999E-2</v>
      </c>
      <c r="AJ268" s="44">
        <f t="shared" si="451"/>
        <v>5.8</v>
      </c>
      <c r="AK268" s="47">
        <f t="shared" si="452"/>
        <v>2.1749999999999998</v>
      </c>
    </row>
    <row r="269" spans="1:37" ht="12.75" customHeight="1" x14ac:dyDescent="0.2">
      <c r="A269" s="515" t="s">
        <v>404</v>
      </c>
      <c r="B269" s="36" t="s">
        <v>11</v>
      </c>
      <c r="C269" s="36" t="s">
        <v>2</v>
      </c>
      <c r="D269" s="721">
        <v>145</v>
      </c>
      <c r="E269" s="721">
        <v>110</v>
      </c>
      <c r="F269" s="489" t="s">
        <v>140</v>
      </c>
      <c r="G269" s="37">
        <f t="shared" si="440"/>
        <v>100.12884615384615</v>
      </c>
      <c r="H269" s="37">
        <f t="shared" si="441"/>
        <v>44.871153846153845</v>
      </c>
      <c r="I269" s="38">
        <f t="shared" si="442"/>
        <v>0.30945623342175066</v>
      </c>
      <c r="J269" s="39">
        <v>24</v>
      </c>
      <c r="K269" s="699">
        <v>32.5</v>
      </c>
      <c r="L269" s="41">
        <v>1.2</v>
      </c>
      <c r="M269" s="843">
        <v>10260</v>
      </c>
      <c r="N269" s="42"/>
      <c r="O269" s="43">
        <f t="shared" si="443"/>
        <v>315.69230769230768</v>
      </c>
      <c r="P269" s="44">
        <f t="shared" si="444"/>
        <v>13.153846153846153</v>
      </c>
      <c r="Q269" s="45"/>
      <c r="R269" s="44">
        <f t="shared" si="453"/>
        <v>0</v>
      </c>
      <c r="S269" s="45"/>
      <c r="T269" s="44">
        <f t="shared" si="445"/>
        <v>0</v>
      </c>
      <c r="U269" s="45"/>
      <c r="V269" s="44">
        <f t="shared" si="446"/>
        <v>0</v>
      </c>
      <c r="W269" s="45">
        <v>0</v>
      </c>
      <c r="X269" s="44">
        <f t="shared" si="447"/>
        <v>0</v>
      </c>
      <c r="Y269" s="45">
        <v>0</v>
      </c>
      <c r="Z269" s="44">
        <f t="shared" si="448"/>
        <v>0</v>
      </c>
      <c r="AA269" s="45">
        <v>0</v>
      </c>
      <c r="AB269" s="44">
        <f t="shared" si="449"/>
        <v>0</v>
      </c>
      <c r="AC269" s="44">
        <v>0</v>
      </c>
      <c r="AD269" s="45">
        <v>0</v>
      </c>
      <c r="AE269" s="44">
        <f t="shared" si="450"/>
        <v>0</v>
      </c>
      <c r="AF269" s="629">
        <v>79</v>
      </c>
      <c r="AG269" s="44">
        <v>0</v>
      </c>
      <c r="AH269" s="75">
        <v>0.04</v>
      </c>
      <c r="AI269" s="75">
        <v>1.4999999999999999E-2</v>
      </c>
      <c r="AJ269" s="44">
        <f t="shared" si="451"/>
        <v>5.8</v>
      </c>
      <c r="AK269" s="47">
        <f t="shared" si="452"/>
        <v>2.1749999999999998</v>
      </c>
    </row>
    <row r="270" spans="1:37" s="370" customFormat="1" ht="13.5" customHeight="1" thickBot="1" x14ac:dyDescent="0.25">
      <c r="A270" s="511" t="s">
        <v>404</v>
      </c>
      <c r="B270" s="48" t="s">
        <v>11</v>
      </c>
      <c r="C270" s="48" t="s">
        <v>3</v>
      </c>
      <c r="D270" s="724">
        <v>145</v>
      </c>
      <c r="E270" s="724">
        <v>110</v>
      </c>
      <c r="F270" s="512" t="s">
        <v>140</v>
      </c>
      <c r="G270" s="49">
        <f t="shared" si="440"/>
        <v>100.39380341880342</v>
      </c>
      <c r="H270" s="49">
        <f t="shared" si="441"/>
        <v>44.606196581196585</v>
      </c>
      <c r="I270" s="50">
        <f t="shared" si="442"/>
        <v>0.3076289419392868</v>
      </c>
      <c r="J270" s="51">
        <v>36</v>
      </c>
      <c r="K270" s="700">
        <v>32.5</v>
      </c>
      <c r="L270" s="53">
        <v>1.2</v>
      </c>
      <c r="M270" s="843">
        <v>15700</v>
      </c>
      <c r="N270" s="54"/>
      <c r="O270" s="55">
        <f t="shared" si="443"/>
        <v>483.07692307692309</v>
      </c>
      <c r="P270" s="56">
        <f t="shared" si="444"/>
        <v>13.418803418803419</v>
      </c>
      <c r="Q270" s="57"/>
      <c r="R270" s="56">
        <f t="shared" si="453"/>
        <v>0</v>
      </c>
      <c r="S270" s="57"/>
      <c r="T270" s="56">
        <f t="shared" si="445"/>
        <v>0</v>
      </c>
      <c r="U270" s="57"/>
      <c r="V270" s="56">
        <f t="shared" si="446"/>
        <v>0</v>
      </c>
      <c r="W270" s="57">
        <v>0</v>
      </c>
      <c r="X270" s="56">
        <f t="shared" si="447"/>
        <v>0</v>
      </c>
      <c r="Y270" s="57">
        <v>0</v>
      </c>
      <c r="Z270" s="56">
        <f t="shared" si="448"/>
        <v>0</v>
      </c>
      <c r="AA270" s="57">
        <v>0</v>
      </c>
      <c r="AB270" s="56">
        <f t="shared" si="449"/>
        <v>0</v>
      </c>
      <c r="AC270" s="56">
        <v>0</v>
      </c>
      <c r="AD270" s="57">
        <v>0</v>
      </c>
      <c r="AE270" s="56">
        <f t="shared" si="450"/>
        <v>0</v>
      </c>
      <c r="AF270" s="667">
        <v>79</v>
      </c>
      <c r="AG270" s="56">
        <v>0</v>
      </c>
      <c r="AH270" s="76">
        <v>0.04</v>
      </c>
      <c r="AI270" s="76">
        <v>1.4999999999999999E-2</v>
      </c>
      <c r="AJ270" s="56">
        <f t="shared" si="451"/>
        <v>5.8</v>
      </c>
      <c r="AK270" s="59">
        <f t="shared" si="452"/>
        <v>2.1749999999999998</v>
      </c>
    </row>
    <row r="271" spans="1:37" s="10" customFormat="1" ht="12.75" customHeight="1" x14ac:dyDescent="0.2">
      <c r="A271" s="513" t="s">
        <v>264</v>
      </c>
      <c r="B271" s="60" t="s">
        <v>7</v>
      </c>
      <c r="C271" s="60" t="s">
        <v>1</v>
      </c>
      <c r="D271" s="514">
        <v>79</v>
      </c>
      <c r="E271" s="514">
        <v>50</v>
      </c>
      <c r="F271" s="514" t="s">
        <v>140</v>
      </c>
      <c r="G271" s="61">
        <f t="shared" ref="G271:G315" si="454">SUM(P271,R271,T271,V271,X271,Z271,AB271,AC271,AE271,AF271,AJ271,AK271)</f>
        <v>24.454374999999999</v>
      </c>
      <c r="H271" s="61">
        <f t="shared" ref="H271:H315" si="455">D271-G271</f>
        <v>54.545625000000001</v>
      </c>
      <c r="I271" s="62">
        <f t="shared" ref="I271:I315" si="456">H271/D271</f>
        <v>0.69045094936708862</v>
      </c>
      <c r="J271" s="63">
        <v>10</v>
      </c>
      <c r="K271" s="698">
        <v>32</v>
      </c>
      <c r="L271" s="582">
        <v>1.2</v>
      </c>
      <c r="M271" s="843">
        <v>6435</v>
      </c>
      <c r="N271" s="534"/>
      <c r="O271" s="66">
        <f t="shared" ref="O271:O315" si="457">(M271+N271)/K271</f>
        <v>201.09375</v>
      </c>
      <c r="P271" s="67">
        <f t="shared" ref="P271:P315" si="458">O271/J271</f>
        <v>20.109375</v>
      </c>
      <c r="Q271" s="69"/>
      <c r="R271" s="67">
        <f>Q271/K271</f>
        <v>0</v>
      </c>
      <c r="S271" s="69"/>
      <c r="T271" s="67">
        <f t="shared" ref="T271:T315" si="459">S271/K271</f>
        <v>0</v>
      </c>
      <c r="U271" s="69"/>
      <c r="V271" s="67">
        <f t="shared" ref="V271:V315" si="460">U271/K271</f>
        <v>0</v>
      </c>
      <c r="W271" s="69">
        <v>0</v>
      </c>
      <c r="X271" s="67">
        <f t="shared" ref="X271:X315" si="461">(W271/K271)/J271</f>
        <v>0</v>
      </c>
      <c r="Y271" s="69">
        <v>0</v>
      </c>
      <c r="Z271" s="67">
        <f t="shared" ref="Z271:Z315" si="462">(Y271/K271)/J271</f>
        <v>0</v>
      </c>
      <c r="AA271" s="69">
        <v>0</v>
      </c>
      <c r="AB271" s="67">
        <f t="shared" ref="AB271:AB315" si="463">(AA271/K271)/J271</f>
        <v>0</v>
      </c>
      <c r="AC271" s="67">
        <v>0</v>
      </c>
      <c r="AD271" s="345">
        <v>0</v>
      </c>
      <c r="AE271" s="346">
        <f t="shared" ref="AE271:AE285" si="464">AD271/K271</f>
        <v>0</v>
      </c>
      <c r="AF271" s="67">
        <v>0</v>
      </c>
      <c r="AG271" s="346">
        <v>0</v>
      </c>
      <c r="AH271" s="421">
        <v>0.04</v>
      </c>
      <c r="AI271" s="421">
        <v>1.4999999999999999E-2</v>
      </c>
      <c r="AJ271" s="346">
        <f t="shared" ref="AJ271:AJ315" si="465">(D271*AH271)+AG271</f>
        <v>3.16</v>
      </c>
      <c r="AK271" s="420">
        <f t="shared" ref="AK271:AK315" si="466">D271*AI271</f>
        <v>1.1850000000000001</v>
      </c>
    </row>
    <row r="272" spans="1:37" ht="12.75" customHeight="1" x14ac:dyDescent="0.2">
      <c r="A272" s="515" t="s">
        <v>265</v>
      </c>
      <c r="B272" s="36" t="s">
        <v>7</v>
      </c>
      <c r="C272" s="36" t="s">
        <v>2</v>
      </c>
      <c r="D272" s="489">
        <v>79</v>
      </c>
      <c r="E272" s="489">
        <v>50</v>
      </c>
      <c r="F272" s="489" t="s">
        <v>140</v>
      </c>
      <c r="G272" s="37">
        <f t="shared" si="454"/>
        <v>17.235624999999999</v>
      </c>
      <c r="H272" s="37">
        <f t="shared" si="455"/>
        <v>61.764375000000001</v>
      </c>
      <c r="I272" s="38">
        <f t="shared" si="456"/>
        <v>0.78182753164556962</v>
      </c>
      <c r="J272" s="39">
        <v>24</v>
      </c>
      <c r="K272" s="699">
        <v>32</v>
      </c>
      <c r="L272" s="583">
        <v>1.2</v>
      </c>
      <c r="M272" s="843">
        <v>9900</v>
      </c>
      <c r="N272" s="535"/>
      <c r="O272" s="43">
        <f t="shared" si="457"/>
        <v>309.375</v>
      </c>
      <c r="P272" s="44">
        <f t="shared" si="458"/>
        <v>12.890625</v>
      </c>
      <c r="Q272" s="45"/>
      <c r="R272" s="44">
        <f t="shared" ref="R272:R312" si="467">Q272/K272</f>
        <v>0</v>
      </c>
      <c r="S272" s="45"/>
      <c r="T272" s="44">
        <f t="shared" si="459"/>
        <v>0</v>
      </c>
      <c r="U272" s="45"/>
      <c r="V272" s="44">
        <f t="shared" si="460"/>
        <v>0</v>
      </c>
      <c r="W272" s="45">
        <v>0</v>
      </c>
      <c r="X272" s="44">
        <f t="shared" si="461"/>
        <v>0</v>
      </c>
      <c r="Y272" s="45">
        <v>0</v>
      </c>
      <c r="Z272" s="44">
        <f t="shared" si="462"/>
        <v>0</v>
      </c>
      <c r="AA272" s="45">
        <v>0</v>
      </c>
      <c r="AB272" s="44">
        <f t="shared" si="463"/>
        <v>0</v>
      </c>
      <c r="AC272" s="44">
        <v>0</v>
      </c>
      <c r="AD272" s="343">
        <v>0</v>
      </c>
      <c r="AE272" s="344">
        <f t="shared" si="464"/>
        <v>0</v>
      </c>
      <c r="AF272" s="44">
        <v>0</v>
      </c>
      <c r="AG272" s="344">
        <v>0</v>
      </c>
      <c r="AH272" s="409">
        <v>0.04</v>
      </c>
      <c r="AI272" s="409">
        <v>1.4999999999999999E-2</v>
      </c>
      <c r="AJ272" s="344">
        <f t="shared" si="465"/>
        <v>3.16</v>
      </c>
      <c r="AK272" s="410">
        <f t="shared" si="466"/>
        <v>1.1850000000000001</v>
      </c>
    </row>
    <row r="273" spans="1:37" ht="12.75" customHeight="1" x14ac:dyDescent="0.2">
      <c r="A273" s="515" t="s">
        <v>265</v>
      </c>
      <c r="B273" s="36" t="s">
        <v>7</v>
      </c>
      <c r="C273" s="36" t="s">
        <v>3</v>
      </c>
      <c r="D273" s="489">
        <v>79</v>
      </c>
      <c r="E273" s="489">
        <v>50</v>
      </c>
      <c r="F273" s="489" t="s">
        <v>140</v>
      </c>
      <c r="G273" s="37">
        <f t="shared" si="454"/>
        <v>17.76079861111111</v>
      </c>
      <c r="H273" s="37">
        <f t="shared" si="455"/>
        <v>61.239201388888887</v>
      </c>
      <c r="I273" s="38">
        <f t="shared" si="456"/>
        <v>0.77517976441631498</v>
      </c>
      <c r="J273" s="39">
        <v>36</v>
      </c>
      <c r="K273" s="699">
        <v>32</v>
      </c>
      <c r="L273" s="583">
        <v>1.2</v>
      </c>
      <c r="M273" s="843">
        <v>15455</v>
      </c>
      <c r="N273" s="535"/>
      <c r="O273" s="43">
        <f t="shared" si="457"/>
        <v>482.96875</v>
      </c>
      <c r="P273" s="44">
        <f t="shared" si="458"/>
        <v>13.415798611111111</v>
      </c>
      <c r="Q273" s="45"/>
      <c r="R273" s="44">
        <f t="shared" si="467"/>
        <v>0</v>
      </c>
      <c r="S273" s="45"/>
      <c r="T273" s="44">
        <f t="shared" si="459"/>
        <v>0</v>
      </c>
      <c r="U273" s="45"/>
      <c r="V273" s="44">
        <f t="shared" si="460"/>
        <v>0</v>
      </c>
      <c r="W273" s="45">
        <v>0</v>
      </c>
      <c r="X273" s="44">
        <f t="shared" si="461"/>
        <v>0</v>
      </c>
      <c r="Y273" s="45">
        <v>0</v>
      </c>
      <c r="Z273" s="44">
        <f t="shared" si="462"/>
        <v>0</v>
      </c>
      <c r="AA273" s="45">
        <v>0</v>
      </c>
      <c r="AB273" s="44">
        <f t="shared" si="463"/>
        <v>0</v>
      </c>
      <c r="AC273" s="44">
        <v>0</v>
      </c>
      <c r="AD273" s="343">
        <v>0</v>
      </c>
      <c r="AE273" s="344">
        <f t="shared" si="464"/>
        <v>0</v>
      </c>
      <c r="AF273" s="44">
        <v>0</v>
      </c>
      <c r="AG273" s="344">
        <v>0</v>
      </c>
      <c r="AH273" s="409">
        <v>0.04</v>
      </c>
      <c r="AI273" s="409">
        <v>1.4999999999999999E-2</v>
      </c>
      <c r="AJ273" s="344">
        <f t="shared" si="465"/>
        <v>3.16</v>
      </c>
      <c r="AK273" s="410">
        <f t="shared" si="466"/>
        <v>1.1850000000000001</v>
      </c>
    </row>
    <row r="274" spans="1:37" ht="12.75" customHeight="1" x14ac:dyDescent="0.2">
      <c r="A274" s="515" t="s">
        <v>265</v>
      </c>
      <c r="B274" s="36" t="s">
        <v>8</v>
      </c>
      <c r="C274" s="36" t="s">
        <v>1</v>
      </c>
      <c r="D274" s="489">
        <v>79</v>
      </c>
      <c r="E274" s="489">
        <v>50</v>
      </c>
      <c r="F274" s="489" t="s">
        <v>140</v>
      </c>
      <c r="G274" s="37">
        <f t="shared" si="454"/>
        <v>22.610624999999999</v>
      </c>
      <c r="H274" s="37">
        <f t="shared" si="455"/>
        <v>56.389375000000001</v>
      </c>
      <c r="I274" s="38">
        <f t="shared" si="456"/>
        <v>0.71378955696202528</v>
      </c>
      <c r="J274" s="39">
        <v>10</v>
      </c>
      <c r="K274" s="699">
        <v>32</v>
      </c>
      <c r="L274" s="583">
        <v>1.2</v>
      </c>
      <c r="M274" s="843">
        <v>5845</v>
      </c>
      <c r="N274" s="535"/>
      <c r="O274" s="43">
        <f t="shared" si="457"/>
        <v>182.65625</v>
      </c>
      <c r="P274" s="44">
        <f t="shared" si="458"/>
        <v>18.265625</v>
      </c>
      <c r="Q274" s="45"/>
      <c r="R274" s="44">
        <f t="shared" si="467"/>
        <v>0</v>
      </c>
      <c r="S274" s="45"/>
      <c r="T274" s="44">
        <f t="shared" si="459"/>
        <v>0</v>
      </c>
      <c r="U274" s="45"/>
      <c r="V274" s="44">
        <f t="shared" si="460"/>
        <v>0</v>
      </c>
      <c r="W274" s="45">
        <v>0</v>
      </c>
      <c r="X274" s="44">
        <f t="shared" si="461"/>
        <v>0</v>
      </c>
      <c r="Y274" s="45">
        <v>0</v>
      </c>
      <c r="Z274" s="44">
        <f t="shared" si="462"/>
        <v>0</v>
      </c>
      <c r="AA274" s="45">
        <v>0</v>
      </c>
      <c r="AB274" s="44">
        <f t="shared" si="463"/>
        <v>0</v>
      </c>
      <c r="AC274" s="44">
        <v>0</v>
      </c>
      <c r="AD274" s="343">
        <v>0</v>
      </c>
      <c r="AE274" s="344">
        <f t="shared" si="464"/>
        <v>0</v>
      </c>
      <c r="AF274" s="44">
        <v>0</v>
      </c>
      <c r="AG274" s="344">
        <v>0</v>
      </c>
      <c r="AH274" s="409">
        <v>0.04</v>
      </c>
      <c r="AI274" s="409">
        <v>1.4999999999999999E-2</v>
      </c>
      <c r="AJ274" s="344">
        <f t="shared" si="465"/>
        <v>3.16</v>
      </c>
      <c r="AK274" s="410">
        <f t="shared" si="466"/>
        <v>1.1850000000000001</v>
      </c>
    </row>
    <row r="275" spans="1:37" ht="12.75" customHeight="1" x14ac:dyDescent="0.2">
      <c r="A275" s="515" t="s">
        <v>265</v>
      </c>
      <c r="B275" s="36" t="s">
        <v>8</v>
      </c>
      <c r="C275" s="36" t="s">
        <v>2</v>
      </c>
      <c r="D275" s="489">
        <v>79</v>
      </c>
      <c r="E275" s="489">
        <v>50</v>
      </c>
      <c r="F275" s="489" t="s">
        <v>140</v>
      </c>
      <c r="G275" s="37">
        <f t="shared" si="454"/>
        <v>15.829375000000001</v>
      </c>
      <c r="H275" s="37">
        <f t="shared" si="455"/>
        <v>63.170625000000001</v>
      </c>
      <c r="I275" s="38">
        <f t="shared" si="456"/>
        <v>0.79962816455696206</v>
      </c>
      <c r="J275" s="39">
        <v>24</v>
      </c>
      <c r="K275" s="699">
        <v>32</v>
      </c>
      <c r="L275" s="583">
        <v>1.2</v>
      </c>
      <c r="M275" s="843">
        <v>8820</v>
      </c>
      <c r="N275" s="535"/>
      <c r="O275" s="43">
        <f t="shared" si="457"/>
        <v>275.625</v>
      </c>
      <c r="P275" s="44">
        <f t="shared" si="458"/>
        <v>11.484375</v>
      </c>
      <c r="Q275" s="45"/>
      <c r="R275" s="44">
        <f t="shared" si="467"/>
        <v>0</v>
      </c>
      <c r="S275" s="45"/>
      <c r="T275" s="44">
        <f t="shared" si="459"/>
        <v>0</v>
      </c>
      <c r="U275" s="45"/>
      <c r="V275" s="44">
        <f t="shared" si="460"/>
        <v>0</v>
      </c>
      <c r="W275" s="45">
        <v>0</v>
      </c>
      <c r="X275" s="44">
        <f t="shared" si="461"/>
        <v>0</v>
      </c>
      <c r="Y275" s="45">
        <v>0</v>
      </c>
      <c r="Z275" s="44">
        <f t="shared" si="462"/>
        <v>0</v>
      </c>
      <c r="AA275" s="45">
        <v>0</v>
      </c>
      <c r="AB275" s="44">
        <f t="shared" si="463"/>
        <v>0</v>
      </c>
      <c r="AC275" s="44">
        <v>0</v>
      </c>
      <c r="AD275" s="343">
        <v>0</v>
      </c>
      <c r="AE275" s="344">
        <f t="shared" si="464"/>
        <v>0</v>
      </c>
      <c r="AF275" s="44">
        <v>0</v>
      </c>
      <c r="AG275" s="344">
        <v>0</v>
      </c>
      <c r="AH275" s="409">
        <v>0.04</v>
      </c>
      <c r="AI275" s="409">
        <v>1.4999999999999999E-2</v>
      </c>
      <c r="AJ275" s="344">
        <f t="shared" si="465"/>
        <v>3.16</v>
      </c>
      <c r="AK275" s="410">
        <f t="shared" si="466"/>
        <v>1.1850000000000001</v>
      </c>
    </row>
    <row r="276" spans="1:37" ht="12.75" customHeight="1" x14ac:dyDescent="0.2">
      <c r="A276" s="515" t="s">
        <v>265</v>
      </c>
      <c r="B276" s="36" t="s">
        <v>8</v>
      </c>
      <c r="C276" s="36" t="s">
        <v>3</v>
      </c>
      <c r="D276" s="489">
        <v>79</v>
      </c>
      <c r="E276" s="489">
        <v>50</v>
      </c>
      <c r="F276" s="489" t="s">
        <v>140</v>
      </c>
      <c r="G276" s="37">
        <f t="shared" si="454"/>
        <v>16.272083333333335</v>
      </c>
      <c r="H276" s="37">
        <f t="shared" si="455"/>
        <v>62.727916666666665</v>
      </c>
      <c r="I276" s="38">
        <f t="shared" si="456"/>
        <v>0.79402426160337547</v>
      </c>
      <c r="J276" s="39">
        <v>36</v>
      </c>
      <c r="K276" s="699">
        <v>32</v>
      </c>
      <c r="L276" s="583">
        <v>1.2</v>
      </c>
      <c r="M276" s="843">
        <v>13740</v>
      </c>
      <c r="N276" s="535"/>
      <c r="O276" s="43">
        <f t="shared" si="457"/>
        <v>429.375</v>
      </c>
      <c r="P276" s="44">
        <f t="shared" si="458"/>
        <v>11.927083333333334</v>
      </c>
      <c r="Q276" s="45"/>
      <c r="R276" s="44">
        <f t="shared" si="467"/>
        <v>0</v>
      </c>
      <c r="S276" s="45"/>
      <c r="T276" s="44">
        <f t="shared" si="459"/>
        <v>0</v>
      </c>
      <c r="U276" s="45"/>
      <c r="V276" s="44">
        <f t="shared" si="460"/>
        <v>0</v>
      </c>
      <c r="W276" s="45">
        <v>0</v>
      </c>
      <c r="X276" s="44">
        <f t="shared" si="461"/>
        <v>0</v>
      </c>
      <c r="Y276" s="45">
        <v>0</v>
      </c>
      <c r="Z276" s="44">
        <f t="shared" si="462"/>
        <v>0</v>
      </c>
      <c r="AA276" s="45">
        <v>0</v>
      </c>
      <c r="AB276" s="44">
        <f t="shared" si="463"/>
        <v>0</v>
      </c>
      <c r="AC276" s="44">
        <v>0</v>
      </c>
      <c r="AD276" s="343">
        <v>0</v>
      </c>
      <c r="AE276" s="344">
        <f t="shared" si="464"/>
        <v>0</v>
      </c>
      <c r="AF276" s="44">
        <v>0</v>
      </c>
      <c r="AG276" s="344">
        <v>0</v>
      </c>
      <c r="AH276" s="409">
        <v>0.04</v>
      </c>
      <c r="AI276" s="409">
        <v>1.4999999999999999E-2</v>
      </c>
      <c r="AJ276" s="344">
        <f t="shared" si="465"/>
        <v>3.16</v>
      </c>
      <c r="AK276" s="410">
        <f t="shared" si="466"/>
        <v>1.1850000000000001</v>
      </c>
    </row>
    <row r="277" spans="1:37" ht="12.75" customHeight="1" x14ac:dyDescent="0.2">
      <c r="A277" s="515" t="s">
        <v>265</v>
      </c>
      <c r="B277" s="36" t="s">
        <v>9</v>
      </c>
      <c r="C277" s="36" t="s">
        <v>1</v>
      </c>
      <c r="D277" s="489">
        <v>79</v>
      </c>
      <c r="E277" s="489">
        <v>50</v>
      </c>
      <c r="F277" s="489" t="s">
        <v>140</v>
      </c>
      <c r="G277" s="37">
        <f t="shared" si="454"/>
        <v>21.688749999999999</v>
      </c>
      <c r="H277" s="37">
        <f t="shared" si="455"/>
        <v>57.311250000000001</v>
      </c>
      <c r="I277" s="38">
        <f t="shared" si="456"/>
        <v>0.72545886075949373</v>
      </c>
      <c r="J277" s="63">
        <v>10</v>
      </c>
      <c r="K277" s="699">
        <v>32</v>
      </c>
      <c r="L277" s="583">
        <v>1.2</v>
      </c>
      <c r="M277" s="843">
        <v>5550</v>
      </c>
      <c r="N277" s="584"/>
      <c r="O277" s="43">
        <f t="shared" si="457"/>
        <v>173.4375</v>
      </c>
      <c r="P277" s="44">
        <f t="shared" si="458"/>
        <v>17.34375</v>
      </c>
      <c r="Q277" s="45"/>
      <c r="R277" s="44">
        <f t="shared" si="467"/>
        <v>0</v>
      </c>
      <c r="S277" s="45"/>
      <c r="T277" s="44">
        <f t="shared" si="459"/>
        <v>0</v>
      </c>
      <c r="U277" s="45"/>
      <c r="V277" s="44">
        <f t="shared" si="460"/>
        <v>0</v>
      </c>
      <c r="W277" s="45">
        <v>0</v>
      </c>
      <c r="X277" s="44">
        <f t="shared" si="461"/>
        <v>0</v>
      </c>
      <c r="Y277" s="45">
        <v>0</v>
      </c>
      <c r="Z277" s="44">
        <f t="shared" si="462"/>
        <v>0</v>
      </c>
      <c r="AA277" s="45">
        <v>0</v>
      </c>
      <c r="AB277" s="44">
        <f t="shared" si="463"/>
        <v>0</v>
      </c>
      <c r="AC277" s="44">
        <v>0</v>
      </c>
      <c r="AD277" s="343">
        <v>0</v>
      </c>
      <c r="AE277" s="344">
        <f t="shared" si="464"/>
        <v>0</v>
      </c>
      <c r="AF277" s="44">
        <v>0</v>
      </c>
      <c r="AG277" s="344">
        <v>0</v>
      </c>
      <c r="AH277" s="409">
        <v>0.04</v>
      </c>
      <c r="AI277" s="409">
        <v>1.4999999999999999E-2</v>
      </c>
      <c r="AJ277" s="344">
        <f t="shared" si="465"/>
        <v>3.16</v>
      </c>
      <c r="AK277" s="410">
        <f t="shared" si="466"/>
        <v>1.1850000000000001</v>
      </c>
    </row>
    <row r="278" spans="1:37" ht="12.75" customHeight="1" x14ac:dyDescent="0.2">
      <c r="A278" s="515" t="s">
        <v>265</v>
      </c>
      <c r="B278" s="36" t="s">
        <v>9</v>
      </c>
      <c r="C278" s="36" t="s">
        <v>2</v>
      </c>
      <c r="D278" s="489">
        <v>79</v>
      </c>
      <c r="E278" s="489">
        <v>50</v>
      </c>
      <c r="F278" s="489" t="s">
        <v>140</v>
      </c>
      <c r="G278" s="37">
        <f t="shared" si="454"/>
        <v>15.126250000000001</v>
      </c>
      <c r="H278" s="37">
        <f t="shared" si="455"/>
        <v>63.873750000000001</v>
      </c>
      <c r="I278" s="38">
        <f t="shared" si="456"/>
        <v>0.80852848101265828</v>
      </c>
      <c r="J278" s="39">
        <v>24</v>
      </c>
      <c r="K278" s="699">
        <v>32</v>
      </c>
      <c r="L278" s="583">
        <v>1.2</v>
      </c>
      <c r="M278" s="843">
        <v>8280</v>
      </c>
      <c r="N278" s="535"/>
      <c r="O278" s="43">
        <f t="shared" si="457"/>
        <v>258.75</v>
      </c>
      <c r="P278" s="44">
        <f t="shared" si="458"/>
        <v>10.78125</v>
      </c>
      <c r="Q278" s="45"/>
      <c r="R278" s="44">
        <f t="shared" si="467"/>
        <v>0</v>
      </c>
      <c r="S278" s="45"/>
      <c r="T278" s="44">
        <f t="shared" si="459"/>
        <v>0</v>
      </c>
      <c r="U278" s="45"/>
      <c r="V278" s="44">
        <f t="shared" si="460"/>
        <v>0</v>
      </c>
      <c r="W278" s="45">
        <v>0</v>
      </c>
      <c r="X278" s="44">
        <f t="shared" si="461"/>
        <v>0</v>
      </c>
      <c r="Y278" s="45">
        <v>0</v>
      </c>
      <c r="Z278" s="44">
        <f t="shared" si="462"/>
        <v>0</v>
      </c>
      <c r="AA278" s="45">
        <v>0</v>
      </c>
      <c r="AB278" s="44">
        <f t="shared" si="463"/>
        <v>0</v>
      </c>
      <c r="AC278" s="44">
        <v>0</v>
      </c>
      <c r="AD278" s="343">
        <v>0</v>
      </c>
      <c r="AE278" s="344">
        <f t="shared" si="464"/>
        <v>0</v>
      </c>
      <c r="AF278" s="44">
        <v>0</v>
      </c>
      <c r="AG278" s="344">
        <v>0</v>
      </c>
      <c r="AH278" s="409">
        <v>0.04</v>
      </c>
      <c r="AI278" s="409">
        <v>1.4999999999999999E-2</v>
      </c>
      <c r="AJ278" s="344">
        <f t="shared" si="465"/>
        <v>3.16</v>
      </c>
      <c r="AK278" s="410">
        <f t="shared" si="466"/>
        <v>1.1850000000000001</v>
      </c>
    </row>
    <row r="279" spans="1:37" ht="12.75" customHeight="1" x14ac:dyDescent="0.2">
      <c r="A279" s="515" t="s">
        <v>265</v>
      </c>
      <c r="B279" s="36" t="s">
        <v>9</v>
      </c>
      <c r="C279" s="36" t="s">
        <v>3</v>
      </c>
      <c r="D279" s="489">
        <v>79</v>
      </c>
      <c r="E279" s="489">
        <v>50</v>
      </c>
      <c r="F279" s="489" t="s">
        <v>140</v>
      </c>
      <c r="G279" s="37">
        <f t="shared" si="454"/>
        <v>15.525555555555556</v>
      </c>
      <c r="H279" s="37">
        <f t="shared" si="455"/>
        <v>63.474444444444444</v>
      </c>
      <c r="I279" s="38">
        <f t="shared" si="456"/>
        <v>0.8034739803094233</v>
      </c>
      <c r="J279" s="39">
        <v>36</v>
      </c>
      <c r="K279" s="699">
        <v>32</v>
      </c>
      <c r="L279" s="583">
        <v>1.2</v>
      </c>
      <c r="M279" s="843">
        <v>12880</v>
      </c>
      <c r="N279" s="535"/>
      <c r="O279" s="43">
        <f t="shared" si="457"/>
        <v>402.5</v>
      </c>
      <c r="P279" s="44">
        <f t="shared" si="458"/>
        <v>11.180555555555555</v>
      </c>
      <c r="Q279" s="45"/>
      <c r="R279" s="44">
        <f t="shared" si="467"/>
        <v>0</v>
      </c>
      <c r="S279" s="45"/>
      <c r="T279" s="44">
        <f t="shared" si="459"/>
        <v>0</v>
      </c>
      <c r="U279" s="45"/>
      <c r="V279" s="44">
        <f t="shared" si="460"/>
        <v>0</v>
      </c>
      <c r="W279" s="45">
        <v>0</v>
      </c>
      <c r="X279" s="44">
        <f t="shared" si="461"/>
        <v>0</v>
      </c>
      <c r="Y279" s="45">
        <v>0</v>
      </c>
      <c r="Z279" s="44">
        <f t="shared" si="462"/>
        <v>0</v>
      </c>
      <c r="AA279" s="45">
        <v>0</v>
      </c>
      <c r="AB279" s="44">
        <f t="shared" si="463"/>
        <v>0</v>
      </c>
      <c r="AC279" s="44">
        <v>0</v>
      </c>
      <c r="AD279" s="343">
        <v>0</v>
      </c>
      <c r="AE279" s="344">
        <f t="shared" si="464"/>
        <v>0</v>
      </c>
      <c r="AF279" s="44">
        <v>0</v>
      </c>
      <c r="AG279" s="344">
        <v>0</v>
      </c>
      <c r="AH279" s="409">
        <v>0.04</v>
      </c>
      <c r="AI279" s="409">
        <v>1.4999999999999999E-2</v>
      </c>
      <c r="AJ279" s="344">
        <f t="shared" si="465"/>
        <v>3.16</v>
      </c>
      <c r="AK279" s="410">
        <f t="shared" si="466"/>
        <v>1.1850000000000001</v>
      </c>
    </row>
    <row r="280" spans="1:37" ht="12.75" customHeight="1" x14ac:dyDescent="0.2">
      <c r="A280" s="515" t="s">
        <v>265</v>
      </c>
      <c r="B280" s="36" t="s">
        <v>10</v>
      </c>
      <c r="C280" s="36" t="s">
        <v>1</v>
      </c>
      <c r="D280" s="489">
        <v>79</v>
      </c>
      <c r="E280" s="489">
        <v>50</v>
      </c>
      <c r="F280" s="489" t="s">
        <v>140</v>
      </c>
      <c r="G280" s="37">
        <f t="shared" si="454"/>
        <v>23.282499999999999</v>
      </c>
      <c r="H280" s="37">
        <f t="shared" si="455"/>
        <v>55.717500000000001</v>
      </c>
      <c r="I280" s="38">
        <f t="shared" si="456"/>
        <v>0.70528481012658228</v>
      </c>
      <c r="J280" s="39">
        <v>10</v>
      </c>
      <c r="K280" s="699">
        <v>32</v>
      </c>
      <c r="L280" s="583">
        <v>1.2</v>
      </c>
      <c r="M280" s="843">
        <v>6060</v>
      </c>
      <c r="N280" s="535"/>
      <c r="O280" s="43">
        <f t="shared" si="457"/>
        <v>189.375</v>
      </c>
      <c r="P280" s="44">
        <f t="shared" si="458"/>
        <v>18.9375</v>
      </c>
      <c r="Q280" s="45"/>
      <c r="R280" s="44">
        <f t="shared" si="467"/>
        <v>0</v>
      </c>
      <c r="S280" s="45"/>
      <c r="T280" s="44">
        <f t="shared" si="459"/>
        <v>0</v>
      </c>
      <c r="U280" s="45"/>
      <c r="V280" s="44">
        <f t="shared" si="460"/>
        <v>0</v>
      </c>
      <c r="W280" s="45">
        <v>0</v>
      </c>
      <c r="X280" s="44">
        <f t="shared" si="461"/>
        <v>0</v>
      </c>
      <c r="Y280" s="45">
        <v>0</v>
      </c>
      <c r="Z280" s="44">
        <f t="shared" si="462"/>
        <v>0</v>
      </c>
      <c r="AA280" s="45">
        <v>0</v>
      </c>
      <c r="AB280" s="44">
        <f t="shared" si="463"/>
        <v>0</v>
      </c>
      <c r="AC280" s="44">
        <v>0</v>
      </c>
      <c r="AD280" s="45">
        <v>0</v>
      </c>
      <c r="AE280" s="44">
        <f t="shared" si="464"/>
        <v>0</v>
      </c>
      <c r="AF280" s="44">
        <v>0</v>
      </c>
      <c r="AG280" s="44">
        <v>0</v>
      </c>
      <c r="AH280" s="75">
        <v>0.04</v>
      </c>
      <c r="AI280" s="75">
        <v>1.4999999999999999E-2</v>
      </c>
      <c r="AJ280" s="44">
        <f t="shared" si="465"/>
        <v>3.16</v>
      </c>
      <c r="AK280" s="47">
        <f t="shared" si="466"/>
        <v>1.1850000000000001</v>
      </c>
    </row>
    <row r="281" spans="1:37" ht="12.75" customHeight="1" x14ac:dyDescent="0.2">
      <c r="A281" s="515" t="s">
        <v>265</v>
      </c>
      <c r="B281" s="36" t="s">
        <v>10</v>
      </c>
      <c r="C281" s="36" t="s">
        <v>2</v>
      </c>
      <c r="D281" s="489">
        <v>79</v>
      </c>
      <c r="E281" s="489">
        <v>50</v>
      </c>
      <c r="F281" s="489" t="s">
        <v>140</v>
      </c>
      <c r="G281" s="37">
        <f t="shared" si="454"/>
        <v>15.907500000000001</v>
      </c>
      <c r="H281" s="37">
        <f t="shared" si="455"/>
        <v>63.092500000000001</v>
      </c>
      <c r="I281" s="38">
        <f t="shared" si="456"/>
        <v>0.79863924050632917</v>
      </c>
      <c r="J281" s="39">
        <v>24</v>
      </c>
      <c r="K281" s="699">
        <v>32</v>
      </c>
      <c r="L281" s="583">
        <v>1.2</v>
      </c>
      <c r="M281" s="843">
        <v>8880</v>
      </c>
      <c r="N281" s="535"/>
      <c r="O281" s="43">
        <f t="shared" si="457"/>
        <v>277.5</v>
      </c>
      <c r="P281" s="44">
        <f t="shared" si="458"/>
        <v>11.5625</v>
      </c>
      <c r="Q281" s="45"/>
      <c r="R281" s="44">
        <f t="shared" si="467"/>
        <v>0</v>
      </c>
      <c r="S281" s="45"/>
      <c r="T281" s="44">
        <f t="shared" si="459"/>
        <v>0</v>
      </c>
      <c r="U281" s="45"/>
      <c r="V281" s="44">
        <f t="shared" si="460"/>
        <v>0</v>
      </c>
      <c r="W281" s="45">
        <v>0</v>
      </c>
      <c r="X281" s="44">
        <f t="shared" si="461"/>
        <v>0</v>
      </c>
      <c r="Y281" s="45">
        <v>0</v>
      </c>
      <c r="Z281" s="44">
        <f t="shared" si="462"/>
        <v>0</v>
      </c>
      <c r="AA281" s="45">
        <v>0</v>
      </c>
      <c r="AB281" s="44">
        <f t="shared" si="463"/>
        <v>0</v>
      </c>
      <c r="AC281" s="44">
        <v>0</v>
      </c>
      <c r="AD281" s="45">
        <v>0</v>
      </c>
      <c r="AE281" s="44">
        <f t="shared" si="464"/>
        <v>0</v>
      </c>
      <c r="AF281" s="44">
        <v>0</v>
      </c>
      <c r="AG281" s="44">
        <v>0</v>
      </c>
      <c r="AH281" s="75">
        <v>0.04</v>
      </c>
      <c r="AI281" s="75">
        <v>1.4999999999999999E-2</v>
      </c>
      <c r="AJ281" s="44">
        <f t="shared" si="465"/>
        <v>3.16</v>
      </c>
      <c r="AK281" s="47">
        <f t="shared" si="466"/>
        <v>1.1850000000000001</v>
      </c>
    </row>
    <row r="282" spans="1:37" ht="12.75" customHeight="1" x14ac:dyDescent="0.2">
      <c r="A282" s="515" t="s">
        <v>265</v>
      </c>
      <c r="B282" s="36" t="s">
        <v>10</v>
      </c>
      <c r="C282" s="36" t="s">
        <v>3</v>
      </c>
      <c r="D282" s="489">
        <v>79</v>
      </c>
      <c r="E282" s="489">
        <v>50</v>
      </c>
      <c r="F282" s="489" t="s">
        <v>140</v>
      </c>
      <c r="G282" s="37">
        <f t="shared" si="454"/>
        <v>16.089791666666667</v>
      </c>
      <c r="H282" s="37">
        <f t="shared" si="455"/>
        <v>62.91020833333333</v>
      </c>
      <c r="I282" s="38">
        <f t="shared" si="456"/>
        <v>0.79633175105485232</v>
      </c>
      <c r="J282" s="39">
        <v>36</v>
      </c>
      <c r="K282" s="699">
        <v>32</v>
      </c>
      <c r="L282" s="583">
        <v>1.2</v>
      </c>
      <c r="M282" s="843">
        <v>13530</v>
      </c>
      <c r="N282" s="535"/>
      <c r="O282" s="43">
        <f t="shared" si="457"/>
        <v>422.8125</v>
      </c>
      <c r="P282" s="44">
        <f t="shared" si="458"/>
        <v>11.744791666666666</v>
      </c>
      <c r="Q282" s="45"/>
      <c r="R282" s="44">
        <f t="shared" si="467"/>
        <v>0</v>
      </c>
      <c r="S282" s="45"/>
      <c r="T282" s="44">
        <f t="shared" si="459"/>
        <v>0</v>
      </c>
      <c r="U282" s="45"/>
      <c r="V282" s="44">
        <f t="shared" si="460"/>
        <v>0</v>
      </c>
      <c r="W282" s="45">
        <v>0</v>
      </c>
      <c r="X282" s="44">
        <f t="shared" si="461"/>
        <v>0</v>
      </c>
      <c r="Y282" s="45">
        <v>0</v>
      </c>
      <c r="Z282" s="44">
        <f t="shared" si="462"/>
        <v>0</v>
      </c>
      <c r="AA282" s="45">
        <v>0</v>
      </c>
      <c r="AB282" s="44">
        <f t="shared" si="463"/>
        <v>0</v>
      </c>
      <c r="AC282" s="44">
        <v>0</v>
      </c>
      <c r="AD282" s="45">
        <v>0</v>
      </c>
      <c r="AE282" s="44">
        <f t="shared" si="464"/>
        <v>0</v>
      </c>
      <c r="AF282" s="44">
        <v>0</v>
      </c>
      <c r="AG282" s="44">
        <v>0</v>
      </c>
      <c r="AH282" s="75">
        <v>0.04</v>
      </c>
      <c r="AI282" s="75">
        <v>1.4999999999999999E-2</v>
      </c>
      <c r="AJ282" s="44">
        <f t="shared" si="465"/>
        <v>3.16</v>
      </c>
      <c r="AK282" s="47">
        <f t="shared" si="466"/>
        <v>1.1850000000000001</v>
      </c>
    </row>
    <row r="283" spans="1:37" ht="12.75" customHeight="1" x14ac:dyDescent="0.2">
      <c r="A283" s="515" t="s">
        <v>265</v>
      </c>
      <c r="B283" s="36" t="s">
        <v>11</v>
      </c>
      <c r="C283" s="36" t="s">
        <v>1</v>
      </c>
      <c r="D283" s="489">
        <v>79</v>
      </c>
      <c r="E283" s="489">
        <v>50</v>
      </c>
      <c r="F283" s="489" t="s">
        <v>140</v>
      </c>
      <c r="G283" s="37">
        <f t="shared" si="454"/>
        <v>25.844999999999999</v>
      </c>
      <c r="H283" s="37">
        <f t="shared" si="455"/>
        <v>53.155000000000001</v>
      </c>
      <c r="I283" s="38">
        <f t="shared" si="456"/>
        <v>0.67284810126582284</v>
      </c>
      <c r="J283" s="63">
        <v>10</v>
      </c>
      <c r="K283" s="699">
        <v>32</v>
      </c>
      <c r="L283" s="583">
        <v>1.2</v>
      </c>
      <c r="M283" s="843">
        <v>6880</v>
      </c>
      <c r="N283" s="535"/>
      <c r="O283" s="43">
        <f t="shared" si="457"/>
        <v>215</v>
      </c>
      <c r="P283" s="44">
        <f t="shared" si="458"/>
        <v>21.5</v>
      </c>
      <c r="Q283" s="45"/>
      <c r="R283" s="44">
        <f t="shared" si="467"/>
        <v>0</v>
      </c>
      <c r="S283" s="45"/>
      <c r="T283" s="44">
        <f t="shared" si="459"/>
        <v>0</v>
      </c>
      <c r="U283" s="45"/>
      <c r="V283" s="44">
        <f t="shared" si="460"/>
        <v>0</v>
      </c>
      <c r="W283" s="45">
        <v>0</v>
      </c>
      <c r="X283" s="44">
        <f t="shared" si="461"/>
        <v>0</v>
      </c>
      <c r="Y283" s="45">
        <v>0</v>
      </c>
      <c r="Z283" s="44">
        <f t="shared" si="462"/>
        <v>0</v>
      </c>
      <c r="AA283" s="45">
        <v>0</v>
      </c>
      <c r="AB283" s="44">
        <f t="shared" si="463"/>
        <v>0</v>
      </c>
      <c r="AC283" s="44">
        <v>0</v>
      </c>
      <c r="AD283" s="45">
        <v>0</v>
      </c>
      <c r="AE283" s="44">
        <f t="shared" si="464"/>
        <v>0</v>
      </c>
      <c r="AF283" s="44">
        <v>0</v>
      </c>
      <c r="AG283" s="44">
        <v>0</v>
      </c>
      <c r="AH283" s="75">
        <v>0.04</v>
      </c>
      <c r="AI283" s="75">
        <v>1.4999999999999999E-2</v>
      </c>
      <c r="AJ283" s="44">
        <f t="shared" si="465"/>
        <v>3.16</v>
      </c>
      <c r="AK283" s="47">
        <f t="shared" si="466"/>
        <v>1.1850000000000001</v>
      </c>
    </row>
    <row r="284" spans="1:37" ht="12.75" customHeight="1" x14ac:dyDescent="0.2">
      <c r="A284" s="515" t="s">
        <v>265</v>
      </c>
      <c r="B284" s="36" t="s">
        <v>11</v>
      </c>
      <c r="C284" s="36" t="s">
        <v>2</v>
      </c>
      <c r="D284" s="489">
        <v>79</v>
      </c>
      <c r="E284" s="489">
        <v>50</v>
      </c>
      <c r="F284" s="489" t="s">
        <v>140</v>
      </c>
      <c r="G284" s="37">
        <f t="shared" si="454"/>
        <v>17.704374999999999</v>
      </c>
      <c r="H284" s="37">
        <f t="shared" si="455"/>
        <v>61.295625000000001</v>
      </c>
      <c r="I284" s="38">
        <f t="shared" si="456"/>
        <v>0.77589398734177217</v>
      </c>
      <c r="J284" s="39">
        <v>24</v>
      </c>
      <c r="K284" s="699">
        <v>32</v>
      </c>
      <c r="L284" s="583">
        <v>1.2</v>
      </c>
      <c r="M284" s="843">
        <v>10260</v>
      </c>
      <c r="N284" s="584"/>
      <c r="O284" s="43">
        <f t="shared" si="457"/>
        <v>320.625</v>
      </c>
      <c r="P284" s="44">
        <f t="shared" si="458"/>
        <v>13.359375</v>
      </c>
      <c r="Q284" s="45"/>
      <c r="R284" s="44">
        <f t="shared" si="467"/>
        <v>0</v>
      </c>
      <c r="S284" s="45"/>
      <c r="T284" s="44">
        <f t="shared" si="459"/>
        <v>0</v>
      </c>
      <c r="U284" s="45"/>
      <c r="V284" s="44">
        <f t="shared" si="460"/>
        <v>0</v>
      </c>
      <c r="W284" s="45">
        <v>0</v>
      </c>
      <c r="X284" s="44">
        <f t="shared" si="461"/>
        <v>0</v>
      </c>
      <c r="Y284" s="45">
        <v>0</v>
      </c>
      <c r="Z284" s="44">
        <f t="shared" si="462"/>
        <v>0</v>
      </c>
      <c r="AA284" s="45">
        <v>0</v>
      </c>
      <c r="AB284" s="44">
        <f t="shared" si="463"/>
        <v>0</v>
      </c>
      <c r="AC284" s="44">
        <v>0</v>
      </c>
      <c r="AD284" s="45">
        <v>0</v>
      </c>
      <c r="AE284" s="44">
        <f t="shared" si="464"/>
        <v>0</v>
      </c>
      <c r="AF284" s="44">
        <v>0</v>
      </c>
      <c r="AG284" s="44">
        <v>0</v>
      </c>
      <c r="AH284" s="75">
        <v>0.04</v>
      </c>
      <c r="AI284" s="75">
        <v>1.4999999999999999E-2</v>
      </c>
      <c r="AJ284" s="44">
        <f t="shared" si="465"/>
        <v>3.16</v>
      </c>
      <c r="AK284" s="47">
        <f t="shared" si="466"/>
        <v>1.1850000000000001</v>
      </c>
    </row>
    <row r="285" spans="1:37" ht="13.5" customHeight="1" thickBot="1" x14ac:dyDescent="0.25">
      <c r="A285" s="516" t="s">
        <v>265</v>
      </c>
      <c r="B285" s="82" t="s">
        <v>11</v>
      </c>
      <c r="C285" s="82" t="s">
        <v>3</v>
      </c>
      <c r="D285" s="490">
        <v>79</v>
      </c>
      <c r="E285" s="490">
        <v>50</v>
      </c>
      <c r="F285" s="490" t="s">
        <v>140</v>
      </c>
      <c r="G285" s="83">
        <f t="shared" si="454"/>
        <v>17.97347222222222</v>
      </c>
      <c r="H285" s="83">
        <f t="shared" si="455"/>
        <v>61.02652777777778</v>
      </c>
      <c r="I285" s="84">
        <f t="shared" si="456"/>
        <v>0.77248769338959211</v>
      </c>
      <c r="J285" s="85">
        <v>36</v>
      </c>
      <c r="K285" s="702">
        <v>32</v>
      </c>
      <c r="L285" s="589">
        <v>1.2</v>
      </c>
      <c r="M285" s="843">
        <v>15700</v>
      </c>
      <c r="N285" s="584"/>
      <c r="O285" s="87">
        <f t="shared" si="457"/>
        <v>490.625</v>
      </c>
      <c r="P285" s="88">
        <f t="shared" si="458"/>
        <v>13.628472222222221</v>
      </c>
      <c r="Q285" s="89"/>
      <c r="R285" s="88">
        <f t="shared" si="467"/>
        <v>0</v>
      </c>
      <c r="S285" s="89"/>
      <c r="T285" s="88">
        <f t="shared" si="459"/>
        <v>0</v>
      </c>
      <c r="U285" s="89"/>
      <c r="V285" s="88">
        <f t="shared" si="460"/>
        <v>0</v>
      </c>
      <c r="W285" s="89">
        <v>0</v>
      </c>
      <c r="X285" s="88">
        <f t="shared" si="461"/>
        <v>0</v>
      </c>
      <c r="Y285" s="89">
        <v>0</v>
      </c>
      <c r="Z285" s="88">
        <f t="shared" si="462"/>
        <v>0</v>
      </c>
      <c r="AA285" s="89">
        <v>0</v>
      </c>
      <c r="AB285" s="88">
        <f t="shared" si="463"/>
        <v>0</v>
      </c>
      <c r="AC285" s="88">
        <v>0</v>
      </c>
      <c r="AD285" s="89">
        <v>0</v>
      </c>
      <c r="AE285" s="88">
        <f t="shared" si="464"/>
        <v>0</v>
      </c>
      <c r="AF285" s="88">
        <v>0</v>
      </c>
      <c r="AG285" s="88">
        <v>0</v>
      </c>
      <c r="AH285" s="103">
        <v>0.04</v>
      </c>
      <c r="AI285" s="103">
        <v>1.4999999999999999E-2</v>
      </c>
      <c r="AJ285" s="88">
        <f t="shared" si="465"/>
        <v>3.16</v>
      </c>
      <c r="AK285" s="90">
        <f t="shared" si="466"/>
        <v>1.1850000000000001</v>
      </c>
    </row>
    <row r="286" spans="1:37" s="10" customFormat="1" ht="12.75" customHeight="1" x14ac:dyDescent="0.2">
      <c r="A286" s="510" t="s">
        <v>384</v>
      </c>
      <c r="B286" s="24" t="s">
        <v>7</v>
      </c>
      <c r="C286" s="24" t="s">
        <v>1</v>
      </c>
      <c r="D286" s="488">
        <v>79</v>
      </c>
      <c r="E286" s="488">
        <v>50</v>
      </c>
      <c r="F286" s="488" t="s">
        <v>140</v>
      </c>
      <c r="G286" s="25">
        <f t="shared" ref="G286:G300" si="468">SUM(P286,R286,T286,V286,X286,Z286,AB286,AC286,AE286,AF286,AJ286,AK286)</f>
        <v>96.329374999999999</v>
      </c>
      <c r="H286" s="25">
        <f t="shared" ref="H286:H300" si="469">D286-G286</f>
        <v>-17.329374999999999</v>
      </c>
      <c r="I286" s="26">
        <f t="shared" ref="I286:I300" si="470">H286/D286</f>
        <v>-0.21935917721518985</v>
      </c>
      <c r="J286" s="27">
        <v>10</v>
      </c>
      <c r="K286" s="701">
        <v>32</v>
      </c>
      <c r="L286" s="587">
        <v>1.2</v>
      </c>
      <c r="M286" s="843">
        <v>6435</v>
      </c>
      <c r="N286" s="590"/>
      <c r="O286" s="31">
        <f t="shared" ref="O286:O300" si="471">(M286+N286)/K286</f>
        <v>201.09375</v>
      </c>
      <c r="P286" s="32">
        <f t="shared" ref="P286:P300" si="472">O286/J286</f>
        <v>20.109375</v>
      </c>
      <c r="Q286" s="33">
        <v>1200</v>
      </c>
      <c r="R286" s="32">
        <f>Q286/K286</f>
        <v>37.5</v>
      </c>
      <c r="S286" s="486">
        <v>1100</v>
      </c>
      <c r="T286" s="32">
        <f t="shared" ref="T286:T300" si="473">S286/K286</f>
        <v>34.375</v>
      </c>
      <c r="U286" s="33"/>
      <c r="V286" s="32">
        <f t="shared" ref="V286:V300" si="474">U286/K286</f>
        <v>0</v>
      </c>
      <c r="W286" s="33">
        <v>0</v>
      </c>
      <c r="X286" s="32">
        <f t="shared" ref="X286:X300" si="475">(W286/K286)/J286</f>
        <v>0</v>
      </c>
      <c r="Y286" s="33">
        <v>0</v>
      </c>
      <c r="Z286" s="32">
        <f t="shared" ref="Z286:Z300" si="476">(Y286/K286)/J286</f>
        <v>0</v>
      </c>
      <c r="AA286" s="33">
        <v>0</v>
      </c>
      <c r="AB286" s="32">
        <f t="shared" ref="AB286:AB300" si="477">(AA286/K286)/J286</f>
        <v>0</v>
      </c>
      <c r="AC286" s="32">
        <v>0</v>
      </c>
      <c r="AD286" s="341">
        <v>0</v>
      </c>
      <c r="AE286" s="342">
        <f t="shared" ref="AE286:AE300" si="478">AD286/K286</f>
        <v>0</v>
      </c>
      <c r="AF286" s="32">
        <v>0</v>
      </c>
      <c r="AG286" s="342">
        <v>0</v>
      </c>
      <c r="AH286" s="407">
        <v>0.04</v>
      </c>
      <c r="AI286" s="407">
        <v>1.4999999999999999E-2</v>
      </c>
      <c r="AJ286" s="342">
        <f t="shared" ref="AJ286:AJ300" si="479">(D286*AH286)+AG286</f>
        <v>3.16</v>
      </c>
      <c r="AK286" s="408">
        <f t="shared" ref="AK286:AK300" si="480">D286*AI286</f>
        <v>1.1850000000000001</v>
      </c>
    </row>
    <row r="287" spans="1:37" ht="12.75" customHeight="1" x14ac:dyDescent="0.2">
      <c r="A287" s="515" t="s">
        <v>384</v>
      </c>
      <c r="B287" s="36" t="s">
        <v>7</v>
      </c>
      <c r="C287" s="36" t="s">
        <v>2</v>
      </c>
      <c r="D287" s="489">
        <v>79</v>
      </c>
      <c r="E287" s="489">
        <v>50</v>
      </c>
      <c r="F287" s="489" t="s">
        <v>140</v>
      </c>
      <c r="G287" s="37">
        <f t="shared" si="468"/>
        <v>89.110624999999999</v>
      </c>
      <c r="H287" s="37">
        <f t="shared" si="469"/>
        <v>-10.110624999999999</v>
      </c>
      <c r="I287" s="38">
        <f t="shared" si="470"/>
        <v>-0.12798259493670885</v>
      </c>
      <c r="J287" s="39">
        <v>24</v>
      </c>
      <c r="K287" s="699">
        <v>32</v>
      </c>
      <c r="L287" s="583">
        <v>1.2</v>
      </c>
      <c r="M287" s="843">
        <v>9900</v>
      </c>
      <c r="N287" s="535"/>
      <c r="O287" s="43">
        <f t="shared" si="471"/>
        <v>309.375</v>
      </c>
      <c r="P287" s="44">
        <f t="shared" si="472"/>
        <v>12.890625</v>
      </c>
      <c r="Q287" s="45">
        <v>1200</v>
      </c>
      <c r="R287" s="44">
        <f t="shared" ref="R287:R300" si="481">Q287/K287</f>
        <v>37.5</v>
      </c>
      <c r="S287" s="626">
        <v>1100</v>
      </c>
      <c r="T287" s="44">
        <f t="shared" si="473"/>
        <v>34.375</v>
      </c>
      <c r="U287" s="45"/>
      <c r="V287" s="44">
        <f t="shared" si="474"/>
        <v>0</v>
      </c>
      <c r="W287" s="45">
        <v>0</v>
      </c>
      <c r="X287" s="44">
        <f t="shared" si="475"/>
        <v>0</v>
      </c>
      <c r="Y287" s="45">
        <v>0</v>
      </c>
      <c r="Z287" s="44">
        <f t="shared" si="476"/>
        <v>0</v>
      </c>
      <c r="AA287" s="45">
        <v>0</v>
      </c>
      <c r="AB287" s="44">
        <f t="shared" si="477"/>
        <v>0</v>
      </c>
      <c r="AC287" s="44">
        <v>0</v>
      </c>
      <c r="AD287" s="343">
        <v>0</v>
      </c>
      <c r="AE287" s="344">
        <f t="shared" si="478"/>
        <v>0</v>
      </c>
      <c r="AF287" s="44">
        <v>0</v>
      </c>
      <c r="AG287" s="344">
        <v>0</v>
      </c>
      <c r="AH287" s="409">
        <v>0.04</v>
      </c>
      <c r="AI287" s="409">
        <v>1.4999999999999999E-2</v>
      </c>
      <c r="AJ287" s="344">
        <f t="shared" si="479"/>
        <v>3.16</v>
      </c>
      <c r="AK287" s="410">
        <f t="shared" si="480"/>
        <v>1.1850000000000001</v>
      </c>
    </row>
    <row r="288" spans="1:37" ht="12.75" customHeight="1" x14ac:dyDescent="0.2">
      <c r="A288" s="515" t="s">
        <v>384</v>
      </c>
      <c r="B288" s="36" t="s">
        <v>7</v>
      </c>
      <c r="C288" s="36" t="s">
        <v>3</v>
      </c>
      <c r="D288" s="489">
        <v>79</v>
      </c>
      <c r="E288" s="489">
        <v>50</v>
      </c>
      <c r="F288" s="489" t="s">
        <v>140</v>
      </c>
      <c r="G288" s="37">
        <f t="shared" si="468"/>
        <v>89.635798611111113</v>
      </c>
      <c r="H288" s="37">
        <f t="shared" si="469"/>
        <v>-10.635798611111113</v>
      </c>
      <c r="I288" s="38">
        <f t="shared" si="470"/>
        <v>-0.13463036216596347</v>
      </c>
      <c r="J288" s="39">
        <v>36</v>
      </c>
      <c r="K288" s="699">
        <v>32</v>
      </c>
      <c r="L288" s="583">
        <v>1.2</v>
      </c>
      <c r="M288" s="843">
        <v>15455</v>
      </c>
      <c r="N288" s="535"/>
      <c r="O288" s="43">
        <f t="shared" si="471"/>
        <v>482.96875</v>
      </c>
      <c r="P288" s="44">
        <f t="shared" si="472"/>
        <v>13.415798611111111</v>
      </c>
      <c r="Q288" s="45">
        <v>1200</v>
      </c>
      <c r="R288" s="44">
        <f t="shared" si="481"/>
        <v>37.5</v>
      </c>
      <c r="S288" s="626">
        <v>1100</v>
      </c>
      <c r="T288" s="44">
        <f t="shared" si="473"/>
        <v>34.375</v>
      </c>
      <c r="U288" s="45"/>
      <c r="V288" s="44">
        <f t="shared" si="474"/>
        <v>0</v>
      </c>
      <c r="W288" s="45">
        <v>0</v>
      </c>
      <c r="X288" s="44">
        <f t="shared" si="475"/>
        <v>0</v>
      </c>
      <c r="Y288" s="45">
        <v>0</v>
      </c>
      <c r="Z288" s="44">
        <f t="shared" si="476"/>
        <v>0</v>
      </c>
      <c r="AA288" s="45">
        <v>0</v>
      </c>
      <c r="AB288" s="44">
        <f t="shared" si="477"/>
        <v>0</v>
      </c>
      <c r="AC288" s="44">
        <v>0</v>
      </c>
      <c r="AD288" s="343">
        <v>0</v>
      </c>
      <c r="AE288" s="344">
        <f t="shared" si="478"/>
        <v>0</v>
      </c>
      <c r="AF288" s="44">
        <v>0</v>
      </c>
      <c r="AG288" s="344">
        <v>0</v>
      </c>
      <c r="AH288" s="409">
        <v>0.04</v>
      </c>
      <c r="AI288" s="409">
        <v>1.4999999999999999E-2</v>
      </c>
      <c r="AJ288" s="344">
        <f t="shared" si="479"/>
        <v>3.16</v>
      </c>
      <c r="AK288" s="410">
        <f t="shared" si="480"/>
        <v>1.1850000000000001</v>
      </c>
    </row>
    <row r="289" spans="1:37" ht="12.75" customHeight="1" x14ac:dyDescent="0.2">
      <c r="A289" s="515" t="s">
        <v>384</v>
      </c>
      <c r="B289" s="36" t="s">
        <v>8</v>
      </c>
      <c r="C289" s="36" t="s">
        <v>1</v>
      </c>
      <c r="D289" s="489">
        <v>79</v>
      </c>
      <c r="E289" s="489">
        <v>50</v>
      </c>
      <c r="F289" s="489" t="s">
        <v>140</v>
      </c>
      <c r="G289" s="37">
        <f t="shared" si="468"/>
        <v>94.485624999999999</v>
      </c>
      <c r="H289" s="37">
        <f t="shared" si="469"/>
        <v>-15.485624999999999</v>
      </c>
      <c r="I289" s="38">
        <f t="shared" si="470"/>
        <v>-0.19602056962025316</v>
      </c>
      <c r="J289" s="39">
        <v>10</v>
      </c>
      <c r="K289" s="699">
        <v>32</v>
      </c>
      <c r="L289" s="583">
        <v>1.2</v>
      </c>
      <c r="M289" s="843">
        <v>5845</v>
      </c>
      <c r="N289" s="535"/>
      <c r="O289" s="43">
        <f t="shared" si="471"/>
        <v>182.65625</v>
      </c>
      <c r="P289" s="44">
        <f t="shared" si="472"/>
        <v>18.265625</v>
      </c>
      <c r="Q289" s="45">
        <v>1200</v>
      </c>
      <c r="R289" s="44">
        <f t="shared" si="481"/>
        <v>37.5</v>
      </c>
      <c r="S289" s="626">
        <v>1100</v>
      </c>
      <c r="T289" s="44">
        <f t="shared" si="473"/>
        <v>34.375</v>
      </c>
      <c r="U289" s="45"/>
      <c r="V289" s="44">
        <f t="shared" si="474"/>
        <v>0</v>
      </c>
      <c r="W289" s="45">
        <v>0</v>
      </c>
      <c r="X289" s="44">
        <f t="shared" si="475"/>
        <v>0</v>
      </c>
      <c r="Y289" s="45">
        <v>0</v>
      </c>
      <c r="Z289" s="44">
        <f t="shared" si="476"/>
        <v>0</v>
      </c>
      <c r="AA289" s="45">
        <v>0</v>
      </c>
      <c r="AB289" s="44">
        <f t="shared" si="477"/>
        <v>0</v>
      </c>
      <c r="AC289" s="44">
        <v>0</v>
      </c>
      <c r="AD289" s="343">
        <v>0</v>
      </c>
      <c r="AE289" s="344">
        <f t="shared" si="478"/>
        <v>0</v>
      </c>
      <c r="AF289" s="44">
        <v>0</v>
      </c>
      <c r="AG289" s="344">
        <v>0</v>
      </c>
      <c r="AH289" s="409">
        <v>0.04</v>
      </c>
      <c r="AI289" s="409">
        <v>1.4999999999999999E-2</v>
      </c>
      <c r="AJ289" s="344">
        <f t="shared" si="479"/>
        <v>3.16</v>
      </c>
      <c r="AK289" s="410">
        <f t="shared" si="480"/>
        <v>1.1850000000000001</v>
      </c>
    </row>
    <row r="290" spans="1:37" ht="12.75" customHeight="1" x14ac:dyDescent="0.2">
      <c r="A290" s="515" t="s">
        <v>384</v>
      </c>
      <c r="B290" s="36" t="s">
        <v>8</v>
      </c>
      <c r="C290" s="36" t="s">
        <v>2</v>
      </c>
      <c r="D290" s="489">
        <v>79</v>
      </c>
      <c r="E290" s="489">
        <v>50</v>
      </c>
      <c r="F290" s="489" t="s">
        <v>140</v>
      </c>
      <c r="G290" s="37">
        <f t="shared" si="468"/>
        <v>87.704374999999999</v>
      </c>
      <c r="H290" s="37">
        <f t="shared" si="469"/>
        <v>-8.7043749999999989</v>
      </c>
      <c r="I290" s="38">
        <f t="shared" si="470"/>
        <v>-0.11018196202531644</v>
      </c>
      <c r="J290" s="39">
        <v>24</v>
      </c>
      <c r="K290" s="699">
        <v>32</v>
      </c>
      <c r="L290" s="583">
        <v>1.2</v>
      </c>
      <c r="M290" s="843">
        <v>8820</v>
      </c>
      <c r="N290" s="535"/>
      <c r="O290" s="43">
        <f t="shared" si="471"/>
        <v>275.625</v>
      </c>
      <c r="P290" s="44">
        <f t="shared" si="472"/>
        <v>11.484375</v>
      </c>
      <c r="Q290" s="45">
        <v>1200</v>
      </c>
      <c r="R290" s="44">
        <f t="shared" si="481"/>
        <v>37.5</v>
      </c>
      <c r="S290" s="626">
        <v>1100</v>
      </c>
      <c r="T290" s="44">
        <f t="shared" si="473"/>
        <v>34.375</v>
      </c>
      <c r="U290" s="45"/>
      <c r="V290" s="44">
        <f t="shared" si="474"/>
        <v>0</v>
      </c>
      <c r="W290" s="45">
        <v>0</v>
      </c>
      <c r="X290" s="44">
        <f t="shared" si="475"/>
        <v>0</v>
      </c>
      <c r="Y290" s="45">
        <v>0</v>
      </c>
      <c r="Z290" s="44">
        <f t="shared" si="476"/>
        <v>0</v>
      </c>
      <c r="AA290" s="45">
        <v>0</v>
      </c>
      <c r="AB290" s="44">
        <f t="shared" si="477"/>
        <v>0</v>
      </c>
      <c r="AC290" s="44">
        <v>0</v>
      </c>
      <c r="AD290" s="343">
        <v>0</v>
      </c>
      <c r="AE290" s="344">
        <f t="shared" si="478"/>
        <v>0</v>
      </c>
      <c r="AF290" s="44">
        <v>0</v>
      </c>
      <c r="AG290" s="344">
        <v>0</v>
      </c>
      <c r="AH290" s="409">
        <v>0.04</v>
      </c>
      <c r="AI290" s="409">
        <v>1.4999999999999999E-2</v>
      </c>
      <c r="AJ290" s="344">
        <f t="shared" si="479"/>
        <v>3.16</v>
      </c>
      <c r="AK290" s="410">
        <f t="shared" si="480"/>
        <v>1.1850000000000001</v>
      </c>
    </row>
    <row r="291" spans="1:37" ht="12.75" customHeight="1" x14ac:dyDescent="0.2">
      <c r="A291" s="515" t="s">
        <v>384</v>
      </c>
      <c r="B291" s="36" t="s">
        <v>8</v>
      </c>
      <c r="C291" s="36" t="s">
        <v>3</v>
      </c>
      <c r="D291" s="489">
        <v>79</v>
      </c>
      <c r="E291" s="489">
        <v>50</v>
      </c>
      <c r="F291" s="489" t="s">
        <v>140</v>
      </c>
      <c r="G291" s="37">
        <f t="shared" si="468"/>
        <v>88.147083333333342</v>
      </c>
      <c r="H291" s="37">
        <f t="shared" si="469"/>
        <v>-9.1470833333333417</v>
      </c>
      <c r="I291" s="38">
        <f t="shared" si="470"/>
        <v>-0.11578586497890306</v>
      </c>
      <c r="J291" s="39">
        <v>36</v>
      </c>
      <c r="K291" s="699">
        <v>32</v>
      </c>
      <c r="L291" s="583">
        <v>1.2</v>
      </c>
      <c r="M291" s="843">
        <v>13740</v>
      </c>
      <c r="N291" s="535"/>
      <c r="O291" s="43">
        <f t="shared" si="471"/>
        <v>429.375</v>
      </c>
      <c r="P291" s="44">
        <f t="shared" si="472"/>
        <v>11.927083333333334</v>
      </c>
      <c r="Q291" s="45">
        <v>1200</v>
      </c>
      <c r="R291" s="44">
        <f t="shared" si="481"/>
        <v>37.5</v>
      </c>
      <c r="S291" s="626">
        <v>1100</v>
      </c>
      <c r="T291" s="44">
        <f t="shared" si="473"/>
        <v>34.375</v>
      </c>
      <c r="U291" s="45"/>
      <c r="V291" s="44">
        <f t="shared" si="474"/>
        <v>0</v>
      </c>
      <c r="W291" s="45">
        <v>0</v>
      </c>
      <c r="X291" s="44">
        <f t="shared" si="475"/>
        <v>0</v>
      </c>
      <c r="Y291" s="45">
        <v>0</v>
      </c>
      <c r="Z291" s="44">
        <f t="shared" si="476"/>
        <v>0</v>
      </c>
      <c r="AA291" s="45">
        <v>0</v>
      </c>
      <c r="AB291" s="44">
        <f t="shared" si="477"/>
        <v>0</v>
      </c>
      <c r="AC291" s="44">
        <v>0</v>
      </c>
      <c r="AD291" s="343">
        <v>0</v>
      </c>
      <c r="AE291" s="344">
        <f t="shared" si="478"/>
        <v>0</v>
      </c>
      <c r="AF291" s="44">
        <v>0</v>
      </c>
      <c r="AG291" s="344">
        <v>0</v>
      </c>
      <c r="AH291" s="409">
        <v>0.04</v>
      </c>
      <c r="AI291" s="409">
        <v>1.4999999999999999E-2</v>
      </c>
      <c r="AJ291" s="344">
        <f t="shared" si="479"/>
        <v>3.16</v>
      </c>
      <c r="AK291" s="410">
        <f t="shared" si="480"/>
        <v>1.1850000000000001</v>
      </c>
    </row>
    <row r="292" spans="1:37" ht="12.75" customHeight="1" x14ac:dyDescent="0.2">
      <c r="A292" s="515" t="s">
        <v>384</v>
      </c>
      <c r="B292" s="36" t="s">
        <v>9</v>
      </c>
      <c r="C292" s="36" t="s">
        <v>1</v>
      </c>
      <c r="D292" s="489">
        <v>79</v>
      </c>
      <c r="E292" s="489">
        <v>50</v>
      </c>
      <c r="F292" s="489" t="s">
        <v>140</v>
      </c>
      <c r="G292" s="37">
        <f t="shared" si="468"/>
        <v>93.563749999999999</v>
      </c>
      <c r="H292" s="37">
        <f t="shared" si="469"/>
        <v>-14.563749999999999</v>
      </c>
      <c r="I292" s="38">
        <f t="shared" si="470"/>
        <v>-0.1843512658227848</v>
      </c>
      <c r="J292" s="63">
        <v>10</v>
      </c>
      <c r="K292" s="699">
        <v>32</v>
      </c>
      <c r="L292" s="583">
        <v>1.2</v>
      </c>
      <c r="M292" s="843">
        <v>5550</v>
      </c>
      <c r="N292" s="584"/>
      <c r="O292" s="43">
        <f t="shared" si="471"/>
        <v>173.4375</v>
      </c>
      <c r="P292" s="44">
        <f t="shared" si="472"/>
        <v>17.34375</v>
      </c>
      <c r="Q292" s="45">
        <v>1200</v>
      </c>
      <c r="R292" s="44">
        <f t="shared" si="481"/>
        <v>37.5</v>
      </c>
      <c r="S292" s="626">
        <v>1100</v>
      </c>
      <c r="T292" s="44">
        <f t="shared" si="473"/>
        <v>34.375</v>
      </c>
      <c r="U292" s="45"/>
      <c r="V292" s="44">
        <f t="shared" si="474"/>
        <v>0</v>
      </c>
      <c r="W292" s="45">
        <v>0</v>
      </c>
      <c r="X292" s="44">
        <f t="shared" si="475"/>
        <v>0</v>
      </c>
      <c r="Y292" s="45">
        <v>0</v>
      </c>
      <c r="Z292" s="44">
        <f t="shared" si="476"/>
        <v>0</v>
      </c>
      <c r="AA292" s="45">
        <v>0</v>
      </c>
      <c r="AB292" s="44">
        <f t="shared" si="477"/>
        <v>0</v>
      </c>
      <c r="AC292" s="44">
        <v>0</v>
      </c>
      <c r="AD292" s="343">
        <v>0</v>
      </c>
      <c r="AE292" s="344">
        <f t="shared" si="478"/>
        <v>0</v>
      </c>
      <c r="AF292" s="44">
        <v>0</v>
      </c>
      <c r="AG292" s="344">
        <v>0</v>
      </c>
      <c r="AH292" s="409">
        <v>0.04</v>
      </c>
      <c r="AI292" s="409">
        <v>1.4999999999999999E-2</v>
      </c>
      <c r="AJ292" s="344">
        <f t="shared" si="479"/>
        <v>3.16</v>
      </c>
      <c r="AK292" s="410">
        <f t="shared" si="480"/>
        <v>1.1850000000000001</v>
      </c>
    </row>
    <row r="293" spans="1:37" ht="12.75" customHeight="1" x14ac:dyDescent="0.2">
      <c r="A293" s="515" t="s">
        <v>384</v>
      </c>
      <c r="B293" s="36" t="s">
        <v>9</v>
      </c>
      <c r="C293" s="36" t="s">
        <v>2</v>
      </c>
      <c r="D293" s="489">
        <v>79</v>
      </c>
      <c r="E293" s="489">
        <v>50</v>
      </c>
      <c r="F293" s="489" t="s">
        <v>140</v>
      </c>
      <c r="G293" s="37">
        <f t="shared" si="468"/>
        <v>87.001249999999999</v>
      </c>
      <c r="H293" s="37">
        <f t="shared" si="469"/>
        <v>-8.0012499999999989</v>
      </c>
      <c r="I293" s="38">
        <f t="shared" si="470"/>
        <v>-0.10128164556962024</v>
      </c>
      <c r="J293" s="39">
        <v>24</v>
      </c>
      <c r="K293" s="699">
        <v>32</v>
      </c>
      <c r="L293" s="583">
        <v>1.2</v>
      </c>
      <c r="M293" s="843">
        <v>8280</v>
      </c>
      <c r="N293" s="535"/>
      <c r="O293" s="43">
        <f t="shared" si="471"/>
        <v>258.75</v>
      </c>
      <c r="P293" s="44">
        <f t="shared" si="472"/>
        <v>10.78125</v>
      </c>
      <c r="Q293" s="45">
        <v>1200</v>
      </c>
      <c r="R293" s="44">
        <f t="shared" si="481"/>
        <v>37.5</v>
      </c>
      <c r="S293" s="626">
        <v>1100</v>
      </c>
      <c r="T293" s="44">
        <f t="shared" si="473"/>
        <v>34.375</v>
      </c>
      <c r="U293" s="45"/>
      <c r="V293" s="44">
        <f t="shared" si="474"/>
        <v>0</v>
      </c>
      <c r="W293" s="45">
        <v>0</v>
      </c>
      <c r="X293" s="44">
        <f t="shared" si="475"/>
        <v>0</v>
      </c>
      <c r="Y293" s="45">
        <v>0</v>
      </c>
      <c r="Z293" s="44">
        <f t="shared" si="476"/>
        <v>0</v>
      </c>
      <c r="AA293" s="45">
        <v>0</v>
      </c>
      <c r="AB293" s="44">
        <f t="shared" si="477"/>
        <v>0</v>
      </c>
      <c r="AC293" s="44">
        <v>0</v>
      </c>
      <c r="AD293" s="343">
        <v>0</v>
      </c>
      <c r="AE293" s="344">
        <f t="shared" si="478"/>
        <v>0</v>
      </c>
      <c r="AF293" s="44">
        <v>0</v>
      </c>
      <c r="AG293" s="344">
        <v>0</v>
      </c>
      <c r="AH293" s="409">
        <v>0.04</v>
      </c>
      <c r="AI293" s="409">
        <v>1.4999999999999999E-2</v>
      </c>
      <c r="AJ293" s="344">
        <f t="shared" si="479"/>
        <v>3.16</v>
      </c>
      <c r="AK293" s="410">
        <f t="shared" si="480"/>
        <v>1.1850000000000001</v>
      </c>
    </row>
    <row r="294" spans="1:37" ht="12.75" customHeight="1" x14ac:dyDescent="0.2">
      <c r="A294" s="515" t="s">
        <v>384</v>
      </c>
      <c r="B294" s="36" t="s">
        <v>9</v>
      </c>
      <c r="C294" s="36" t="s">
        <v>3</v>
      </c>
      <c r="D294" s="489">
        <v>79</v>
      </c>
      <c r="E294" s="489">
        <v>50</v>
      </c>
      <c r="F294" s="489" t="s">
        <v>140</v>
      </c>
      <c r="G294" s="37">
        <f t="shared" si="468"/>
        <v>87.400555555555556</v>
      </c>
      <c r="H294" s="37">
        <f t="shared" si="469"/>
        <v>-8.400555555555556</v>
      </c>
      <c r="I294" s="38">
        <f t="shared" si="470"/>
        <v>-0.10633614627285513</v>
      </c>
      <c r="J294" s="39">
        <v>36</v>
      </c>
      <c r="K294" s="699">
        <v>32</v>
      </c>
      <c r="L294" s="583">
        <v>1.2</v>
      </c>
      <c r="M294" s="843">
        <v>12880</v>
      </c>
      <c r="N294" s="535"/>
      <c r="O294" s="43">
        <f t="shared" si="471"/>
        <v>402.5</v>
      </c>
      <c r="P294" s="44">
        <f t="shared" si="472"/>
        <v>11.180555555555555</v>
      </c>
      <c r="Q294" s="45">
        <v>1200</v>
      </c>
      <c r="R294" s="44">
        <f t="shared" si="481"/>
        <v>37.5</v>
      </c>
      <c r="S294" s="626">
        <v>1100</v>
      </c>
      <c r="T294" s="44">
        <f t="shared" si="473"/>
        <v>34.375</v>
      </c>
      <c r="U294" s="45"/>
      <c r="V294" s="44">
        <f t="shared" si="474"/>
        <v>0</v>
      </c>
      <c r="W294" s="45">
        <v>0</v>
      </c>
      <c r="X294" s="44">
        <f t="shared" si="475"/>
        <v>0</v>
      </c>
      <c r="Y294" s="45">
        <v>0</v>
      </c>
      <c r="Z294" s="44">
        <f t="shared" si="476"/>
        <v>0</v>
      </c>
      <c r="AA294" s="45">
        <v>0</v>
      </c>
      <c r="AB294" s="44">
        <f t="shared" si="477"/>
        <v>0</v>
      </c>
      <c r="AC294" s="44">
        <v>0</v>
      </c>
      <c r="AD294" s="343">
        <v>0</v>
      </c>
      <c r="AE294" s="344">
        <f t="shared" si="478"/>
        <v>0</v>
      </c>
      <c r="AF294" s="44">
        <v>0</v>
      </c>
      <c r="AG294" s="344">
        <v>0</v>
      </c>
      <c r="AH294" s="409">
        <v>0.04</v>
      </c>
      <c r="AI294" s="409">
        <v>1.4999999999999999E-2</v>
      </c>
      <c r="AJ294" s="344">
        <f t="shared" si="479"/>
        <v>3.16</v>
      </c>
      <c r="AK294" s="410">
        <f t="shared" si="480"/>
        <v>1.1850000000000001</v>
      </c>
    </row>
    <row r="295" spans="1:37" ht="12.75" customHeight="1" x14ac:dyDescent="0.2">
      <c r="A295" s="515" t="s">
        <v>384</v>
      </c>
      <c r="B295" s="36" t="s">
        <v>10</v>
      </c>
      <c r="C295" s="36" t="s">
        <v>1</v>
      </c>
      <c r="D295" s="489">
        <v>79</v>
      </c>
      <c r="E295" s="489">
        <v>50</v>
      </c>
      <c r="F295" s="489" t="s">
        <v>140</v>
      </c>
      <c r="G295" s="37">
        <f t="shared" si="468"/>
        <v>95.157499999999999</v>
      </c>
      <c r="H295" s="37">
        <f t="shared" si="469"/>
        <v>-16.157499999999999</v>
      </c>
      <c r="I295" s="38">
        <f t="shared" si="470"/>
        <v>-0.20452531645569619</v>
      </c>
      <c r="J295" s="39">
        <v>10</v>
      </c>
      <c r="K295" s="699">
        <v>32</v>
      </c>
      <c r="L295" s="583">
        <v>1.2</v>
      </c>
      <c r="M295" s="843">
        <v>6060</v>
      </c>
      <c r="N295" s="535"/>
      <c r="O295" s="43">
        <f t="shared" si="471"/>
        <v>189.375</v>
      </c>
      <c r="P295" s="44">
        <f t="shared" si="472"/>
        <v>18.9375</v>
      </c>
      <c r="Q295" s="45">
        <v>1200</v>
      </c>
      <c r="R295" s="44">
        <f t="shared" si="481"/>
        <v>37.5</v>
      </c>
      <c r="S295" s="626">
        <v>1100</v>
      </c>
      <c r="T295" s="44">
        <f t="shared" si="473"/>
        <v>34.375</v>
      </c>
      <c r="U295" s="45"/>
      <c r="V295" s="44">
        <f t="shared" si="474"/>
        <v>0</v>
      </c>
      <c r="W295" s="45">
        <v>0</v>
      </c>
      <c r="X295" s="44">
        <f t="shared" si="475"/>
        <v>0</v>
      </c>
      <c r="Y295" s="45">
        <v>0</v>
      </c>
      <c r="Z295" s="44">
        <f t="shared" si="476"/>
        <v>0</v>
      </c>
      <c r="AA295" s="45">
        <v>0</v>
      </c>
      <c r="AB295" s="44">
        <f t="shared" si="477"/>
        <v>0</v>
      </c>
      <c r="AC295" s="44">
        <v>0</v>
      </c>
      <c r="AD295" s="45">
        <v>0</v>
      </c>
      <c r="AE295" s="44">
        <f t="shared" si="478"/>
        <v>0</v>
      </c>
      <c r="AF295" s="44">
        <v>0</v>
      </c>
      <c r="AG295" s="44">
        <v>0</v>
      </c>
      <c r="AH295" s="75">
        <v>0.04</v>
      </c>
      <c r="AI295" s="75">
        <v>1.4999999999999999E-2</v>
      </c>
      <c r="AJ295" s="44">
        <f t="shared" si="479"/>
        <v>3.16</v>
      </c>
      <c r="AK295" s="47">
        <f t="shared" si="480"/>
        <v>1.1850000000000001</v>
      </c>
    </row>
    <row r="296" spans="1:37" ht="12.75" customHeight="1" x14ac:dyDescent="0.2">
      <c r="A296" s="515" t="s">
        <v>384</v>
      </c>
      <c r="B296" s="36" t="s">
        <v>10</v>
      </c>
      <c r="C296" s="36" t="s">
        <v>2</v>
      </c>
      <c r="D296" s="489">
        <v>79</v>
      </c>
      <c r="E296" s="489">
        <v>50</v>
      </c>
      <c r="F296" s="489" t="s">
        <v>140</v>
      </c>
      <c r="G296" s="37">
        <f t="shared" si="468"/>
        <v>87.782499999999999</v>
      </c>
      <c r="H296" s="37">
        <f t="shared" si="469"/>
        <v>-8.7824999999999989</v>
      </c>
      <c r="I296" s="38">
        <f t="shared" si="470"/>
        <v>-0.11117088607594935</v>
      </c>
      <c r="J296" s="39">
        <v>24</v>
      </c>
      <c r="K296" s="699">
        <v>32</v>
      </c>
      <c r="L296" s="583">
        <v>1.2</v>
      </c>
      <c r="M296" s="843">
        <v>8880</v>
      </c>
      <c r="N296" s="535"/>
      <c r="O296" s="43">
        <f t="shared" si="471"/>
        <v>277.5</v>
      </c>
      <c r="P296" s="44">
        <f t="shared" si="472"/>
        <v>11.5625</v>
      </c>
      <c r="Q296" s="45">
        <v>1200</v>
      </c>
      <c r="R296" s="44">
        <f t="shared" si="481"/>
        <v>37.5</v>
      </c>
      <c r="S296" s="626">
        <v>1100</v>
      </c>
      <c r="T296" s="44">
        <f t="shared" si="473"/>
        <v>34.375</v>
      </c>
      <c r="U296" s="45"/>
      <c r="V296" s="44">
        <f t="shared" si="474"/>
        <v>0</v>
      </c>
      <c r="W296" s="45">
        <v>0</v>
      </c>
      <c r="X296" s="44">
        <f t="shared" si="475"/>
        <v>0</v>
      </c>
      <c r="Y296" s="45">
        <v>0</v>
      </c>
      <c r="Z296" s="44">
        <f t="shared" si="476"/>
        <v>0</v>
      </c>
      <c r="AA296" s="45">
        <v>0</v>
      </c>
      <c r="AB296" s="44">
        <f t="shared" si="477"/>
        <v>0</v>
      </c>
      <c r="AC296" s="44">
        <v>0</v>
      </c>
      <c r="AD296" s="45">
        <v>0</v>
      </c>
      <c r="AE296" s="44">
        <f t="shared" si="478"/>
        <v>0</v>
      </c>
      <c r="AF296" s="44">
        <v>0</v>
      </c>
      <c r="AG296" s="44">
        <v>0</v>
      </c>
      <c r="AH296" s="75">
        <v>0.04</v>
      </c>
      <c r="AI296" s="75">
        <v>1.4999999999999999E-2</v>
      </c>
      <c r="AJ296" s="44">
        <f t="shared" si="479"/>
        <v>3.16</v>
      </c>
      <c r="AK296" s="47">
        <f t="shared" si="480"/>
        <v>1.1850000000000001</v>
      </c>
    </row>
    <row r="297" spans="1:37" ht="12.75" customHeight="1" x14ac:dyDescent="0.2">
      <c r="A297" s="515" t="s">
        <v>384</v>
      </c>
      <c r="B297" s="36" t="s">
        <v>10</v>
      </c>
      <c r="C297" s="36" t="s">
        <v>3</v>
      </c>
      <c r="D297" s="489">
        <v>79</v>
      </c>
      <c r="E297" s="489">
        <v>50</v>
      </c>
      <c r="F297" s="489" t="s">
        <v>140</v>
      </c>
      <c r="G297" s="37">
        <f t="shared" si="468"/>
        <v>87.964791666666656</v>
      </c>
      <c r="H297" s="37">
        <f t="shared" si="469"/>
        <v>-8.9647916666666561</v>
      </c>
      <c r="I297" s="38">
        <f t="shared" si="470"/>
        <v>-0.11347837552742603</v>
      </c>
      <c r="J297" s="39">
        <v>36</v>
      </c>
      <c r="K297" s="699">
        <v>32</v>
      </c>
      <c r="L297" s="583">
        <v>1.2</v>
      </c>
      <c r="M297" s="843">
        <v>13530</v>
      </c>
      <c r="N297" s="535"/>
      <c r="O297" s="43">
        <f t="shared" si="471"/>
        <v>422.8125</v>
      </c>
      <c r="P297" s="44">
        <f t="shared" si="472"/>
        <v>11.744791666666666</v>
      </c>
      <c r="Q297" s="45">
        <v>1200</v>
      </c>
      <c r="R297" s="44">
        <f t="shared" si="481"/>
        <v>37.5</v>
      </c>
      <c r="S297" s="626">
        <v>1100</v>
      </c>
      <c r="T297" s="44">
        <f t="shared" si="473"/>
        <v>34.375</v>
      </c>
      <c r="U297" s="45"/>
      <c r="V297" s="44">
        <f t="shared" si="474"/>
        <v>0</v>
      </c>
      <c r="W297" s="45">
        <v>0</v>
      </c>
      <c r="X297" s="44">
        <f t="shared" si="475"/>
        <v>0</v>
      </c>
      <c r="Y297" s="45">
        <v>0</v>
      </c>
      <c r="Z297" s="44">
        <f t="shared" si="476"/>
        <v>0</v>
      </c>
      <c r="AA297" s="45">
        <v>0</v>
      </c>
      <c r="AB297" s="44">
        <f t="shared" si="477"/>
        <v>0</v>
      </c>
      <c r="AC297" s="44">
        <v>0</v>
      </c>
      <c r="AD297" s="45">
        <v>0</v>
      </c>
      <c r="AE297" s="44">
        <f t="shared" si="478"/>
        <v>0</v>
      </c>
      <c r="AF297" s="44">
        <v>0</v>
      </c>
      <c r="AG297" s="44">
        <v>0</v>
      </c>
      <c r="AH297" s="75">
        <v>0.04</v>
      </c>
      <c r="AI297" s="75">
        <v>1.4999999999999999E-2</v>
      </c>
      <c r="AJ297" s="44">
        <f t="shared" si="479"/>
        <v>3.16</v>
      </c>
      <c r="AK297" s="47">
        <f t="shared" si="480"/>
        <v>1.1850000000000001</v>
      </c>
    </row>
    <row r="298" spans="1:37" ht="12.75" customHeight="1" x14ac:dyDescent="0.2">
      <c r="A298" s="515" t="s">
        <v>384</v>
      </c>
      <c r="B298" s="36" t="s">
        <v>11</v>
      </c>
      <c r="C298" s="36" t="s">
        <v>1</v>
      </c>
      <c r="D298" s="489">
        <v>79</v>
      </c>
      <c r="E298" s="489">
        <v>50</v>
      </c>
      <c r="F298" s="489" t="s">
        <v>140</v>
      </c>
      <c r="G298" s="37">
        <f t="shared" si="468"/>
        <v>97.72</v>
      </c>
      <c r="H298" s="37">
        <f t="shared" si="469"/>
        <v>-18.72</v>
      </c>
      <c r="I298" s="38">
        <f t="shared" si="470"/>
        <v>-0.23696202531645569</v>
      </c>
      <c r="J298" s="63">
        <v>10</v>
      </c>
      <c r="K298" s="699">
        <v>32</v>
      </c>
      <c r="L298" s="583">
        <v>1.2</v>
      </c>
      <c r="M298" s="843">
        <v>6880</v>
      </c>
      <c r="N298" s="535"/>
      <c r="O298" s="43">
        <f t="shared" si="471"/>
        <v>215</v>
      </c>
      <c r="P298" s="44">
        <f t="shared" si="472"/>
        <v>21.5</v>
      </c>
      <c r="Q298" s="45">
        <v>1200</v>
      </c>
      <c r="R298" s="44">
        <f t="shared" si="481"/>
        <v>37.5</v>
      </c>
      <c r="S298" s="626">
        <v>1100</v>
      </c>
      <c r="T298" s="44">
        <f t="shared" si="473"/>
        <v>34.375</v>
      </c>
      <c r="U298" s="45"/>
      <c r="V298" s="44">
        <f t="shared" si="474"/>
        <v>0</v>
      </c>
      <c r="W298" s="45">
        <v>0</v>
      </c>
      <c r="X298" s="44">
        <f t="shared" si="475"/>
        <v>0</v>
      </c>
      <c r="Y298" s="45">
        <v>0</v>
      </c>
      <c r="Z298" s="44">
        <f t="shared" si="476"/>
        <v>0</v>
      </c>
      <c r="AA298" s="45">
        <v>0</v>
      </c>
      <c r="AB298" s="44">
        <f t="shared" si="477"/>
        <v>0</v>
      </c>
      <c r="AC298" s="44">
        <v>0</v>
      </c>
      <c r="AD298" s="45">
        <v>0</v>
      </c>
      <c r="AE298" s="44">
        <f t="shared" si="478"/>
        <v>0</v>
      </c>
      <c r="AF298" s="44">
        <v>0</v>
      </c>
      <c r="AG298" s="44">
        <v>0</v>
      </c>
      <c r="AH298" s="75">
        <v>0.04</v>
      </c>
      <c r="AI298" s="75">
        <v>1.4999999999999999E-2</v>
      </c>
      <c r="AJ298" s="44">
        <f t="shared" si="479"/>
        <v>3.16</v>
      </c>
      <c r="AK298" s="47">
        <f t="shared" si="480"/>
        <v>1.1850000000000001</v>
      </c>
    </row>
    <row r="299" spans="1:37" ht="12.75" customHeight="1" x14ac:dyDescent="0.2">
      <c r="A299" s="515" t="s">
        <v>384</v>
      </c>
      <c r="B299" s="36" t="s">
        <v>11</v>
      </c>
      <c r="C299" s="36" t="s">
        <v>2</v>
      </c>
      <c r="D299" s="489">
        <v>79</v>
      </c>
      <c r="E299" s="489">
        <v>50</v>
      </c>
      <c r="F299" s="489" t="s">
        <v>140</v>
      </c>
      <c r="G299" s="37">
        <f t="shared" si="468"/>
        <v>89.579374999999999</v>
      </c>
      <c r="H299" s="37">
        <f t="shared" si="469"/>
        <v>-10.579374999999999</v>
      </c>
      <c r="I299" s="38">
        <f t="shared" si="470"/>
        <v>-0.13391613924050633</v>
      </c>
      <c r="J299" s="39">
        <v>24</v>
      </c>
      <c r="K299" s="699">
        <v>32</v>
      </c>
      <c r="L299" s="583">
        <v>1.2</v>
      </c>
      <c r="M299" s="843">
        <v>10260</v>
      </c>
      <c r="N299" s="584"/>
      <c r="O299" s="43">
        <f t="shared" si="471"/>
        <v>320.625</v>
      </c>
      <c r="P299" s="44">
        <f t="shared" si="472"/>
        <v>13.359375</v>
      </c>
      <c r="Q299" s="45">
        <v>1200</v>
      </c>
      <c r="R299" s="44">
        <f t="shared" si="481"/>
        <v>37.5</v>
      </c>
      <c r="S299" s="626">
        <v>1100</v>
      </c>
      <c r="T299" s="44">
        <f t="shared" si="473"/>
        <v>34.375</v>
      </c>
      <c r="U299" s="45"/>
      <c r="V299" s="44">
        <f t="shared" si="474"/>
        <v>0</v>
      </c>
      <c r="W299" s="45">
        <v>0</v>
      </c>
      <c r="X299" s="44">
        <f t="shared" si="475"/>
        <v>0</v>
      </c>
      <c r="Y299" s="45">
        <v>0</v>
      </c>
      <c r="Z299" s="44">
        <f t="shared" si="476"/>
        <v>0</v>
      </c>
      <c r="AA299" s="45">
        <v>0</v>
      </c>
      <c r="AB299" s="44">
        <f t="shared" si="477"/>
        <v>0</v>
      </c>
      <c r="AC299" s="44">
        <v>0</v>
      </c>
      <c r="AD299" s="45">
        <v>0</v>
      </c>
      <c r="AE299" s="44">
        <f t="shared" si="478"/>
        <v>0</v>
      </c>
      <c r="AF299" s="44">
        <v>0</v>
      </c>
      <c r="AG299" s="44">
        <v>0</v>
      </c>
      <c r="AH299" s="75">
        <v>0.04</v>
      </c>
      <c r="AI299" s="75">
        <v>1.4999999999999999E-2</v>
      </c>
      <c r="AJ299" s="44">
        <f t="shared" si="479"/>
        <v>3.16</v>
      </c>
      <c r="AK299" s="47">
        <f t="shared" si="480"/>
        <v>1.1850000000000001</v>
      </c>
    </row>
    <row r="300" spans="1:37" s="370" customFormat="1" ht="13.5" customHeight="1" thickBot="1" x14ac:dyDescent="0.25">
      <c r="A300" s="516" t="s">
        <v>384</v>
      </c>
      <c r="B300" s="82" t="s">
        <v>11</v>
      </c>
      <c r="C300" s="82" t="s">
        <v>3</v>
      </c>
      <c r="D300" s="490">
        <v>79</v>
      </c>
      <c r="E300" s="490">
        <v>50</v>
      </c>
      <c r="F300" s="490" t="s">
        <v>140</v>
      </c>
      <c r="G300" s="83">
        <f t="shared" si="468"/>
        <v>89.848472222222227</v>
      </c>
      <c r="H300" s="83">
        <f t="shared" si="469"/>
        <v>-10.848472222222227</v>
      </c>
      <c r="I300" s="84">
        <f t="shared" si="470"/>
        <v>-0.13732243319268642</v>
      </c>
      <c r="J300" s="85">
        <v>36</v>
      </c>
      <c r="K300" s="702">
        <v>32</v>
      </c>
      <c r="L300" s="589">
        <v>1.2</v>
      </c>
      <c r="M300" s="843">
        <v>15700</v>
      </c>
      <c r="N300" s="584"/>
      <c r="O300" s="87">
        <f t="shared" si="471"/>
        <v>490.625</v>
      </c>
      <c r="P300" s="88">
        <f t="shared" si="472"/>
        <v>13.628472222222221</v>
      </c>
      <c r="Q300" s="89">
        <v>1200</v>
      </c>
      <c r="R300" s="88">
        <f t="shared" si="481"/>
        <v>37.5</v>
      </c>
      <c r="S300" s="627">
        <v>1100</v>
      </c>
      <c r="T300" s="88">
        <f t="shared" si="473"/>
        <v>34.375</v>
      </c>
      <c r="U300" s="89"/>
      <c r="V300" s="88">
        <f t="shared" si="474"/>
        <v>0</v>
      </c>
      <c r="W300" s="89">
        <v>0</v>
      </c>
      <c r="X300" s="88">
        <f t="shared" si="475"/>
        <v>0</v>
      </c>
      <c r="Y300" s="89">
        <v>0</v>
      </c>
      <c r="Z300" s="88">
        <f t="shared" si="476"/>
        <v>0</v>
      </c>
      <c r="AA300" s="89">
        <v>0</v>
      </c>
      <c r="AB300" s="88">
        <f t="shared" si="477"/>
        <v>0</v>
      </c>
      <c r="AC300" s="88">
        <v>0</v>
      </c>
      <c r="AD300" s="89">
        <v>0</v>
      </c>
      <c r="AE300" s="88">
        <f t="shared" si="478"/>
        <v>0</v>
      </c>
      <c r="AF300" s="88">
        <v>0</v>
      </c>
      <c r="AG300" s="88">
        <v>0</v>
      </c>
      <c r="AH300" s="103">
        <v>0.04</v>
      </c>
      <c r="AI300" s="103">
        <v>1.4999999999999999E-2</v>
      </c>
      <c r="AJ300" s="88">
        <f t="shared" si="479"/>
        <v>3.16</v>
      </c>
      <c r="AK300" s="90">
        <f t="shared" si="480"/>
        <v>1.1850000000000001</v>
      </c>
    </row>
    <row r="301" spans="1:37" ht="13.5" customHeight="1" x14ac:dyDescent="0.2">
      <c r="A301" s="510" t="s">
        <v>309</v>
      </c>
      <c r="B301" s="24" t="s">
        <v>7</v>
      </c>
      <c r="C301" s="24" t="s">
        <v>1</v>
      </c>
      <c r="D301" s="488">
        <v>55</v>
      </c>
      <c r="E301" s="488">
        <v>50</v>
      </c>
      <c r="F301" s="488">
        <v>10</v>
      </c>
      <c r="G301" s="25">
        <f t="shared" ref="G301:G303" si="482">SUM(P301,R301,T301,V301,X301,Z301,AB301,AC301,AE301,AF301,AJ301,AK301)</f>
        <v>32.024999999999999</v>
      </c>
      <c r="H301" s="25">
        <f t="shared" ref="H301:H303" si="483">D301-G301</f>
        <v>22.975000000000001</v>
      </c>
      <c r="I301" s="26">
        <f t="shared" ref="I301:I303" si="484">H301/D301</f>
        <v>0.41772727272727278</v>
      </c>
      <c r="J301" s="27">
        <v>10</v>
      </c>
      <c r="K301" s="701">
        <v>32</v>
      </c>
      <c r="L301" s="29">
        <v>1.2</v>
      </c>
      <c r="M301" s="837">
        <v>0</v>
      </c>
      <c r="N301" s="30"/>
      <c r="O301" s="31">
        <f t="shared" ref="O301:O303" si="485">(M301+N301)/K301</f>
        <v>0</v>
      </c>
      <c r="P301" s="32">
        <f t="shared" ref="P301:P303" si="486">O301/J301</f>
        <v>0</v>
      </c>
      <c r="Q301" s="33"/>
      <c r="R301" s="32">
        <f t="shared" ref="R301:R303" si="487">Q301/K301</f>
        <v>0</v>
      </c>
      <c r="S301" s="33"/>
      <c r="T301" s="32">
        <f t="shared" ref="T301:T303" si="488">S301/K301</f>
        <v>0</v>
      </c>
      <c r="U301" s="33"/>
      <c r="V301" s="32">
        <f t="shared" ref="V301:V303" si="489">U301/K301</f>
        <v>0</v>
      </c>
      <c r="W301" s="33">
        <v>0</v>
      </c>
      <c r="X301" s="32">
        <f t="shared" ref="X301:X303" si="490">(W301/K301)/J301</f>
        <v>0</v>
      </c>
      <c r="Y301" s="33">
        <v>0</v>
      </c>
      <c r="Z301" s="32">
        <f t="shared" ref="Z301:Z303" si="491">(Y301/K301)/J301</f>
        <v>0</v>
      </c>
      <c r="AA301" s="33"/>
      <c r="AB301" s="32">
        <f t="shared" ref="AB301:AB303" si="492">(AA301/K301)/J301</f>
        <v>0</v>
      </c>
      <c r="AC301" s="32"/>
      <c r="AD301" s="341">
        <v>0</v>
      </c>
      <c r="AE301" s="342"/>
      <c r="AF301" s="717">
        <v>29</v>
      </c>
      <c r="AG301" s="342">
        <v>0</v>
      </c>
      <c r="AH301" s="407">
        <v>0.04</v>
      </c>
      <c r="AI301" s="407">
        <v>1.4999999999999999E-2</v>
      </c>
      <c r="AJ301" s="342">
        <f t="shared" ref="AJ301:AJ303" si="493">(D301*AH301)+AG301</f>
        <v>2.2000000000000002</v>
      </c>
      <c r="AK301" s="408">
        <f t="shared" ref="AK301:AK303" si="494">D301*AI301</f>
        <v>0.82499999999999996</v>
      </c>
    </row>
    <row r="302" spans="1:37" ht="13.5" customHeight="1" x14ac:dyDescent="0.2">
      <c r="A302" s="515" t="s">
        <v>309</v>
      </c>
      <c r="B302" s="36" t="s">
        <v>8</v>
      </c>
      <c r="C302" s="36" t="s">
        <v>2</v>
      </c>
      <c r="D302" s="489">
        <v>55</v>
      </c>
      <c r="E302" s="489">
        <v>50</v>
      </c>
      <c r="F302" s="489">
        <v>10</v>
      </c>
      <c r="G302" s="37">
        <f t="shared" si="482"/>
        <v>34.025000000000006</v>
      </c>
      <c r="H302" s="37">
        <f t="shared" si="483"/>
        <v>20.974999999999994</v>
      </c>
      <c r="I302" s="38">
        <f t="shared" si="484"/>
        <v>0.38136363636363624</v>
      </c>
      <c r="J302" s="39">
        <v>24</v>
      </c>
      <c r="K302" s="699">
        <v>32</v>
      </c>
      <c r="L302" s="41">
        <v>1.2</v>
      </c>
      <c r="M302" s="838">
        <v>0</v>
      </c>
      <c r="N302" s="42"/>
      <c r="O302" s="43">
        <f t="shared" si="485"/>
        <v>0</v>
      </c>
      <c r="P302" s="44">
        <f t="shared" si="486"/>
        <v>0</v>
      </c>
      <c r="Q302" s="45"/>
      <c r="R302" s="44">
        <f t="shared" si="487"/>
        <v>0</v>
      </c>
      <c r="S302" s="45"/>
      <c r="T302" s="44">
        <f t="shared" si="488"/>
        <v>0</v>
      </c>
      <c r="U302" s="45"/>
      <c r="V302" s="44">
        <f t="shared" si="489"/>
        <v>0</v>
      </c>
      <c r="W302" s="45">
        <v>0</v>
      </c>
      <c r="X302" s="44">
        <f t="shared" si="490"/>
        <v>0</v>
      </c>
      <c r="Y302" s="45">
        <v>0</v>
      </c>
      <c r="Z302" s="44">
        <f t="shared" si="491"/>
        <v>0</v>
      </c>
      <c r="AA302" s="45"/>
      <c r="AB302" s="44">
        <f t="shared" si="492"/>
        <v>0</v>
      </c>
      <c r="AC302" s="44"/>
      <c r="AD302" s="343">
        <v>0</v>
      </c>
      <c r="AE302" s="344"/>
      <c r="AF302" s="629">
        <v>31</v>
      </c>
      <c r="AG302" s="344">
        <v>0</v>
      </c>
      <c r="AH302" s="409">
        <v>0.04</v>
      </c>
      <c r="AI302" s="409">
        <v>1.4999999999999999E-2</v>
      </c>
      <c r="AJ302" s="344">
        <f t="shared" si="493"/>
        <v>2.2000000000000002</v>
      </c>
      <c r="AK302" s="410">
        <f t="shared" si="494"/>
        <v>0.82499999999999996</v>
      </c>
    </row>
    <row r="303" spans="1:37" ht="13.5" customHeight="1" x14ac:dyDescent="0.2">
      <c r="A303" s="515" t="s">
        <v>309</v>
      </c>
      <c r="B303" s="36" t="s">
        <v>9</v>
      </c>
      <c r="C303" s="36" t="s">
        <v>3</v>
      </c>
      <c r="D303" s="489">
        <v>55</v>
      </c>
      <c r="E303" s="489">
        <v>50</v>
      </c>
      <c r="F303" s="489">
        <v>10</v>
      </c>
      <c r="G303" s="37">
        <f t="shared" si="482"/>
        <v>34.025000000000006</v>
      </c>
      <c r="H303" s="37">
        <f t="shared" si="483"/>
        <v>20.974999999999994</v>
      </c>
      <c r="I303" s="38">
        <f t="shared" si="484"/>
        <v>0.38136363636363624</v>
      </c>
      <c r="J303" s="39">
        <v>36</v>
      </c>
      <c r="K303" s="699">
        <v>32</v>
      </c>
      <c r="L303" s="41">
        <v>1.2</v>
      </c>
      <c r="M303" s="838">
        <v>0</v>
      </c>
      <c r="N303" s="42"/>
      <c r="O303" s="43">
        <f t="shared" si="485"/>
        <v>0</v>
      </c>
      <c r="P303" s="44">
        <f t="shared" si="486"/>
        <v>0</v>
      </c>
      <c r="Q303" s="45"/>
      <c r="R303" s="44">
        <f t="shared" si="487"/>
        <v>0</v>
      </c>
      <c r="S303" s="45"/>
      <c r="T303" s="44">
        <f t="shared" si="488"/>
        <v>0</v>
      </c>
      <c r="U303" s="45"/>
      <c r="V303" s="44">
        <f t="shared" si="489"/>
        <v>0</v>
      </c>
      <c r="W303" s="45">
        <v>0</v>
      </c>
      <c r="X303" s="44">
        <f t="shared" si="490"/>
        <v>0</v>
      </c>
      <c r="Y303" s="45">
        <v>0</v>
      </c>
      <c r="Z303" s="44">
        <f t="shared" si="491"/>
        <v>0</v>
      </c>
      <c r="AA303" s="45"/>
      <c r="AB303" s="44">
        <f t="shared" si="492"/>
        <v>0</v>
      </c>
      <c r="AC303" s="44"/>
      <c r="AD303" s="343">
        <v>0</v>
      </c>
      <c r="AE303" s="344"/>
      <c r="AF303" s="629">
        <v>31</v>
      </c>
      <c r="AG303" s="344">
        <v>0</v>
      </c>
      <c r="AH303" s="409">
        <v>0.04</v>
      </c>
      <c r="AI303" s="409">
        <v>1.4999999999999999E-2</v>
      </c>
      <c r="AJ303" s="344">
        <f t="shared" si="493"/>
        <v>2.2000000000000002</v>
      </c>
      <c r="AK303" s="410">
        <f t="shared" si="494"/>
        <v>0.82499999999999996</v>
      </c>
    </row>
    <row r="304" spans="1:37" x14ac:dyDescent="0.2">
      <c r="A304" s="515" t="s">
        <v>291</v>
      </c>
      <c r="B304" s="36" t="s">
        <v>7</v>
      </c>
      <c r="C304" s="36" t="s">
        <v>1</v>
      </c>
      <c r="D304" s="489">
        <v>55</v>
      </c>
      <c r="E304" s="489">
        <v>50</v>
      </c>
      <c r="F304" s="489">
        <v>10</v>
      </c>
      <c r="G304" s="37">
        <f t="shared" si="454"/>
        <v>39.540625000000006</v>
      </c>
      <c r="H304" s="37">
        <f t="shared" si="455"/>
        <v>15.459374999999994</v>
      </c>
      <c r="I304" s="38">
        <f t="shared" si="456"/>
        <v>0.28107954545454533</v>
      </c>
      <c r="J304" s="39">
        <v>10</v>
      </c>
      <c r="K304" s="699">
        <v>32</v>
      </c>
      <c r="L304" s="41">
        <v>1.2</v>
      </c>
      <c r="M304" s="843">
        <v>4965</v>
      </c>
      <c r="N304" s="42"/>
      <c r="O304" s="43">
        <f t="shared" si="457"/>
        <v>155.15625</v>
      </c>
      <c r="P304" s="44">
        <f t="shared" si="458"/>
        <v>15.515625</v>
      </c>
      <c r="Q304" s="45"/>
      <c r="R304" s="44">
        <f t="shared" si="467"/>
        <v>0</v>
      </c>
      <c r="S304" s="45"/>
      <c r="T304" s="44">
        <f t="shared" si="459"/>
        <v>0</v>
      </c>
      <c r="U304" s="45"/>
      <c r="V304" s="44">
        <f t="shared" si="460"/>
        <v>0</v>
      </c>
      <c r="W304" s="45">
        <v>0</v>
      </c>
      <c r="X304" s="44">
        <f t="shared" si="461"/>
        <v>0</v>
      </c>
      <c r="Y304" s="45">
        <v>0</v>
      </c>
      <c r="Z304" s="44">
        <f t="shared" si="462"/>
        <v>0</v>
      </c>
      <c r="AA304" s="45"/>
      <c r="AB304" s="44">
        <f t="shared" si="463"/>
        <v>0</v>
      </c>
      <c r="AC304" s="44"/>
      <c r="AD304" s="343">
        <v>0</v>
      </c>
      <c r="AE304" s="344"/>
      <c r="AF304" s="629">
        <v>21</v>
      </c>
      <c r="AG304" s="344">
        <v>0</v>
      </c>
      <c r="AH304" s="409">
        <v>0.04</v>
      </c>
      <c r="AI304" s="409">
        <v>1.4999999999999999E-2</v>
      </c>
      <c r="AJ304" s="344">
        <f t="shared" si="465"/>
        <v>2.2000000000000002</v>
      </c>
      <c r="AK304" s="410">
        <f t="shared" si="466"/>
        <v>0.82499999999999996</v>
      </c>
    </row>
    <row r="305" spans="1:37" x14ac:dyDescent="0.2">
      <c r="A305" s="515" t="s">
        <v>291</v>
      </c>
      <c r="B305" s="36" t="s">
        <v>7</v>
      </c>
      <c r="C305" s="36" t="s">
        <v>2</v>
      </c>
      <c r="D305" s="489">
        <v>55</v>
      </c>
      <c r="E305" s="489">
        <v>50</v>
      </c>
      <c r="F305" s="489">
        <v>10</v>
      </c>
      <c r="G305" s="37">
        <f t="shared" si="454"/>
        <v>33.40651041666667</v>
      </c>
      <c r="H305" s="37">
        <f t="shared" si="455"/>
        <v>21.59348958333333</v>
      </c>
      <c r="I305" s="38">
        <f t="shared" si="456"/>
        <v>0.39260890151515143</v>
      </c>
      <c r="J305" s="39">
        <v>24</v>
      </c>
      <c r="K305" s="699">
        <v>32</v>
      </c>
      <c r="L305" s="41">
        <v>1.2</v>
      </c>
      <c r="M305" s="843">
        <v>7205</v>
      </c>
      <c r="N305" s="42"/>
      <c r="O305" s="43">
        <f t="shared" si="457"/>
        <v>225.15625</v>
      </c>
      <c r="P305" s="44">
        <f t="shared" si="458"/>
        <v>9.3815104166666661</v>
      </c>
      <c r="Q305" s="45"/>
      <c r="R305" s="44">
        <f t="shared" si="467"/>
        <v>0</v>
      </c>
      <c r="S305" s="45"/>
      <c r="T305" s="44">
        <f t="shared" si="459"/>
        <v>0</v>
      </c>
      <c r="U305" s="45"/>
      <c r="V305" s="44">
        <f t="shared" si="460"/>
        <v>0</v>
      </c>
      <c r="W305" s="45">
        <v>0</v>
      </c>
      <c r="X305" s="44">
        <f t="shared" si="461"/>
        <v>0</v>
      </c>
      <c r="Y305" s="45">
        <v>0</v>
      </c>
      <c r="Z305" s="44">
        <f t="shared" si="462"/>
        <v>0</v>
      </c>
      <c r="AA305" s="45"/>
      <c r="AB305" s="44">
        <f t="shared" si="463"/>
        <v>0</v>
      </c>
      <c r="AC305" s="44"/>
      <c r="AD305" s="343">
        <v>0</v>
      </c>
      <c r="AE305" s="344"/>
      <c r="AF305" s="629">
        <v>21</v>
      </c>
      <c r="AG305" s="344">
        <v>0</v>
      </c>
      <c r="AH305" s="409">
        <v>0.04</v>
      </c>
      <c r="AI305" s="409">
        <v>1.4999999999999999E-2</v>
      </c>
      <c r="AJ305" s="344">
        <f t="shared" si="465"/>
        <v>2.2000000000000002</v>
      </c>
      <c r="AK305" s="410">
        <f t="shared" si="466"/>
        <v>0.82499999999999996</v>
      </c>
    </row>
    <row r="306" spans="1:37" x14ac:dyDescent="0.2">
      <c r="A306" s="515" t="s">
        <v>291</v>
      </c>
      <c r="B306" s="36" t="s">
        <v>7</v>
      </c>
      <c r="C306" s="36" t="s">
        <v>3</v>
      </c>
      <c r="D306" s="489">
        <v>55</v>
      </c>
      <c r="E306" s="489">
        <v>50</v>
      </c>
      <c r="F306" s="489">
        <v>10</v>
      </c>
      <c r="G306" s="37">
        <f t="shared" si="454"/>
        <v>33.716840277777784</v>
      </c>
      <c r="H306" s="37">
        <f t="shared" si="455"/>
        <v>21.283159722222216</v>
      </c>
      <c r="I306" s="38">
        <f t="shared" si="456"/>
        <v>0.38696654040404027</v>
      </c>
      <c r="J306" s="39">
        <v>36</v>
      </c>
      <c r="K306" s="699">
        <v>32</v>
      </c>
      <c r="L306" s="41">
        <v>1.2</v>
      </c>
      <c r="M306" s="843">
        <v>11165</v>
      </c>
      <c r="N306" s="42"/>
      <c r="O306" s="43">
        <f t="shared" si="457"/>
        <v>348.90625</v>
      </c>
      <c r="P306" s="44">
        <f t="shared" si="458"/>
        <v>9.6918402777777786</v>
      </c>
      <c r="Q306" s="45"/>
      <c r="R306" s="44">
        <f t="shared" si="467"/>
        <v>0</v>
      </c>
      <c r="S306" s="45"/>
      <c r="T306" s="44">
        <f t="shared" si="459"/>
        <v>0</v>
      </c>
      <c r="U306" s="45"/>
      <c r="V306" s="44">
        <f t="shared" si="460"/>
        <v>0</v>
      </c>
      <c r="W306" s="45">
        <v>0</v>
      </c>
      <c r="X306" s="44">
        <f t="shared" si="461"/>
        <v>0</v>
      </c>
      <c r="Y306" s="45">
        <v>0</v>
      </c>
      <c r="Z306" s="44">
        <f t="shared" si="462"/>
        <v>0</v>
      </c>
      <c r="AA306" s="45"/>
      <c r="AB306" s="44">
        <f t="shared" si="463"/>
        <v>0</v>
      </c>
      <c r="AC306" s="44"/>
      <c r="AD306" s="343">
        <v>0</v>
      </c>
      <c r="AE306" s="344"/>
      <c r="AF306" s="629">
        <v>21</v>
      </c>
      <c r="AG306" s="344">
        <v>0</v>
      </c>
      <c r="AH306" s="409">
        <v>0.04</v>
      </c>
      <c r="AI306" s="409">
        <v>1.4999999999999999E-2</v>
      </c>
      <c r="AJ306" s="344">
        <f t="shared" si="465"/>
        <v>2.2000000000000002</v>
      </c>
      <c r="AK306" s="410">
        <f t="shared" si="466"/>
        <v>0.82499999999999996</v>
      </c>
    </row>
    <row r="307" spans="1:37" x14ac:dyDescent="0.2">
      <c r="A307" s="515" t="s">
        <v>291</v>
      </c>
      <c r="B307" s="36" t="s">
        <v>8</v>
      </c>
      <c r="C307" s="36" t="s">
        <v>1</v>
      </c>
      <c r="D307" s="489">
        <v>55</v>
      </c>
      <c r="E307" s="489">
        <v>50</v>
      </c>
      <c r="F307" s="489">
        <v>10</v>
      </c>
      <c r="G307" s="37">
        <f t="shared" si="454"/>
        <v>41.009375000000006</v>
      </c>
      <c r="H307" s="37">
        <f t="shared" si="455"/>
        <v>13.990624999999994</v>
      </c>
      <c r="I307" s="38">
        <f t="shared" si="456"/>
        <v>0.25437499999999991</v>
      </c>
      <c r="J307" s="39">
        <v>10</v>
      </c>
      <c r="K307" s="699">
        <v>32</v>
      </c>
      <c r="L307" s="41">
        <v>1.2</v>
      </c>
      <c r="M307" s="843">
        <v>5435</v>
      </c>
      <c r="N307" s="42"/>
      <c r="O307" s="43">
        <f t="shared" si="457"/>
        <v>169.84375</v>
      </c>
      <c r="P307" s="44">
        <f t="shared" si="458"/>
        <v>16.984375</v>
      </c>
      <c r="Q307" s="45"/>
      <c r="R307" s="44">
        <f t="shared" si="467"/>
        <v>0</v>
      </c>
      <c r="S307" s="45"/>
      <c r="T307" s="44">
        <f t="shared" si="459"/>
        <v>0</v>
      </c>
      <c r="U307" s="45"/>
      <c r="V307" s="44">
        <f t="shared" si="460"/>
        <v>0</v>
      </c>
      <c r="W307" s="45">
        <v>0</v>
      </c>
      <c r="X307" s="44">
        <f t="shared" si="461"/>
        <v>0</v>
      </c>
      <c r="Y307" s="45">
        <v>0</v>
      </c>
      <c r="Z307" s="44">
        <f t="shared" si="462"/>
        <v>0</v>
      </c>
      <c r="AA307" s="45"/>
      <c r="AB307" s="44">
        <f t="shared" si="463"/>
        <v>0</v>
      </c>
      <c r="AC307" s="44"/>
      <c r="AD307" s="343">
        <v>0</v>
      </c>
      <c r="AE307" s="344"/>
      <c r="AF307" s="629">
        <v>21</v>
      </c>
      <c r="AG307" s="344">
        <v>0</v>
      </c>
      <c r="AH307" s="409">
        <v>0.04</v>
      </c>
      <c r="AI307" s="409">
        <v>1.4999999999999999E-2</v>
      </c>
      <c r="AJ307" s="344">
        <f t="shared" si="465"/>
        <v>2.2000000000000002</v>
      </c>
      <c r="AK307" s="410">
        <f t="shared" si="466"/>
        <v>0.82499999999999996</v>
      </c>
    </row>
    <row r="308" spans="1:37" x14ac:dyDescent="0.2">
      <c r="A308" s="515" t="s">
        <v>291</v>
      </c>
      <c r="B308" s="36" t="s">
        <v>8</v>
      </c>
      <c r="C308" s="36" t="s">
        <v>2</v>
      </c>
      <c r="D308" s="489">
        <v>55</v>
      </c>
      <c r="E308" s="489">
        <v>50</v>
      </c>
      <c r="F308" s="489">
        <v>10</v>
      </c>
      <c r="G308" s="37">
        <f t="shared" si="454"/>
        <v>34.526302083333341</v>
      </c>
      <c r="H308" s="37">
        <f t="shared" si="455"/>
        <v>20.473697916666659</v>
      </c>
      <c r="I308" s="38">
        <f t="shared" si="456"/>
        <v>0.37224905303030287</v>
      </c>
      <c r="J308" s="39">
        <v>24</v>
      </c>
      <c r="K308" s="699">
        <v>32</v>
      </c>
      <c r="L308" s="41">
        <v>1.2</v>
      </c>
      <c r="M308" s="843">
        <v>8065</v>
      </c>
      <c r="N308" s="42"/>
      <c r="O308" s="43">
        <f t="shared" si="457"/>
        <v>252.03125</v>
      </c>
      <c r="P308" s="44">
        <f t="shared" si="458"/>
        <v>10.501302083333334</v>
      </c>
      <c r="Q308" s="45"/>
      <c r="R308" s="44">
        <f t="shared" si="467"/>
        <v>0</v>
      </c>
      <c r="S308" s="45"/>
      <c r="T308" s="44">
        <f t="shared" si="459"/>
        <v>0</v>
      </c>
      <c r="U308" s="45"/>
      <c r="V308" s="44">
        <f t="shared" si="460"/>
        <v>0</v>
      </c>
      <c r="W308" s="45">
        <v>0</v>
      </c>
      <c r="X308" s="44">
        <f t="shared" si="461"/>
        <v>0</v>
      </c>
      <c r="Y308" s="45">
        <v>0</v>
      </c>
      <c r="Z308" s="44">
        <f t="shared" si="462"/>
        <v>0</v>
      </c>
      <c r="AA308" s="45"/>
      <c r="AB308" s="44">
        <f t="shared" si="463"/>
        <v>0</v>
      </c>
      <c r="AC308" s="44"/>
      <c r="AD308" s="343">
        <v>0</v>
      </c>
      <c r="AE308" s="344"/>
      <c r="AF308" s="629">
        <v>21</v>
      </c>
      <c r="AG308" s="344">
        <v>0</v>
      </c>
      <c r="AH308" s="409">
        <v>0.04</v>
      </c>
      <c r="AI308" s="409">
        <v>1.4999999999999999E-2</v>
      </c>
      <c r="AJ308" s="344">
        <f t="shared" si="465"/>
        <v>2.2000000000000002</v>
      </c>
      <c r="AK308" s="410">
        <f t="shared" si="466"/>
        <v>0.82499999999999996</v>
      </c>
    </row>
    <row r="309" spans="1:37" x14ac:dyDescent="0.2">
      <c r="A309" s="515" t="s">
        <v>291</v>
      </c>
      <c r="B309" s="36" t="s">
        <v>8</v>
      </c>
      <c r="C309" s="36" t="s">
        <v>3</v>
      </c>
      <c r="D309" s="489">
        <v>55</v>
      </c>
      <c r="E309" s="489">
        <v>50</v>
      </c>
      <c r="F309" s="489">
        <v>10</v>
      </c>
      <c r="G309" s="37">
        <f t="shared" si="454"/>
        <v>34.906076388888891</v>
      </c>
      <c r="H309" s="37">
        <f t="shared" si="455"/>
        <v>20.093923611111109</v>
      </c>
      <c r="I309" s="38">
        <f t="shared" si="456"/>
        <v>0.36534406565656563</v>
      </c>
      <c r="J309" s="39">
        <v>36</v>
      </c>
      <c r="K309" s="699">
        <v>32</v>
      </c>
      <c r="L309" s="41">
        <v>1.2</v>
      </c>
      <c r="M309" s="843">
        <v>12535</v>
      </c>
      <c r="N309" s="42"/>
      <c r="O309" s="43">
        <f t="shared" si="457"/>
        <v>391.71875</v>
      </c>
      <c r="P309" s="44">
        <f t="shared" si="458"/>
        <v>10.881076388888889</v>
      </c>
      <c r="Q309" s="45"/>
      <c r="R309" s="44">
        <f t="shared" si="467"/>
        <v>0</v>
      </c>
      <c r="S309" s="45"/>
      <c r="T309" s="44">
        <f t="shared" si="459"/>
        <v>0</v>
      </c>
      <c r="U309" s="45"/>
      <c r="V309" s="44">
        <f t="shared" si="460"/>
        <v>0</v>
      </c>
      <c r="W309" s="45">
        <v>0</v>
      </c>
      <c r="X309" s="44">
        <f t="shared" si="461"/>
        <v>0</v>
      </c>
      <c r="Y309" s="45">
        <v>0</v>
      </c>
      <c r="Z309" s="44">
        <f t="shared" si="462"/>
        <v>0</v>
      </c>
      <c r="AA309" s="45"/>
      <c r="AB309" s="44">
        <f t="shared" si="463"/>
        <v>0</v>
      </c>
      <c r="AC309" s="44"/>
      <c r="AD309" s="343">
        <v>0</v>
      </c>
      <c r="AE309" s="344"/>
      <c r="AF309" s="629">
        <v>21</v>
      </c>
      <c r="AG309" s="344">
        <v>0</v>
      </c>
      <c r="AH309" s="409">
        <v>0.04</v>
      </c>
      <c r="AI309" s="409">
        <v>1.4999999999999999E-2</v>
      </c>
      <c r="AJ309" s="344">
        <f t="shared" si="465"/>
        <v>2.2000000000000002</v>
      </c>
      <c r="AK309" s="410">
        <f t="shared" si="466"/>
        <v>0.82499999999999996</v>
      </c>
    </row>
    <row r="310" spans="1:37" x14ac:dyDescent="0.2">
      <c r="A310" s="515" t="s">
        <v>291</v>
      </c>
      <c r="B310" s="36" t="s">
        <v>9</v>
      </c>
      <c r="C310" s="36" t="s">
        <v>1</v>
      </c>
      <c r="D310" s="489">
        <v>55</v>
      </c>
      <c r="E310" s="489">
        <v>50</v>
      </c>
      <c r="F310" s="489">
        <v>10</v>
      </c>
      <c r="G310" s="37">
        <f t="shared" si="454"/>
        <v>41.915625000000006</v>
      </c>
      <c r="H310" s="37">
        <f t="shared" si="455"/>
        <v>13.084374999999994</v>
      </c>
      <c r="I310" s="38">
        <f t="shared" si="456"/>
        <v>0.23789772727272718</v>
      </c>
      <c r="J310" s="39">
        <v>10</v>
      </c>
      <c r="K310" s="699">
        <v>32</v>
      </c>
      <c r="L310" s="41">
        <v>1.2</v>
      </c>
      <c r="M310" s="843">
        <v>5725</v>
      </c>
      <c r="N310" s="42"/>
      <c r="O310" s="43">
        <f t="shared" si="457"/>
        <v>178.90625</v>
      </c>
      <c r="P310" s="44">
        <f t="shared" si="458"/>
        <v>17.890625</v>
      </c>
      <c r="Q310" s="45"/>
      <c r="R310" s="44">
        <f t="shared" si="467"/>
        <v>0</v>
      </c>
      <c r="S310" s="45"/>
      <c r="T310" s="44">
        <f t="shared" si="459"/>
        <v>0</v>
      </c>
      <c r="U310" s="45"/>
      <c r="V310" s="44">
        <f t="shared" si="460"/>
        <v>0</v>
      </c>
      <c r="W310" s="45">
        <v>0</v>
      </c>
      <c r="X310" s="44">
        <f t="shared" si="461"/>
        <v>0</v>
      </c>
      <c r="Y310" s="45">
        <v>0</v>
      </c>
      <c r="Z310" s="44">
        <f t="shared" si="462"/>
        <v>0</v>
      </c>
      <c r="AA310" s="45"/>
      <c r="AB310" s="44">
        <f t="shared" si="463"/>
        <v>0</v>
      </c>
      <c r="AC310" s="44"/>
      <c r="AD310" s="343">
        <v>0</v>
      </c>
      <c r="AE310" s="344"/>
      <c r="AF310" s="629">
        <v>21</v>
      </c>
      <c r="AG310" s="44">
        <v>0</v>
      </c>
      <c r="AH310" s="75">
        <v>0.04</v>
      </c>
      <c r="AI310" s="75">
        <v>1.4999999999999999E-2</v>
      </c>
      <c r="AJ310" s="44">
        <f t="shared" si="465"/>
        <v>2.2000000000000002</v>
      </c>
      <c r="AK310" s="47">
        <f t="shared" si="466"/>
        <v>0.82499999999999996</v>
      </c>
    </row>
    <row r="311" spans="1:37" x14ac:dyDescent="0.2">
      <c r="A311" s="515" t="s">
        <v>291</v>
      </c>
      <c r="B311" s="36" t="s">
        <v>9</v>
      </c>
      <c r="C311" s="36" t="s">
        <v>2</v>
      </c>
      <c r="D311" s="489">
        <v>55</v>
      </c>
      <c r="E311" s="489">
        <v>50</v>
      </c>
      <c r="F311" s="489">
        <v>10</v>
      </c>
      <c r="G311" s="37">
        <f t="shared" si="454"/>
        <v>35.229427083333341</v>
      </c>
      <c r="H311" s="37">
        <f t="shared" si="455"/>
        <v>19.770572916666659</v>
      </c>
      <c r="I311" s="38">
        <f t="shared" si="456"/>
        <v>0.35946496212121198</v>
      </c>
      <c r="J311" s="39">
        <v>24</v>
      </c>
      <c r="K311" s="699">
        <v>32</v>
      </c>
      <c r="L311" s="41">
        <v>1.2</v>
      </c>
      <c r="M311" s="843">
        <v>8605</v>
      </c>
      <c r="N311" s="42"/>
      <c r="O311" s="43">
        <f t="shared" si="457"/>
        <v>268.90625</v>
      </c>
      <c r="P311" s="44">
        <f t="shared" si="458"/>
        <v>11.204427083333334</v>
      </c>
      <c r="Q311" s="45"/>
      <c r="R311" s="44">
        <f t="shared" si="467"/>
        <v>0</v>
      </c>
      <c r="S311" s="45"/>
      <c r="T311" s="44">
        <f t="shared" si="459"/>
        <v>0</v>
      </c>
      <c r="U311" s="45"/>
      <c r="V311" s="44">
        <f t="shared" si="460"/>
        <v>0</v>
      </c>
      <c r="W311" s="45">
        <v>0</v>
      </c>
      <c r="X311" s="44">
        <f t="shared" si="461"/>
        <v>0</v>
      </c>
      <c r="Y311" s="45">
        <v>0</v>
      </c>
      <c r="Z311" s="44">
        <f t="shared" si="462"/>
        <v>0</v>
      </c>
      <c r="AA311" s="45"/>
      <c r="AB311" s="44">
        <f t="shared" si="463"/>
        <v>0</v>
      </c>
      <c r="AC311" s="44"/>
      <c r="AD311" s="343">
        <v>0</v>
      </c>
      <c r="AE311" s="344"/>
      <c r="AF311" s="629">
        <v>21</v>
      </c>
      <c r="AG311" s="44">
        <v>0</v>
      </c>
      <c r="AH311" s="75">
        <v>0.04</v>
      </c>
      <c r="AI311" s="75">
        <v>1.4999999999999999E-2</v>
      </c>
      <c r="AJ311" s="44">
        <f t="shared" si="465"/>
        <v>2.2000000000000002</v>
      </c>
      <c r="AK311" s="47">
        <f t="shared" si="466"/>
        <v>0.82499999999999996</v>
      </c>
    </row>
    <row r="312" spans="1:37" ht="13.5" thickBot="1" x14ac:dyDescent="0.25">
      <c r="A312" s="516" t="s">
        <v>291</v>
      </c>
      <c r="B312" s="82" t="s">
        <v>9</v>
      </c>
      <c r="C312" s="82" t="s">
        <v>3</v>
      </c>
      <c r="D312" s="490">
        <v>55</v>
      </c>
      <c r="E312" s="490">
        <v>50</v>
      </c>
      <c r="F312" s="490">
        <v>10</v>
      </c>
      <c r="G312" s="83">
        <f t="shared" si="454"/>
        <v>35.65260416666667</v>
      </c>
      <c r="H312" s="83">
        <f t="shared" si="455"/>
        <v>19.34739583333333</v>
      </c>
      <c r="I312" s="84">
        <f t="shared" si="456"/>
        <v>0.35177083333333325</v>
      </c>
      <c r="J312" s="85">
        <v>36</v>
      </c>
      <c r="K312" s="702">
        <v>32</v>
      </c>
      <c r="L312" s="93">
        <v>1.2</v>
      </c>
      <c r="M312" s="843">
        <v>13395</v>
      </c>
      <c r="N312" s="86"/>
      <c r="O312" s="87">
        <f t="shared" si="457"/>
        <v>418.59375</v>
      </c>
      <c r="P312" s="88">
        <f t="shared" si="458"/>
        <v>11.627604166666666</v>
      </c>
      <c r="Q312" s="89"/>
      <c r="R312" s="88">
        <f t="shared" si="467"/>
        <v>0</v>
      </c>
      <c r="S312" s="89"/>
      <c r="T312" s="88">
        <f t="shared" si="459"/>
        <v>0</v>
      </c>
      <c r="U312" s="89"/>
      <c r="V312" s="88">
        <f t="shared" si="460"/>
        <v>0</v>
      </c>
      <c r="W312" s="89">
        <v>0</v>
      </c>
      <c r="X312" s="88">
        <f t="shared" si="461"/>
        <v>0</v>
      </c>
      <c r="Y312" s="89">
        <v>0</v>
      </c>
      <c r="Z312" s="88">
        <f t="shared" si="462"/>
        <v>0</v>
      </c>
      <c r="AA312" s="89"/>
      <c r="AB312" s="88">
        <f t="shared" si="463"/>
        <v>0</v>
      </c>
      <c r="AC312" s="88"/>
      <c r="AD312" s="347">
        <v>0</v>
      </c>
      <c r="AE312" s="348"/>
      <c r="AF312" s="631">
        <v>21</v>
      </c>
      <c r="AG312" s="88">
        <v>0</v>
      </c>
      <c r="AH312" s="103">
        <v>0.04</v>
      </c>
      <c r="AI312" s="103">
        <v>1.4999999999999999E-2</v>
      </c>
      <c r="AJ312" s="88">
        <f t="shared" si="465"/>
        <v>2.2000000000000002</v>
      </c>
      <c r="AK312" s="90">
        <f t="shared" si="466"/>
        <v>0.82499999999999996</v>
      </c>
    </row>
    <row r="313" spans="1:37" x14ac:dyDescent="0.2">
      <c r="A313" s="510" t="s">
        <v>363</v>
      </c>
      <c r="B313" s="24" t="s">
        <v>290</v>
      </c>
      <c r="C313" s="24" t="s">
        <v>1</v>
      </c>
      <c r="D313" s="488">
        <v>50</v>
      </c>
      <c r="E313" s="488">
        <v>35</v>
      </c>
      <c r="F313" s="488">
        <v>10</v>
      </c>
      <c r="G313" s="25">
        <f t="shared" si="454"/>
        <v>19.15625</v>
      </c>
      <c r="H313" s="25">
        <f t="shared" si="455"/>
        <v>30.84375</v>
      </c>
      <c r="I313" s="26">
        <f t="shared" si="456"/>
        <v>0.61687499999999995</v>
      </c>
      <c r="J313" s="27">
        <v>10</v>
      </c>
      <c r="K313" s="701">
        <v>32</v>
      </c>
      <c r="L313" s="29">
        <v>1.2</v>
      </c>
      <c r="M313" s="837"/>
      <c r="N313" s="30"/>
      <c r="O313" s="31">
        <f t="shared" si="457"/>
        <v>0</v>
      </c>
      <c r="P313" s="32">
        <f t="shared" si="458"/>
        <v>0</v>
      </c>
      <c r="Q313" s="486">
        <v>525</v>
      </c>
      <c r="R313" s="32">
        <f>Q313/K313</f>
        <v>16.40625</v>
      </c>
      <c r="S313" s="33"/>
      <c r="T313" s="32">
        <f t="shared" si="459"/>
        <v>0</v>
      </c>
      <c r="U313" s="33"/>
      <c r="V313" s="32">
        <f t="shared" si="460"/>
        <v>0</v>
      </c>
      <c r="W313" s="33">
        <v>0</v>
      </c>
      <c r="X313" s="32">
        <f t="shared" si="461"/>
        <v>0</v>
      </c>
      <c r="Y313" s="33">
        <v>0</v>
      </c>
      <c r="Z313" s="32">
        <f t="shared" si="462"/>
        <v>0</v>
      </c>
      <c r="AA313" s="33">
        <v>0</v>
      </c>
      <c r="AB313" s="32">
        <f t="shared" si="463"/>
        <v>0</v>
      </c>
      <c r="AC313" s="32">
        <v>0</v>
      </c>
      <c r="AD313" s="341">
        <v>0</v>
      </c>
      <c r="AE313" s="342">
        <f t="shared" ref="AE313:AE315" si="495">AD313/K313</f>
        <v>0</v>
      </c>
      <c r="AF313" s="32"/>
      <c r="AG313" s="342">
        <v>0</v>
      </c>
      <c r="AH313" s="407">
        <v>0.04</v>
      </c>
      <c r="AI313" s="407">
        <v>1.4999999999999999E-2</v>
      </c>
      <c r="AJ313" s="342">
        <f t="shared" si="465"/>
        <v>2</v>
      </c>
      <c r="AK313" s="408">
        <f t="shared" si="466"/>
        <v>0.75</v>
      </c>
    </row>
    <row r="314" spans="1:37" x14ac:dyDescent="0.2">
      <c r="A314" s="515" t="s">
        <v>363</v>
      </c>
      <c r="B314" s="36" t="s">
        <v>290</v>
      </c>
      <c r="C314" s="36" t="s">
        <v>2</v>
      </c>
      <c r="D314" s="489">
        <v>50</v>
      </c>
      <c r="E314" s="489">
        <v>35</v>
      </c>
      <c r="F314" s="489">
        <v>10</v>
      </c>
      <c r="G314" s="37">
        <f t="shared" si="454"/>
        <v>19.15625</v>
      </c>
      <c r="H314" s="37">
        <f t="shared" si="455"/>
        <v>30.84375</v>
      </c>
      <c r="I314" s="38">
        <f t="shared" si="456"/>
        <v>0.61687499999999995</v>
      </c>
      <c r="J314" s="39">
        <v>24</v>
      </c>
      <c r="K314" s="699">
        <v>32</v>
      </c>
      <c r="L314" s="41">
        <v>1.2</v>
      </c>
      <c r="M314" s="838"/>
      <c r="N314" s="42"/>
      <c r="O314" s="43">
        <f t="shared" si="457"/>
        <v>0</v>
      </c>
      <c r="P314" s="44">
        <f t="shared" si="458"/>
        <v>0</v>
      </c>
      <c r="Q314" s="626">
        <v>525</v>
      </c>
      <c r="R314" s="44">
        <f t="shared" ref="R314:R315" si="496">Q314/K314</f>
        <v>16.40625</v>
      </c>
      <c r="S314" s="45"/>
      <c r="T314" s="44">
        <f t="shared" si="459"/>
        <v>0</v>
      </c>
      <c r="U314" s="45"/>
      <c r="V314" s="44">
        <f t="shared" si="460"/>
        <v>0</v>
      </c>
      <c r="W314" s="45">
        <v>0</v>
      </c>
      <c r="X314" s="44">
        <f t="shared" si="461"/>
        <v>0</v>
      </c>
      <c r="Y314" s="45">
        <v>0</v>
      </c>
      <c r="Z314" s="44">
        <f t="shared" si="462"/>
        <v>0</v>
      </c>
      <c r="AA314" s="45">
        <v>0</v>
      </c>
      <c r="AB314" s="44">
        <f t="shared" si="463"/>
        <v>0</v>
      </c>
      <c r="AC314" s="44">
        <v>0</v>
      </c>
      <c r="AD314" s="343">
        <v>0</v>
      </c>
      <c r="AE314" s="344">
        <f t="shared" si="495"/>
        <v>0</v>
      </c>
      <c r="AF314" s="44"/>
      <c r="AG314" s="344">
        <v>0</v>
      </c>
      <c r="AH314" s="409">
        <v>0.04</v>
      </c>
      <c r="AI314" s="409">
        <v>1.4999999999999999E-2</v>
      </c>
      <c r="AJ314" s="344">
        <f t="shared" si="465"/>
        <v>2</v>
      </c>
      <c r="AK314" s="410">
        <f t="shared" si="466"/>
        <v>0.75</v>
      </c>
    </row>
    <row r="315" spans="1:37" x14ac:dyDescent="0.2">
      <c r="A315" s="515" t="s">
        <v>363</v>
      </c>
      <c r="B315" s="36" t="s">
        <v>290</v>
      </c>
      <c r="C315" s="36" t="s">
        <v>3</v>
      </c>
      <c r="D315" s="489">
        <v>50</v>
      </c>
      <c r="E315" s="489">
        <v>35</v>
      </c>
      <c r="F315" s="489">
        <v>10</v>
      </c>
      <c r="G315" s="37">
        <f t="shared" si="454"/>
        <v>19.15625</v>
      </c>
      <c r="H315" s="37">
        <f t="shared" si="455"/>
        <v>30.84375</v>
      </c>
      <c r="I315" s="38">
        <f t="shared" si="456"/>
        <v>0.61687499999999995</v>
      </c>
      <c r="J315" s="39">
        <v>36</v>
      </c>
      <c r="K315" s="699">
        <v>32</v>
      </c>
      <c r="L315" s="41">
        <v>1.2</v>
      </c>
      <c r="M315" s="838"/>
      <c r="N315" s="42"/>
      <c r="O315" s="43">
        <f t="shared" si="457"/>
        <v>0</v>
      </c>
      <c r="P315" s="44">
        <f t="shared" si="458"/>
        <v>0</v>
      </c>
      <c r="Q315" s="626">
        <v>525</v>
      </c>
      <c r="R315" s="44">
        <f t="shared" si="496"/>
        <v>16.40625</v>
      </c>
      <c r="S315" s="45"/>
      <c r="T315" s="44">
        <f t="shared" si="459"/>
        <v>0</v>
      </c>
      <c r="U315" s="45"/>
      <c r="V315" s="44">
        <f t="shared" si="460"/>
        <v>0</v>
      </c>
      <c r="W315" s="45">
        <v>0</v>
      </c>
      <c r="X315" s="44">
        <f t="shared" si="461"/>
        <v>0</v>
      </c>
      <c r="Y315" s="45">
        <v>0</v>
      </c>
      <c r="Z315" s="44">
        <f t="shared" si="462"/>
        <v>0</v>
      </c>
      <c r="AA315" s="45">
        <v>0</v>
      </c>
      <c r="AB315" s="44">
        <f t="shared" si="463"/>
        <v>0</v>
      </c>
      <c r="AC315" s="44">
        <v>0</v>
      </c>
      <c r="AD315" s="343">
        <v>0</v>
      </c>
      <c r="AE315" s="344">
        <f t="shared" si="495"/>
        <v>0</v>
      </c>
      <c r="AF315" s="44"/>
      <c r="AG315" s="344">
        <v>0</v>
      </c>
      <c r="AH315" s="409">
        <v>0.04</v>
      </c>
      <c r="AI315" s="409">
        <v>1.4999999999999999E-2</v>
      </c>
      <c r="AJ315" s="344">
        <f t="shared" si="465"/>
        <v>2</v>
      </c>
      <c r="AK315" s="410">
        <f t="shared" si="466"/>
        <v>0.75</v>
      </c>
    </row>
    <row r="316" spans="1:37" x14ac:dyDescent="0.2">
      <c r="A316" s="515" t="s">
        <v>363</v>
      </c>
      <c r="B316" s="36" t="s">
        <v>7</v>
      </c>
      <c r="C316" s="36" t="s">
        <v>1</v>
      </c>
      <c r="D316" s="489">
        <v>50</v>
      </c>
      <c r="E316" s="489">
        <v>35</v>
      </c>
      <c r="F316" s="489">
        <v>10</v>
      </c>
      <c r="G316" s="37">
        <f t="shared" ref="G316:G321" si="497">SUM(P316,R316,T316,V316,X316,Z316,AB316,AC316,AE316,AF316,AJ316,AK316)</f>
        <v>36.140625</v>
      </c>
      <c r="H316" s="37">
        <f t="shared" ref="H316:H321" si="498">D316-G316</f>
        <v>13.859375</v>
      </c>
      <c r="I316" s="38">
        <f t="shared" ref="I316:I321" si="499">H316/D316</f>
        <v>0.27718749999999998</v>
      </c>
      <c r="J316" s="39">
        <v>10</v>
      </c>
      <c r="K316" s="699">
        <v>32</v>
      </c>
      <c r="L316" s="41">
        <v>1.2</v>
      </c>
      <c r="M316" s="843">
        <v>5435</v>
      </c>
      <c r="N316" s="42"/>
      <c r="O316" s="43">
        <f t="shared" ref="O316:O321" si="500">(M316+N316)/K316</f>
        <v>169.84375</v>
      </c>
      <c r="P316" s="44">
        <f t="shared" ref="P316:P321" si="501">O316/J316</f>
        <v>16.984375</v>
      </c>
      <c r="Q316" s="626">
        <v>525</v>
      </c>
      <c r="R316" s="44">
        <f>Q316/K316</f>
        <v>16.40625</v>
      </c>
      <c r="S316" s="45"/>
      <c r="T316" s="44">
        <f t="shared" ref="T316:T321" si="502">S316/K316</f>
        <v>0</v>
      </c>
      <c r="U316" s="45"/>
      <c r="V316" s="44">
        <f t="shared" ref="V316:V321" si="503">U316/K316</f>
        <v>0</v>
      </c>
      <c r="W316" s="45">
        <v>0</v>
      </c>
      <c r="X316" s="44">
        <f t="shared" ref="X316:X321" si="504">(W316/K316)/J316</f>
        <v>0</v>
      </c>
      <c r="Y316" s="45">
        <v>0</v>
      </c>
      <c r="Z316" s="44">
        <f t="shared" ref="Z316:Z321" si="505">(Y316/K316)/J316</f>
        <v>0</v>
      </c>
      <c r="AA316" s="45">
        <v>0</v>
      </c>
      <c r="AB316" s="44">
        <f t="shared" ref="AB316:AB321" si="506">(AA316/K316)/J316</f>
        <v>0</v>
      </c>
      <c r="AC316" s="44">
        <v>0</v>
      </c>
      <c r="AD316" s="343">
        <v>0</v>
      </c>
      <c r="AE316" s="344">
        <f t="shared" ref="AE316:AE321" si="507">AD316/K316</f>
        <v>0</v>
      </c>
      <c r="AF316" s="44"/>
      <c r="AG316" s="344">
        <v>0</v>
      </c>
      <c r="AH316" s="409">
        <v>0.04</v>
      </c>
      <c r="AI316" s="409">
        <v>1.4999999999999999E-2</v>
      </c>
      <c r="AJ316" s="344">
        <f t="shared" ref="AJ316:AJ321" si="508">(D316*AH316)+AG316</f>
        <v>2</v>
      </c>
      <c r="AK316" s="410">
        <f t="shared" ref="AK316:AK321" si="509">D316*AI316</f>
        <v>0.75</v>
      </c>
    </row>
    <row r="317" spans="1:37" x14ac:dyDescent="0.2">
      <c r="A317" s="515" t="s">
        <v>363</v>
      </c>
      <c r="B317" s="36" t="s">
        <v>7</v>
      </c>
      <c r="C317" s="36" t="s">
        <v>2</v>
      </c>
      <c r="D317" s="489">
        <v>50</v>
      </c>
      <c r="E317" s="489">
        <v>35</v>
      </c>
      <c r="F317" s="489">
        <v>10</v>
      </c>
      <c r="G317" s="37">
        <f t="shared" si="497"/>
        <v>29.657552083333336</v>
      </c>
      <c r="H317" s="37">
        <f t="shared" si="498"/>
        <v>20.342447916666664</v>
      </c>
      <c r="I317" s="38">
        <f t="shared" si="499"/>
        <v>0.40684895833333329</v>
      </c>
      <c r="J317" s="39">
        <v>24</v>
      </c>
      <c r="K317" s="699">
        <v>32</v>
      </c>
      <c r="L317" s="41">
        <v>1.2</v>
      </c>
      <c r="M317" s="843">
        <v>8065</v>
      </c>
      <c r="N317" s="42"/>
      <c r="O317" s="43">
        <f t="shared" si="500"/>
        <v>252.03125</v>
      </c>
      <c r="P317" s="44">
        <f t="shared" si="501"/>
        <v>10.501302083333334</v>
      </c>
      <c r="Q317" s="626">
        <v>525</v>
      </c>
      <c r="R317" s="44">
        <f t="shared" ref="R317:R318" si="510">Q317/K317</f>
        <v>16.40625</v>
      </c>
      <c r="S317" s="45"/>
      <c r="T317" s="44">
        <f t="shared" si="502"/>
        <v>0</v>
      </c>
      <c r="U317" s="45"/>
      <c r="V317" s="44">
        <f t="shared" si="503"/>
        <v>0</v>
      </c>
      <c r="W317" s="45">
        <v>0</v>
      </c>
      <c r="X317" s="44">
        <f t="shared" si="504"/>
        <v>0</v>
      </c>
      <c r="Y317" s="45">
        <v>0</v>
      </c>
      <c r="Z317" s="44">
        <f t="shared" si="505"/>
        <v>0</v>
      </c>
      <c r="AA317" s="45">
        <v>0</v>
      </c>
      <c r="AB317" s="44">
        <f t="shared" si="506"/>
        <v>0</v>
      </c>
      <c r="AC317" s="44">
        <v>0</v>
      </c>
      <c r="AD317" s="343">
        <v>0</v>
      </c>
      <c r="AE317" s="344">
        <f t="shared" si="507"/>
        <v>0</v>
      </c>
      <c r="AF317" s="44"/>
      <c r="AG317" s="344">
        <v>0</v>
      </c>
      <c r="AH317" s="409">
        <v>0.04</v>
      </c>
      <c r="AI317" s="409">
        <v>1.4999999999999999E-2</v>
      </c>
      <c r="AJ317" s="344">
        <f t="shared" si="508"/>
        <v>2</v>
      </c>
      <c r="AK317" s="410">
        <f t="shared" si="509"/>
        <v>0.75</v>
      </c>
    </row>
    <row r="318" spans="1:37" ht="13.5" thickBot="1" x14ac:dyDescent="0.25">
      <c r="A318" s="515" t="s">
        <v>363</v>
      </c>
      <c r="B318" s="36" t="s">
        <v>7</v>
      </c>
      <c r="C318" s="36" t="s">
        <v>3</v>
      </c>
      <c r="D318" s="489">
        <v>50</v>
      </c>
      <c r="E318" s="489">
        <v>35</v>
      </c>
      <c r="F318" s="489">
        <v>10</v>
      </c>
      <c r="G318" s="37">
        <f t="shared" si="497"/>
        <v>30.037326388888889</v>
      </c>
      <c r="H318" s="37">
        <f t="shared" si="498"/>
        <v>19.962673611111111</v>
      </c>
      <c r="I318" s="38">
        <f t="shared" si="499"/>
        <v>0.39925347222222224</v>
      </c>
      <c r="J318" s="39">
        <v>36</v>
      </c>
      <c r="K318" s="699">
        <v>32</v>
      </c>
      <c r="L318" s="41">
        <v>1.2</v>
      </c>
      <c r="M318" s="843">
        <v>12535</v>
      </c>
      <c r="N318" s="42"/>
      <c r="O318" s="43">
        <f t="shared" si="500"/>
        <v>391.71875</v>
      </c>
      <c r="P318" s="44">
        <f t="shared" si="501"/>
        <v>10.881076388888889</v>
      </c>
      <c r="Q318" s="626">
        <v>525</v>
      </c>
      <c r="R318" s="44">
        <f t="shared" si="510"/>
        <v>16.40625</v>
      </c>
      <c r="S318" s="45"/>
      <c r="T318" s="44">
        <f t="shared" si="502"/>
        <v>0</v>
      </c>
      <c r="U318" s="45"/>
      <c r="V318" s="44">
        <f t="shared" si="503"/>
        <v>0</v>
      </c>
      <c r="W318" s="45">
        <v>0</v>
      </c>
      <c r="X318" s="44">
        <f t="shared" si="504"/>
        <v>0</v>
      </c>
      <c r="Y318" s="45">
        <v>0</v>
      </c>
      <c r="Z318" s="44">
        <f t="shared" si="505"/>
        <v>0</v>
      </c>
      <c r="AA318" s="45">
        <v>0</v>
      </c>
      <c r="AB318" s="44">
        <f t="shared" si="506"/>
        <v>0</v>
      </c>
      <c r="AC318" s="44">
        <v>0</v>
      </c>
      <c r="AD318" s="343">
        <v>0</v>
      </c>
      <c r="AE318" s="344">
        <f t="shared" si="507"/>
        <v>0</v>
      </c>
      <c r="AF318" s="44"/>
      <c r="AG318" s="344">
        <v>0</v>
      </c>
      <c r="AH318" s="409">
        <v>0.04</v>
      </c>
      <c r="AI318" s="409">
        <v>1.4999999999999999E-2</v>
      </c>
      <c r="AJ318" s="344">
        <f t="shared" si="508"/>
        <v>2</v>
      </c>
      <c r="AK318" s="410">
        <f t="shared" si="509"/>
        <v>0.75</v>
      </c>
    </row>
    <row r="319" spans="1:37" x14ac:dyDescent="0.2">
      <c r="A319" s="510" t="s">
        <v>316</v>
      </c>
      <c r="B319" s="24" t="s">
        <v>290</v>
      </c>
      <c r="C319" s="24" t="s">
        <v>1</v>
      </c>
      <c r="D319" s="488">
        <v>55</v>
      </c>
      <c r="E319" s="488">
        <v>45</v>
      </c>
      <c r="F319" s="488">
        <v>10</v>
      </c>
      <c r="G319" s="25">
        <f t="shared" si="497"/>
        <v>19.431249999999999</v>
      </c>
      <c r="H319" s="25">
        <f t="shared" si="498"/>
        <v>35.568750000000001</v>
      </c>
      <c r="I319" s="26">
        <f t="shared" si="499"/>
        <v>0.64670454545454548</v>
      </c>
      <c r="J319" s="27">
        <v>10</v>
      </c>
      <c r="K319" s="701">
        <v>32</v>
      </c>
      <c r="L319" s="29">
        <v>1.2</v>
      </c>
      <c r="M319" s="837"/>
      <c r="N319" s="30"/>
      <c r="O319" s="31">
        <f t="shared" si="500"/>
        <v>0</v>
      </c>
      <c r="P319" s="32">
        <f t="shared" si="501"/>
        <v>0</v>
      </c>
      <c r="Q319" s="486">
        <v>525</v>
      </c>
      <c r="R319" s="32">
        <f>Q319/K319</f>
        <v>16.40625</v>
      </c>
      <c r="S319" s="33"/>
      <c r="T319" s="32">
        <f t="shared" si="502"/>
        <v>0</v>
      </c>
      <c r="U319" s="33"/>
      <c r="V319" s="32">
        <f t="shared" si="503"/>
        <v>0</v>
      </c>
      <c r="W319" s="33">
        <v>0</v>
      </c>
      <c r="X319" s="32">
        <f t="shared" si="504"/>
        <v>0</v>
      </c>
      <c r="Y319" s="33">
        <v>0</v>
      </c>
      <c r="Z319" s="32">
        <f t="shared" si="505"/>
        <v>0</v>
      </c>
      <c r="AA319" s="33">
        <v>0</v>
      </c>
      <c r="AB319" s="32">
        <f t="shared" si="506"/>
        <v>0</v>
      </c>
      <c r="AC319" s="32">
        <v>0</v>
      </c>
      <c r="AD319" s="341">
        <v>0</v>
      </c>
      <c r="AE319" s="342">
        <f t="shared" si="507"/>
        <v>0</v>
      </c>
      <c r="AF319" s="32"/>
      <c r="AG319" s="342">
        <v>0</v>
      </c>
      <c r="AH319" s="407">
        <v>0.04</v>
      </c>
      <c r="AI319" s="407">
        <v>1.4999999999999999E-2</v>
      </c>
      <c r="AJ319" s="342">
        <f t="shared" si="508"/>
        <v>2.2000000000000002</v>
      </c>
      <c r="AK319" s="408">
        <f t="shared" si="509"/>
        <v>0.82499999999999996</v>
      </c>
    </row>
    <row r="320" spans="1:37" x14ac:dyDescent="0.2">
      <c r="A320" s="515" t="s">
        <v>316</v>
      </c>
      <c r="B320" s="36" t="s">
        <v>290</v>
      </c>
      <c r="C320" s="36" t="s">
        <v>2</v>
      </c>
      <c r="D320" s="489">
        <v>55</v>
      </c>
      <c r="E320" s="489">
        <v>45</v>
      </c>
      <c r="F320" s="489">
        <v>10</v>
      </c>
      <c r="G320" s="37">
        <f t="shared" si="497"/>
        <v>19.431249999999999</v>
      </c>
      <c r="H320" s="37">
        <f t="shared" si="498"/>
        <v>35.568750000000001</v>
      </c>
      <c r="I320" s="38">
        <f t="shared" si="499"/>
        <v>0.64670454545454548</v>
      </c>
      <c r="J320" s="39">
        <v>24</v>
      </c>
      <c r="K320" s="699">
        <v>32</v>
      </c>
      <c r="L320" s="41">
        <v>1.2</v>
      </c>
      <c r="M320" s="838"/>
      <c r="N320" s="42"/>
      <c r="O320" s="43">
        <f t="shared" si="500"/>
        <v>0</v>
      </c>
      <c r="P320" s="44">
        <f t="shared" si="501"/>
        <v>0</v>
      </c>
      <c r="Q320" s="626">
        <v>525</v>
      </c>
      <c r="R320" s="44">
        <f t="shared" ref="R320:R321" si="511">Q320/K320</f>
        <v>16.40625</v>
      </c>
      <c r="S320" s="45"/>
      <c r="T320" s="44">
        <f t="shared" si="502"/>
        <v>0</v>
      </c>
      <c r="U320" s="45"/>
      <c r="V320" s="44">
        <f t="shared" si="503"/>
        <v>0</v>
      </c>
      <c r="W320" s="45">
        <v>0</v>
      </c>
      <c r="X320" s="44">
        <f t="shared" si="504"/>
        <v>0</v>
      </c>
      <c r="Y320" s="45">
        <v>0</v>
      </c>
      <c r="Z320" s="44">
        <f t="shared" si="505"/>
        <v>0</v>
      </c>
      <c r="AA320" s="45">
        <v>0</v>
      </c>
      <c r="AB320" s="44">
        <f t="shared" si="506"/>
        <v>0</v>
      </c>
      <c r="AC320" s="44">
        <v>0</v>
      </c>
      <c r="AD320" s="343">
        <v>0</v>
      </c>
      <c r="AE320" s="344">
        <f t="shared" si="507"/>
        <v>0</v>
      </c>
      <c r="AF320" s="44"/>
      <c r="AG320" s="344">
        <v>0</v>
      </c>
      <c r="AH320" s="409">
        <v>0.04</v>
      </c>
      <c r="AI320" s="409">
        <v>1.4999999999999999E-2</v>
      </c>
      <c r="AJ320" s="344">
        <f t="shared" si="508"/>
        <v>2.2000000000000002</v>
      </c>
      <c r="AK320" s="410">
        <f t="shared" si="509"/>
        <v>0.82499999999999996</v>
      </c>
    </row>
    <row r="321" spans="1:37" x14ac:dyDescent="0.2">
      <c r="A321" s="515" t="s">
        <v>316</v>
      </c>
      <c r="B321" s="36" t="s">
        <v>290</v>
      </c>
      <c r="C321" s="36" t="s">
        <v>3</v>
      </c>
      <c r="D321" s="489">
        <v>55</v>
      </c>
      <c r="E321" s="489">
        <v>45</v>
      </c>
      <c r="F321" s="489">
        <v>10</v>
      </c>
      <c r="G321" s="37">
        <f t="shared" si="497"/>
        <v>19.431249999999999</v>
      </c>
      <c r="H321" s="37">
        <f t="shared" si="498"/>
        <v>35.568750000000001</v>
      </c>
      <c r="I321" s="38">
        <f t="shared" si="499"/>
        <v>0.64670454545454548</v>
      </c>
      <c r="J321" s="39">
        <v>36</v>
      </c>
      <c r="K321" s="699">
        <v>32</v>
      </c>
      <c r="L321" s="41">
        <v>1.2</v>
      </c>
      <c r="M321" s="838"/>
      <c r="N321" s="42"/>
      <c r="O321" s="43">
        <f t="shared" si="500"/>
        <v>0</v>
      </c>
      <c r="P321" s="44">
        <f t="shared" si="501"/>
        <v>0</v>
      </c>
      <c r="Q321" s="626">
        <v>525</v>
      </c>
      <c r="R321" s="44">
        <f t="shared" si="511"/>
        <v>16.40625</v>
      </c>
      <c r="S321" s="45"/>
      <c r="T321" s="44">
        <f t="shared" si="502"/>
        <v>0</v>
      </c>
      <c r="U321" s="45"/>
      <c r="V321" s="44">
        <f t="shared" si="503"/>
        <v>0</v>
      </c>
      <c r="W321" s="45">
        <v>0</v>
      </c>
      <c r="X321" s="44">
        <f t="shared" si="504"/>
        <v>0</v>
      </c>
      <c r="Y321" s="45">
        <v>0</v>
      </c>
      <c r="Z321" s="44">
        <f t="shared" si="505"/>
        <v>0</v>
      </c>
      <c r="AA321" s="45">
        <v>0</v>
      </c>
      <c r="AB321" s="44">
        <f t="shared" si="506"/>
        <v>0</v>
      </c>
      <c r="AC321" s="44">
        <v>0</v>
      </c>
      <c r="AD321" s="343">
        <v>0</v>
      </c>
      <c r="AE321" s="344">
        <f t="shared" si="507"/>
        <v>0</v>
      </c>
      <c r="AF321" s="44"/>
      <c r="AG321" s="344">
        <v>0</v>
      </c>
      <c r="AH321" s="409">
        <v>0.04</v>
      </c>
      <c r="AI321" s="409">
        <v>1.4999999999999999E-2</v>
      </c>
      <c r="AJ321" s="344">
        <f t="shared" si="508"/>
        <v>2.2000000000000002</v>
      </c>
      <c r="AK321" s="410">
        <f t="shared" si="509"/>
        <v>0.82499999999999996</v>
      </c>
    </row>
    <row r="322" spans="1:37" x14ac:dyDescent="0.2">
      <c r="A322" s="515" t="s">
        <v>316</v>
      </c>
      <c r="B322" s="36" t="s">
        <v>7</v>
      </c>
      <c r="C322" s="36" t="s">
        <v>1</v>
      </c>
      <c r="D322" s="489">
        <v>55</v>
      </c>
      <c r="E322" s="489">
        <v>35</v>
      </c>
      <c r="F322" s="489">
        <v>10</v>
      </c>
      <c r="G322" s="37">
        <f t="shared" ref="G322:G324" si="512">SUM(P322,R322,T322,V322,X322,Z322,AB322,AC322,AE322,AF322,AJ322,AK322)</f>
        <v>36.415625000000006</v>
      </c>
      <c r="H322" s="37">
        <f t="shared" ref="H322:H324" si="513">D322-G322</f>
        <v>18.584374999999994</v>
      </c>
      <c r="I322" s="38">
        <f t="shared" ref="I322:I324" si="514">H322/D322</f>
        <v>0.33789772727272716</v>
      </c>
      <c r="J322" s="39">
        <v>10</v>
      </c>
      <c r="K322" s="699">
        <v>32</v>
      </c>
      <c r="L322" s="41">
        <v>1.2</v>
      </c>
      <c r="M322" s="843">
        <v>5435</v>
      </c>
      <c r="N322" s="42"/>
      <c r="O322" s="43">
        <f t="shared" ref="O322:O324" si="515">(M322+N322)/K322</f>
        <v>169.84375</v>
      </c>
      <c r="P322" s="44">
        <f t="shared" ref="P322:P324" si="516">O322/J322</f>
        <v>16.984375</v>
      </c>
      <c r="Q322" s="626">
        <v>525</v>
      </c>
      <c r="R322" s="44">
        <f>Q322/K322</f>
        <v>16.40625</v>
      </c>
      <c r="S322" s="45"/>
      <c r="T322" s="44">
        <f t="shared" ref="T322:T324" si="517">S322/K322</f>
        <v>0</v>
      </c>
      <c r="U322" s="45"/>
      <c r="V322" s="44">
        <f t="shared" ref="V322:V324" si="518">U322/K322</f>
        <v>0</v>
      </c>
      <c r="W322" s="45">
        <v>0</v>
      </c>
      <c r="X322" s="44">
        <f t="shared" ref="X322:X324" si="519">(W322/K322)/J322</f>
        <v>0</v>
      </c>
      <c r="Y322" s="45">
        <v>0</v>
      </c>
      <c r="Z322" s="44">
        <f t="shared" ref="Z322:Z324" si="520">(Y322/K322)/J322</f>
        <v>0</v>
      </c>
      <c r="AA322" s="45">
        <v>0</v>
      </c>
      <c r="AB322" s="44">
        <f t="shared" ref="AB322:AB324" si="521">(AA322/K322)/J322</f>
        <v>0</v>
      </c>
      <c r="AC322" s="44">
        <v>0</v>
      </c>
      <c r="AD322" s="343">
        <v>0</v>
      </c>
      <c r="AE322" s="344">
        <f t="shared" ref="AE322:AE324" si="522">AD322/K322</f>
        <v>0</v>
      </c>
      <c r="AF322" s="44"/>
      <c r="AG322" s="344">
        <v>0</v>
      </c>
      <c r="AH322" s="409">
        <v>0.04</v>
      </c>
      <c r="AI322" s="409">
        <v>1.4999999999999999E-2</v>
      </c>
      <c r="AJ322" s="344">
        <f t="shared" ref="AJ322:AJ324" si="523">(D322*AH322)+AG322</f>
        <v>2.2000000000000002</v>
      </c>
      <c r="AK322" s="410">
        <f t="shared" ref="AK322:AK324" si="524">D322*AI322</f>
        <v>0.82499999999999996</v>
      </c>
    </row>
    <row r="323" spans="1:37" x14ac:dyDescent="0.2">
      <c r="A323" s="515" t="s">
        <v>316</v>
      </c>
      <c r="B323" s="36" t="s">
        <v>7</v>
      </c>
      <c r="C323" s="36" t="s">
        <v>2</v>
      </c>
      <c r="D323" s="489">
        <v>55</v>
      </c>
      <c r="E323" s="489">
        <v>35</v>
      </c>
      <c r="F323" s="489">
        <v>10</v>
      </c>
      <c r="G323" s="37">
        <f t="shared" si="512"/>
        <v>29.932552083333334</v>
      </c>
      <c r="H323" s="37">
        <f t="shared" si="513"/>
        <v>25.067447916666666</v>
      </c>
      <c r="I323" s="38">
        <f t="shared" si="514"/>
        <v>0.45577178030303028</v>
      </c>
      <c r="J323" s="39">
        <v>24</v>
      </c>
      <c r="K323" s="699">
        <v>32</v>
      </c>
      <c r="L323" s="41">
        <v>1.2</v>
      </c>
      <c r="M323" s="843">
        <v>8065</v>
      </c>
      <c r="N323" s="42"/>
      <c r="O323" s="43">
        <f t="shared" si="515"/>
        <v>252.03125</v>
      </c>
      <c r="P323" s="44">
        <f t="shared" si="516"/>
        <v>10.501302083333334</v>
      </c>
      <c r="Q323" s="626">
        <v>525</v>
      </c>
      <c r="R323" s="44">
        <f t="shared" ref="R323:R324" si="525">Q323/K323</f>
        <v>16.40625</v>
      </c>
      <c r="S323" s="45"/>
      <c r="T323" s="44">
        <f t="shared" si="517"/>
        <v>0</v>
      </c>
      <c r="U323" s="45"/>
      <c r="V323" s="44">
        <f t="shared" si="518"/>
        <v>0</v>
      </c>
      <c r="W323" s="45">
        <v>0</v>
      </c>
      <c r="X323" s="44">
        <f t="shared" si="519"/>
        <v>0</v>
      </c>
      <c r="Y323" s="45">
        <v>0</v>
      </c>
      <c r="Z323" s="44">
        <f t="shared" si="520"/>
        <v>0</v>
      </c>
      <c r="AA323" s="45">
        <v>0</v>
      </c>
      <c r="AB323" s="44">
        <f t="shared" si="521"/>
        <v>0</v>
      </c>
      <c r="AC323" s="44">
        <v>0</v>
      </c>
      <c r="AD323" s="343">
        <v>0</v>
      </c>
      <c r="AE323" s="344">
        <f t="shared" si="522"/>
        <v>0</v>
      </c>
      <c r="AF323" s="44"/>
      <c r="AG323" s="344">
        <v>0</v>
      </c>
      <c r="AH323" s="409">
        <v>0.04</v>
      </c>
      <c r="AI323" s="409">
        <v>1.4999999999999999E-2</v>
      </c>
      <c r="AJ323" s="344">
        <f t="shared" si="523"/>
        <v>2.2000000000000002</v>
      </c>
      <c r="AK323" s="410">
        <f t="shared" si="524"/>
        <v>0.82499999999999996</v>
      </c>
    </row>
    <row r="324" spans="1:37" ht="13.5" thickBot="1" x14ac:dyDescent="0.25">
      <c r="A324" s="511" t="s">
        <v>316</v>
      </c>
      <c r="B324" s="48" t="s">
        <v>7</v>
      </c>
      <c r="C324" s="48" t="s">
        <v>3</v>
      </c>
      <c r="D324" s="512">
        <v>55</v>
      </c>
      <c r="E324" s="512">
        <v>35</v>
      </c>
      <c r="F324" s="512">
        <v>10</v>
      </c>
      <c r="G324" s="49">
        <f t="shared" si="512"/>
        <v>30.312326388888888</v>
      </c>
      <c r="H324" s="49">
        <f t="shared" si="513"/>
        <v>24.687673611111112</v>
      </c>
      <c r="I324" s="50">
        <f t="shared" si="514"/>
        <v>0.44886679292929293</v>
      </c>
      <c r="J324" s="51">
        <v>36</v>
      </c>
      <c r="K324" s="700">
        <v>32</v>
      </c>
      <c r="L324" s="53">
        <v>1.2</v>
      </c>
      <c r="M324" s="843">
        <v>12535</v>
      </c>
      <c r="N324" s="54"/>
      <c r="O324" s="55">
        <f t="shared" si="515"/>
        <v>391.71875</v>
      </c>
      <c r="P324" s="56">
        <f t="shared" si="516"/>
        <v>10.881076388888889</v>
      </c>
      <c r="Q324" s="487">
        <v>525</v>
      </c>
      <c r="R324" s="56">
        <f t="shared" si="525"/>
        <v>16.40625</v>
      </c>
      <c r="S324" s="57"/>
      <c r="T324" s="56">
        <f t="shared" si="517"/>
        <v>0</v>
      </c>
      <c r="U324" s="57"/>
      <c r="V324" s="56">
        <f t="shared" si="518"/>
        <v>0</v>
      </c>
      <c r="W324" s="57">
        <v>0</v>
      </c>
      <c r="X324" s="56">
        <f t="shared" si="519"/>
        <v>0</v>
      </c>
      <c r="Y324" s="57">
        <v>0</v>
      </c>
      <c r="Z324" s="56">
        <f t="shared" si="520"/>
        <v>0</v>
      </c>
      <c r="AA324" s="57">
        <v>0</v>
      </c>
      <c r="AB324" s="56">
        <f t="shared" si="521"/>
        <v>0</v>
      </c>
      <c r="AC324" s="56">
        <v>0</v>
      </c>
      <c r="AD324" s="349">
        <v>0</v>
      </c>
      <c r="AE324" s="350">
        <f t="shared" si="522"/>
        <v>0</v>
      </c>
      <c r="AF324" s="56"/>
      <c r="AG324" s="350">
        <v>0</v>
      </c>
      <c r="AH324" s="417">
        <v>0.04</v>
      </c>
      <c r="AI324" s="417">
        <v>1.4999999999999999E-2</v>
      </c>
      <c r="AJ324" s="350">
        <f t="shared" si="523"/>
        <v>2.2000000000000002</v>
      </c>
      <c r="AK324" s="414">
        <f t="shared" si="524"/>
        <v>0.82499999999999996</v>
      </c>
    </row>
  </sheetData>
  <autoFilter ref="A1:AK324" xr:uid="{00000000-0009-0000-0000-000003000000}"/>
  <printOptions horizontalCentered="1"/>
  <pageMargins left="0" right="0" top="0" bottom="0" header="0" footer="0"/>
  <pageSetup paperSize="9" scale="69" fitToHeight="50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57"/>
  <sheetViews>
    <sheetView zoomScale="90" zoomScaleNormal="90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11" sqref="A11"/>
    </sheetView>
  </sheetViews>
  <sheetFormatPr defaultColWidth="9.140625" defaultRowHeight="12.75" x14ac:dyDescent="0.2"/>
  <cols>
    <col min="1" max="1" width="42" style="364" customWidth="1"/>
    <col min="2" max="2" width="9.42578125" style="23" bestFit="1" customWidth="1"/>
    <col min="3" max="3" width="6" style="23" bestFit="1" customWidth="1"/>
    <col min="4" max="6" width="11.140625" style="120" bestFit="1" customWidth="1"/>
    <col min="7" max="7" width="9.28515625" style="94" bestFit="1" customWidth="1"/>
    <col min="8" max="8" width="7.5703125" style="94" customWidth="1"/>
    <col min="9" max="9" width="7.5703125" style="95" bestFit="1" customWidth="1"/>
    <col min="10" max="10" width="3.5703125" style="23" bestFit="1" customWidth="1"/>
    <col min="11" max="11" width="7.85546875" style="96" bestFit="1" customWidth="1"/>
    <col min="12" max="12" width="11.42578125" style="96" customWidth="1"/>
    <col min="13" max="13" width="10" style="338" customWidth="1"/>
    <col min="14" max="14" width="7" style="97" bestFit="1" customWidth="1"/>
    <col min="15" max="15" width="6.5703125" style="94" bestFit="1" customWidth="1"/>
    <col min="16" max="16" width="10.5703125" style="98" bestFit="1" customWidth="1"/>
    <col min="17" max="17" width="11.28515625" style="99" bestFit="1" customWidth="1"/>
    <col min="18" max="18" width="11.28515625" style="98" bestFit="1" customWidth="1"/>
    <col min="19" max="19" width="10.28515625" style="99" bestFit="1" customWidth="1"/>
    <col min="20" max="20" width="8.5703125" style="98" bestFit="1" customWidth="1"/>
    <col min="21" max="21" width="12.5703125" style="351" bestFit="1" customWidth="1"/>
    <col min="22" max="22" width="7" style="352" bestFit="1" customWidth="1"/>
    <col min="23" max="23" width="7" style="351" bestFit="1" customWidth="1"/>
    <col min="24" max="24" width="9.5703125" style="352" bestFit="1" customWidth="1"/>
    <col min="25" max="25" width="9.42578125" style="351" bestFit="1" customWidth="1"/>
    <col min="26" max="26" width="12.140625" style="352" bestFit="1" customWidth="1"/>
    <col min="27" max="27" width="10.28515625" style="351" bestFit="1" customWidth="1"/>
    <col min="28" max="28" width="10.28515625" style="98" bestFit="1" customWidth="1"/>
    <col min="29" max="29" width="9.28515625" style="100" bestFit="1" customWidth="1"/>
    <col min="30" max="30" width="8.7109375" style="99" bestFit="1" customWidth="1"/>
    <col min="31" max="31" width="9.5703125" style="98" bestFit="1" customWidth="1"/>
    <col min="32" max="32" width="10.42578125" style="352" bestFit="1" customWidth="1"/>
    <col min="33" max="33" width="9.140625" style="98" bestFit="1" customWidth="1"/>
    <col min="34" max="35" width="9.7109375" style="101" bestFit="1" customWidth="1"/>
    <col min="36" max="37" width="9.7109375" style="100" bestFit="1" customWidth="1"/>
    <col min="38" max="16384" width="9.140625" style="23"/>
  </cols>
  <sheetData>
    <row r="1" spans="1:39" ht="45.75" thickBot="1" x14ac:dyDescent="0.25">
      <c r="A1" s="9" t="s">
        <v>4</v>
      </c>
      <c r="B1" s="10" t="s">
        <v>6</v>
      </c>
      <c r="C1" s="10" t="s">
        <v>5</v>
      </c>
      <c r="D1" s="115" t="s">
        <v>137</v>
      </c>
      <c r="E1" s="115" t="s">
        <v>138</v>
      </c>
      <c r="F1" s="115" t="s">
        <v>139</v>
      </c>
      <c r="G1" s="11" t="s">
        <v>65</v>
      </c>
      <c r="H1" s="12" t="s">
        <v>15</v>
      </c>
      <c r="I1" s="13" t="s">
        <v>16</v>
      </c>
      <c r="J1" s="14" t="s">
        <v>12</v>
      </c>
      <c r="K1" s="102" t="s">
        <v>26</v>
      </c>
      <c r="L1" s="15" t="s">
        <v>27</v>
      </c>
      <c r="M1" s="16" t="s">
        <v>87</v>
      </c>
      <c r="N1" s="16" t="s">
        <v>88</v>
      </c>
      <c r="O1" s="17" t="s">
        <v>29</v>
      </c>
      <c r="P1" s="18" t="s">
        <v>30</v>
      </c>
      <c r="Q1" s="19" t="s">
        <v>32</v>
      </c>
      <c r="R1" s="18" t="s">
        <v>33</v>
      </c>
      <c r="S1" s="19" t="s">
        <v>368</v>
      </c>
      <c r="T1" s="18" t="s">
        <v>90</v>
      </c>
      <c r="U1" s="19" t="s">
        <v>91</v>
      </c>
      <c r="V1" s="18" t="s">
        <v>92</v>
      </c>
      <c r="W1" s="19" t="s">
        <v>34</v>
      </c>
      <c r="X1" s="18" t="s">
        <v>35</v>
      </c>
      <c r="Y1" s="19" t="s">
        <v>36</v>
      </c>
      <c r="Z1" s="18" t="s">
        <v>37</v>
      </c>
      <c r="AA1" s="19" t="s">
        <v>38</v>
      </c>
      <c r="AB1" s="18" t="s">
        <v>39</v>
      </c>
      <c r="AC1" s="20" t="s">
        <v>40</v>
      </c>
      <c r="AD1" s="19" t="s">
        <v>41</v>
      </c>
      <c r="AE1" s="18" t="s">
        <v>42</v>
      </c>
      <c r="AF1" s="18" t="s">
        <v>43</v>
      </c>
      <c r="AG1" s="18" t="s">
        <v>44</v>
      </c>
      <c r="AH1" s="21" t="s">
        <v>45</v>
      </c>
      <c r="AI1" s="21" t="s">
        <v>46</v>
      </c>
      <c r="AJ1" s="20" t="s">
        <v>47</v>
      </c>
      <c r="AK1" s="22" t="s">
        <v>48</v>
      </c>
    </row>
    <row r="2" spans="1:39" s="393" customFormat="1" ht="13.5" customHeight="1" thickBot="1" x14ac:dyDescent="0.25">
      <c r="A2" s="510" t="s">
        <v>330</v>
      </c>
      <c r="B2" s="24" t="s">
        <v>9</v>
      </c>
      <c r="C2" s="24" t="s">
        <v>22</v>
      </c>
      <c r="D2" s="723">
        <v>75</v>
      </c>
      <c r="E2" s="723">
        <v>75</v>
      </c>
      <c r="F2" s="488" t="s">
        <v>140</v>
      </c>
      <c r="G2" s="25">
        <f t="shared" ref="G2:G47" si="0">SUM(P2,R2,T2,V2,X2,Z2,AB2,AC2,AE2,AF2,AJ2,AK2)</f>
        <v>41.125</v>
      </c>
      <c r="H2" s="25">
        <f t="shared" ref="H2:H47" si="1">D2-G2</f>
        <v>33.875</v>
      </c>
      <c r="I2" s="26">
        <f t="shared" ref="I2:I47" si="2">H2/D2</f>
        <v>0.45166666666666666</v>
      </c>
      <c r="J2" s="27">
        <v>1</v>
      </c>
      <c r="K2" s="64">
        <v>32</v>
      </c>
      <c r="L2" s="29">
        <v>1.2</v>
      </c>
      <c r="M2" s="30">
        <v>0</v>
      </c>
      <c r="N2" s="30"/>
      <c r="O2" s="31">
        <f t="shared" ref="O2:O47" si="3">(M2+N2)/K2</f>
        <v>0</v>
      </c>
      <c r="P2" s="32">
        <f t="shared" ref="P2:P50" si="4">O2/J2</f>
        <v>0</v>
      </c>
      <c r="Q2" s="33"/>
      <c r="R2" s="32">
        <f t="shared" ref="R2:R47" si="5">Q2/K2</f>
        <v>0</v>
      </c>
      <c r="S2" s="33"/>
      <c r="T2" s="32">
        <f t="shared" ref="T2:T47" si="6">S2/K2</f>
        <v>0</v>
      </c>
      <c r="U2" s="33"/>
      <c r="V2" s="32">
        <f t="shared" ref="V2:V8" si="7">U2/K2</f>
        <v>0</v>
      </c>
      <c r="W2" s="33">
        <v>0</v>
      </c>
      <c r="X2" s="32">
        <f t="shared" ref="X2:X47" si="8">(W2/K2)/J2</f>
        <v>0</v>
      </c>
      <c r="Y2" s="33">
        <v>0</v>
      </c>
      <c r="Z2" s="32">
        <f t="shared" ref="Z2:Z47" si="9">(Y2/K2)/J2</f>
        <v>0</v>
      </c>
      <c r="AA2" s="33">
        <v>0</v>
      </c>
      <c r="AB2" s="32">
        <f t="shared" ref="AB2:AB47" si="10">(AA2/K2)/J2</f>
        <v>0</v>
      </c>
      <c r="AC2" s="31">
        <v>0</v>
      </c>
      <c r="AD2" s="33">
        <v>0</v>
      </c>
      <c r="AE2" s="32">
        <f t="shared" ref="AE2:AE47" si="11">AD2/K2</f>
        <v>0</v>
      </c>
      <c r="AF2" s="717">
        <v>37</v>
      </c>
      <c r="AG2" s="32">
        <v>0</v>
      </c>
      <c r="AH2" s="34">
        <v>0.04</v>
      </c>
      <c r="AI2" s="34">
        <v>1.4999999999999999E-2</v>
      </c>
      <c r="AJ2" s="32">
        <f t="shared" ref="AJ2:AJ47" si="12">(D2*AH2)+AG2</f>
        <v>3</v>
      </c>
      <c r="AK2" s="35">
        <f t="shared" ref="AK2:AK47" si="13">D2*AI2</f>
        <v>1.125</v>
      </c>
      <c r="AM2" s="393">
        <f t="shared" ref="AM2:AM50" si="14">(M2/100)*105</f>
        <v>0</v>
      </c>
    </row>
    <row r="3" spans="1:39" ht="13.5" customHeight="1" thickBot="1" x14ac:dyDescent="0.25">
      <c r="A3" s="511" t="s">
        <v>331</v>
      </c>
      <c r="B3" s="48" t="s">
        <v>9</v>
      </c>
      <c r="C3" s="48" t="s">
        <v>22</v>
      </c>
      <c r="D3" s="724">
        <v>95</v>
      </c>
      <c r="E3" s="724">
        <v>95</v>
      </c>
      <c r="F3" s="512" t="s">
        <v>140</v>
      </c>
      <c r="G3" s="49">
        <f t="shared" ref="G3" si="15">SUM(P3,R3,T3,V3,X3,Z3,AB3,AC3,AE3,AF3,AJ3,AK3)</f>
        <v>60.224999999999994</v>
      </c>
      <c r="H3" s="49">
        <f t="shared" ref="H3" si="16">D3-G3</f>
        <v>34.775000000000006</v>
      </c>
      <c r="I3" s="50">
        <f t="shared" ref="I3" si="17">H3/D3</f>
        <v>0.36605263157894741</v>
      </c>
      <c r="J3" s="51">
        <v>1</v>
      </c>
      <c r="K3" s="52">
        <v>32</v>
      </c>
      <c r="L3" s="53">
        <v>1.2</v>
      </c>
      <c r="M3" s="54">
        <v>0</v>
      </c>
      <c r="N3" s="54"/>
      <c r="O3" s="55">
        <f t="shared" ref="O3" si="18">(M3+N3)/K3</f>
        <v>0</v>
      </c>
      <c r="P3" s="56">
        <f t="shared" ref="P3" si="19">O3/J3</f>
        <v>0</v>
      </c>
      <c r="Q3" s="57"/>
      <c r="R3" s="56">
        <f t="shared" ref="R3" si="20">Q3/K3</f>
        <v>0</v>
      </c>
      <c r="S3" s="57"/>
      <c r="T3" s="56">
        <f t="shared" ref="T3" si="21">S3/K3</f>
        <v>0</v>
      </c>
      <c r="U3" s="57"/>
      <c r="V3" s="56">
        <f t="shared" ref="V3" si="22">U3/K3</f>
        <v>0</v>
      </c>
      <c r="W3" s="57">
        <v>0</v>
      </c>
      <c r="X3" s="56">
        <f t="shared" ref="X3" si="23">(W3/K3)/J3</f>
        <v>0</v>
      </c>
      <c r="Y3" s="57">
        <v>0</v>
      </c>
      <c r="Z3" s="56">
        <f t="shared" ref="Z3" si="24">(Y3/K3)/J3</f>
        <v>0</v>
      </c>
      <c r="AA3" s="57">
        <v>0</v>
      </c>
      <c r="AB3" s="56">
        <f t="shared" ref="AB3" si="25">(AA3/K3)/J3</f>
        <v>0</v>
      </c>
      <c r="AC3" s="55">
        <v>0</v>
      </c>
      <c r="AD3" s="57">
        <v>0</v>
      </c>
      <c r="AE3" s="56">
        <f t="shared" ref="AE3" si="26">AD3/K3</f>
        <v>0</v>
      </c>
      <c r="AF3" s="667">
        <v>55</v>
      </c>
      <c r="AG3" s="56">
        <v>0</v>
      </c>
      <c r="AH3" s="58">
        <v>0.04</v>
      </c>
      <c r="AI3" s="58">
        <v>1.4999999999999999E-2</v>
      </c>
      <c r="AJ3" s="56">
        <f t="shared" ref="AJ3" si="27">(D3*AH3)+AG3</f>
        <v>3.8000000000000003</v>
      </c>
      <c r="AK3" s="59">
        <f t="shared" ref="AK3" si="28">D3*AI3</f>
        <v>1.425</v>
      </c>
    </row>
    <row r="4" spans="1:39" ht="12.75" customHeight="1" x14ac:dyDescent="0.2">
      <c r="A4" s="513" t="s">
        <v>105</v>
      </c>
      <c r="B4" s="60" t="s">
        <v>11</v>
      </c>
      <c r="C4" s="60" t="s">
        <v>22</v>
      </c>
      <c r="D4" s="514">
        <v>35</v>
      </c>
      <c r="E4" s="514">
        <v>25</v>
      </c>
      <c r="F4" s="514">
        <v>0</v>
      </c>
      <c r="G4" s="61">
        <f t="shared" si="0"/>
        <v>20.924999999999997</v>
      </c>
      <c r="H4" s="61">
        <f t="shared" si="1"/>
        <v>14.075000000000003</v>
      </c>
      <c r="I4" s="62">
        <f t="shared" si="2"/>
        <v>0.40214285714285725</v>
      </c>
      <c r="J4" s="63">
        <v>1</v>
      </c>
      <c r="K4" s="28">
        <v>32</v>
      </c>
      <c r="L4" s="78">
        <v>1.2</v>
      </c>
      <c r="M4" s="65">
        <v>0</v>
      </c>
      <c r="N4" s="65"/>
      <c r="O4" s="66">
        <f t="shared" si="3"/>
        <v>0</v>
      </c>
      <c r="P4" s="67">
        <f t="shared" si="4"/>
        <v>0</v>
      </c>
      <c r="Q4" s="69"/>
      <c r="R4" s="67">
        <f t="shared" si="5"/>
        <v>0</v>
      </c>
      <c r="S4" s="69"/>
      <c r="T4" s="67">
        <f t="shared" si="6"/>
        <v>0</v>
      </c>
      <c r="U4" s="69"/>
      <c r="V4" s="67">
        <f t="shared" si="7"/>
        <v>0</v>
      </c>
      <c r="W4" s="69">
        <v>0</v>
      </c>
      <c r="X4" s="67">
        <f t="shared" si="8"/>
        <v>0</v>
      </c>
      <c r="Y4" s="69">
        <v>0</v>
      </c>
      <c r="Z4" s="67">
        <f t="shared" si="9"/>
        <v>0</v>
      </c>
      <c r="AA4" s="69">
        <v>0</v>
      </c>
      <c r="AB4" s="67">
        <f t="shared" si="10"/>
        <v>0</v>
      </c>
      <c r="AC4" s="66">
        <v>0</v>
      </c>
      <c r="AD4" s="69">
        <v>0</v>
      </c>
      <c r="AE4" s="67">
        <f t="shared" si="11"/>
        <v>0</v>
      </c>
      <c r="AF4" s="67">
        <v>19</v>
      </c>
      <c r="AG4" s="67">
        <v>0</v>
      </c>
      <c r="AH4" s="70">
        <v>0.04</v>
      </c>
      <c r="AI4" s="70">
        <v>1.4999999999999999E-2</v>
      </c>
      <c r="AJ4" s="67">
        <f t="shared" si="12"/>
        <v>1.4000000000000001</v>
      </c>
      <c r="AK4" s="71">
        <f t="shared" si="13"/>
        <v>0.52500000000000002</v>
      </c>
      <c r="AM4" s="23">
        <f t="shared" si="14"/>
        <v>0</v>
      </c>
    </row>
    <row r="5" spans="1:39" ht="12.75" customHeight="1" x14ac:dyDescent="0.2">
      <c r="A5" s="515" t="s">
        <v>104</v>
      </c>
      <c r="B5" s="36" t="s">
        <v>11</v>
      </c>
      <c r="C5" s="36" t="s">
        <v>22</v>
      </c>
      <c r="D5" s="489">
        <v>35</v>
      </c>
      <c r="E5" s="489">
        <v>25</v>
      </c>
      <c r="F5" s="489">
        <v>0</v>
      </c>
      <c r="G5" s="37">
        <f t="shared" si="0"/>
        <v>20.924999999999997</v>
      </c>
      <c r="H5" s="37">
        <f t="shared" si="1"/>
        <v>14.075000000000003</v>
      </c>
      <c r="I5" s="38">
        <f t="shared" si="2"/>
        <v>0.40214285714285725</v>
      </c>
      <c r="J5" s="39">
        <v>1</v>
      </c>
      <c r="K5" s="40">
        <v>32</v>
      </c>
      <c r="L5" s="41">
        <v>1.2</v>
      </c>
      <c r="M5" s="42">
        <v>0</v>
      </c>
      <c r="N5" s="42"/>
      <c r="O5" s="43">
        <f t="shared" si="3"/>
        <v>0</v>
      </c>
      <c r="P5" s="44">
        <f t="shared" si="4"/>
        <v>0</v>
      </c>
      <c r="Q5" s="45"/>
      <c r="R5" s="44">
        <f t="shared" si="5"/>
        <v>0</v>
      </c>
      <c r="S5" s="45"/>
      <c r="T5" s="44">
        <f t="shared" si="6"/>
        <v>0</v>
      </c>
      <c r="U5" s="45"/>
      <c r="V5" s="44">
        <f t="shared" si="7"/>
        <v>0</v>
      </c>
      <c r="W5" s="45">
        <v>0</v>
      </c>
      <c r="X5" s="44">
        <f t="shared" si="8"/>
        <v>0</v>
      </c>
      <c r="Y5" s="45">
        <v>0</v>
      </c>
      <c r="Z5" s="44">
        <f t="shared" si="9"/>
        <v>0</v>
      </c>
      <c r="AA5" s="45">
        <v>0</v>
      </c>
      <c r="AB5" s="44">
        <f t="shared" si="10"/>
        <v>0</v>
      </c>
      <c r="AC5" s="43">
        <v>0</v>
      </c>
      <c r="AD5" s="45">
        <v>0</v>
      </c>
      <c r="AE5" s="44">
        <f t="shared" si="11"/>
        <v>0</v>
      </c>
      <c r="AF5" s="44">
        <v>19</v>
      </c>
      <c r="AG5" s="44">
        <v>0</v>
      </c>
      <c r="AH5" s="46">
        <v>0.04</v>
      </c>
      <c r="AI5" s="46">
        <v>1.4999999999999999E-2</v>
      </c>
      <c r="AJ5" s="44">
        <f t="shared" si="12"/>
        <v>1.4000000000000001</v>
      </c>
      <c r="AK5" s="47">
        <f t="shared" si="13"/>
        <v>0.52500000000000002</v>
      </c>
      <c r="AM5" s="23">
        <f t="shared" si="14"/>
        <v>0</v>
      </c>
    </row>
    <row r="6" spans="1:39" ht="12.75" customHeight="1" x14ac:dyDescent="0.2">
      <c r="A6" s="516" t="s">
        <v>183</v>
      </c>
      <c r="B6" s="82" t="s">
        <v>11</v>
      </c>
      <c r="C6" s="82" t="s">
        <v>22</v>
      </c>
      <c r="D6" s="490">
        <v>35</v>
      </c>
      <c r="E6" s="490">
        <v>25</v>
      </c>
      <c r="F6" s="490">
        <v>0</v>
      </c>
      <c r="G6" s="83">
        <f t="shared" si="0"/>
        <v>14.425000000000001</v>
      </c>
      <c r="H6" s="83">
        <f t="shared" si="1"/>
        <v>20.574999999999999</v>
      </c>
      <c r="I6" s="84">
        <f t="shared" si="2"/>
        <v>0.58785714285714286</v>
      </c>
      <c r="J6" s="85">
        <v>1</v>
      </c>
      <c r="K6" s="92">
        <v>32</v>
      </c>
      <c r="L6" s="93">
        <v>1.2</v>
      </c>
      <c r="M6" s="86">
        <v>0</v>
      </c>
      <c r="N6" s="86"/>
      <c r="O6" s="87">
        <f t="shared" si="3"/>
        <v>0</v>
      </c>
      <c r="P6" s="88">
        <f t="shared" si="4"/>
        <v>0</v>
      </c>
      <c r="Q6" s="89"/>
      <c r="R6" s="88">
        <f t="shared" si="5"/>
        <v>0</v>
      </c>
      <c r="S6" s="89"/>
      <c r="T6" s="88">
        <f t="shared" si="6"/>
        <v>0</v>
      </c>
      <c r="U6" s="89"/>
      <c r="V6" s="88">
        <f t="shared" si="7"/>
        <v>0</v>
      </c>
      <c r="W6" s="89">
        <v>0</v>
      </c>
      <c r="X6" s="88">
        <f t="shared" si="8"/>
        <v>0</v>
      </c>
      <c r="Y6" s="89">
        <v>0</v>
      </c>
      <c r="Z6" s="88">
        <f t="shared" si="9"/>
        <v>0</v>
      </c>
      <c r="AA6" s="89">
        <v>0</v>
      </c>
      <c r="AB6" s="88">
        <f t="shared" si="10"/>
        <v>0</v>
      </c>
      <c r="AC6" s="87">
        <v>0</v>
      </c>
      <c r="AD6" s="89">
        <v>0</v>
      </c>
      <c r="AE6" s="88">
        <f t="shared" si="11"/>
        <v>0</v>
      </c>
      <c r="AF6" s="88">
        <v>12.5</v>
      </c>
      <c r="AG6" s="88">
        <v>0</v>
      </c>
      <c r="AH6" s="304">
        <v>0.04</v>
      </c>
      <c r="AI6" s="304">
        <v>1.4999999999999999E-2</v>
      </c>
      <c r="AJ6" s="88">
        <f t="shared" si="12"/>
        <v>1.4000000000000001</v>
      </c>
      <c r="AK6" s="90">
        <f t="shared" si="13"/>
        <v>0.52500000000000002</v>
      </c>
      <c r="AM6" s="23">
        <f t="shared" si="14"/>
        <v>0</v>
      </c>
    </row>
    <row r="7" spans="1:39" ht="12.75" customHeight="1" thickBot="1" x14ac:dyDescent="0.25">
      <c r="A7" s="516" t="s">
        <v>352</v>
      </c>
      <c r="B7" s="82" t="s">
        <v>11</v>
      </c>
      <c r="C7" s="82" t="s">
        <v>22</v>
      </c>
      <c r="D7" s="490">
        <v>50</v>
      </c>
      <c r="E7" s="490">
        <v>35</v>
      </c>
      <c r="F7" s="490">
        <v>0</v>
      </c>
      <c r="G7" s="83">
        <f t="shared" ref="G7" si="29">SUM(P7,R7,T7,V7,X7,Z7,AB7,AC7,AE7,AF7,AJ7,AK7)</f>
        <v>2.75</v>
      </c>
      <c r="H7" s="83">
        <f t="shared" ref="H7" si="30">D7-G7</f>
        <v>47.25</v>
      </c>
      <c r="I7" s="84">
        <f t="shared" ref="I7" si="31">H7/D7</f>
        <v>0.94499999999999995</v>
      </c>
      <c r="J7" s="85">
        <v>1</v>
      </c>
      <c r="K7" s="92">
        <v>32</v>
      </c>
      <c r="L7" s="93">
        <v>1.2</v>
      </c>
      <c r="M7" s="86">
        <v>0</v>
      </c>
      <c r="N7" s="86"/>
      <c r="O7" s="87">
        <f t="shared" ref="O7" si="32">(M7+N7)/K7</f>
        <v>0</v>
      </c>
      <c r="P7" s="88">
        <f t="shared" ref="P7" si="33">O7/J7</f>
        <v>0</v>
      </c>
      <c r="Q7" s="89">
        <v>0</v>
      </c>
      <c r="R7" s="88">
        <f t="shared" ref="R7" si="34">Q7/K7</f>
        <v>0</v>
      </c>
      <c r="S7" s="89"/>
      <c r="T7" s="88">
        <f t="shared" ref="T7" si="35">S7/K7</f>
        <v>0</v>
      </c>
      <c r="U7" s="89"/>
      <c r="V7" s="88">
        <f t="shared" ref="V7" si="36">U7/K7</f>
        <v>0</v>
      </c>
      <c r="W7" s="89">
        <v>0</v>
      </c>
      <c r="X7" s="88">
        <f t="shared" ref="X7" si="37">(W7/K7)/J7</f>
        <v>0</v>
      </c>
      <c r="Y7" s="89">
        <v>0</v>
      </c>
      <c r="Z7" s="88">
        <f t="shared" ref="Z7" si="38">(Y7/K7)/J7</f>
        <v>0</v>
      </c>
      <c r="AA7" s="89">
        <v>0</v>
      </c>
      <c r="AB7" s="88">
        <f t="shared" ref="AB7" si="39">(AA7/K7)/J7</f>
        <v>0</v>
      </c>
      <c r="AC7" s="87">
        <v>0</v>
      </c>
      <c r="AD7" s="89">
        <v>0</v>
      </c>
      <c r="AE7" s="88">
        <f t="shared" ref="AE7" si="40">AD7/K7</f>
        <v>0</v>
      </c>
      <c r="AF7" s="88">
        <v>0</v>
      </c>
      <c r="AG7" s="88">
        <v>0</v>
      </c>
      <c r="AH7" s="304">
        <v>0.04</v>
      </c>
      <c r="AI7" s="304">
        <v>1.4999999999999999E-2</v>
      </c>
      <c r="AJ7" s="88">
        <f t="shared" ref="AJ7" si="41">(D7*AH7)+AG7</f>
        <v>2</v>
      </c>
      <c r="AK7" s="90">
        <f t="shared" ref="AK7" si="42">D7*AI7</f>
        <v>0.75</v>
      </c>
      <c r="AM7" s="23">
        <f t="shared" ref="AM7" si="43">(M7/100)*105</f>
        <v>0</v>
      </c>
    </row>
    <row r="8" spans="1:39" s="393" customFormat="1" ht="13.5" customHeight="1" thickBot="1" x14ac:dyDescent="0.25">
      <c r="A8" s="510" t="s">
        <v>350</v>
      </c>
      <c r="B8" s="24" t="s">
        <v>7</v>
      </c>
      <c r="C8" s="24" t="s">
        <v>22</v>
      </c>
      <c r="D8" s="488">
        <v>250</v>
      </c>
      <c r="E8" s="488" t="s">
        <v>140</v>
      </c>
      <c r="F8" s="488" t="s">
        <v>140</v>
      </c>
      <c r="G8" s="25">
        <f t="shared" si="0"/>
        <v>218.75</v>
      </c>
      <c r="H8" s="25">
        <f t="shared" si="1"/>
        <v>31.25</v>
      </c>
      <c r="I8" s="26">
        <f t="shared" si="2"/>
        <v>0.125</v>
      </c>
      <c r="J8" s="27">
        <v>1</v>
      </c>
      <c r="K8" s="64">
        <v>32</v>
      </c>
      <c r="L8" s="29">
        <v>1.2</v>
      </c>
      <c r="M8" s="30">
        <v>0</v>
      </c>
      <c r="N8" s="30"/>
      <c r="O8" s="31">
        <f t="shared" si="3"/>
        <v>0</v>
      </c>
      <c r="P8" s="32">
        <f t="shared" si="4"/>
        <v>0</v>
      </c>
      <c r="Q8" s="33"/>
      <c r="R8" s="32">
        <f t="shared" si="5"/>
        <v>0</v>
      </c>
      <c r="S8" s="33"/>
      <c r="T8" s="32">
        <f t="shared" si="6"/>
        <v>0</v>
      </c>
      <c r="U8" s="30"/>
      <c r="V8" s="32">
        <f t="shared" si="7"/>
        <v>0</v>
      </c>
      <c r="W8" s="33">
        <v>0</v>
      </c>
      <c r="X8" s="32">
        <f t="shared" si="8"/>
        <v>0</v>
      </c>
      <c r="Y8" s="33">
        <v>0</v>
      </c>
      <c r="Z8" s="32">
        <f t="shared" si="9"/>
        <v>0</v>
      </c>
      <c r="AA8" s="33">
        <v>0</v>
      </c>
      <c r="AB8" s="32">
        <f t="shared" si="10"/>
        <v>0</v>
      </c>
      <c r="AC8" s="31">
        <v>0</v>
      </c>
      <c r="AD8" s="33">
        <v>0</v>
      </c>
      <c r="AE8" s="32">
        <f t="shared" si="11"/>
        <v>0</v>
      </c>
      <c r="AF8" s="32">
        <v>205</v>
      </c>
      <c r="AG8" s="32">
        <v>0</v>
      </c>
      <c r="AH8" s="34">
        <v>0.04</v>
      </c>
      <c r="AI8" s="34">
        <v>1.4999999999999999E-2</v>
      </c>
      <c r="AJ8" s="31">
        <f t="shared" si="12"/>
        <v>10</v>
      </c>
      <c r="AK8" s="517">
        <f t="shared" si="13"/>
        <v>3.75</v>
      </c>
      <c r="AM8" s="393">
        <f t="shared" si="14"/>
        <v>0</v>
      </c>
    </row>
    <row r="9" spans="1:39" s="393" customFormat="1" ht="13.5" customHeight="1" thickBot="1" x14ac:dyDescent="0.25">
      <c r="A9" s="510" t="s">
        <v>351</v>
      </c>
      <c r="B9" s="24" t="s">
        <v>7</v>
      </c>
      <c r="C9" s="24" t="s">
        <v>22</v>
      </c>
      <c r="D9" s="488">
        <v>295</v>
      </c>
      <c r="E9" s="488" t="s">
        <v>140</v>
      </c>
      <c r="F9" s="488" t="s">
        <v>140</v>
      </c>
      <c r="G9" s="25">
        <f>SUM(P9,R9,T9,V9,X9,Z9,AB9,AC9,AE9,AF9,AJ9,AK9)</f>
        <v>246.22500000000002</v>
      </c>
      <c r="H9" s="25">
        <f>D9-G9</f>
        <v>48.774999999999977</v>
      </c>
      <c r="I9" s="26">
        <f>H9/D9</f>
        <v>0.16533898305084738</v>
      </c>
      <c r="J9" s="27">
        <v>1</v>
      </c>
      <c r="K9" s="64">
        <v>32</v>
      </c>
      <c r="L9" s="29">
        <v>1.2</v>
      </c>
      <c r="M9" s="30">
        <v>0</v>
      </c>
      <c r="N9" s="30"/>
      <c r="O9" s="31">
        <f>(M9+N9)/K9</f>
        <v>0</v>
      </c>
      <c r="P9" s="32">
        <f>O9/J9</f>
        <v>0</v>
      </c>
      <c r="Q9" s="33"/>
      <c r="R9" s="32">
        <f>Q9/K9</f>
        <v>0</v>
      </c>
      <c r="S9" s="33"/>
      <c r="T9" s="32">
        <f>S9/K9</f>
        <v>0</v>
      </c>
      <c r="U9" s="30"/>
      <c r="V9" s="32">
        <f>U9/K9</f>
        <v>0</v>
      </c>
      <c r="W9" s="33">
        <v>0</v>
      </c>
      <c r="X9" s="32">
        <f>(W9/K9)/J9</f>
        <v>0</v>
      </c>
      <c r="Y9" s="33">
        <v>0</v>
      </c>
      <c r="Z9" s="32">
        <f>(Y9/K9)/J9</f>
        <v>0</v>
      </c>
      <c r="AA9" s="33">
        <v>0</v>
      </c>
      <c r="AB9" s="32">
        <f>(AA9/K9)/J9</f>
        <v>0</v>
      </c>
      <c r="AC9" s="31">
        <v>0</v>
      </c>
      <c r="AD9" s="33">
        <v>0</v>
      </c>
      <c r="AE9" s="32">
        <f>AD9/K9</f>
        <v>0</v>
      </c>
      <c r="AF9" s="32">
        <v>230</v>
      </c>
      <c r="AG9" s="32">
        <v>0</v>
      </c>
      <c r="AH9" s="34">
        <v>0.04</v>
      </c>
      <c r="AI9" s="34">
        <v>1.4999999999999999E-2</v>
      </c>
      <c r="AJ9" s="31">
        <f>(D9*AH9)+AG9</f>
        <v>11.8</v>
      </c>
      <c r="AK9" s="517">
        <f>D9*AI9</f>
        <v>4.4249999999999998</v>
      </c>
      <c r="AM9" s="393">
        <f>(M9/100)*105</f>
        <v>0</v>
      </c>
    </row>
    <row r="10" spans="1:39" ht="13.5" customHeight="1" thickBot="1" x14ac:dyDescent="0.25">
      <c r="A10" s="515" t="s">
        <v>58</v>
      </c>
      <c r="B10" s="36" t="s">
        <v>7</v>
      </c>
      <c r="C10" s="36" t="s">
        <v>22</v>
      </c>
      <c r="D10" s="489">
        <v>310</v>
      </c>
      <c r="E10" s="489" t="s">
        <v>140</v>
      </c>
      <c r="F10" s="489" t="s">
        <v>140</v>
      </c>
      <c r="G10" s="37">
        <f t="shared" ref="G10" si="44">SUM(P10,R10,T10,V10,X10,Z10,AB10,AC10,AE10,AF10,AJ10,AK10)</f>
        <v>232.05</v>
      </c>
      <c r="H10" s="37">
        <f t="shared" ref="H10" si="45">D10-G10</f>
        <v>77.949999999999989</v>
      </c>
      <c r="I10" s="38">
        <f t="shared" ref="I10" si="46">H10/D10</f>
        <v>0.25145161290322576</v>
      </c>
      <c r="J10" s="39">
        <v>1</v>
      </c>
      <c r="K10" s="40">
        <v>32</v>
      </c>
      <c r="L10" s="41">
        <v>1.2</v>
      </c>
      <c r="M10" s="42">
        <v>0</v>
      </c>
      <c r="N10" s="42"/>
      <c r="O10" s="43">
        <f t="shared" ref="O10" si="47">(M10+N10)/K10</f>
        <v>0</v>
      </c>
      <c r="P10" s="44">
        <f t="shared" ref="P10" si="48">O10/J10</f>
        <v>0</v>
      </c>
      <c r="Q10" s="45"/>
      <c r="R10" s="44">
        <f t="shared" ref="R10" si="49">Q10/K10</f>
        <v>0</v>
      </c>
      <c r="S10" s="45"/>
      <c r="T10" s="44">
        <f t="shared" ref="T10" si="50">S10/K10</f>
        <v>0</v>
      </c>
      <c r="U10" s="42"/>
      <c r="V10" s="44">
        <f t="shared" ref="V10" si="51">U10/K10</f>
        <v>0</v>
      </c>
      <c r="W10" s="45">
        <v>0</v>
      </c>
      <c r="X10" s="44">
        <f t="shared" ref="X10" si="52">(W10/K10)/J10</f>
        <v>0</v>
      </c>
      <c r="Y10" s="45">
        <v>0</v>
      </c>
      <c r="Z10" s="44">
        <f t="shared" ref="Z10" si="53">(Y10/K10)/J10</f>
        <v>0</v>
      </c>
      <c r="AA10" s="45">
        <v>0</v>
      </c>
      <c r="AB10" s="44">
        <f t="shared" ref="AB10" si="54">(AA10/K10)/J10</f>
        <v>0</v>
      </c>
      <c r="AC10" s="43">
        <v>0</v>
      </c>
      <c r="AD10" s="45">
        <v>0</v>
      </c>
      <c r="AE10" s="44">
        <f t="shared" ref="AE10" si="55">AD10/K10</f>
        <v>0</v>
      </c>
      <c r="AF10" s="44">
        <v>215</v>
      </c>
      <c r="AG10" s="44">
        <v>0</v>
      </c>
      <c r="AH10" s="46">
        <v>0.04</v>
      </c>
      <c r="AI10" s="46">
        <v>1.4999999999999999E-2</v>
      </c>
      <c r="AJ10" s="43">
        <f t="shared" ref="AJ10" si="56">(D10*AH10)+AG10</f>
        <v>12.4</v>
      </c>
      <c r="AK10" s="518">
        <f t="shared" ref="AK10" si="57">D10*AI10</f>
        <v>4.6499999999999995</v>
      </c>
    </row>
    <row r="11" spans="1:39" ht="13.5" customHeight="1" thickBot="1" x14ac:dyDescent="0.25">
      <c r="A11" s="510" t="s">
        <v>349</v>
      </c>
      <c r="B11" s="36" t="s">
        <v>7</v>
      </c>
      <c r="C11" s="36" t="s">
        <v>22</v>
      </c>
      <c r="D11" s="489">
        <v>330</v>
      </c>
      <c r="E11" s="489" t="s">
        <v>140</v>
      </c>
      <c r="F11" s="489" t="s">
        <v>140</v>
      </c>
      <c r="G11" s="37">
        <f t="shared" ref="G11:G13" si="58">SUM(P11,R11,T11,V11,X11,Z11,AB11,AC11,AE11,AF11,AJ11,AK11)</f>
        <v>258.14999999999998</v>
      </c>
      <c r="H11" s="37">
        <f t="shared" ref="H11:H13" si="59">D11-G11</f>
        <v>71.850000000000023</v>
      </c>
      <c r="I11" s="38">
        <f t="shared" ref="I11:I13" si="60">H11/D11</f>
        <v>0.2177272727272728</v>
      </c>
      <c r="J11" s="39">
        <v>1</v>
      </c>
      <c r="K11" s="40">
        <v>32</v>
      </c>
      <c r="L11" s="41">
        <v>1.2</v>
      </c>
      <c r="M11" s="42">
        <v>0</v>
      </c>
      <c r="N11" s="42"/>
      <c r="O11" s="43">
        <f t="shared" ref="O11:O13" si="61">(M11+N11)/K11</f>
        <v>0</v>
      </c>
      <c r="P11" s="44">
        <f t="shared" ref="P11:P13" si="62">O11/J11</f>
        <v>0</v>
      </c>
      <c r="Q11" s="45"/>
      <c r="R11" s="44">
        <f t="shared" ref="R11:R13" si="63">Q11/K11</f>
        <v>0</v>
      </c>
      <c r="S11" s="45"/>
      <c r="T11" s="44">
        <f t="shared" ref="T11:T13" si="64">S11/K11</f>
        <v>0</v>
      </c>
      <c r="U11" s="42"/>
      <c r="V11" s="44">
        <f t="shared" ref="V11:V13" si="65">U11/K11</f>
        <v>0</v>
      </c>
      <c r="W11" s="45">
        <v>0</v>
      </c>
      <c r="X11" s="44">
        <f t="shared" ref="X11:X13" si="66">(W11/K11)/J11</f>
        <v>0</v>
      </c>
      <c r="Y11" s="45">
        <v>0</v>
      </c>
      <c r="Z11" s="44">
        <f t="shared" ref="Z11:Z13" si="67">(Y11/K11)/J11</f>
        <v>0</v>
      </c>
      <c r="AA11" s="45">
        <v>0</v>
      </c>
      <c r="AB11" s="44">
        <f t="shared" ref="AB11:AB13" si="68">(AA11/K11)/J11</f>
        <v>0</v>
      </c>
      <c r="AC11" s="43">
        <v>0</v>
      </c>
      <c r="AD11" s="45">
        <v>0</v>
      </c>
      <c r="AE11" s="44">
        <f t="shared" ref="AE11:AE13" si="69">AD11/K11</f>
        <v>0</v>
      </c>
      <c r="AF11" s="44">
        <v>240</v>
      </c>
      <c r="AG11" s="44">
        <v>0</v>
      </c>
      <c r="AH11" s="46">
        <v>0.04</v>
      </c>
      <c r="AI11" s="46">
        <v>1.4999999999999999E-2</v>
      </c>
      <c r="AJ11" s="43">
        <f t="shared" ref="AJ11:AJ13" si="70">(D11*AH11)+AG11</f>
        <v>13.200000000000001</v>
      </c>
      <c r="AK11" s="518">
        <f t="shared" ref="AK11:AK13" si="71">D11*AI11</f>
        <v>4.95</v>
      </c>
    </row>
    <row r="12" spans="1:39" ht="13.5" customHeight="1" thickBot="1" x14ac:dyDescent="0.25">
      <c r="A12" s="519" t="s">
        <v>357</v>
      </c>
      <c r="B12" s="305" t="s">
        <v>152</v>
      </c>
      <c r="C12" s="305" t="s">
        <v>22</v>
      </c>
      <c r="D12" s="475">
        <v>75</v>
      </c>
      <c r="E12" s="475" t="s">
        <v>140</v>
      </c>
      <c r="F12" s="475" t="s">
        <v>140</v>
      </c>
      <c r="G12" s="306">
        <f t="shared" si="58"/>
        <v>4.125</v>
      </c>
      <c r="H12" s="306">
        <f t="shared" si="59"/>
        <v>70.875</v>
      </c>
      <c r="I12" s="307">
        <f t="shared" si="60"/>
        <v>0.94499999999999995</v>
      </c>
      <c r="J12" s="308">
        <v>1</v>
      </c>
      <c r="K12" s="476">
        <v>32</v>
      </c>
      <c r="L12" s="477">
        <v>1.2</v>
      </c>
      <c r="M12" s="309">
        <v>0</v>
      </c>
      <c r="N12" s="309"/>
      <c r="O12" s="310">
        <f t="shared" si="61"/>
        <v>0</v>
      </c>
      <c r="P12" s="77">
        <f t="shared" si="62"/>
        <v>0</v>
      </c>
      <c r="Q12" s="311">
        <v>0</v>
      </c>
      <c r="R12" s="77">
        <f t="shared" si="63"/>
        <v>0</v>
      </c>
      <c r="S12" s="311"/>
      <c r="T12" s="77">
        <f t="shared" si="64"/>
        <v>0</v>
      </c>
      <c r="U12" s="309"/>
      <c r="V12" s="77">
        <f t="shared" si="65"/>
        <v>0</v>
      </c>
      <c r="W12" s="311">
        <v>0</v>
      </c>
      <c r="X12" s="77">
        <f t="shared" si="66"/>
        <v>0</v>
      </c>
      <c r="Y12" s="311">
        <v>0</v>
      </c>
      <c r="Z12" s="77">
        <f t="shared" si="67"/>
        <v>0</v>
      </c>
      <c r="AA12" s="311">
        <v>0</v>
      </c>
      <c r="AB12" s="77">
        <f t="shared" si="68"/>
        <v>0</v>
      </c>
      <c r="AC12" s="310">
        <v>0</v>
      </c>
      <c r="AD12" s="311">
        <v>0</v>
      </c>
      <c r="AE12" s="77">
        <f t="shared" si="69"/>
        <v>0</v>
      </c>
      <c r="AF12" s="77">
        <v>0</v>
      </c>
      <c r="AG12" s="77">
        <v>0</v>
      </c>
      <c r="AH12" s="520">
        <v>0.04</v>
      </c>
      <c r="AI12" s="520">
        <v>1.4999999999999999E-2</v>
      </c>
      <c r="AJ12" s="310">
        <f t="shared" si="70"/>
        <v>3</v>
      </c>
      <c r="AK12" s="521">
        <f t="shared" si="71"/>
        <v>1.125</v>
      </c>
      <c r="AM12" s="23">
        <f t="shared" ref="AM12:AM13" si="72">(M12/100)*105</f>
        <v>0</v>
      </c>
    </row>
    <row r="13" spans="1:39" ht="13.5" thickBot="1" x14ac:dyDescent="0.25">
      <c r="A13" s="519" t="s">
        <v>358</v>
      </c>
      <c r="B13" s="305" t="s">
        <v>152</v>
      </c>
      <c r="C13" s="305" t="s">
        <v>22</v>
      </c>
      <c r="D13" s="475">
        <v>210</v>
      </c>
      <c r="E13" s="475" t="s">
        <v>140</v>
      </c>
      <c r="F13" s="475" t="s">
        <v>140</v>
      </c>
      <c r="G13" s="306">
        <f t="shared" si="58"/>
        <v>136.55000000000001</v>
      </c>
      <c r="H13" s="306">
        <f t="shared" si="59"/>
        <v>73.449999999999989</v>
      </c>
      <c r="I13" s="307">
        <f t="shared" si="60"/>
        <v>0.34976190476190472</v>
      </c>
      <c r="J13" s="308">
        <v>1</v>
      </c>
      <c r="K13" s="476">
        <v>32</v>
      </c>
      <c r="L13" s="477">
        <v>1.2</v>
      </c>
      <c r="M13" s="309">
        <v>0</v>
      </c>
      <c r="N13" s="309"/>
      <c r="O13" s="310">
        <f t="shared" si="61"/>
        <v>0</v>
      </c>
      <c r="P13" s="77">
        <f t="shared" si="62"/>
        <v>0</v>
      </c>
      <c r="Q13" s="311">
        <v>0</v>
      </c>
      <c r="R13" s="77">
        <f t="shared" si="63"/>
        <v>0</v>
      </c>
      <c r="S13" s="311"/>
      <c r="T13" s="77">
        <f t="shared" si="64"/>
        <v>0</v>
      </c>
      <c r="U13" s="309"/>
      <c r="V13" s="77">
        <f t="shared" si="65"/>
        <v>0</v>
      </c>
      <c r="W13" s="311">
        <v>0</v>
      </c>
      <c r="X13" s="77">
        <f t="shared" si="66"/>
        <v>0</v>
      </c>
      <c r="Y13" s="311">
        <v>0</v>
      </c>
      <c r="Z13" s="77">
        <f t="shared" si="67"/>
        <v>0</v>
      </c>
      <c r="AA13" s="311">
        <v>0</v>
      </c>
      <c r="AB13" s="77">
        <f t="shared" si="68"/>
        <v>0</v>
      </c>
      <c r="AC13" s="310">
        <v>0</v>
      </c>
      <c r="AD13" s="311">
        <v>0</v>
      </c>
      <c r="AE13" s="77">
        <f t="shared" si="69"/>
        <v>0</v>
      </c>
      <c r="AF13" s="77">
        <v>125</v>
      </c>
      <c r="AG13" s="77">
        <v>0</v>
      </c>
      <c r="AH13" s="520">
        <v>0.04</v>
      </c>
      <c r="AI13" s="520">
        <v>1.4999999999999999E-2</v>
      </c>
      <c r="AJ13" s="310">
        <f t="shared" si="70"/>
        <v>8.4</v>
      </c>
      <c r="AK13" s="521">
        <f t="shared" si="71"/>
        <v>3.15</v>
      </c>
      <c r="AM13" s="23">
        <f t="shared" si="72"/>
        <v>0</v>
      </c>
    </row>
    <row r="14" spans="1:39" ht="13.5" customHeight="1" thickBot="1" x14ac:dyDescent="0.25">
      <c r="A14" s="519" t="s">
        <v>61</v>
      </c>
      <c r="B14" s="305" t="s">
        <v>152</v>
      </c>
      <c r="C14" s="305" t="s">
        <v>22</v>
      </c>
      <c r="D14" s="787">
        <v>130</v>
      </c>
      <c r="E14" s="475" t="s">
        <v>140</v>
      </c>
      <c r="F14" s="475" t="s">
        <v>140</v>
      </c>
      <c r="G14" s="306">
        <f t="shared" si="0"/>
        <v>107.15</v>
      </c>
      <c r="H14" s="306">
        <f t="shared" si="1"/>
        <v>22.849999999999994</v>
      </c>
      <c r="I14" s="307">
        <f t="shared" si="2"/>
        <v>0.17576923076923073</v>
      </c>
      <c r="J14" s="308">
        <v>1</v>
      </c>
      <c r="K14" s="476">
        <v>32</v>
      </c>
      <c r="L14" s="477">
        <v>1.2</v>
      </c>
      <c r="M14" s="309">
        <v>0</v>
      </c>
      <c r="N14" s="309"/>
      <c r="O14" s="310">
        <f t="shared" si="3"/>
        <v>0</v>
      </c>
      <c r="P14" s="77">
        <f t="shared" si="4"/>
        <v>0</v>
      </c>
      <c r="Q14" s="311"/>
      <c r="R14" s="77">
        <f t="shared" si="5"/>
        <v>0</v>
      </c>
      <c r="S14" s="311"/>
      <c r="T14" s="77">
        <f t="shared" si="6"/>
        <v>0</v>
      </c>
      <c r="U14" s="309"/>
      <c r="V14" s="77">
        <f t="shared" ref="V14:V45" si="73">U14/K14</f>
        <v>0</v>
      </c>
      <c r="W14" s="311">
        <v>0</v>
      </c>
      <c r="X14" s="77">
        <f t="shared" si="8"/>
        <v>0</v>
      </c>
      <c r="Y14" s="311">
        <v>0</v>
      </c>
      <c r="Z14" s="77">
        <f t="shared" si="9"/>
        <v>0</v>
      </c>
      <c r="AA14" s="311">
        <v>0</v>
      </c>
      <c r="AB14" s="77">
        <f t="shared" si="10"/>
        <v>0</v>
      </c>
      <c r="AC14" s="310">
        <v>0</v>
      </c>
      <c r="AD14" s="311">
        <v>0</v>
      </c>
      <c r="AE14" s="77">
        <f t="shared" si="11"/>
        <v>0</v>
      </c>
      <c r="AF14" s="771">
        <v>100</v>
      </c>
      <c r="AG14" s="77">
        <v>0</v>
      </c>
      <c r="AH14" s="520">
        <v>0.04</v>
      </c>
      <c r="AI14" s="520">
        <v>1.4999999999999999E-2</v>
      </c>
      <c r="AJ14" s="310">
        <f t="shared" si="12"/>
        <v>5.2</v>
      </c>
      <c r="AK14" s="521">
        <f t="shared" si="13"/>
        <v>1.95</v>
      </c>
      <c r="AM14" s="23">
        <f t="shared" si="14"/>
        <v>0</v>
      </c>
    </row>
    <row r="15" spans="1:39" s="10" customFormat="1" ht="12.75" customHeight="1" x14ac:dyDescent="0.2">
      <c r="A15" s="513" t="s">
        <v>55</v>
      </c>
      <c r="B15" s="60" t="s">
        <v>7</v>
      </c>
      <c r="C15" s="60" t="s">
        <v>22</v>
      </c>
      <c r="D15" s="725">
        <v>69</v>
      </c>
      <c r="E15" s="725">
        <v>45</v>
      </c>
      <c r="F15" s="514">
        <v>0</v>
      </c>
      <c r="G15" s="61">
        <f t="shared" si="0"/>
        <v>38.794999999999995</v>
      </c>
      <c r="H15" s="61">
        <f t="shared" si="1"/>
        <v>30.205000000000005</v>
      </c>
      <c r="I15" s="62">
        <f t="shared" si="2"/>
        <v>0.43775362318840588</v>
      </c>
      <c r="J15" s="63">
        <v>1</v>
      </c>
      <c r="K15" s="28">
        <v>32</v>
      </c>
      <c r="L15" s="78">
        <v>1.2</v>
      </c>
      <c r="M15" s="65">
        <v>0</v>
      </c>
      <c r="N15" s="65"/>
      <c r="O15" s="66">
        <f t="shared" si="3"/>
        <v>0</v>
      </c>
      <c r="P15" s="67">
        <f t="shared" si="4"/>
        <v>0</v>
      </c>
      <c r="Q15" s="69"/>
      <c r="R15" s="67">
        <f t="shared" si="5"/>
        <v>0</v>
      </c>
      <c r="S15" s="69"/>
      <c r="T15" s="67">
        <f t="shared" si="6"/>
        <v>0</v>
      </c>
      <c r="U15" s="522"/>
      <c r="V15" s="67">
        <f t="shared" si="73"/>
        <v>0</v>
      </c>
      <c r="W15" s="69">
        <v>0</v>
      </c>
      <c r="X15" s="67">
        <f t="shared" si="8"/>
        <v>0</v>
      </c>
      <c r="Y15" s="69">
        <v>0</v>
      </c>
      <c r="Z15" s="67">
        <f t="shared" si="9"/>
        <v>0</v>
      </c>
      <c r="AA15" s="69">
        <v>0</v>
      </c>
      <c r="AB15" s="67">
        <f t="shared" si="10"/>
        <v>0</v>
      </c>
      <c r="AC15" s="67">
        <v>0</v>
      </c>
      <c r="AD15" s="69">
        <v>0</v>
      </c>
      <c r="AE15" s="67">
        <f t="shared" si="11"/>
        <v>0</v>
      </c>
      <c r="AF15" s="630">
        <v>35</v>
      </c>
      <c r="AG15" s="67">
        <v>0</v>
      </c>
      <c r="AH15" s="70">
        <v>0.04</v>
      </c>
      <c r="AI15" s="70">
        <v>1.4999999999999999E-2</v>
      </c>
      <c r="AJ15" s="67">
        <f t="shared" si="12"/>
        <v>2.7600000000000002</v>
      </c>
      <c r="AK15" s="71">
        <f t="shared" si="13"/>
        <v>1.0349999999999999</v>
      </c>
      <c r="AM15" s="10">
        <f t="shared" si="14"/>
        <v>0</v>
      </c>
    </row>
    <row r="16" spans="1:39" ht="12.75" customHeight="1" x14ac:dyDescent="0.2">
      <c r="A16" s="513" t="s">
        <v>55</v>
      </c>
      <c r="B16" s="60" t="s">
        <v>8</v>
      </c>
      <c r="C16" s="60" t="s">
        <v>22</v>
      </c>
      <c r="D16" s="725">
        <v>69</v>
      </c>
      <c r="E16" s="725">
        <v>45</v>
      </c>
      <c r="F16" s="514">
        <v>0</v>
      </c>
      <c r="G16" s="61">
        <f t="shared" si="0"/>
        <v>43.794999999999995</v>
      </c>
      <c r="H16" s="61">
        <f t="shared" si="1"/>
        <v>25.205000000000005</v>
      </c>
      <c r="I16" s="62">
        <f t="shared" si="2"/>
        <v>0.36528985507246386</v>
      </c>
      <c r="J16" s="63">
        <v>1</v>
      </c>
      <c r="K16" s="40">
        <v>32</v>
      </c>
      <c r="L16" s="41">
        <v>1.2</v>
      </c>
      <c r="M16" s="65">
        <v>0</v>
      </c>
      <c r="N16" s="65"/>
      <c r="O16" s="66">
        <f t="shared" si="3"/>
        <v>0</v>
      </c>
      <c r="P16" s="67">
        <f t="shared" si="4"/>
        <v>0</v>
      </c>
      <c r="Q16" s="69"/>
      <c r="R16" s="67">
        <f t="shared" si="5"/>
        <v>0</v>
      </c>
      <c r="S16" s="69"/>
      <c r="T16" s="67">
        <f t="shared" si="6"/>
        <v>0</v>
      </c>
      <c r="U16" s="522"/>
      <c r="V16" s="67">
        <f t="shared" si="73"/>
        <v>0</v>
      </c>
      <c r="W16" s="69">
        <v>0</v>
      </c>
      <c r="X16" s="67">
        <f t="shared" si="8"/>
        <v>0</v>
      </c>
      <c r="Y16" s="69">
        <v>0</v>
      </c>
      <c r="Z16" s="67">
        <f t="shared" si="9"/>
        <v>0</v>
      </c>
      <c r="AA16" s="69">
        <v>0</v>
      </c>
      <c r="AB16" s="67">
        <f t="shared" si="10"/>
        <v>0</v>
      </c>
      <c r="AC16" s="67">
        <v>0</v>
      </c>
      <c r="AD16" s="69">
        <v>0</v>
      </c>
      <c r="AE16" s="67">
        <f t="shared" si="11"/>
        <v>0</v>
      </c>
      <c r="AF16" s="630">
        <v>40</v>
      </c>
      <c r="AG16" s="67">
        <v>0</v>
      </c>
      <c r="AH16" s="70">
        <v>0.04</v>
      </c>
      <c r="AI16" s="70">
        <v>1.4999999999999999E-2</v>
      </c>
      <c r="AJ16" s="67">
        <f t="shared" si="12"/>
        <v>2.7600000000000002</v>
      </c>
      <c r="AK16" s="71">
        <f t="shared" si="13"/>
        <v>1.0349999999999999</v>
      </c>
      <c r="AM16" s="23">
        <f t="shared" si="14"/>
        <v>0</v>
      </c>
    </row>
    <row r="17" spans="1:39" ht="12.75" customHeight="1" x14ac:dyDescent="0.2">
      <c r="A17" s="513" t="s">
        <v>55</v>
      </c>
      <c r="B17" s="60" t="s">
        <v>9</v>
      </c>
      <c r="C17" s="60" t="s">
        <v>22</v>
      </c>
      <c r="D17" s="725">
        <v>69</v>
      </c>
      <c r="E17" s="725">
        <v>45</v>
      </c>
      <c r="F17" s="514">
        <v>0</v>
      </c>
      <c r="G17" s="61">
        <f t="shared" si="0"/>
        <v>43.794999999999995</v>
      </c>
      <c r="H17" s="61">
        <f t="shared" si="1"/>
        <v>25.205000000000005</v>
      </c>
      <c r="I17" s="62">
        <f t="shared" si="2"/>
        <v>0.36528985507246386</v>
      </c>
      <c r="J17" s="63">
        <v>1</v>
      </c>
      <c r="K17" s="40">
        <v>32</v>
      </c>
      <c r="L17" s="41">
        <v>1.2</v>
      </c>
      <c r="M17" s="65">
        <v>0</v>
      </c>
      <c r="N17" s="65"/>
      <c r="O17" s="66">
        <f t="shared" si="3"/>
        <v>0</v>
      </c>
      <c r="P17" s="67">
        <f t="shared" si="4"/>
        <v>0</v>
      </c>
      <c r="Q17" s="69"/>
      <c r="R17" s="67">
        <f t="shared" si="5"/>
        <v>0</v>
      </c>
      <c r="S17" s="69"/>
      <c r="T17" s="67">
        <f t="shared" si="6"/>
        <v>0</v>
      </c>
      <c r="U17" s="522"/>
      <c r="V17" s="67">
        <f t="shared" si="73"/>
        <v>0</v>
      </c>
      <c r="W17" s="69">
        <v>0</v>
      </c>
      <c r="X17" s="67">
        <f t="shared" si="8"/>
        <v>0</v>
      </c>
      <c r="Y17" s="69">
        <v>0</v>
      </c>
      <c r="Z17" s="67">
        <f t="shared" si="9"/>
        <v>0</v>
      </c>
      <c r="AA17" s="69">
        <v>0</v>
      </c>
      <c r="AB17" s="67">
        <f t="shared" si="10"/>
        <v>0</v>
      </c>
      <c r="AC17" s="67">
        <v>0</v>
      </c>
      <c r="AD17" s="69">
        <v>0</v>
      </c>
      <c r="AE17" s="67">
        <f t="shared" si="11"/>
        <v>0</v>
      </c>
      <c r="AF17" s="630">
        <v>40</v>
      </c>
      <c r="AG17" s="67">
        <v>0</v>
      </c>
      <c r="AH17" s="70">
        <v>0.04</v>
      </c>
      <c r="AI17" s="70">
        <v>1.4999999999999999E-2</v>
      </c>
      <c r="AJ17" s="67">
        <f t="shared" si="12"/>
        <v>2.7600000000000002</v>
      </c>
      <c r="AK17" s="71">
        <f t="shared" si="13"/>
        <v>1.0349999999999999</v>
      </c>
      <c r="AM17" s="23">
        <f t="shared" si="14"/>
        <v>0</v>
      </c>
    </row>
    <row r="18" spans="1:39" ht="12.75" customHeight="1" x14ac:dyDescent="0.2">
      <c r="A18" s="513" t="s">
        <v>55</v>
      </c>
      <c r="B18" s="60" t="s">
        <v>10</v>
      </c>
      <c r="C18" s="60" t="s">
        <v>22</v>
      </c>
      <c r="D18" s="725">
        <v>69</v>
      </c>
      <c r="E18" s="725">
        <v>45</v>
      </c>
      <c r="F18" s="514">
        <v>0</v>
      </c>
      <c r="G18" s="61">
        <f t="shared" si="0"/>
        <v>38.794999999999995</v>
      </c>
      <c r="H18" s="61">
        <f t="shared" si="1"/>
        <v>30.205000000000005</v>
      </c>
      <c r="I18" s="62">
        <f t="shared" si="2"/>
        <v>0.43775362318840588</v>
      </c>
      <c r="J18" s="63">
        <v>1</v>
      </c>
      <c r="K18" s="40">
        <v>32</v>
      </c>
      <c r="L18" s="41">
        <v>1.2</v>
      </c>
      <c r="M18" s="65">
        <v>0</v>
      </c>
      <c r="N18" s="65"/>
      <c r="O18" s="66">
        <f t="shared" si="3"/>
        <v>0</v>
      </c>
      <c r="P18" s="67">
        <f t="shared" si="4"/>
        <v>0</v>
      </c>
      <c r="Q18" s="69"/>
      <c r="R18" s="67">
        <f t="shared" si="5"/>
        <v>0</v>
      </c>
      <c r="S18" s="69"/>
      <c r="T18" s="67">
        <f t="shared" si="6"/>
        <v>0</v>
      </c>
      <c r="U18" s="522"/>
      <c r="V18" s="67">
        <f t="shared" si="73"/>
        <v>0</v>
      </c>
      <c r="W18" s="69">
        <v>0</v>
      </c>
      <c r="X18" s="67">
        <f t="shared" si="8"/>
        <v>0</v>
      </c>
      <c r="Y18" s="69">
        <v>0</v>
      </c>
      <c r="Z18" s="67">
        <f t="shared" si="9"/>
        <v>0</v>
      </c>
      <c r="AA18" s="69">
        <v>0</v>
      </c>
      <c r="AB18" s="67">
        <f t="shared" si="10"/>
        <v>0</v>
      </c>
      <c r="AC18" s="67">
        <v>0</v>
      </c>
      <c r="AD18" s="69">
        <v>0</v>
      </c>
      <c r="AE18" s="67">
        <f t="shared" si="11"/>
        <v>0</v>
      </c>
      <c r="AF18" s="630">
        <v>35</v>
      </c>
      <c r="AG18" s="67">
        <v>0</v>
      </c>
      <c r="AH18" s="70">
        <v>0.04</v>
      </c>
      <c r="AI18" s="70">
        <v>1.4999999999999999E-2</v>
      </c>
      <c r="AJ18" s="67">
        <f t="shared" si="12"/>
        <v>2.7600000000000002</v>
      </c>
      <c r="AK18" s="71">
        <f t="shared" si="13"/>
        <v>1.0349999999999999</v>
      </c>
      <c r="AM18" s="23">
        <f t="shared" si="14"/>
        <v>0</v>
      </c>
    </row>
    <row r="19" spans="1:39" s="370" customFormat="1" ht="13.5" customHeight="1" thickBot="1" x14ac:dyDescent="0.25">
      <c r="A19" s="498" t="s">
        <v>55</v>
      </c>
      <c r="B19" s="91" t="s">
        <v>11</v>
      </c>
      <c r="C19" s="91" t="s">
        <v>22</v>
      </c>
      <c r="D19" s="770">
        <v>69</v>
      </c>
      <c r="E19" s="770">
        <v>45</v>
      </c>
      <c r="F19" s="499">
        <v>0</v>
      </c>
      <c r="G19" s="500">
        <f t="shared" si="0"/>
        <v>38.794999999999995</v>
      </c>
      <c r="H19" s="500">
        <f t="shared" si="1"/>
        <v>30.205000000000005</v>
      </c>
      <c r="I19" s="501">
        <f t="shared" si="2"/>
        <v>0.43775362318840588</v>
      </c>
      <c r="J19" s="502">
        <v>1</v>
      </c>
      <c r="K19" s="92">
        <v>32</v>
      </c>
      <c r="L19" s="93">
        <v>1.2</v>
      </c>
      <c r="M19" s="505">
        <v>0</v>
      </c>
      <c r="N19" s="505"/>
      <c r="O19" s="506">
        <f t="shared" si="3"/>
        <v>0</v>
      </c>
      <c r="P19" s="507">
        <f t="shared" si="4"/>
        <v>0</v>
      </c>
      <c r="Q19" s="508"/>
      <c r="R19" s="507">
        <f t="shared" si="5"/>
        <v>0</v>
      </c>
      <c r="S19" s="508"/>
      <c r="T19" s="507">
        <f t="shared" si="6"/>
        <v>0</v>
      </c>
      <c r="U19" s="523"/>
      <c r="V19" s="507">
        <f t="shared" si="73"/>
        <v>0</v>
      </c>
      <c r="W19" s="508">
        <v>0</v>
      </c>
      <c r="X19" s="507">
        <f t="shared" si="8"/>
        <v>0</v>
      </c>
      <c r="Y19" s="508">
        <v>0</v>
      </c>
      <c r="Z19" s="507">
        <f t="shared" si="9"/>
        <v>0</v>
      </c>
      <c r="AA19" s="508">
        <v>0</v>
      </c>
      <c r="AB19" s="507">
        <f t="shared" si="10"/>
        <v>0</v>
      </c>
      <c r="AC19" s="507">
        <v>0</v>
      </c>
      <c r="AD19" s="508">
        <v>0</v>
      </c>
      <c r="AE19" s="507">
        <f t="shared" si="11"/>
        <v>0</v>
      </c>
      <c r="AF19" s="766">
        <v>35</v>
      </c>
      <c r="AG19" s="507">
        <v>0</v>
      </c>
      <c r="AH19" s="524">
        <v>0.04</v>
      </c>
      <c r="AI19" s="524">
        <v>1.4999999999999999E-2</v>
      </c>
      <c r="AJ19" s="507">
        <f t="shared" si="12"/>
        <v>2.7600000000000002</v>
      </c>
      <c r="AK19" s="509">
        <f t="shared" si="13"/>
        <v>1.0349999999999999</v>
      </c>
      <c r="AM19" s="370">
        <f t="shared" si="14"/>
        <v>0</v>
      </c>
    </row>
    <row r="20" spans="1:39" s="10" customFormat="1" ht="12.75" customHeight="1" x14ac:dyDescent="0.2">
      <c r="A20" s="510" t="s">
        <v>435</v>
      </c>
      <c r="B20" s="24" t="s">
        <v>7</v>
      </c>
      <c r="C20" s="24" t="s">
        <v>22</v>
      </c>
      <c r="D20" s="723">
        <v>69</v>
      </c>
      <c r="E20" s="723">
        <v>45</v>
      </c>
      <c r="F20" s="488">
        <v>0</v>
      </c>
      <c r="G20" s="25">
        <f t="shared" ref="G20:G22" si="74">SUM(P20,R20,T20,V20,X20,Z20,AB20,AC20,AE20,AF20,AJ20,AK20)</f>
        <v>39.794999999999995</v>
      </c>
      <c r="H20" s="25">
        <f t="shared" ref="H20:H22" si="75">D20-G20</f>
        <v>29.205000000000005</v>
      </c>
      <c r="I20" s="26">
        <f t="shared" ref="I20:I22" si="76">H20/D20</f>
        <v>0.42326086956521747</v>
      </c>
      <c r="J20" s="27">
        <v>1</v>
      </c>
      <c r="K20" s="64">
        <v>32</v>
      </c>
      <c r="L20" s="29">
        <v>1.2</v>
      </c>
      <c r="M20" s="30">
        <v>0</v>
      </c>
      <c r="N20" s="30"/>
      <c r="O20" s="31">
        <f t="shared" ref="O20:O22" si="77">(M20+N20)/K20</f>
        <v>0</v>
      </c>
      <c r="P20" s="32">
        <f t="shared" ref="P20:P22" si="78">O20/J20</f>
        <v>0</v>
      </c>
      <c r="Q20" s="33"/>
      <c r="R20" s="32">
        <f t="shared" ref="R20:R22" si="79">Q20/K20</f>
        <v>0</v>
      </c>
      <c r="S20" s="33"/>
      <c r="T20" s="32">
        <f t="shared" ref="T20:T22" si="80">S20/K20</f>
        <v>0</v>
      </c>
      <c r="U20" s="591"/>
      <c r="V20" s="32">
        <f t="shared" ref="V20:V22" si="81">U20/K20</f>
        <v>0</v>
      </c>
      <c r="W20" s="33">
        <v>0</v>
      </c>
      <c r="X20" s="32">
        <f t="shared" ref="X20:X22" si="82">(W20/K20)/J20</f>
        <v>0</v>
      </c>
      <c r="Y20" s="33">
        <v>0</v>
      </c>
      <c r="Z20" s="32">
        <f t="shared" ref="Z20:Z22" si="83">(Y20/K20)/J20</f>
        <v>0</v>
      </c>
      <c r="AA20" s="33">
        <v>0</v>
      </c>
      <c r="AB20" s="32">
        <f t="shared" ref="AB20:AB22" si="84">(AA20/K20)/J20</f>
        <v>0</v>
      </c>
      <c r="AC20" s="32">
        <v>0</v>
      </c>
      <c r="AD20" s="33">
        <v>0</v>
      </c>
      <c r="AE20" s="32">
        <f t="shared" ref="AE20:AE22" si="85">AD20/K20</f>
        <v>0</v>
      </c>
      <c r="AF20" s="717">
        <v>36</v>
      </c>
      <c r="AG20" s="32">
        <v>0</v>
      </c>
      <c r="AH20" s="34">
        <v>0.04</v>
      </c>
      <c r="AI20" s="34">
        <v>1.4999999999999999E-2</v>
      </c>
      <c r="AJ20" s="32">
        <f t="shared" ref="AJ20:AJ22" si="86">(D20*AH20)+AG20</f>
        <v>2.7600000000000002</v>
      </c>
      <c r="AK20" s="35">
        <f t="shared" ref="AK20:AK22" si="87">D20*AI20</f>
        <v>1.0349999999999999</v>
      </c>
      <c r="AM20" s="10">
        <f t="shared" ref="AM20:AM22" si="88">(M20/100)*105</f>
        <v>0</v>
      </c>
    </row>
    <row r="21" spans="1:39" ht="12.75" customHeight="1" x14ac:dyDescent="0.2">
      <c r="A21" s="513" t="s">
        <v>435</v>
      </c>
      <c r="B21" s="60" t="s">
        <v>8</v>
      </c>
      <c r="C21" s="60" t="s">
        <v>22</v>
      </c>
      <c r="D21" s="725">
        <v>69</v>
      </c>
      <c r="E21" s="725">
        <v>45</v>
      </c>
      <c r="F21" s="514">
        <v>0</v>
      </c>
      <c r="G21" s="61">
        <f t="shared" si="74"/>
        <v>39.794999999999995</v>
      </c>
      <c r="H21" s="61">
        <f t="shared" si="75"/>
        <v>29.205000000000005</v>
      </c>
      <c r="I21" s="62">
        <f t="shared" si="76"/>
        <v>0.42326086956521747</v>
      </c>
      <c r="J21" s="63">
        <v>1</v>
      </c>
      <c r="K21" s="40">
        <v>32</v>
      </c>
      <c r="L21" s="41">
        <v>1.2</v>
      </c>
      <c r="M21" s="65">
        <v>0</v>
      </c>
      <c r="N21" s="65"/>
      <c r="O21" s="66">
        <f t="shared" si="77"/>
        <v>0</v>
      </c>
      <c r="P21" s="67">
        <f t="shared" si="78"/>
        <v>0</v>
      </c>
      <c r="Q21" s="69"/>
      <c r="R21" s="67">
        <f t="shared" si="79"/>
        <v>0</v>
      </c>
      <c r="S21" s="69"/>
      <c r="T21" s="67">
        <f t="shared" si="80"/>
        <v>0</v>
      </c>
      <c r="U21" s="522"/>
      <c r="V21" s="67">
        <f t="shared" si="81"/>
        <v>0</v>
      </c>
      <c r="W21" s="69">
        <v>0</v>
      </c>
      <c r="X21" s="67">
        <f t="shared" si="82"/>
        <v>0</v>
      </c>
      <c r="Y21" s="69">
        <v>0</v>
      </c>
      <c r="Z21" s="67">
        <f t="shared" si="83"/>
        <v>0</v>
      </c>
      <c r="AA21" s="69">
        <v>0</v>
      </c>
      <c r="AB21" s="67">
        <f t="shared" si="84"/>
        <v>0</v>
      </c>
      <c r="AC21" s="67">
        <v>0</v>
      </c>
      <c r="AD21" s="69">
        <v>0</v>
      </c>
      <c r="AE21" s="67">
        <f t="shared" si="85"/>
        <v>0</v>
      </c>
      <c r="AF21" s="630">
        <v>36</v>
      </c>
      <c r="AG21" s="67">
        <v>0</v>
      </c>
      <c r="AH21" s="70">
        <v>0.04</v>
      </c>
      <c r="AI21" s="70">
        <v>1.4999999999999999E-2</v>
      </c>
      <c r="AJ21" s="67">
        <f t="shared" si="86"/>
        <v>2.7600000000000002</v>
      </c>
      <c r="AK21" s="71">
        <f t="shared" si="87"/>
        <v>1.0349999999999999</v>
      </c>
      <c r="AM21" s="23">
        <f t="shared" si="88"/>
        <v>0</v>
      </c>
    </row>
    <row r="22" spans="1:39" ht="12.75" customHeight="1" thickBot="1" x14ac:dyDescent="0.25">
      <c r="A22" s="513" t="s">
        <v>435</v>
      </c>
      <c r="B22" s="60" t="s">
        <v>9</v>
      </c>
      <c r="C22" s="60" t="s">
        <v>22</v>
      </c>
      <c r="D22" s="725">
        <v>69</v>
      </c>
      <c r="E22" s="725">
        <v>45</v>
      </c>
      <c r="F22" s="514">
        <v>0</v>
      </c>
      <c r="G22" s="61">
        <f t="shared" si="74"/>
        <v>39.794999999999995</v>
      </c>
      <c r="H22" s="61">
        <f t="shared" si="75"/>
        <v>29.205000000000005</v>
      </c>
      <c r="I22" s="62">
        <f t="shared" si="76"/>
        <v>0.42326086956521747</v>
      </c>
      <c r="J22" s="63">
        <v>1</v>
      </c>
      <c r="K22" s="40">
        <v>32</v>
      </c>
      <c r="L22" s="41">
        <v>1.2</v>
      </c>
      <c r="M22" s="65">
        <v>0</v>
      </c>
      <c r="N22" s="65"/>
      <c r="O22" s="66">
        <f t="shared" si="77"/>
        <v>0</v>
      </c>
      <c r="P22" s="67">
        <f t="shared" si="78"/>
        <v>0</v>
      </c>
      <c r="Q22" s="69"/>
      <c r="R22" s="67">
        <f t="shared" si="79"/>
        <v>0</v>
      </c>
      <c r="S22" s="69"/>
      <c r="T22" s="67">
        <f t="shared" si="80"/>
        <v>0</v>
      </c>
      <c r="U22" s="522"/>
      <c r="V22" s="67">
        <f t="shared" si="81"/>
        <v>0</v>
      </c>
      <c r="W22" s="69">
        <v>0</v>
      </c>
      <c r="X22" s="67">
        <f t="shared" si="82"/>
        <v>0</v>
      </c>
      <c r="Y22" s="69">
        <v>0</v>
      </c>
      <c r="Z22" s="67">
        <f t="shared" si="83"/>
        <v>0</v>
      </c>
      <c r="AA22" s="69">
        <v>0</v>
      </c>
      <c r="AB22" s="67">
        <f t="shared" si="84"/>
        <v>0</v>
      </c>
      <c r="AC22" s="67">
        <v>0</v>
      </c>
      <c r="AD22" s="69">
        <v>0</v>
      </c>
      <c r="AE22" s="67">
        <f t="shared" si="85"/>
        <v>0</v>
      </c>
      <c r="AF22" s="630">
        <v>36</v>
      </c>
      <c r="AG22" s="67">
        <v>0</v>
      </c>
      <c r="AH22" s="70">
        <v>0.04</v>
      </c>
      <c r="AI22" s="70">
        <v>1.4999999999999999E-2</v>
      </c>
      <c r="AJ22" s="67">
        <f t="shared" si="86"/>
        <v>2.7600000000000002</v>
      </c>
      <c r="AK22" s="71">
        <f t="shared" si="87"/>
        <v>1.0349999999999999</v>
      </c>
      <c r="AM22" s="23">
        <f t="shared" si="88"/>
        <v>0</v>
      </c>
    </row>
    <row r="23" spans="1:39" s="10" customFormat="1" ht="12.75" customHeight="1" x14ac:dyDescent="0.2">
      <c r="A23" s="510" t="s">
        <v>364</v>
      </c>
      <c r="B23" s="24" t="s">
        <v>7</v>
      </c>
      <c r="C23" s="24" t="s">
        <v>22</v>
      </c>
      <c r="D23" s="723">
        <v>30</v>
      </c>
      <c r="E23" s="723">
        <v>20</v>
      </c>
      <c r="F23" s="488">
        <v>0</v>
      </c>
      <c r="G23" s="25">
        <f t="shared" ref="G23:G27" si="89">SUM(P23,R23,T23,V23,X23,Z23,AB23,AC23,AE23,AF23,AJ23,AK23)</f>
        <v>23.524999999999999</v>
      </c>
      <c r="H23" s="25">
        <f t="shared" ref="H23:H27" si="90">D23-G23</f>
        <v>6.4750000000000014</v>
      </c>
      <c r="I23" s="26">
        <f t="shared" ref="I23:I27" si="91">H23/D23</f>
        <v>0.21583333333333338</v>
      </c>
      <c r="J23" s="27">
        <v>1</v>
      </c>
      <c r="K23" s="64">
        <v>32</v>
      </c>
      <c r="L23" s="29">
        <v>1.2</v>
      </c>
      <c r="M23" s="30">
        <v>0</v>
      </c>
      <c r="N23" s="30"/>
      <c r="O23" s="31">
        <f t="shared" ref="O23:O27" si="92">(M23+N23)/K23</f>
        <v>0</v>
      </c>
      <c r="P23" s="32">
        <f t="shared" ref="P23:P27" si="93">O23/J23</f>
        <v>0</v>
      </c>
      <c r="Q23" s="33"/>
      <c r="R23" s="32">
        <f t="shared" ref="R23:R27" si="94">Q23/K23</f>
        <v>0</v>
      </c>
      <c r="S23" s="486">
        <v>700</v>
      </c>
      <c r="T23" s="32">
        <f t="shared" ref="T23:T27" si="95">S23/K23</f>
        <v>21.875</v>
      </c>
      <c r="U23" s="591"/>
      <c r="V23" s="32">
        <f t="shared" ref="V23:V27" si="96">U23/K23</f>
        <v>0</v>
      </c>
      <c r="W23" s="33">
        <v>0</v>
      </c>
      <c r="X23" s="32">
        <f t="shared" ref="X23:X27" si="97">(W23/K23)/J23</f>
        <v>0</v>
      </c>
      <c r="Y23" s="33">
        <v>0</v>
      </c>
      <c r="Z23" s="32">
        <f t="shared" ref="Z23:Z27" si="98">(Y23/K23)/J23</f>
        <v>0</v>
      </c>
      <c r="AA23" s="33">
        <v>0</v>
      </c>
      <c r="AB23" s="32">
        <f t="shared" ref="AB23:AB27" si="99">(AA23/K23)/J23</f>
        <v>0</v>
      </c>
      <c r="AC23" s="32">
        <v>0</v>
      </c>
      <c r="AD23" s="33">
        <v>0</v>
      </c>
      <c r="AE23" s="32">
        <f t="shared" ref="AE23:AE27" si="100">AD23/K23</f>
        <v>0</v>
      </c>
      <c r="AF23" s="32">
        <v>0</v>
      </c>
      <c r="AG23" s="32">
        <v>0</v>
      </c>
      <c r="AH23" s="34">
        <v>0.04</v>
      </c>
      <c r="AI23" s="34">
        <v>1.4999999999999999E-2</v>
      </c>
      <c r="AJ23" s="32">
        <f t="shared" ref="AJ23:AJ27" si="101">(D23*AH23)+AG23</f>
        <v>1.2</v>
      </c>
      <c r="AK23" s="35">
        <f t="shared" ref="AK23:AK27" si="102">D23*AI23</f>
        <v>0.44999999999999996</v>
      </c>
      <c r="AM23" s="10">
        <f t="shared" ref="AM23:AM27" si="103">(M23/100)*105</f>
        <v>0</v>
      </c>
    </row>
    <row r="24" spans="1:39" ht="12.75" customHeight="1" x14ac:dyDescent="0.2">
      <c r="A24" s="513" t="s">
        <v>364</v>
      </c>
      <c r="B24" s="60" t="s">
        <v>8</v>
      </c>
      <c r="C24" s="60" t="s">
        <v>22</v>
      </c>
      <c r="D24" s="725">
        <v>30</v>
      </c>
      <c r="E24" s="725">
        <v>20</v>
      </c>
      <c r="F24" s="514">
        <v>0</v>
      </c>
      <c r="G24" s="61">
        <f t="shared" si="89"/>
        <v>23.524999999999999</v>
      </c>
      <c r="H24" s="61">
        <f t="shared" si="90"/>
        <v>6.4750000000000014</v>
      </c>
      <c r="I24" s="62">
        <f t="shared" si="91"/>
        <v>0.21583333333333338</v>
      </c>
      <c r="J24" s="63">
        <v>1</v>
      </c>
      <c r="K24" s="40">
        <v>32</v>
      </c>
      <c r="L24" s="41">
        <v>1.2</v>
      </c>
      <c r="M24" s="65">
        <v>0</v>
      </c>
      <c r="N24" s="65"/>
      <c r="O24" s="66">
        <f t="shared" si="92"/>
        <v>0</v>
      </c>
      <c r="P24" s="67">
        <f t="shared" si="93"/>
        <v>0</v>
      </c>
      <c r="Q24" s="69"/>
      <c r="R24" s="67">
        <f t="shared" si="94"/>
        <v>0</v>
      </c>
      <c r="S24" s="628">
        <v>700</v>
      </c>
      <c r="T24" s="67">
        <f t="shared" si="95"/>
        <v>21.875</v>
      </c>
      <c r="U24" s="522"/>
      <c r="V24" s="67">
        <f t="shared" si="96"/>
        <v>0</v>
      </c>
      <c r="W24" s="69">
        <v>0</v>
      </c>
      <c r="X24" s="67">
        <f t="shared" si="97"/>
        <v>0</v>
      </c>
      <c r="Y24" s="69">
        <v>0</v>
      </c>
      <c r="Z24" s="67">
        <f t="shared" si="98"/>
        <v>0</v>
      </c>
      <c r="AA24" s="69">
        <v>0</v>
      </c>
      <c r="AB24" s="67">
        <f t="shared" si="99"/>
        <v>0</v>
      </c>
      <c r="AC24" s="67">
        <v>0</v>
      </c>
      <c r="AD24" s="69">
        <v>0</v>
      </c>
      <c r="AE24" s="67">
        <f t="shared" si="100"/>
        <v>0</v>
      </c>
      <c r="AF24" s="67">
        <v>0</v>
      </c>
      <c r="AG24" s="67">
        <v>0</v>
      </c>
      <c r="AH24" s="70">
        <v>0.04</v>
      </c>
      <c r="AI24" s="70">
        <v>1.4999999999999999E-2</v>
      </c>
      <c r="AJ24" s="67">
        <f t="shared" si="101"/>
        <v>1.2</v>
      </c>
      <c r="AK24" s="71">
        <f t="shared" si="102"/>
        <v>0.44999999999999996</v>
      </c>
      <c r="AM24" s="23">
        <f t="shared" si="103"/>
        <v>0</v>
      </c>
    </row>
    <row r="25" spans="1:39" ht="12.75" customHeight="1" x14ac:dyDescent="0.2">
      <c r="A25" s="513" t="s">
        <v>364</v>
      </c>
      <c r="B25" s="60" t="s">
        <v>9</v>
      </c>
      <c r="C25" s="60" t="s">
        <v>22</v>
      </c>
      <c r="D25" s="725">
        <v>30</v>
      </c>
      <c r="E25" s="725">
        <v>20</v>
      </c>
      <c r="F25" s="514">
        <v>0</v>
      </c>
      <c r="G25" s="61">
        <f t="shared" si="89"/>
        <v>23.524999999999999</v>
      </c>
      <c r="H25" s="61">
        <f t="shared" si="90"/>
        <v>6.4750000000000014</v>
      </c>
      <c r="I25" s="62">
        <f t="shared" si="91"/>
        <v>0.21583333333333338</v>
      </c>
      <c r="J25" s="63">
        <v>1</v>
      </c>
      <c r="K25" s="40">
        <v>32</v>
      </c>
      <c r="L25" s="41">
        <v>1.2</v>
      </c>
      <c r="M25" s="65">
        <v>0</v>
      </c>
      <c r="N25" s="65"/>
      <c r="O25" s="66">
        <f t="shared" si="92"/>
        <v>0</v>
      </c>
      <c r="P25" s="67">
        <f t="shared" si="93"/>
        <v>0</v>
      </c>
      <c r="Q25" s="69"/>
      <c r="R25" s="67">
        <f t="shared" si="94"/>
        <v>0</v>
      </c>
      <c r="S25" s="628">
        <v>700</v>
      </c>
      <c r="T25" s="67">
        <f t="shared" si="95"/>
        <v>21.875</v>
      </c>
      <c r="U25" s="522"/>
      <c r="V25" s="67">
        <f t="shared" si="96"/>
        <v>0</v>
      </c>
      <c r="W25" s="69">
        <v>0</v>
      </c>
      <c r="X25" s="67">
        <f t="shared" si="97"/>
        <v>0</v>
      </c>
      <c r="Y25" s="69">
        <v>0</v>
      </c>
      <c r="Z25" s="67">
        <f t="shared" si="98"/>
        <v>0</v>
      </c>
      <c r="AA25" s="69">
        <v>0</v>
      </c>
      <c r="AB25" s="67">
        <f t="shared" si="99"/>
        <v>0</v>
      </c>
      <c r="AC25" s="67">
        <v>0</v>
      </c>
      <c r="AD25" s="69">
        <v>0</v>
      </c>
      <c r="AE25" s="67">
        <f t="shared" si="100"/>
        <v>0</v>
      </c>
      <c r="AF25" s="67">
        <v>0</v>
      </c>
      <c r="AG25" s="67">
        <v>0</v>
      </c>
      <c r="AH25" s="70">
        <v>0.04</v>
      </c>
      <c r="AI25" s="70">
        <v>1.4999999999999999E-2</v>
      </c>
      <c r="AJ25" s="67">
        <f t="shared" si="101"/>
        <v>1.2</v>
      </c>
      <c r="AK25" s="71">
        <f t="shared" si="102"/>
        <v>0.44999999999999996</v>
      </c>
      <c r="AM25" s="23">
        <f t="shared" si="103"/>
        <v>0</v>
      </c>
    </row>
    <row r="26" spans="1:39" ht="12.75" customHeight="1" x14ac:dyDescent="0.2">
      <c r="A26" s="513" t="s">
        <v>364</v>
      </c>
      <c r="B26" s="60" t="s">
        <v>10</v>
      </c>
      <c r="C26" s="60" t="s">
        <v>22</v>
      </c>
      <c r="D26" s="725">
        <v>30</v>
      </c>
      <c r="E26" s="725">
        <v>20</v>
      </c>
      <c r="F26" s="514">
        <v>0</v>
      </c>
      <c r="G26" s="61">
        <f t="shared" si="89"/>
        <v>23.524999999999999</v>
      </c>
      <c r="H26" s="61">
        <f t="shared" si="90"/>
        <v>6.4750000000000014</v>
      </c>
      <c r="I26" s="62">
        <f t="shared" si="91"/>
        <v>0.21583333333333338</v>
      </c>
      <c r="J26" s="63">
        <v>1</v>
      </c>
      <c r="K26" s="40">
        <v>32</v>
      </c>
      <c r="L26" s="41">
        <v>1.2</v>
      </c>
      <c r="M26" s="65">
        <v>0</v>
      </c>
      <c r="N26" s="65"/>
      <c r="O26" s="66">
        <f t="shared" si="92"/>
        <v>0</v>
      </c>
      <c r="P26" s="67">
        <f t="shared" si="93"/>
        <v>0</v>
      </c>
      <c r="Q26" s="69"/>
      <c r="R26" s="67">
        <f t="shared" si="94"/>
        <v>0</v>
      </c>
      <c r="S26" s="628">
        <v>700</v>
      </c>
      <c r="T26" s="67">
        <f t="shared" si="95"/>
        <v>21.875</v>
      </c>
      <c r="U26" s="522"/>
      <c r="V26" s="67">
        <f t="shared" si="96"/>
        <v>0</v>
      </c>
      <c r="W26" s="69">
        <v>0</v>
      </c>
      <c r="X26" s="67">
        <f t="shared" si="97"/>
        <v>0</v>
      </c>
      <c r="Y26" s="69">
        <v>0</v>
      </c>
      <c r="Z26" s="67">
        <f t="shared" si="98"/>
        <v>0</v>
      </c>
      <c r="AA26" s="69">
        <v>0</v>
      </c>
      <c r="AB26" s="67">
        <f t="shared" si="99"/>
        <v>0</v>
      </c>
      <c r="AC26" s="67">
        <v>0</v>
      </c>
      <c r="AD26" s="69">
        <v>0</v>
      </c>
      <c r="AE26" s="67">
        <f t="shared" si="100"/>
        <v>0</v>
      </c>
      <c r="AF26" s="67">
        <v>0</v>
      </c>
      <c r="AG26" s="67">
        <v>0</v>
      </c>
      <c r="AH26" s="70">
        <v>0.04</v>
      </c>
      <c r="AI26" s="70">
        <v>1.4999999999999999E-2</v>
      </c>
      <c r="AJ26" s="67">
        <f t="shared" si="101"/>
        <v>1.2</v>
      </c>
      <c r="AK26" s="71">
        <f t="shared" si="102"/>
        <v>0.44999999999999996</v>
      </c>
      <c r="AM26" s="23">
        <f t="shared" si="103"/>
        <v>0</v>
      </c>
    </row>
    <row r="27" spans="1:39" s="370" customFormat="1" ht="13.5" customHeight="1" thickBot="1" x14ac:dyDescent="0.25">
      <c r="A27" s="649" t="s">
        <v>364</v>
      </c>
      <c r="B27" s="80" t="s">
        <v>11</v>
      </c>
      <c r="C27" s="80" t="s">
        <v>22</v>
      </c>
      <c r="D27" s="749">
        <v>30</v>
      </c>
      <c r="E27" s="749">
        <v>20</v>
      </c>
      <c r="F27" s="650">
        <v>0</v>
      </c>
      <c r="G27" s="619">
        <f t="shared" si="89"/>
        <v>23.524999999999999</v>
      </c>
      <c r="H27" s="619">
        <f t="shared" si="90"/>
        <v>6.4750000000000014</v>
      </c>
      <c r="I27" s="620">
        <f t="shared" si="91"/>
        <v>0.21583333333333338</v>
      </c>
      <c r="J27" s="651">
        <v>1</v>
      </c>
      <c r="K27" s="52">
        <v>32</v>
      </c>
      <c r="L27" s="53">
        <v>1.2</v>
      </c>
      <c r="M27" s="652">
        <v>0</v>
      </c>
      <c r="N27" s="652"/>
      <c r="O27" s="653">
        <f t="shared" si="92"/>
        <v>0</v>
      </c>
      <c r="P27" s="81">
        <f t="shared" si="93"/>
        <v>0</v>
      </c>
      <c r="Q27" s="654"/>
      <c r="R27" s="81">
        <f t="shared" si="94"/>
        <v>0</v>
      </c>
      <c r="S27" s="658">
        <v>700</v>
      </c>
      <c r="T27" s="81">
        <f t="shared" si="95"/>
        <v>21.875</v>
      </c>
      <c r="U27" s="655"/>
      <c r="V27" s="81">
        <f t="shared" si="96"/>
        <v>0</v>
      </c>
      <c r="W27" s="654">
        <v>0</v>
      </c>
      <c r="X27" s="81">
        <f t="shared" si="97"/>
        <v>0</v>
      </c>
      <c r="Y27" s="654">
        <v>0</v>
      </c>
      <c r="Z27" s="81">
        <f t="shared" si="98"/>
        <v>0</v>
      </c>
      <c r="AA27" s="654">
        <v>0</v>
      </c>
      <c r="AB27" s="81">
        <f t="shared" si="99"/>
        <v>0</v>
      </c>
      <c r="AC27" s="81">
        <v>0</v>
      </c>
      <c r="AD27" s="654">
        <v>0</v>
      </c>
      <c r="AE27" s="81">
        <f t="shared" si="100"/>
        <v>0</v>
      </c>
      <c r="AF27" s="81">
        <v>0</v>
      </c>
      <c r="AG27" s="81">
        <v>0</v>
      </c>
      <c r="AH27" s="656">
        <v>0.04</v>
      </c>
      <c r="AI27" s="656">
        <v>1.4999999999999999E-2</v>
      </c>
      <c r="AJ27" s="81">
        <f t="shared" si="101"/>
        <v>1.2</v>
      </c>
      <c r="AK27" s="657">
        <f t="shared" si="102"/>
        <v>0.44999999999999996</v>
      </c>
      <c r="AM27" s="370">
        <f t="shared" si="103"/>
        <v>0</v>
      </c>
    </row>
    <row r="28" spans="1:39" s="10" customFormat="1" ht="12.75" customHeight="1" x14ac:dyDescent="0.2">
      <c r="A28" s="510" t="s">
        <v>365</v>
      </c>
      <c r="B28" s="24" t="s">
        <v>7</v>
      </c>
      <c r="C28" s="24" t="s">
        <v>22</v>
      </c>
      <c r="D28" s="723">
        <v>45</v>
      </c>
      <c r="E28" s="723">
        <v>29</v>
      </c>
      <c r="F28" s="488">
        <v>0</v>
      </c>
      <c r="G28" s="25">
        <f t="shared" ref="G28:G37" si="104">SUM(P28,R28,T28,V28,X28,Z28,AB28,AC28,AE28,AF28,AJ28,AK28)</f>
        <v>29.037500000000001</v>
      </c>
      <c r="H28" s="25">
        <f t="shared" ref="H28:H37" si="105">D28-G28</f>
        <v>15.962499999999999</v>
      </c>
      <c r="I28" s="26">
        <f t="shared" ref="I28:I37" si="106">H28/D28</f>
        <v>0.35472222222222222</v>
      </c>
      <c r="J28" s="27">
        <v>1</v>
      </c>
      <c r="K28" s="64">
        <v>32</v>
      </c>
      <c r="L28" s="29">
        <v>1.2</v>
      </c>
      <c r="M28" s="30">
        <v>0</v>
      </c>
      <c r="N28" s="30"/>
      <c r="O28" s="31">
        <f t="shared" ref="O28:O37" si="107">(M28+N28)/K28</f>
        <v>0</v>
      </c>
      <c r="P28" s="32">
        <f t="shared" ref="P28:P37" si="108">O28/J28</f>
        <v>0</v>
      </c>
      <c r="Q28" s="33"/>
      <c r="R28" s="32">
        <f t="shared" ref="R28:R37" si="109">Q28/K28</f>
        <v>0</v>
      </c>
      <c r="S28" s="486">
        <v>850</v>
      </c>
      <c r="T28" s="32">
        <f t="shared" ref="T28:T37" si="110">S28/K28</f>
        <v>26.5625</v>
      </c>
      <c r="U28" s="591"/>
      <c r="V28" s="32">
        <f t="shared" ref="V28:V37" si="111">U28/K28</f>
        <v>0</v>
      </c>
      <c r="W28" s="33">
        <v>0</v>
      </c>
      <c r="X28" s="32">
        <f t="shared" ref="X28:X37" si="112">(W28/K28)/J28</f>
        <v>0</v>
      </c>
      <c r="Y28" s="33">
        <v>0</v>
      </c>
      <c r="Z28" s="32">
        <f t="shared" ref="Z28:Z37" si="113">(Y28/K28)/J28</f>
        <v>0</v>
      </c>
      <c r="AA28" s="33">
        <v>0</v>
      </c>
      <c r="AB28" s="32">
        <f t="shared" ref="AB28:AB37" si="114">(AA28/K28)/J28</f>
        <v>0</v>
      </c>
      <c r="AC28" s="32">
        <v>0</v>
      </c>
      <c r="AD28" s="33">
        <v>0</v>
      </c>
      <c r="AE28" s="32">
        <f t="shared" ref="AE28:AE37" si="115">AD28/K28</f>
        <v>0</v>
      </c>
      <c r="AF28" s="32">
        <v>0</v>
      </c>
      <c r="AG28" s="32">
        <v>0</v>
      </c>
      <c r="AH28" s="34">
        <v>0.04</v>
      </c>
      <c r="AI28" s="34">
        <v>1.4999999999999999E-2</v>
      </c>
      <c r="AJ28" s="32">
        <f t="shared" ref="AJ28:AJ37" si="116">(D28*AH28)+AG28</f>
        <v>1.8</v>
      </c>
      <c r="AK28" s="35">
        <f t="shared" ref="AK28:AK37" si="117">D28*AI28</f>
        <v>0.67499999999999993</v>
      </c>
      <c r="AM28" s="10">
        <f t="shared" ref="AM28:AM37" si="118">(M28/100)*105</f>
        <v>0</v>
      </c>
    </row>
    <row r="29" spans="1:39" ht="12.75" customHeight="1" x14ac:dyDescent="0.2">
      <c r="A29" s="513" t="s">
        <v>365</v>
      </c>
      <c r="B29" s="60" t="s">
        <v>8</v>
      </c>
      <c r="C29" s="60" t="s">
        <v>22</v>
      </c>
      <c r="D29" s="725">
        <v>45</v>
      </c>
      <c r="E29" s="725">
        <v>29</v>
      </c>
      <c r="F29" s="514">
        <v>0</v>
      </c>
      <c r="G29" s="61">
        <f t="shared" si="104"/>
        <v>29.037500000000001</v>
      </c>
      <c r="H29" s="61">
        <f t="shared" si="105"/>
        <v>15.962499999999999</v>
      </c>
      <c r="I29" s="62">
        <f t="shared" si="106"/>
        <v>0.35472222222222222</v>
      </c>
      <c r="J29" s="63">
        <v>1</v>
      </c>
      <c r="K29" s="40">
        <v>32</v>
      </c>
      <c r="L29" s="41">
        <v>1.2</v>
      </c>
      <c r="M29" s="65">
        <v>0</v>
      </c>
      <c r="N29" s="65"/>
      <c r="O29" s="66">
        <f t="shared" si="107"/>
        <v>0</v>
      </c>
      <c r="P29" s="67">
        <f t="shared" si="108"/>
        <v>0</v>
      </c>
      <c r="Q29" s="69"/>
      <c r="R29" s="67">
        <f t="shared" si="109"/>
        <v>0</v>
      </c>
      <c r="S29" s="628">
        <v>850</v>
      </c>
      <c r="T29" s="67">
        <f t="shared" si="110"/>
        <v>26.5625</v>
      </c>
      <c r="U29" s="522"/>
      <c r="V29" s="67">
        <f t="shared" si="111"/>
        <v>0</v>
      </c>
      <c r="W29" s="69">
        <v>0</v>
      </c>
      <c r="X29" s="67">
        <f t="shared" si="112"/>
        <v>0</v>
      </c>
      <c r="Y29" s="69">
        <v>0</v>
      </c>
      <c r="Z29" s="67">
        <f t="shared" si="113"/>
        <v>0</v>
      </c>
      <c r="AA29" s="69">
        <v>0</v>
      </c>
      <c r="AB29" s="67">
        <f t="shared" si="114"/>
        <v>0</v>
      </c>
      <c r="AC29" s="67">
        <v>0</v>
      </c>
      <c r="AD29" s="69">
        <v>0</v>
      </c>
      <c r="AE29" s="67">
        <f t="shared" si="115"/>
        <v>0</v>
      </c>
      <c r="AF29" s="67">
        <v>0</v>
      </c>
      <c r="AG29" s="67">
        <v>0</v>
      </c>
      <c r="AH29" s="70">
        <v>0.04</v>
      </c>
      <c r="AI29" s="70">
        <v>1.4999999999999999E-2</v>
      </c>
      <c r="AJ29" s="67">
        <f t="shared" si="116"/>
        <v>1.8</v>
      </c>
      <c r="AK29" s="71">
        <f t="shared" si="117"/>
        <v>0.67499999999999993</v>
      </c>
      <c r="AM29" s="23">
        <f t="shared" si="118"/>
        <v>0</v>
      </c>
    </row>
    <row r="30" spans="1:39" ht="12.75" customHeight="1" x14ac:dyDescent="0.2">
      <c r="A30" s="513" t="s">
        <v>365</v>
      </c>
      <c r="B30" s="60" t="s">
        <v>9</v>
      </c>
      <c r="C30" s="60" t="s">
        <v>22</v>
      </c>
      <c r="D30" s="725">
        <v>45</v>
      </c>
      <c r="E30" s="725">
        <v>29</v>
      </c>
      <c r="F30" s="514">
        <v>0</v>
      </c>
      <c r="G30" s="61">
        <f t="shared" si="104"/>
        <v>29.037500000000001</v>
      </c>
      <c r="H30" s="61">
        <f t="shared" si="105"/>
        <v>15.962499999999999</v>
      </c>
      <c r="I30" s="62">
        <f t="shared" si="106"/>
        <v>0.35472222222222222</v>
      </c>
      <c r="J30" s="63">
        <v>1</v>
      </c>
      <c r="K30" s="40">
        <v>32</v>
      </c>
      <c r="L30" s="41">
        <v>1.2</v>
      </c>
      <c r="M30" s="65">
        <v>0</v>
      </c>
      <c r="N30" s="65"/>
      <c r="O30" s="66">
        <f t="shared" si="107"/>
        <v>0</v>
      </c>
      <c r="P30" s="67">
        <f t="shared" si="108"/>
        <v>0</v>
      </c>
      <c r="Q30" s="69"/>
      <c r="R30" s="67">
        <f t="shared" si="109"/>
        <v>0</v>
      </c>
      <c r="S30" s="628">
        <v>850</v>
      </c>
      <c r="T30" s="67">
        <f t="shared" si="110"/>
        <v>26.5625</v>
      </c>
      <c r="U30" s="522"/>
      <c r="V30" s="67">
        <f t="shared" si="111"/>
        <v>0</v>
      </c>
      <c r="W30" s="69">
        <v>0</v>
      </c>
      <c r="X30" s="67">
        <f t="shared" si="112"/>
        <v>0</v>
      </c>
      <c r="Y30" s="69">
        <v>0</v>
      </c>
      <c r="Z30" s="67">
        <f t="shared" si="113"/>
        <v>0</v>
      </c>
      <c r="AA30" s="69">
        <v>0</v>
      </c>
      <c r="AB30" s="67">
        <f t="shared" si="114"/>
        <v>0</v>
      </c>
      <c r="AC30" s="67">
        <v>0</v>
      </c>
      <c r="AD30" s="69">
        <v>0</v>
      </c>
      <c r="AE30" s="67">
        <f t="shared" si="115"/>
        <v>0</v>
      </c>
      <c r="AF30" s="67">
        <v>0</v>
      </c>
      <c r="AG30" s="67">
        <v>0</v>
      </c>
      <c r="AH30" s="70">
        <v>0.04</v>
      </c>
      <c r="AI30" s="70">
        <v>1.4999999999999999E-2</v>
      </c>
      <c r="AJ30" s="67">
        <f t="shared" si="116"/>
        <v>1.8</v>
      </c>
      <c r="AK30" s="71">
        <f t="shared" si="117"/>
        <v>0.67499999999999993</v>
      </c>
      <c r="AM30" s="23">
        <f t="shared" si="118"/>
        <v>0</v>
      </c>
    </row>
    <row r="31" spans="1:39" ht="12.75" customHeight="1" x14ac:dyDescent="0.2">
      <c r="A31" s="513" t="s">
        <v>365</v>
      </c>
      <c r="B31" s="60" t="s">
        <v>10</v>
      </c>
      <c r="C31" s="60" t="s">
        <v>22</v>
      </c>
      <c r="D31" s="725">
        <v>45</v>
      </c>
      <c r="E31" s="725">
        <v>29</v>
      </c>
      <c r="F31" s="514">
        <v>0</v>
      </c>
      <c r="G31" s="61">
        <f t="shared" si="104"/>
        <v>29.037500000000001</v>
      </c>
      <c r="H31" s="61">
        <f t="shared" si="105"/>
        <v>15.962499999999999</v>
      </c>
      <c r="I31" s="62">
        <f t="shared" si="106"/>
        <v>0.35472222222222222</v>
      </c>
      <c r="J31" s="63">
        <v>1</v>
      </c>
      <c r="K31" s="40">
        <v>32</v>
      </c>
      <c r="L31" s="41">
        <v>1.2</v>
      </c>
      <c r="M31" s="65">
        <v>0</v>
      </c>
      <c r="N31" s="65"/>
      <c r="O31" s="66">
        <f t="shared" si="107"/>
        <v>0</v>
      </c>
      <c r="P31" s="67">
        <f t="shared" si="108"/>
        <v>0</v>
      </c>
      <c r="Q31" s="69"/>
      <c r="R31" s="67">
        <f t="shared" si="109"/>
        <v>0</v>
      </c>
      <c r="S31" s="628">
        <v>850</v>
      </c>
      <c r="T31" s="67">
        <f t="shared" si="110"/>
        <v>26.5625</v>
      </c>
      <c r="U31" s="522"/>
      <c r="V31" s="67">
        <f t="shared" si="111"/>
        <v>0</v>
      </c>
      <c r="W31" s="69">
        <v>0</v>
      </c>
      <c r="X31" s="67">
        <f t="shared" si="112"/>
        <v>0</v>
      </c>
      <c r="Y31" s="69">
        <v>0</v>
      </c>
      <c r="Z31" s="67">
        <f t="shared" si="113"/>
        <v>0</v>
      </c>
      <c r="AA31" s="69">
        <v>0</v>
      </c>
      <c r="AB31" s="67">
        <f t="shared" si="114"/>
        <v>0</v>
      </c>
      <c r="AC31" s="67">
        <v>0</v>
      </c>
      <c r="AD31" s="69">
        <v>0</v>
      </c>
      <c r="AE31" s="67">
        <f t="shared" si="115"/>
        <v>0</v>
      </c>
      <c r="AF31" s="67">
        <v>0</v>
      </c>
      <c r="AG31" s="67">
        <v>0</v>
      </c>
      <c r="AH31" s="70">
        <v>0.04</v>
      </c>
      <c r="AI31" s="70">
        <v>1.4999999999999999E-2</v>
      </c>
      <c r="AJ31" s="67">
        <f t="shared" si="116"/>
        <v>1.8</v>
      </c>
      <c r="AK31" s="71">
        <f t="shared" si="117"/>
        <v>0.67499999999999993</v>
      </c>
      <c r="AM31" s="23">
        <f t="shared" si="118"/>
        <v>0</v>
      </c>
    </row>
    <row r="32" spans="1:39" s="370" customFormat="1" ht="13.5" customHeight="1" thickBot="1" x14ac:dyDescent="0.25">
      <c r="A32" s="649" t="s">
        <v>365</v>
      </c>
      <c r="B32" s="80" t="s">
        <v>11</v>
      </c>
      <c r="C32" s="80" t="s">
        <v>22</v>
      </c>
      <c r="D32" s="749">
        <v>45</v>
      </c>
      <c r="E32" s="749">
        <v>29</v>
      </c>
      <c r="F32" s="650">
        <v>0</v>
      </c>
      <c r="G32" s="619">
        <f t="shared" si="104"/>
        <v>29.037500000000001</v>
      </c>
      <c r="H32" s="619">
        <f t="shared" si="105"/>
        <v>15.962499999999999</v>
      </c>
      <c r="I32" s="620">
        <f t="shared" si="106"/>
        <v>0.35472222222222222</v>
      </c>
      <c r="J32" s="651">
        <v>1</v>
      </c>
      <c r="K32" s="52">
        <v>32</v>
      </c>
      <c r="L32" s="53">
        <v>1.2</v>
      </c>
      <c r="M32" s="652">
        <v>0</v>
      </c>
      <c r="N32" s="652"/>
      <c r="O32" s="653">
        <f t="shared" si="107"/>
        <v>0</v>
      </c>
      <c r="P32" s="81">
        <f t="shared" si="108"/>
        <v>0</v>
      </c>
      <c r="Q32" s="654"/>
      <c r="R32" s="81">
        <f t="shared" si="109"/>
        <v>0</v>
      </c>
      <c r="S32" s="658">
        <v>850</v>
      </c>
      <c r="T32" s="81">
        <f t="shared" si="110"/>
        <v>26.5625</v>
      </c>
      <c r="U32" s="655"/>
      <c r="V32" s="81">
        <f t="shared" si="111"/>
        <v>0</v>
      </c>
      <c r="W32" s="654">
        <v>0</v>
      </c>
      <c r="X32" s="81">
        <f t="shared" si="112"/>
        <v>0</v>
      </c>
      <c r="Y32" s="654">
        <v>0</v>
      </c>
      <c r="Z32" s="81">
        <f t="shared" si="113"/>
        <v>0</v>
      </c>
      <c r="AA32" s="654">
        <v>0</v>
      </c>
      <c r="AB32" s="81">
        <f t="shared" si="114"/>
        <v>0</v>
      </c>
      <c r="AC32" s="81">
        <v>0</v>
      </c>
      <c r="AD32" s="654">
        <v>0</v>
      </c>
      <c r="AE32" s="81">
        <f t="shared" si="115"/>
        <v>0</v>
      </c>
      <c r="AF32" s="81">
        <v>0</v>
      </c>
      <c r="AG32" s="81">
        <v>0</v>
      </c>
      <c r="AH32" s="656">
        <v>0.04</v>
      </c>
      <c r="AI32" s="656">
        <v>1.4999999999999999E-2</v>
      </c>
      <c r="AJ32" s="81">
        <f t="shared" si="116"/>
        <v>1.8</v>
      </c>
      <c r="AK32" s="657">
        <f t="shared" si="117"/>
        <v>0.67499999999999993</v>
      </c>
      <c r="AM32" s="370">
        <f t="shared" si="118"/>
        <v>0</v>
      </c>
    </row>
    <row r="33" spans="1:39" s="10" customFormat="1" ht="12.75" customHeight="1" x14ac:dyDescent="0.2">
      <c r="A33" s="510" t="s">
        <v>366</v>
      </c>
      <c r="B33" s="24" t="s">
        <v>7</v>
      </c>
      <c r="C33" s="24" t="s">
        <v>22</v>
      </c>
      <c r="D33" s="488">
        <v>30</v>
      </c>
      <c r="E33" s="488">
        <v>20</v>
      </c>
      <c r="F33" s="488">
        <v>0</v>
      </c>
      <c r="G33" s="25">
        <f t="shared" si="104"/>
        <v>1.65</v>
      </c>
      <c r="H33" s="25">
        <f t="shared" si="105"/>
        <v>28.35</v>
      </c>
      <c r="I33" s="26">
        <f t="shared" si="106"/>
        <v>0.94500000000000006</v>
      </c>
      <c r="J33" s="27">
        <v>1</v>
      </c>
      <c r="K33" s="64">
        <v>32</v>
      </c>
      <c r="L33" s="29">
        <v>1.2</v>
      </c>
      <c r="M33" s="30">
        <v>0</v>
      </c>
      <c r="N33" s="30"/>
      <c r="O33" s="31">
        <f t="shared" si="107"/>
        <v>0</v>
      </c>
      <c r="P33" s="32">
        <f t="shared" si="108"/>
        <v>0</v>
      </c>
      <c r="Q33" s="33"/>
      <c r="R33" s="32">
        <f t="shared" si="109"/>
        <v>0</v>
      </c>
      <c r="S33" s="33"/>
      <c r="T33" s="32">
        <f t="shared" si="110"/>
        <v>0</v>
      </c>
      <c r="U33" s="591"/>
      <c r="V33" s="32">
        <f t="shared" si="111"/>
        <v>0</v>
      </c>
      <c r="W33" s="33">
        <v>0</v>
      </c>
      <c r="X33" s="32">
        <f t="shared" si="112"/>
        <v>0</v>
      </c>
      <c r="Y33" s="33">
        <v>0</v>
      </c>
      <c r="Z33" s="32">
        <f t="shared" si="113"/>
        <v>0</v>
      </c>
      <c r="AA33" s="33">
        <v>0</v>
      </c>
      <c r="AB33" s="32">
        <f t="shared" si="114"/>
        <v>0</v>
      </c>
      <c r="AC33" s="32">
        <v>0</v>
      </c>
      <c r="AD33" s="33">
        <v>0</v>
      </c>
      <c r="AE33" s="32">
        <f t="shared" si="115"/>
        <v>0</v>
      </c>
      <c r="AF33" s="32">
        <v>0</v>
      </c>
      <c r="AG33" s="32">
        <v>0</v>
      </c>
      <c r="AH33" s="34">
        <v>0.04</v>
      </c>
      <c r="AI33" s="34">
        <v>1.4999999999999999E-2</v>
      </c>
      <c r="AJ33" s="32">
        <f t="shared" si="116"/>
        <v>1.2</v>
      </c>
      <c r="AK33" s="35">
        <f t="shared" si="117"/>
        <v>0.44999999999999996</v>
      </c>
      <c r="AM33" s="10">
        <f t="shared" si="118"/>
        <v>0</v>
      </c>
    </row>
    <row r="34" spans="1:39" ht="12.75" customHeight="1" x14ac:dyDescent="0.2">
      <c r="A34" s="513" t="s">
        <v>366</v>
      </c>
      <c r="B34" s="60" t="s">
        <v>8</v>
      </c>
      <c r="C34" s="60" t="s">
        <v>22</v>
      </c>
      <c r="D34" s="514">
        <v>30</v>
      </c>
      <c r="E34" s="514">
        <v>20</v>
      </c>
      <c r="F34" s="514">
        <v>0</v>
      </c>
      <c r="G34" s="61">
        <f t="shared" si="104"/>
        <v>1.65</v>
      </c>
      <c r="H34" s="61">
        <f t="shared" si="105"/>
        <v>28.35</v>
      </c>
      <c r="I34" s="62">
        <f t="shared" si="106"/>
        <v>0.94500000000000006</v>
      </c>
      <c r="J34" s="63">
        <v>1</v>
      </c>
      <c r="K34" s="40">
        <v>32</v>
      </c>
      <c r="L34" s="41">
        <v>1.2</v>
      </c>
      <c r="M34" s="65">
        <v>0</v>
      </c>
      <c r="N34" s="65"/>
      <c r="O34" s="66">
        <f t="shared" si="107"/>
        <v>0</v>
      </c>
      <c r="P34" s="67">
        <f t="shared" si="108"/>
        <v>0</v>
      </c>
      <c r="Q34" s="69"/>
      <c r="R34" s="67">
        <f t="shared" si="109"/>
        <v>0</v>
      </c>
      <c r="S34" s="69"/>
      <c r="T34" s="67">
        <f t="shared" si="110"/>
        <v>0</v>
      </c>
      <c r="U34" s="522"/>
      <c r="V34" s="67">
        <f t="shared" si="111"/>
        <v>0</v>
      </c>
      <c r="W34" s="69">
        <v>0</v>
      </c>
      <c r="X34" s="67">
        <f t="shared" si="112"/>
        <v>0</v>
      </c>
      <c r="Y34" s="69">
        <v>0</v>
      </c>
      <c r="Z34" s="67">
        <f t="shared" si="113"/>
        <v>0</v>
      </c>
      <c r="AA34" s="69">
        <v>0</v>
      </c>
      <c r="AB34" s="67">
        <f t="shared" si="114"/>
        <v>0</v>
      </c>
      <c r="AC34" s="67">
        <v>0</v>
      </c>
      <c r="AD34" s="69">
        <v>0</v>
      </c>
      <c r="AE34" s="67">
        <f t="shared" si="115"/>
        <v>0</v>
      </c>
      <c r="AF34" s="67">
        <v>0</v>
      </c>
      <c r="AG34" s="67">
        <v>0</v>
      </c>
      <c r="AH34" s="70">
        <v>0.04</v>
      </c>
      <c r="AI34" s="70">
        <v>1.4999999999999999E-2</v>
      </c>
      <c r="AJ34" s="67">
        <f t="shared" si="116"/>
        <v>1.2</v>
      </c>
      <c r="AK34" s="71">
        <f t="shared" si="117"/>
        <v>0.44999999999999996</v>
      </c>
      <c r="AM34" s="23">
        <f t="shared" si="118"/>
        <v>0</v>
      </c>
    </row>
    <row r="35" spans="1:39" ht="12.75" customHeight="1" x14ac:dyDescent="0.2">
      <c r="A35" s="513" t="s">
        <v>366</v>
      </c>
      <c r="B35" s="60" t="s">
        <v>9</v>
      </c>
      <c r="C35" s="60" t="s">
        <v>22</v>
      </c>
      <c r="D35" s="514">
        <v>30</v>
      </c>
      <c r="E35" s="514">
        <v>20</v>
      </c>
      <c r="F35" s="514">
        <v>0</v>
      </c>
      <c r="G35" s="61">
        <f t="shared" si="104"/>
        <v>1.65</v>
      </c>
      <c r="H35" s="61">
        <f t="shared" si="105"/>
        <v>28.35</v>
      </c>
      <c r="I35" s="62">
        <f t="shared" si="106"/>
        <v>0.94500000000000006</v>
      </c>
      <c r="J35" s="63">
        <v>1</v>
      </c>
      <c r="K35" s="40">
        <v>32</v>
      </c>
      <c r="L35" s="41">
        <v>1.2</v>
      </c>
      <c r="M35" s="65">
        <v>0</v>
      </c>
      <c r="N35" s="65"/>
      <c r="O35" s="66">
        <f t="shared" si="107"/>
        <v>0</v>
      </c>
      <c r="P35" s="67">
        <f t="shared" si="108"/>
        <v>0</v>
      </c>
      <c r="Q35" s="69"/>
      <c r="R35" s="67">
        <f t="shared" si="109"/>
        <v>0</v>
      </c>
      <c r="S35" s="69"/>
      <c r="T35" s="67">
        <f t="shared" si="110"/>
        <v>0</v>
      </c>
      <c r="U35" s="522"/>
      <c r="V35" s="67">
        <f t="shared" si="111"/>
        <v>0</v>
      </c>
      <c r="W35" s="69">
        <v>0</v>
      </c>
      <c r="X35" s="67">
        <f t="shared" si="112"/>
        <v>0</v>
      </c>
      <c r="Y35" s="69">
        <v>0</v>
      </c>
      <c r="Z35" s="67">
        <f t="shared" si="113"/>
        <v>0</v>
      </c>
      <c r="AA35" s="69">
        <v>0</v>
      </c>
      <c r="AB35" s="67">
        <f t="shared" si="114"/>
        <v>0</v>
      </c>
      <c r="AC35" s="67">
        <v>0</v>
      </c>
      <c r="AD35" s="69">
        <v>0</v>
      </c>
      <c r="AE35" s="67">
        <f t="shared" si="115"/>
        <v>0</v>
      </c>
      <c r="AF35" s="67">
        <v>0</v>
      </c>
      <c r="AG35" s="67">
        <v>0</v>
      </c>
      <c r="AH35" s="70">
        <v>0.04</v>
      </c>
      <c r="AI35" s="70">
        <v>1.4999999999999999E-2</v>
      </c>
      <c r="AJ35" s="67">
        <f t="shared" si="116"/>
        <v>1.2</v>
      </c>
      <c r="AK35" s="71">
        <f t="shared" si="117"/>
        <v>0.44999999999999996</v>
      </c>
      <c r="AM35" s="23">
        <f t="shared" si="118"/>
        <v>0</v>
      </c>
    </row>
    <row r="36" spans="1:39" ht="12.75" customHeight="1" x14ac:dyDescent="0.2">
      <c r="A36" s="513" t="s">
        <v>366</v>
      </c>
      <c r="B36" s="60" t="s">
        <v>10</v>
      </c>
      <c r="C36" s="60" t="s">
        <v>22</v>
      </c>
      <c r="D36" s="514">
        <v>30</v>
      </c>
      <c r="E36" s="514">
        <v>20</v>
      </c>
      <c r="F36" s="514">
        <v>0</v>
      </c>
      <c r="G36" s="61">
        <f t="shared" si="104"/>
        <v>1.65</v>
      </c>
      <c r="H36" s="61">
        <f t="shared" si="105"/>
        <v>28.35</v>
      </c>
      <c r="I36" s="62">
        <f t="shared" si="106"/>
        <v>0.94500000000000006</v>
      </c>
      <c r="J36" s="63">
        <v>1</v>
      </c>
      <c r="K36" s="40">
        <v>32</v>
      </c>
      <c r="L36" s="41">
        <v>1.2</v>
      </c>
      <c r="M36" s="65">
        <v>0</v>
      </c>
      <c r="N36" s="65"/>
      <c r="O36" s="66">
        <f t="shared" si="107"/>
        <v>0</v>
      </c>
      <c r="P36" s="67">
        <f t="shared" si="108"/>
        <v>0</v>
      </c>
      <c r="Q36" s="69"/>
      <c r="R36" s="67">
        <f t="shared" si="109"/>
        <v>0</v>
      </c>
      <c r="S36" s="69"/>
      <c r="T36" s="67">
        <f t="shared" si="110"/>
        <v>0</v>
      </c>
      <c r="U36" s="522"/>
      <c r="V36" s="67">
        <f t="shared" si="111"/>
        <v>0</v>
      </c>
      <c r="W36" s="69">
        <v>0</v>
      </c>
      <c r="X36" s="67">
        <f t="shared" si="112"/>
        <v>0</v>
      </c>
      <c r="Y36" s="69">
        <v>0</v>
      </c>
      <c r="Z36" s="67">
        <f t="shared" si="113"/>
        <v>0</v>
      </c>
      <c r="AA36" s="69">
        <v>0</v>
      </c>
      <c r="AB36" s="67">
        <f t="shared" si="114"/>
        <v>0</v>
      </c>
      <c r="AC36" s="67">
        <v>0</v>
      </c>
      <c r="AD36" s="69">
        <v>0</v>
      </c>
      <c r="AE36" s="67">
        <f t="shared" si="115"/>
        <v>0</v>
      </c>
      <c r="AF36" s="67">
        <v>0</v>
      </c>
      <c r="AG36" s="67">
        <v>0</v>
      </c>
      <c r="AH36" s="70">
        <v>0.04</v>
      </c>
      <c r="AI36" s="70">
        <v>1.4999999999999999E-2</v>
      </c>
      <c r="AJ36" s="67">
        <f t="shared" si="116"/>
        <v>1.2</v>
      </c>
      <c r="AK36" s="71">
        <f t="shared" si="117"/>
        <v>0.44999999999999996</v>
      </c>
      <c r="AM36" s="23">
        <f t="shared" si="118"/>
        <v>0</v>
      </c>
    </row>
    <row r="37" spans="1:39" s="370" customFormat="1" ht="13.5" customHeight="1" thickBot="1" x14ac:dyDescent="0.25">
      <c r="A37" s="649" t="s">
        <v>366</v>
      </c>
      <c r="B37" s="80" t="s">
        <v>11</v>
      </c>
      <c r="C37" s="80" t="s">
        <v>22</v>
      </c>
      <c r="D37" s="650">
        <v>30</v>
      </c>
      <c r="E37" s="650">
        <v>20</v>
      </c>
      <c r="F37" s="650">
        <v>0</v>
      </c>
      <c r="G37" s="619">
        <f t="shared" si="104"/>
        <v>1.65</v>
      </c>
      <c r="H37" s="619">
        <f t="shared" si="105"/>
        <v>28.35</v>
      </c>
      <c r="I37" s="620">
        <f t="shared" si="106"/>
        <v>0.94500000000000006</v>
      </c>
      <c r="J37" s="651">
        <v>1</v>
      </c>
      <c r="K37" s="52">
        <v>32</v>
      </c>
      <c r="L37" s="53">
        <v>1.2</v>
      </c>
      <c r="M37" s="652">
        <v>0</v>
      </c>
      <c r="N37" s="652"/>
      <c r="O37" s="653">
        <f t="shared" si="107"/>
        <v>0</v>
      </c>
      <c r="P37" s="81">
        <f t="shared" si="108"/>
        <v>0</v>
      </c>
      <c r="Q37" s="654"/>
      <c r="R37" s="81">
        <f t="shared" si="109"/>
        <v>0</v>
      </c>
      <c r="S37" s="654"/>
      <c r="T37" s="81">
        <f t="shared" si="110"/>
        <v>0</v>
      </c>
      <c r="U37" s="655"/>
      <c r="V37" s="81">
        <f t="shared" si="111"/>
        <v>0</v>
      </c>
      <c r="W37" s="654">
        <v>0</v>
      </c>
      <c r="X37" s="81">
        <f t="shared" si="112"/>
        <v>0</v>
      </c>
      <c r="Y37" s="654">
        <v>0</v>
      </c>
      <c r="Z37" s="81">
        <f t="shared" si="113"/>
        <v>0</v>
      </c>
      <c r="AA37" s="654">
        <v>0</v>
      </c>
      <c r="AB37" s="81">
        <f t="shared" si="114"/>
        <v>0</v>
      </c>
      <c r="AC37" s="81">
        <v>0</v>
      </c>
      <c r="AD37" s="654">
        <v>0</v>
      </c>
      <c r="AE37" s="81">
        <f t="shared" si="115"/>
        <v>0</v>
      </c>
      <c r="AF37" s="81">
        <v>0</v>
      </c>
      <c r="AG37" s="81">
        <v>0</v>
      </c>
      <c r="AH37" s="656">
        <v>0.04</v>
      </c>
      <c r="AI37" s="656">
        <v>1.4999999999999999E-2</v>
      </c>
      <c r="AJ37" s="81">
        <f t="shared" si="116"/>
        <v>1.2</v>
      </c>
      <c r="AK37" s="657">
        <f t="shared" si="117"/>
        <v>0.44999999999999996</v>
      </c>
      <c r="AM37" s="370">
        <f t="shared" si="118"/>
        <v>0</v>
      </c>
    </row>
    <row r="38" spans="1:39" s="10" customFormat="1" ht="12.75" customHeight="1" x14ac:dyDescent="0.2">
      <c r="A38" s="510" t="s">
        <v>367</v>
      </c>
      <c r="B38" s="24" t="s">
        <v>7</v>
      </c>
      <c r="C38" s="24" t="s">
        <v>22</v>
      </c>
      <c r="D38" s="488">
        <v>55</v>
      </c>
      <c r="E38" s="488">
        <v>30</v>
      </c>
      <c r="F38" s="488">
        <v>0</v>
      </c>
      <c r="G38" s="25">
        <f t="shared" ref="G38:G42" si="119">SUM(P38,R38,T38,V38,X38,Z38,AB38,AC38,AE38,AF38,AJ38,AK38)</f>
        <v>3.0250000000000004</v>
      </c>
      <c r="H38" s="25">
        <f t="shared" ref="H38:H42" si="120">D38-G38</f>
        <v>51.975000000000001</v>
      </c>
      <c r="I38" s="26">
        <f t="shared" ref="I38:I42" si="121">H38/D38</f>
        <v>0.94500000000000006</v>
      </c>
      <c r="J38" s="27">
        <v>1</v>
      </c>
      <c r="K38" s="64">
        <v>32</v>
      </c>
      <c r="L38" s="29">
        <v>1.2</v>
      </c>
      <c r="M38" s="30">
        <v>0</v>
      </c>
      <c r="N38" s="30"/>
      <c r="O38" s="31">
        <f t="shared" ref="O38:O42" si="122">(M38+N38)/K38</f>
        <v>0</v>
      </c>
      <c r="P38" s="32">
        <f t="shared" ref="P38:P42" si="123">O38/J38</f>
        <v>0</v>
      </c>
      <c r="Q38" s="33"/>
      <c r="R38" s="32">
        <f t="shared" ref="R38:R42" si="124">Q38/K38</f>
        <v>0</v>
      </c>
      <c r="S38" s="33"/>
      <c r="T38" s="32">
        <f t="shared" ref="T38:T42" si="125">S38/K38</f>
        <v>0</v>
      </c>
      <c r="U38" s="591"/>
      <c r="V38" s="32">
        <f t="shared" ref="V38:V42" si="126">U38/K38</f>
        <v>0</v>
      </c>
      <c r="W38" s="33">
        <v>0</v>
      </c>
      <c r="X38" s="32">
        <f t="shared" ref="X38:X42" si="127">(W38/K38)/J38</f>
        <v>0</v>
      </c>
      <c r="Y38" s="33">
        <v>0</v>
      </c>
      <c r="Z38" s="32">
        <f t="shared" ref="Z38:Z42" si="128">(Y38/K38)/J38</f>
        <v>0</v>
      </c>
      <c r="AA38" s="33">
        <v>0</v>
      </c>
      <c r="AB38" s="32">
        <f t="shared" ref="AB38:AB42" si="129">(AA38/K38)/J38</f>
        <v>0</v>
      </c>
      <c r="AC38" s="32">
        <v>0</v>
      </c>
      <c r="AD38" s="33">
        <v>0</v>
      </c>
      <c r="AE38" s="32">
        <f t="shared" ref="AE38:AE42" si="130">AD38/K38</f>
        <v>0</v>
      </c>
      <c r="AF38" s="32">
        <v>0</v>
      </c>
      <c r="AG38" s="32">
        <v>0</v>
      </c>
      <c r="AH38" s="34">
        <v>0.04</v>
      </c>
      <c r="AI38" s="34">
        <v>1.4999999999999999E-2</v>
      </c>
      <c r="AJ38" s="32">
        <f t="shared" ref="AJ38:AJ42" si="131">(D38*AH38)+AG38</f>
        <v>2.2000000000000002</v>
      </c>
      <c r="AK38" s="35">
        <f t="shared" ref="AK38:AK42" si="132">D38*AI38</f>
        <v>0.82499999999999996</v>
      </c>
      <c r="AM38" s="10">
        <f t="shared" ref="AM38:AM42" si="133">(M38/100)*105</f>
        <v>0</v>
      </c>
    </row>
    <row r="39" spans="1:39" ht="12.75" customHeight="1" x14ac:dyDescent="0.2">
      <c r="A39" s="513" t="s">
        <v>367</v>
      </c>
      <c r="B39" s="60" t="s">
        <v>8</v>
      </c>
      <c r="C39" s="60" t="s">
        <v>22</v>
      </c>
      <c r="D39" s="514">
        <v>55</v>
      </c>
      <c r="E39" s="514">
        <v>30</v>
      </c>
      <c r="F39" s="514">
        <v>0</v>
      </c>
      <c r="G39" s="61">
        <f t="shared" si="119"/>
        <v>3.0250000000000004</v>
      </c>
      <c r="H39" s="61">
        <f t="shared" si="120"/>
        <v>51.975000000000001</v>
      </c>
      <c r="I39" s="62">
        <f t="shared" si="121"/>
        <v>0.94500000000000006</v>
      </c>
      <c r="J39" s="63">
        <v>1</v>
      </c>
      <c r="K39" s="40">
        <v>32</v>
      </c>
      <c r="L39" s="41">
        <v>1.2</v>
      </c>
      <c r="M39" s="65">
        <v>0</v>
      </c>
      <c r="N39" s="65"/>
      <c r="O39" s="66">
        <f t="shared" si="122"/>
        <v>0</v>
      </c>
      <c r="P39" s="67">
        <f t="shared" si="123"/>
        <v>0</v>
      </c>
      <c r="Q39" s="69"/>
      <c r="R39" s="67">
        <f t="shared" si="124"/>
        <v>0</v>
      </c>
      <c r="S39" s="69"/>
      <c r="T39" s="67">
        <f t="shared" si="125"/>
        <v>0</v>
      </c>
      <c r="U39" s="522"/>
      <c r="V39" s="67">
        <f t="shared" si="126"/>
        <v>0</v>
      </c>
      <c r="W39" s="69">
        <v>0</v>
      </c>
      <c r="X39" s="67">
        <f t="shared" si="127"/>
        <v>0</v>
      </c>
      <c r="Y39" s="69">
        <v>0</v>
      </c>
      <c r="Z39" s="67">
        <f t="shared" si="128"/>
        <v>0</v>
      </c>
      <c r="AA39" s="69">
        <v>0</v>
      </c>
      <c r="AB39" s="67">
        <f t="shared" si="129"/>
        <v>0</v>
      </c>
      <c r="AC39" s="67">
        <v>0</v>
      </c>
      <c r="AD39" s="69">
        <v>0</v>
      </c>
      <c r="AE39" s="67">
        <f t="shared" si="130"/>
        <v>0</v>
      </c>
      <c r="AF39" s="67">
        <v>0</v>
      </c>
      <c r="AG39" s="67">
        <v>0</v>
      </c>
      <c r="AH39" s="70">
        <v>0.04</v>
      </c>
      <c r="AI39" s="70">
        <v>1.4999999999999999E-2</v>
      </c>
      <c r="AJ39" s="67">
        <f t="shared" si="131"/>
        <v>2.2000000000000002</v>
      </c>
      <c r="AK39" s="71">
        <f t="shared" si="132"/>
        <v>0.82499999999999996</v>
      </c>
      <c r="AM39" s="23">
        <f t="shared" si="133"/>
        <v>0</v>
      </c>
    </row>
    <row r="40" spans="1:39" ht="12.75" customHeight="1" x14ac:dyDescent="0.2">
      <c r="A40" s="513" t="s">
        <v>367</v>
      </c>
      <c r="B40" s="60" t="s">
        <v>9</v>
      </c>
      <c r="C40" s="60" t="s">
        <v>22</v>
      </c>
      <c r="D40" s="514">
        <v>55</v>
      </c>
      <c r="E40" s="514">
        <v>30</v>
      </c>
      <c r="F40" s="514">
        <v>0</v>
      </c>
      <c r="G40" s="61">
        <f t="shared" si="119"/>
        <v>3.0250000000000004</v>
      </c>
      <c r="H40" s="61">
        <f t="shared" si="120"/>
        <v>51.975000000000001</v>
      </c>
      <c r="I40" s="62">
        <f t="shared" si="121"/>
        <v>0.94500000000000006</v>
      </c>
      <c r="J40" s="63">
        <v>1</v>
      </c>
      <c r="K40" s="40">
        <v>32</v>
      </c>
      <c r="L40" s="41">
        <v>1.2</v>
      </c>
      <c r="M40" s="65">
        <v>0</v>
      </c>
      <c r="N40" s="65"/>
      <c r="O40" s="66">
        <f t="shared" si="122"/>
        <v>0</v>
      </c>
      <c r="P40" s="67">
        <f t="shared" si="123"/>
        <v>0</v>
      </c>
      <c r="Q40" s="69"/>
      <c r="R40" s="67">
        <f t="shared" si="124"/>
        <v>0</v>
      </c>
      <c r="S40" s="69"/>
      <c r="T40" s="67">
        <f t="shared" si="125"/>
        <v>0</v>
      </c>
      <c r="U40" s="522"/>
      <c r="V40" s="67">
        <f t="shared" si="126"/>
        <v>0</v>
      </c>
      <c r="W40" s="69">
        <v>0</v>
      </c>
      <c r="X40" s="67">
        <f t="shared" si="127"/>
        <v>0</v>
      </c>
      <c r="Y40" s="69">
        <v>0</v>
      </c>
      <c r="Z40" s="67">
        <f t="shared" si="128"/>
        <v>0</v>
      </c>
      <c r="AA40" s="69">
        <v>0</v>
      </c>
      <c r="AB40" s="67">
        <f t="shared" si="129"/>
        <v>0</v>
      </c>
      <c r="AC40" s="67">
        <v>0</v>
      </c>
      <c r="AD40" s="69">
        <v>0</v>
      </c>
      <c r="AE40" s="67">
        <f t="shared" si="130"/>
        <v>0</v>
      </c>
      <c r="AF40" s="67">
        <v>0</v>
      </c>
      <c r="AG40" s="67">
        <v>0</v>
      </c>
      <c r="AH40" s="70">
        <v>0.04</v>
      </c>
      <c r="AI40" s="70">
        <v>1.4999999999999999E-2</v>
      </c>
      <c r="AJ40" s="67">
        <f t="shared" si="131"/>
        <v>2.2000000000000002</v>
      </c>
      <c r="AK40" s="71">
        <f t="shared" si="132"/>
        <v>0.82499999999999996</v>
      </c>
      <c r="AM40" s="23">
        <f t="shared" si="133"/>
        <v>0</v>
      </c>
    </row>
    <row r="41" spans="1:39" ht="12.75" customHeight="1" x14ac:dyDescent="0.2">
      <c r="A41" s="513" t="s">
        <v>367</v>
      </c>
      <c r="B41" s="60" t="s">
        <v>10</v>
      </c>
      <c r="C41" s="60" t="s">
        <v>22</v>
      </c>
      <c r="D41" s="514">
        <v>55</v>
      </c>
      <c r="E41" s="514">
        <v>30</v>
      </c>
      <c r="F41" s="514">
        <v>0</v>
      </c>
      <c r="G41" s="61">
        <f t="shared" si="119"/>
        <v>3.0250000000000004</v>
      </c>
      <c r="H41" s="61">
        <f t="shared" si="120"/>
        <v>51.975000000000001</v>
      </c>
      <c r="I41" s="62">
        <f t="shared" si="121"/>
        <v>0.94500000000000006</v>
      </c>
      <c r="J41" s="63">
        <v>1</v>
      </c>
      <c r="K41" s="40">
        <v>32</v>
      </c>
      <c r="L41" s="41">
        <v>1.2</v>
      </c>
      <c r="M41" s="65">
        <v>0</v>
      </c>
      <c r="N41" s="65"/>
      <c r="O41" s="66">
        <f t="shared" si="122"/>
        <v>0</v>
      </c>
      <c r="P41" s="67">
        <f t="shared" si="123"/>
        <v>0</v>
      </c>
      <c r="Q41" s="69"/>
      <c r="R41" s="67">
        <f t="shared" si="124"/>
        <v>0</v>
      </c>
      <c r="S41" s="69"/>
      <c r="T41" s="67">
        <f t="shared" si="125"/>
        <v>0</v>
      </c>
      <c r="U41" s="522"/>
      <c r="V41" s="67">
        <f t="shared" si="126"/>
        <v>0</v>
      </c>
      <c r="W41" s="69">
        <v>0</v>
      </c>
      <c r="X41" s="67">
        <f t="shared" si="127"/>
        <v>0</v>
      </c>
      <c r="Y41" s="69">
        <v>0</v>
      </c>
      <c r="Z41" s="67">
        <f t="shared" si="128"/>
        <v>0</v>
      </c>
      <c r="AA41" s="69">
        <v>0</v>
      </c>
      <c r="AB41" s="67">
        <f t="shared" si="129"/>
        <v>0</v>
      </c>
      <c r="AC41" s="67">
        <v>0</v>
      </c>
      <c r="AD41" s="69">
        <v>0</v>
      </c>
      <c r="AE41" s="67">
        <f t="shared" si="130"/>
        <v>0</v>
      </c>
      <c r="AF41" s="67">
        <v>0</v>
      </c>
      <c r="AG41" s="67">
        <v>0</v>
      </c>
      <c r="AH41" s="70">
        <v>0.04</v>
      </c>
      <c r="AI41" s="70">
        <v>1.4999999999999999E-2</v>
      </c>
      <c r="AJ41" s="67">
        <f t="shared" si="131"/>
        <v>2.2000000000000002</v>
      </c>
      <c r="AK41" s="71">
        <f t="shared" si="132"/>
        <v>0.82499999999999996</v>
      </c>
      <c r="AM41" s="23">
        <f t="shared" si="133"/>
        <v>0</v>
      </c>
    </row>
    <row r="42" spans="1:39" s="370" customFormat="1" ht="13.5" customHeight="1" thickBot="1" x14ac:dyDescent="0.25">
      <c r="A42" s="649" t="s">
        <v>367</v>
      </c>
      <c r="B42" s="80" t="s">
        <v>11</v>
      </c>
      <c r="C42" s="80" t="s">
        <v>22</v>
      </c>
      <c r="D42" s="650">
        <v>55</v>
      </c>
      <c r="E42" s="650">
        <v>30</v>
      </c>
      <c r="F42" s="650">
        <v>0</v>
      </c>
      <c r="G42" s="619">
        <f t="shared" si="119"/>
        <v>3.0250000000000004</v>
      </c>
      <c r="H42" s="619">
        <f t="shared" si="120"/>
        <v>51.975000000000001</v>
      </c>
      <c r="I42" s="620">
        <f t="shared" si="121"/>
        <v>0.94500000000000006</v>
      </c>
      <c r="J42" s="651">
        <v>1</v>
      </c>
      <c r="K42" s="52">
        <v>32</v>
      </c>
      <c r="L42" s="53">
        <v>1.2</v>
      </c>
      <c r="M42" s="652">
        <v>0</v>
      </c>
      <c r="N42" s="652"/>
      <c r="O42" s="653">
        <f t="shared" si="122"/>
        <v>0</v>
      </c>
      <c r="P42" s="81">
        <f t="shared" si="123"/>
        <v>0</v>
      </c>
      <c r="Q42" s="654"/>
      <c r="R42" s="81">
        <f t="shared" si="124"/>
        <v>0</v>
      </c>
      <c r="S42" s="654"/>
      <c r="T42" s="81">
        <f t="shared" si="125"/>
        <v>0</v>
      </c>
      <c r="U42" s="655"/>
      <c r="V42" s="81">
        <f t="shared" si="126"/>
        <v>0</v>
      </c>
      <c r="W42" s="654">
        <v>0</v>
      </c>
      <c r="X42" s="81">
        <f t="shared" si="127"/>
        <v>0</v>
      </c>
      <c r="Y42" s="654">
        <v>0</v>
      </c>
      <c r="Z42" s="81">
        <f t="shared" si="128"/>
        <v>0</v>
      </c>
      <c r="AA42" s="654">
        <v>0</v>
      </c>
      <c r="AB42" s="81">
        <f t="shared" si="129"/>
        <v>0</v>
      </c>
      <c r="AC42" s="81">
        <v>0</v>
      </c>
      <c r="AD42" s="654">
        <v>0</v>
      </c>
      <c r="AE42" s="81">
        <f t="shared" si="130"/>
        <v>0</v>
      </c>
      <c r="AF42" s="81">
        <v>0</v>
      </c>
      <c r="AG42" s="81">
        <v>0</v>
      </c>
      <c r="AH42" s="656">
        <v>0.04</v>
      </c>
      <c r="AI42" s="656">
        <v>1.4999999999999999E-2</v>
      </c>
      <c r="AJ42" s="81">
        <f t="shared" si="131"/>
        <v>2.2000000000000002</v>
      </c>
      <c r="AK42" s="657">
        <f t="shared" si="132"/>
        <v>0.82499999999999996</v>
      </c>
      <c r="AM42" s="370">
        <f t="shared" si="133"/>
        <v>0</v>
      </c>
    </row>
    <row r="43" spans="1:39" s="10" customFormat="1" ht="12.75" customHeight="1" x14ac:dyDescent="0.2">
      <c r="A43" s="510" t="s">
        <v>253</v>
      </c>
      <c r="B43" s="24" t="s">
        <v>7</v>
      </c>
      <c r="C43" s="24" t="s">
        <v>22</v>
      </c>
      <c r="D43" s="723">
        <v>45</v>
      </c>
      <c r="E43" s="723">
        <v>45</v>
      </c>
      <c r="F43" s="488" t="s">
        <v>140</v>
      </c>
      <c r="G43" s="25">
        <f t="shared" si="0"/>
        <v>27.475000000000001</v>
      </c>
      <c r="H43" s="25">
        <f t="shared" si="1"/>
        <v>17.524999999999999</v>
      </c>
      <c r="I43" s="26">
        <f t="shared" si="2"/>
        <v>0.38944444444444443</v>
      </c>
      <c r="J43" s="27">
        <v>30</v>
      </c>
      <c r="K43" s="64">
        <v>32</v>
      </c>
      <c r="L43" s="29">
        <v>1.2</v>
      </c>
      <c r="M43" s="30">
        <v>0</v>
      </c>
      <c r="N43" s="30"/>
      <c r="O43" s="31">
        <f t="shared" si="3"/>
        <v>0</v>
      </c>
      <c r="P43" s="32">
        <f t="shared" si="4"/>
        <v>0</v>
      </c>
      <c r="Q43" s="33"/>
      <c r="R43" s="32">
        <f t="shared" si="5"/>
        <v>0</v>
      </c>
      <c r="S43" s="33"/>
      <c r="T43" s="32">
        <f t="shared" si="6"/>
        <v>0</v>
      </c>
      <c r="U43" s="486">
        <v>800</v>
      </c>
      <c r="V43" s="32">
        <f t="shared" si="73"/>
        <v>25</v>
      </c>
      <c r="W43" s="33">
        <v>0</v>
      </c>
      <c r="X43" s="32">
        <f t="shared" si="8"/>
        <v>0</v>
      </c>
      <c r="Y43" s="33">
        <v>0</v>
      </c>
      <c r="Z43" s="32">
        <f t="shared" si="9"/>
        <v>0</v>
      </c>
      <c r="AA43" s="33">
        <v>0</v>
      </c>
      <c r="AB43" s="32">
        <f t="shared" si="10"/>
        <v>0</v>
      </c>
      <c r="AC43" s="31">
        <v>0</v>
      </c>
      <c r="AD43" s="33">
        <v>0</v>
      </c>
      <c r="AE43" s="32">
        <f t="shared" si="11"/>
        <v>0</v>
      </c>
      <c r="AF43" s="32">
        <v>0</v>
      </c>
      <c r="AG43" s="32">
        <v>0</v>
      </c>
      <c r="AH43" s="74">
        <v>0.04</v>
      </c>
      <c r="AI43" s="74">
        <v>1.4999999999999999E-2</v>
      </c>
      <c r="AJ43" s="32">
        <f t="shared" si="12"/>
        <v>1.8</v>
      </c>
      <c r="AK43" s="35">
        <f t="shared" si="13"/>
        <v>0.67499999999999993</v>
      </c>
      <c r="AM43" s="10">
        <f t="shared" si="14"/>
        <v>0</v>
      </c>
    </row>
    <row r="44" spans="1:39" ht="12.75" customHeight="1" x14ac:dyDescent="0.2">
      <c r="A44" s="515" t="s">
        <v>254</v>
      </c>
      <c r="B44" s="36" t="s">
        <v>7</v>
      </c>
      <c r="C44" s="36" t="s">
        <v>22</v>
      </c>
      <c r="D44" s="721">
        <v>70</v>
      </c>
      <c r="E44" s="721">
        <v>70</v>
      </c>
      <c r="F44" s="489" t="s">
        <v>140</v>
      </c>
      <c r="G44" s="37">
        <f t="shared" si="0"/>
        <v>42.912499999999994</v>
      </c>
      <c r="H44" s="37">
        <f t="shared" si="1"/>
        <v>27.087500000000006</v>
      </c>
      <c r="I44" s="38">
        <f t="shared" si="2"/>
        <v>0.38696428571428582</v>
      </c>
      <c r="J44" s="39">
        <v>30</v>
      </c>
      <c r="K44" s="40">
        <v>32</v>
      </c>
      <c r="L44" s="41">
        <v>1.2</v>
      </c>
      <c r="M44" s="42">
        <v>0</v>
      </c>
      <c r="N44" s="42"/>
      <c r="O44" s="43">
        <f t="shared" si="3"/>
        <v>0</v>
      </c>
      <c r="P44" s="44">
        <f t="shared" si="4"/>
        <v>0</v>
      </c>
      <c r="Q44" s="45"/>
      <c r="R44" s="44">
        <f t="shared" si="5"/>
        <v>0</v>
      </c>
      <c r="S44" s="45"/>
      <c r="T44" s="44">
        <f t="shared" si="6"/>
        <v>0</v>
      </c>
      <c r="U44" s="626">
        <v>1250</v>
      </c>
      <c r="V44" s="44">
        <f t="shared" si="73"/>
        <v>39.0625</v>
      </c>
      <c r="W44" s="45">
        <v>0</v>
      </c>
      <c r="X44" s="44">
        <f t="shared" si="8"/>
        <v>0</v>
      </c>
      <c r="Y44" s="45">
        <v>0</v>
      </c>
      <c r="Z44" s="44">
        <f t="shared" si="9"/>
        <v>0</v>
      </c>
      <c r="AA44" s="45">
        <v>0</v>
      </c>
      <c r="AB44" s="44">
        <f t="shared" si="10"/>
        <v>0</v>
      </c>
      <c r="AC44" s="43">
        <v>0</v>
      </c>
      <c r="AD44" s="45">
        <v>0</v>
      </c>
      <c r="AE44" s="44">
        <f t="shared" si="11"/>
        <v>0</v>
      </c>
      <c r="AF44" s="44">
        <v>0</v>
      </c>
      <c r="AG44" s="44">
        <v>0</v>
      </c>
      <c r="AH44" s="75">
        <v>0.04</v>
      </c>
      <c r="AI44" s="75">
        <v>1.4999999999999999E-2</v>
      </c>
      <c r="AJ44" s="44">
        <f t="shared" si="12"/>
        <v>2.8000000000000003</v>
      </c>
      <c r="AK44" s="47">
        <f t="shared" si="13"/>
        <v>1.05</v>
      </c>
      <c r="AM44" s="23">
        <f t="shared" si="14"/>
        <v>0</v>
      </c>
    </row>
    <row r="45" spans="1:39" s="370" customFormat="1" ht="12.75" customHeight="1" thickBot="1" x14ac:dyDescent="0.25">
      <c r="A45" s="511" t="s">
        <v>263</v>
      </c>
      <c r="B45" s="48" t="s">
        <v>7</v>
      </c>
      <c r="C45" s="48" t="s">
        <v>22</v>
      </c>
      <c r="D45" s="724">
        <v>95</v>
      </c>
      <c r="E45" s="724">
        <v>95</v>
      </c>
      <c r="F45" s="512" t="s">
        <v>140</v>
      </c>
      <c r="G45" s="49">
        <f t="shared" si="0"/>
        <v>61.474999999999994</v>
      </c>
      <c r="H45" s="49">
        <f t="shared" si="1"/>
        <v>33.525000000000006</v>
      </c>
      <c r="I45" s="50">
        <f t="shared" si="2"/>
        <v>0.35289473684210532</v>
      </c>
      <c r="J45" s="51">
        <v>30</v>
      </c>
      <c r="K45" s="52">
        <v>32</v>
      </c>
      <c r="L45" s="53">
        <v>1.2</v>
      </c>
      <c r="M45" s="54">
        <v>0</v>
      </c>
      <c r="N45" s="54"/>
      <c r="O45" s="55">
        <f t="shared" si="3"/>
        <v>0</v>
      </c>
      <c r="P45" s="56">
        <f t="shared" si="4"/>
        <v>0</v>
      </c>
      <c r="Q45" s="57"/>
      <c r="R45" s="56">
        <f t="shared" si="5"/>
        <v>0</v>
      </c>
      <c r="S45" s="57"/>
      <c r="T45" s="56">
        <f t="shared" si="6"/>
        <v>0</v>
      </c>
      <c r="U45" s="487">
        <v>1800</v>
      </c>
      <c r="V45" s="56">
        <f t="shared" si="73"/>
        <v>56.25</v>
      </c>
      <c r="W45" s="57">
        <v>0</v>
      </c>
      <c r="X45" s="56">
        <f t="shared" si="8"/>
        <v>0</v>
      </c>
      <c r="Y45" s="57">
        <v>0</v>
      </c>
      <c r="Z45" s="56">
        <f t="shared" si="9"/>
        <v>0</v>
      </c>
      <c r="AA45" s="57">
        <v>0</v>
      </c>
      <c r="AB45" s="56">
        <f t="shared" si="10"/>
        <v>0</v>
      </c>
      <c r="AC45" s="55">
        <v>0</v>
      </c>
      <c r="AD45" s="57">
        <v>0</v>
      </c>
      <c r="AE45" s="56">
        <f t="shared" si="11"/>
        <v>0</v>
      </c>
      <c r="AF45" s="56">
        <v>0</v>
      </c>
      <c r="AG45" s="56">
        <v>0</v>
      </c>
      <c r="AH45" s="76">
        <v>0.04</v>
      </c>
      <c r="AI45" s="76">
        <v>1.4999999999999999E-2</v>
      </c>
      <c r="AJ45" s="56">
        <f t="shared" si="12"/>
        <v>3.8000000000000003</v>
      </c>
      <c r="AK45" s="59">
        <f t="shared" si="13"/>
        <v>1.425</v>
      </c>
      <c r="AM45" s="370">
        <f t="shared" si="14"/>
        <v>0</v>
      </c>
    </row>
    <row r="46" spans="1:39" ht="12.75" customHeight="1" x14ac:dyDescent="0.2">
      <c r="A46" s="513" t="s">
        <v>195</v>
      </c>
      <c r="B46" s="60" t="s">
        <v>7</v>
      </c>
      <c r="C46" s="60" t="s">
        <v>22</v>
      </c>
      <c r="D46" s="514">
        <v>35</v>
      </c>
      <c r="E46" s="514">
        <v>35</v>
      </c>
      <c r="F46" s="514">
        <v>5</v>
      </c>
      <c r="G46" s="61">
        <f t="shared" si="0"/>
        <v>23.487499999999997</v>
      </c>
      <c r="H46" s="61">
        <f t="shared" si="1"/>
        <v>11.512500000000003</v>
      </c>
      <c r="I46" s="62">
        <f t="shared" si="2"/>
        <v>0.32892857142857151</v>
      </c>
      <c r="J46" s="63">
        <v>1</v>
      </c>
      <c r="K46" s="28">
        <v>32</v>
      </c>
      <c r="L46" s="78">
        <v>1.2</v>
      </c>
      <c r="M46" s="65">
        <v>0</v>
      </c>
      <c r="N46" s="65"/>
      <c r="O46" s="66">
        <f t="shared" si="3"/>
        <v>0</v>
      </c>
      <c r="P46" s="67">
        <f t="shared" si="4"/>
        <v>0</v>
      </c>
      <c r="Q46" s="69"/>
      <c r="R46" s="67">
        <f t="shared" si="5"/>
        <v>0</v>
      </c>
      <c r="S46" s="628">
        <v>690</v>
      </c>
      <c r="T46" s="67">
        <f t="shared" si="6"/>
        <v>21.5625</v>
      </c>
      <c r="U46" s="522">
        <v>0</v>
      </c>
      <c r="V46" s="67">
        <f>U46*L46</f>
        <v>0</v>
      </c>
      <c r="W46" s="69">
        <v>0</v>
      </c>
      <c r="X46" s="67">
        <f t="shared" si="8"/>
        <v>0</v>
      </c>
      <c r="Y46" s="69">
        <v>0</v>
      </c>
      <c r="Z46" s="67">
        <f t="shared" si="9"/>
        <v>0</v>
      </c>
      <c r="AA46" s="69">
        <v>0</v>
      </c>
      <c r="AB46" s="67">
        <f t="shared" si="10"/>
        <v>0</v>
      </c>
      <c r="AC46" s="67">
        <v>0</v>
      </c>
      <c r="AD46" s="69">
        <v>0</v>
      </c>
      <c r="AE46" s="67">
        <f t="shared" si="11"/>
        <v>0</v>
      </c>
      <c r="AF46" s="67">
        <v>0</v>
      </c>
      <c r="AG46" s="67">
        <v>0</v>
      </c>
      <c r="AH46" s="70">
        <v>0.04</v>
      </c>
      <c r="AI46" s="70">
        <v>1.4999999999999999E-2</v>
      </c>
      <c r="AJ46" s="67">
        <f t="shared" si="12"/>
        <v>1.4000000000000001</v>
      </c>
      <c r="AK46" s="71">
        <f t="shared" si="13"/>
        <v>0.52500000000000002</v>
      </c>
      <c r="AM46" s="23">
        <f t="shared" si="14"/>
        <v>0</v>
      </c>
    </row>
    <row r="47" spans="1:39" ht="12.75" customHeight="1" thickBot="1" x14ac:dyDescent="0.25">
      <c r="A47" s="516" t="s">
        <v>308</v>
      </c>
      <c r="B47" s="82" t="s">
        <v>7</v>
      </c>
      <c r="C47" s="82" t="s">
        <v>1</v>
      </c>
      <c r="D47" s="490">
        <v>20</v>
      </c>
      <c r="E47" s="490">
        <v>15</v>
      </c>
      <c r="F47" s="490">
        <v>0</v>
      </c>
      <c r="G47" s="83">
        <f t="shared" si="0"/>
        <v>1.1000000000000001</v>
      </c>
      <c r="H47" s="83">
        <f t="shared" si="1"/>
        <v>18.899999999999999</v>
      </c>
      <c r="I47" s="84">
        <f t="shared" si="2"/>
        <v>0.94499999999999995</v>
      </c>
      <c r="J47" s="85">
        <v>10</v>
      </c>
      <c r="K47" s="92">
        <v>32</v>
      </c>
      <c r="L47" s="93">
        <v>1.2</v>
      </c>
      <c r="M47" s="65">
        <v>0</v>
      </c>
      <c r="N47" s="86"/>
      <c r="O47" s="87">
        <f t="shared" si="3"/>
        <v>0</v>
      </c>
      <c r="P47" s="88">
        <f t="shared" si="4"/>
        <v>0</v>
      </c>
      <c r="Q47" s="89"/>
      <c r="R47" s="88">
        <f t="shared" si="5"/>
        <v>0</v>
      </c>
      <c r="S47" s="89"/>
      <c r="T47" s="88">
        <f t="shared" si="6"/>
        <v>0</v>
      </c>
      <c r="U47" s="525">
        <v>0</v>
      </c>
      <c r="V47" s="88">
        <f>U47*L47</f>
        <v>0</v>
      </c>
      <c r="W47" s="89">
        <v>0</v>
      </c>
      <c r="X47" s="88">
        <f t="shared" si="8"/>
        <v>0</v>
      </c>
      <c r="Y47" s="89">
        <v>0</v>
      </c>
      <c r="Z47" s="88">
        <f t="shared" si="9"/>
        <v>0</v>
      </c>
      <c r="AA47" s="89">
        <v>0</v>
      </c>
      <c r="AB47" s="88">
        <f t="shared" si="10"/>
        <v>0</v>
      </c>
      <c r="AC47" s="88">
        <v>0</v>
      </c>
      <c r="AD47" s="89">
        <v>0</v>
      </c>
      <c r="AE47" s="88">
        <f t="shared" si="11"/>
        <v>0</v>
      </c>
      <c r="AF47" s="88">
        <v>0</v>
      </c>
      <c r="AG47" s="88">
        <v>0</v>
      </c>
      <c r="AH47" s="304">
        <v>0.04</v>
      </c>
      <c r="AI47" s="304">
        <v>1.4999999999999999E-2</v>
      </c>
      <c r="AJ47" s="88">
        <f t="shared" si="12"/>
        <v>0.8</v>
      </c>
      <c r="AK47" s="90">
        <f t="shared" si="13"/>
        <v>0.3</v>
      </c>
      <c r="AM47" s="23">
        <f t="shared" si="14"/>
        <v>0</v>
      </c>
    </row>
    <row r="48" spans="1:39" s="393" customFormat="1" ht="13.5" customHeight="1" thickBot="1" x14ac:dyDescent="0.25">
      <c r="A48" s="526" t="s">
        <v>225</v>
      </c>
      <c r="B48" s="305" t="s">
        <v>226</v>
      </c>
      <c r="C48" s="305" t="s">
        <v>1</v>
      </c>
      <c r="D48" s="475">
        <v>105</v>
      </c>
      <c r="E48" s="475">
        <v>95</v>
      </c>
      <c r="F48" s="475">
        <v>0</v>
      </c>
      <c r="G48" s="306">
        <f t="shared" ref="G48:G53" si="134">SUM(P48,R48,T48,V48,X48,Z48,AB48,AC48,AE48,AF48,AJ48,AK48)</f>
        <v>80.775000000000006</v>
      </c>
      <c r="H48" s="306">
        <f t="shared" ref="H48:H53" si="135">D48-G48</f>
        <v>24.224999999999994</v>
      </c>
      <c r="I48" s="307">
        <f t="shared" ref="I48:I53" si="136">H48/D48</f>
        <v>0.23071428571428565</v>
      </c>
      <c r="J48" s="308">
        <v>10</v>
      </c>
      <c r="K48" s="476">
        <v>32</v>
      </c>
      <c r="L48" s="477">
        <v>1.2</v>
      </c>
      <c r="M48" s="309">
        <v>0</v>
      </c>
      <c r="N48" s="309"/>
      <c r="O48" s="310">
        <f t="shared" ref="O48:O53" si="137">(M48+N48)/K48</f>
        <v>0</v>
      </c>
      <c r="P48" s="77">
        <f t="shared" si="4"/>
        <v>0</v>
      </c>
      <c r="Q48" s="311"/>
      <c r="R48" s="77">
        <f t="shared" ref="R48:R53" si="138">Q48/K48</f>
        <v>0</v>
      </c>
      <c r="S48" s="311"/>
      <c r="T48" s="77">
        <f t="shared" ref="T48:T53" si="139">S48/K48</f>
        <v>0</v>
      </c>
      <c r="U48" s="309"/>
      <c r="V48" s="77">
        <f t="shared" ref="V48:V50" si="140">U48*L48</f>
        <v>0</v>
      </c>
      <c r="W48" s="311">
        <v>0</v>
      </c>
      <c r="X48" s="77">
        <f t="shared" ref="X48:X53" si="141">(W48/K48)/J48</f>
        <v>0</v>
      </c>
      <c r="Y48" s="311">
        <v>0</v>
      </c>
      <c r="Z48" s="77">
        <f t="shared" ref="Z48:Z53" si="142">(Y48/K48)/J48</f>
        <v>0</v>
      </c>
      <c r="AA48" s="311">
        <v>0</v>
      </c>
      <c r="AB48" s="77">
        <f t="shared" ref="AB48:AB53" si="143">(AA48/K48)/J48</f>
        <v>0</v>
      </c>
      <c r="AC48" s="77">
        <v>0</v>
      </c>
      <c r="AD48" s="311">
        <v>0</v>
      </c>
      <c r="AE48" s="77">
        <f t="shared" ref="AE48:AE53" si="144">AD48/K48</f>
        <v>0</v>
      </c>
      <c r="AF48" s="77">
        <v>75</v>
      </c>
      <c r="AG48" s="77">
        <v>0</v>
      </c>
      <c r="AH48" s="520">
        <v>0.04</v>
      </c>
      <c r="AI48" s="520">
        <v>1.4999999999999999E-2</v>
      </c>
      <c r="AJ48" s="77">
        <f t="shared" ref="AJ48:AJ53" si="145">(D48*AH48)+AG48</f>
        <v>4.2</v>
      </c>
      <c r="AK48" s="392">
        <f t="shared" ref="AK48:AK53" si="146">D48*AI48</f>
        <v>1.575</v>
      </c>
      <c r="AM48" s="393">
        <f t="shared" si="14"/>
        <v>0</v>
      </c>
    </row>
    <row r="49" spans="1:39" ht="13.5" customHeight="1" thickBot="1" x14ac:dyDescent="0.25">
      <c r="A49" s="498" t="s">
        <v>228</v>
      </c>
      <c r="B49" s="91" t="s">
        <v>226</v>
      </c>
      <c r="C49" s="91" t="s">
        <v>1</v>
      </c>
      <c r="D49" s="499">
        <v>219</v>
      </c>
      <c r="E49" s="499">
        <v>0</v>
      </c>
      <c r="F49" s="499">
        <v>0</v>
      </c>
      <c r="G49" s="500">
        <f t="shared" si="134"/>
        <v>217.04499999999999</v>
      </c>
      <c r="H49" s="500">
        <f t="shared" si="135"/>
        <v>1.9550000000000125</v>
      </c>
      <c r="I49" s="501">
        <f t="shared" si="136"/>
        <v>8.9269406392694633E-3</v>
      </c>
      <c r="J49" s="502">
        <v>10</v>
      </c>
      <c r="K49" s="503">
        <v>32</v>
      </c>
      <c r="L49" s="504">
        <v>1.2</v>
      </c>
      <c r="M49" s="505">
        <v>0</v>
      </c>
      <c r="N49" s="505"/>
      <c r="O49" s="506">
        <f t="shared" si="137"/>
        <v>0</v>
      </c>
      <c r="P49" s="507">
        <f t="shared" si="4"/>
        <v>0</v>
      </c>
      <c r="Q49" s="508"/>
      <c r="R49" s="507">
        <f t="shared" si="138"/>
        <v>0</v>
      </c>
      <c r="S49" s="508"/>
      <c r="T49" s="507">
        <f t="shared" si="139"/>
        <v>0</v>
      </c>
      <c r="U49" s="505"/>
      <c r="V49" s="507">
        <f t="shared" si="140"/>
        <v>0</v>
      </c>
      <c r="W49" s="508">
        <v>0</v>
      </c>
      <c r="X49" s="507">
        <f t="shared" si="141"/>
        <v>0</v>
      </c>
      <c r="Y49" s="508">
        <v>0</v>
      </c>
      <c r="Z49" s="507">
        <f t="shared" si="142"/>
        <v>0</v>
      </c>
      <c r="AA49" s="508">
        <v>0</v>
      </c>
      <c r="AB49" s="507">
        <f t="shared" si="143"/>
        <v>0</v>
      </c>
      <c r="AC49" s="507">
        <v>0</v>
      </c>
      <c r="AD49" s="508">
        <v>0</v>
      </c>
      <c r="AE49" s="507">
        <f t="shared" si="144"/>
        <v>0</v>
      </c>
      <c r="AF49" s="507">
        <v>205</v>
      </c>
      <c r="AG49" s="507">
        <v>0</v>
      </c>
      <c r="AH49" s="524">
        <v>0.04</v>
      </c>
      <c r="AI49" s="524">
        <v>1.4999999999999999E-2</v>
      </c>
      <c r="AJ49" s="507">
        <f t="shared" si="145"/>
        <v>8.76</v>
      </c>
      <c r="AK49" s="509">
        <f t="shared" si="146"/>
        <v>3.2849999999999997</v>
      </c>
      <c r="AM49" s="23">
        <f t="shared" si="14"/>
        <v>0</v>
      </c>
    </row>
    <row r="50" spans="1:39" s="393" customFormat="1" ht="13.5" customHeight="1" thickBot="1" x14ac:dyDescent="0.25">
      <c r="A50" s="526" t="s">
        <v>227</v>
      </c>
      <c r="B50" s="305" t="s">
        <v>226</v>
      </c>
      <c r="C50" s="305" t="s">
        <v>1</v>
      </c>
      <c r="D50" s="475">
        <v>219</v>
      </c>
      <c r="E50" s="475">
        <v>0</v>
      </c>
      <c r="F50" s="475">
        <v>0</v>
      </c>
      <c r="G50" s="306">
        <f t="shared" si="134"/>
        <v>132.04499999999999</v>
      </c>
      <c r="H50" s="306">
        <f t="shared" si="135"/>
        <v>86.955000000000013</v>
      </c>
      <c r="I50" s="307">
        <f t="shared" si="136"/>
        <v>0.39705479452054798</v>
      </c>
      <c r="J50" s="308">
        <v>10</v>
      </c>
      <c r="K50" s="476">
        <v>32</v>
      </c>
      <c r="L50" s="477">
        <v>1.2</v>
      </c>
      <c r="M50" s="309">
        <v>0</v>
      </c>
      <c r="N50" s="309"/>
      <c r="O50" s="310">
        <f t="shared" si="137"/>
        <v>0</v>
      </c>
      <c r="P50" s="77">
        <f t="shared" si="4"/>
        <v>0</v>
      </c>
      <c r="Q50" s="311"/>
      <c r="R50" s="77">
        <f t="shared" si="138"/>
        <v>0</v>
      </c>
      <c r="S50" s="311"/>
      <c r="T50" s="77">
        <f t="shared" si="139"/>
        <v>0</v>
      </c>
      <c r="U50" s="309"/>
      <c r="V50" s="77">
        <f t="shared" si="140"/>
        <v>0</v>
      </c>
      <c r="W50" s="311">
        <v>0</v>
      </c>
      <c r="X50" s="77">
        <f t="shared" si="141"/>
        <v>0</v>
      </c>
      <c r="Y50" s="311">
        <v>0</v>
      </c>
      <c r="Z50" s="77">
        <f t="shared" si="142"/>
        <v>0</v>
      </c>
      <c r="AA50" s="311">
        <v>0</v>
      </c>
      <c r="AB50" s="77">
        <f t="shared" si="143"/>
        <v>0</v>
      </c>
      <c r="AC50" s="77">
        <v>0</v>
      </c>
      <c r="AD50" s="311">
        <v>0</v>
      </c>
      <c r="AE50" s="77">
        <f t="shared" si="144"/>
        <v>0</v>
      </c>
      <c r="AF50" s="77">
        <v>120</v>
      </c>
      <c r="AG50" s="77">
        <v>0</v>
      </c>
      <c r="AH50" s="520">
        <v>0.04</v>
      </c>
      <c r="AI50" s="520">
        <v>1.4999999999999999E-2</v>
      </c>
      <c r="AJ50" s="77">
        <f t="shared" si="145"/>
        <v>8.76</v>
      </c>
      <c r="AK50" s="392">
        <f t="shared" si="146"/>
        <v>3.2849999999999997</v>
      </c>
      <c r="AM50" s="393">
        <f t="shared" si="14"/>
        <v>0</v>
      </c>
    </row>
    <row r="51" spans="1:39" x14ac:dyDescent="0.2">
      <c r="A51" s="510" t="s">
        <v>310</v>
      </c>
      <c r="B51" s="24" t="s">
        <v>8</v>
      </c>
      <c r="C51" s="24" t="s">
        <v>22</v>
      </c>
      <c r="D51" s="723">
        <v>35</v>
      </c>
      <c r="E51" s="488">
        <v>35</v>
      </c>
      <c r="F51" s="488">
        <v>0</v>
      </c>
      <c r="G51" s="25">
        <f t="shared" si="134"/>
        <v>21.924999999999997</v>
      </c>
      <c r="H51" s="25">
        <f t="shared" si="135"/>
        <v>13.075000000000003</v>
      </c>
      <c r="I51" s="26">
        <f t="shared" si="136"/>
        <v>0.37357142857142867</v>
      </c>
      <c r="J51" s="27">
        <v>30</v>
      </c>
      <c r="K51" s="64">
        <v>32</v>
      </c>
      <c r="L51" s="29">
        <v>1.2</v>
      </c>
      <c r="M51" s="30">
        <v>0</v>
      </c>
      <c r="N51" s="30"/>
      <c r="O51" s="31">
        <f t="shared" si="137"/>
        <v>0</v>
      </c>
      <c r="P51" s="32">
        <f t="shared" ref="P51:P53" si="147">O51/J51</f>
        <v>0</v>
      </c>
      <c r="Q51" s="33"/>
      <c r="R51" s="32">
        <f t="shared" si="138"/>
        <v>0</v>
      </c>
      <c r="S51" s="33"/>
      <c r="T51" s="32">
        <f t="shared" si="139"/>
        <v>0</v>
      </c>
      <c r="U51" s="33"/>
      <c r="V51" s="32">
        <f t="shared" ref="V51:V53" si="148">U51/K51</f>
        <v>0</v>
      </c>
      <c r="W51" s="33">
        <v>0</v>
      </c>
      <c r="X51" s="32">
        <f t="shared" si="141"/>
        <v>0</v>
      </c>
      <c r="Y51" s="33">
        <v>0</v>
      </c>
      <c r="Z51" s="32">
        <f t="shared" si="142"/>
        <v>0</v>
      </c>
      <c r="AA51" s="33">
        <v>0</v>
      </c>
      <c r="AB51" s="32">
        <f t="shared" si="143"/>
        <v>0</v>
      </c>
      <c r="AC51" s="31">
        <v>0</v>
      </c>
      <c r="AD51" s="33">
        <v>0</v>
      </c>
      <c r="AE51" s="32">
        <f t="shared" si="144"/>
        <v>0</v>
      </c>
      <c r="AF51" s="717">
        <v>20</v>
      </c>
      <c r="AG51" s="32">
        <v>0</v>
      </c>
      <c r="AH51" s="74">
        <v>0.04</v>
      </c>
      <c r="AI51" s="74">
        <v>1.4999999999999999E-2</v>
      </c>
      <c r="AJ51" s="32">
        <f t="shared" si="145"/>
        <v>1.4000000000000001</v>
      </c>
      <c r="AK51" s="35">
        <f t="shared" si="146"/>
        <v>0.52500000000000002</v>
      </c>
    </row>
    <row r="52" spans="1:39" x14ac:dyDescent="0.2">
      <c r="A52" s="515" t="s">
        <v>311</v>
      </c>
      <c r="B52" s="36" t="s">
        <v>8</v>
      </c>
      <c r="C52" s="36" t="s">
        <v>22</v>
      </c>
      <c r="D52" s="721">
        <v>49</v>
      </c>
      <c r="E52" s="489">
        <v>45</v>
      </c>
      <c r="F52" s="489">
        <v>0</v>
      </c>
      <c r="G52" s="37">
        <f t="shared" si="134"/>
        <v>31.695</v>
      </c>
      <c r="H52" s="37">
        <f t="shared" si="135"/>
        <v>17.305</v>
      </c>
      <c r="I52" s="38">
        <f t="shared" si="136"/>
        <v>0.35316326530612246</v>
      </c>
      <c r="J52" s="39">
        <v>30</v>
      </c>
      <c r="K52" s="40">
        <v>32</v>
      </c>
      <c r="L52" s="41">
        <v>1.2</v>
      </c>
      <c r="M52" s="42">
        <v>0</v>
      </c>
      <c r="N52" s="42"/>
      <c r="O52" s="43">
        <f t="shared" si="137"/>
        <v>0</v>
      </c>
      <c r="P52" s="44">
        <f t="shared" si="147"/>
        <v>0</v>
      </c>
      <c r="Q52" s="45"/>
      <c r="R52" s="44">
        <f t="shared" si="138"/>
        <v>0</v>
      </c>
      <c r="S52" s="45"/>
      <c r="T52" s="44">
        <f t="shared" si="139"/>
        <v>0</v>
      </c>
      <c r="U52" s="45"/>
      <c r="V52" s="44">
        <f t="shared" si="148"/>
        <v>0</v>
      </c>
      <c r="W52" s="45">
        <v>0</v>
      </c>
      <c r="X52" s="44">
        <f t="shared" si="141"/>
        <v>0</v>
      </c>
      <c r="Y52" s="45">
        <v>0</v>
      </c>
      <c r="Z52" s="44">
        <f t="shared" si="142"/>
        <v>0</v>
      </c>
      <c r="AA52" s="45">
        <v>0</v>
      </c>
      <c r="AB52" s="44">
        <f t="shared" si="143"/>
        <v>0</v>
      </c>
      <c r="AC52" s="43">
        <v>0</v>
      </c>
      <c r="AD52" s="45">
        <v>0</v>
      </c>
      <c r="AE52" s="44">
        <f t="shared" si="144"/>
        <v>0</v>
      </c>
      <c r="AF52" s="629">
        <v>29</v>
      </c>
      <c r="AG52" s="44">
        <v>0</v>
      </c>
      <c r="AH52" s="75">
        <v>0.04</v>
      </c>
      <c r="AI52" s="75">
        <v>1.4999999999999999E-2</v>
      </c>
      <c r="AJ52" s="44">
        <f t="shared" si="145"/>
        <v>1.96</v>
      </c>
      <c r="AK52" s="47">
        <f t="shared" si="146"/>
        <v>0.73499999999999999</v>
      </c>
    </row>
    <row r="53" spans="1:39" ht="13.5" thickBot="1" x14ac:dyDescent="0.25">
      <c r="A53" s="516" t="s">
        <v>312</v>
      </c>
      <c r="B53" s="82" t="s">
        <v>8</v>
      </c>
      <c r="C53" s="82" t="s">
        <v>22</v>
      </c>
      <c r="D53" s="722">
        <v>150</v>
      </c>
      <c r="E53" s="490">
        <v>130</v>
      </c>
      <c r="F53" s="490" t="s">
        <v>140</v>
      </c>
      <c r="G53" s="83">
        <f t="shared" si="134"/>
        <v>116.25</v>
      </c>
      <c r="H53" s="83">
        <f t="shared" si="135"/>
        <v>33.75</v>
      </c>
      <c r="I53" s="84">
        <f t="shared" si="136"/>
        <v>0.22500000000000001</v>
      </c>
      <c r="J53" s="85">
        <v>30</v>
      </c>
      <c r="K53" s="92">
        <v>32</v>
      </c>
      <c r="L53" s="93">
        <v>1.2</v>
      </c>
      <c r="M53" s="86">
        <v>0</v>
      </c>
      <c r="N53" s="86"/>
      <c r="O53" s="87">
        <f t="shared" si="137"/>
        <v>0</v>
      </c>
      <c r="P53" s="88">
        <f t="shared" si="147"/>
        <v>0</v>
      </c>
      <c r="Q53" s="89"/>
      <c r="R53" s="88">
        <f t="shared" si="138"/>
        <v>0</v>
      </c>
      <c r="S53" s="89"/>
      <c r="T53" s="88">
        <f t="shared" si="139"/>
        <v>0</v>
      </c>
      <c r="U53" s="89"/>
      <c r="V53" s="88">
        <f t="shared" si="148"/>
        <v>0</v>
      </c>
      <c r="W53" s="89">
        <v>0</v>
      </c>
      <c r="X53" s="88">
        <f t="shared" si="141"/>
        <v>0</v>
      </c>
      <c r="Y53" s="89">
        <v>0</v>
      </c>
      <c r="Z53" s="88">
        <f t="shared" si="142"/>
        <v>0</v>
      </c>
      <c r="AA53" s="89">
        <v>0</v>
      </c>
      <c r="AB53" s="88">
        <f t="shared" si="143"/>
        <v>0</v>
      </c>
      <c r="AC53" s="87">
        <v>0</v>
      </c>
      <c r="AD53" s="89">
        <v>0</v>
      </c>
      <c r="AE53" s="88">
        <f t="shared" si="144"/>
        <v>0</v>
      </c>
      <c r="AF53" s="631">
        <v>108</v>
      </c>
      <c r="AG53" s="88">
        <v>0</v>
      </c>
      <c r="AH53" s="103">
        <v>0.04</v>
      </c>
      <c r="AI53" s="103">
        <v>1.4999999999999999E-2</v>
      </c>
      <c r="AJ53" s="88">
        <f t="shared" si="145"/>
        <v>6</v>
      </c>
      <c r="AK53" s="90">
        <f t="shared" si="146"/>
        <v>2.25</v>
      </c>
    </row>
    <row r="54" spans="1:39" x14ac:dyDescent="0.2">
      <c r="A54" s="510" t="s">
        <v>313</v>
      </c>
      <c r="B54" s="24" t="s">
        <v>8</v>
      </c>
      <c r="C54" s="24" t="s">
        <v>22</v>
      </c>
      <c r="D54" s="488">
        <v>23</v>
      </c>
      <c r="E54" s="488">
        <v>18</v>
      </c>
      <c r="F54" s="488">
        <v>5</v>
      </c>
      <c r="G54" s="25">
        <f t="shared" ref="G54:G55" si="149">SUM(P54,R54,T54,V54,X54,Z54,AB54,AC54,AE54,AF54,AJ54,AK54)</f>
        <v>14.265000000000001</v>
      </c>
      <c r="H54" s="25">
        <f t="shared" ref="H54:H55" si="150">D54-G54</f>
        <v>8.7349999999999994</v>
      </c>
      <c r="I54" s="26">
        <f t="shared" ref="I54:I55" si="151">H54/D54</f>
        <v>0.37978260869565217</v>
      </c>
      <c r="J54" s="27">
        <v>30</v>
      </c>
      <c r="K54" s="64">
        <v>32</v>
      </c>
      <c r="L54" s="29">
        <v>1.2</v>
      </c>
      <c r="M54" s="30">
        <v>0</v>
      </c>
      <c r="N54" s="30"/>
      <c r="O54" s="31">
        <f t="shared" ref="O54:O55" si="152">(M54+N54)/K54</f>
        <v>0</v>
      </c>
      <c r="P54" s="32">
        <f t="shared" ref="P54:P55" si="153">O54/J54</f>
        <v>0</v>
      </c>
      <c r="Q54" s="33"/>
      <c r="R54" s="32">
        <f t="shared" ref="R54:R55" si="154">Q54/K54</f>
        <v>0</v>
      </c>
      <c r="S54" s="33"/>
      <c r="T54" s="32">
        <f t="shared" ref="T54:T55" si="155">S54/K54</f>
        <v>0</v>
      </c>
      <c r="U54" s="33"/>
      <c r="V54" s="32">
        <f t="shared" ref="V54:V55" si="156">U54/K54</f>
        <v>0</v>
      </c>
      <c r="W54" s="33">
        <v>0</v>
      </c>
      <c r="X54" s="32">
        <f t="shared" ref="X54:X55" si="157">(W54/K54)/J54</f>
        <v>0</v>
      </c>
      <c r="Y54" s="33">
        <v>0</v>
      </c>
      <c r="Z54" s="32">
        <f t="shared" ref="Z54:Z55" si="158">(Y54/K54)/J54</f>
        <v>0</v>
      </c>
      <c r="AA54" s="33">
        <v>0</v>
      </c>
      <c r="AB54" s="32">
        <f t="shared" ref="AB54:AB55" si="159">(AA54/K54)/J54</f>
        <v>0</v>
      </c>
      <c r="AC54" s="31">
        <v>0</v>
      </c>
      <c r="AD54" s="33">
        <v>0</v>
      </c>
      <c r="AE54" s="32">
        <f t="shared" ref="AE54:AE55" si="160">AD54/K54</f>
        <v>0</v>
      </c>
      <c r="AF54" s="32">
        <v>13</v>
      </c>
      <c r="AG54" s="32">
        <v>0</v>
      </c>
      <c r="AH54" s="74">
        <v>0.04</v>
      </c>
      <c r="AI54" s="74">
        <v>1.4999999999999999E-2</v>
      </c>
      <c r="AJ54" s="32">
        <f t="shared" ref="AJ54:AJ55" si="161">(D54*AH54)+AG54</f>
        <v>0.92</v>
      </c>
      <c r="AK54" s="35">
        <f t="shared" ref="AK54:AK55" si="162">D54*AI54</f>
        <v>0.34499999999999997</v>
      </c>
    </row>
    <row r="55" spans="1:39" x14ac:dyDescent="0.2">
      <c r="A55" s="515" t="s">
        <v>314</v>
      </c>
      <c r="B55" s="36" t="s">
        <v>8</v>
      </c>
      <c r="C55" s="36" t="s">
        <v>22</v>
      </c>
      <c r="D55" s="489">
        <v>83</v>
      </c>
      <c r="E55" s="489">
        <v>83</v>
      </c>
      <c r="F55" s="489">
        <v>15</v>
      </c>
      <c r="G55" s="37">
        <f t="shared" si="149"/>
        <v>64.564999999999998</v>
      </c>
      <c r="H55" s="37">
        <f t="shared" si="150"/>
        <v>18.435000000000002</v>
      </c>
      <c r="I55" s="38">
        <f t="shared" si="151"/>
        <v>0.2221084337349398</v>
      </c>
      <c r="J55" s="39">
        <v>30</v>
      </c>
      <c r="K55" s="40">
        <v>32</v>
      </c>
      <c r="L55" s="41">
        <v>1.2</v>
      </c>
      <c r="M55" s="42">
        <v>0</v>
      </c>
      <c r="N55" s="42"/>
      <c r="O55" s="43">
        <f t="shared" si="152"/>
        <v>0</v>
      </c>
      <c r="P55" s="44">
        <f t="shared" si="153"/>
        <v>0</v>
      </c>
      <c r="Q55" s="45"/>
      <c r="R55" s="44">
        <f t="shared" si="154"/>
        <v>0</v>
      </c>
      <c r="S55" s="45"/>
      <c r="T55" s="44">
        <f t="shared" si="155"/>
        <v>0</v>
      </c>
      <c r="U55" s="45"/>
      <c r="V55" s="44">
        <f t="shared" si="156"/>
        <v>0</v>
      </c>
      <c r="W55" s="45">
        <v>0</v>
      </c>
      <c r="X55" s="44">
        <f t="shared" si="157"/>
        <v>0</v>
      </c>
      <c r="Y55" s="45">
        <v>0</v>
      </c>
      <c r="Z55" s="44">
        <f t="shared" si="158"/>
        <v>0</v>
      </c>
      <c r="AA55" s="45">
        <v>0</v>
      </c>
      <c r="AB55" s="44">
        <f t="shared" si="159"/>
        <v>0</v>
      </c>
      <c r="AC55" s="43">
        <v>0</v>
      </c>
      <c r="AD55" s="45">
        <v>0</v>
      </c>
      <c r="AE55" s="44">
        <f t="shared" si="160"/>
        <v>0</v>
      </c>
      <c r="AF55" s="44">
        <v>60</v>
      </c>
      <c r="AG55" s="44">
        <v>0</v>
      </c>
      <c r="AH55" s="75">
        <v>0.04</v>
      </c>
      <c r="AI55" s="75">
        <v>1.4999999999999999E-2</v>
      </c>
      <c r="AJ55" s="44">
        <f t="shared" si="161"/>
        <v>3.3200000000000003</v>
      </c>
      <c r="AK55" s="47">
        <f t="shared" si="162"/>
        <v>1.2449999999999999</v>
      </c>
    </row>
    <row r="56" spans="1:39" ht="13.5" thickBot="1" x14ac:dyDescent="0.25">
      <c r="A56" s="511" t="s">
        <v>315</v>
      </c>
      <c r="B56" s="48" t="s">
        <v>8</v>
      </c>
      <c r="C56" s="48" t="s">
        <v>22</v>
      </c>
      <c r="D56" s="512">
        <v>100</v>
      </c>
      <c r="E56" s="512">
        <v>100</v>
      </c>
      <c r="F56" s="512">
        <v>15</v>
      </c>
      <c r="G56" s="49">
        <f t="shared" ref="G56" si="163">SUM(P56,R56,T56,V56,X56,Z56,AB56,AC56,AE56,AF56,AJ56,AK56)</f>
        <v>75.5</v>
      </c>
      <c r="H56" s="49">
        <f t="shared" ref="H56" si="164">D56-G56</f>
        <v>24.5</v>
      </c>
      <c r="I56" s="50">
        <f t="shared" ref="I56" si="165">H56/D56</f>
        <v>0.245</v>
      </c>
      <c r="J56" s="51">
        <v>30</v>
      </c>
      <c r="K56" s="52">
        <v>32</v>
      </c>
      <c r="L56" s="53">
        <v>1.2</v>
      </c>
      <c r="M56" s="54">
        <v>0</v>
      </c>
      <c r="N56" s="54"/>
      <c r="O56" s="55">
        <f t="shared" ref="O56" si="166">(M56+N56)/K56</f>
        <v>0</v>
      </c>
      <c r="P56" s="56">
        <f t="shared" ref="P56" si="167">O56/J56</f>
        <v>0</v>
      </c>
      <c r="Q56" s="57"/>
      <c r="R56" s="56">
        <f t="shared" ref="R56" si="168">Q56/K56</f>
        <v>0</v>
      </c>
      <c r="S56" s="57"/>
      <c r="T56" s="56">
        <f t="shared" ref="T56" si="169">S56/K56</f>
        <v>0</v>
      </c>
      <c r="U56" s="57"/>
      <c r="V56" s="56">
        <f t="shared" ref="V56" si="170">U56/K56</f>
        <v>0</v>
      </c>
      <c r="W56" s="57">
        <v>0</v>
      </c>
      <c r="X56" s="56">
        <f t="shared" ref="X56" si="171">(W56/K56)/J56</f>
        <v>0</v>
      </c>
      <c r="Y56" s="57">
        <v>0</v>
      </c>
      <c r="Z56" s="56">
        <f t="shared" ref="Z56" si="172">(Y56/K56)/J56</f>
        <v>0</v>
      </c>
      <c r="AA56" s="57">
        <v>0</v>
      </c>
      <c r="AB56" s="56">
        <f t="shared" ref="AB56" si="173">(AA56/K56)/J56</f>
        <v>0</v>
      </c>
      <c r="AC56" s="55">
        <v>0</v>
      </c>
      <c r="AD56" s="57">
        <v>0</v>
      </c>
      <c r="AE56" s="56">
        <f t="shared" ref="AE56" si="174">AD56/K56</f>
        <v>0</v>
      </c>
      <c r="AF56" s="56">
        <v>70</v>
      </c>
      <c r="AG56" s="56">
        <v>0</v>
      </c>
      <c r="AH56" s="76">
        <v>0.04</v>
      </c>
      <c r="AI56" s="76">
        <v>1.4999999999999999E-2</v>
      </c>
      <c r="AJ56" s="56">
        <f t="shared" ref="AJ56" si="175">(D56*AH56)+AG56</f>
        <v>4</v>
      </c>
      <c r="AK56" s="59">
        <f t="shared" ref="AK56" si="176">D56*AI56</f>
        <v>1.5</v>
      </c>
    </row>
    <row r="57" spans="1:39" ht="13.5" thickBot="1" x14ac:dyDescent="0.25">
      <c r="A57" s="511" t="s">
        <v>385</v>
      </c>
      <c r="B57" s="48" t="s">
        <v>8</v>
      </c>
      <c r="C57" s="48" t="s">
        <v>22</v>
      </c>
      <c r="D57" s="724">
        <v>55</v>
      </c>
      <c r="E57" s="512">
        <v>40</v>
      </c>
      <c r="F57" s="512">
        <v>10</v>
      </c>
      <c r="G57" s="49">
        <f t="shared" ref="G57" si="177">SUM(P57,R57,T57,V57,X57,Z57,AB57,AC57,AE57,AF57,AJ57,AK57)</f>
        <v>35.025000000000006</v>
      </c>
      <c r="H57" s="49">
        <f t="shared" ref="H57" si="178">D57-G57</f>
        <v>19.974999999999994</v>
      </c>
      <c r="I57" s="50">
        <f t="shared" ref="I57" si="179">H57/D57</f>
        <v>0.36318181818181811</v>
      </c>
      <c r="J57" s="51">
        <v>30</v>
      </c>
      <c r="K57" s="52">
        <v>32</v>
      </c>
      <c r="L57" s="53">
        <v>1.2</v>
      </c>
      <c r="M57" s="54">
        <v>0</v>
      </c>
      <c r="N57" s="54"/>
      <c r="O57" s="55">
        <f t="shared" ref="O57" si="180">(M57+N57)/K57</f>
        <v>0</v>
      </c>
      <c r="P57" s="56">
        <f t="shared" ref="P57" si="181">O57/J57</f>
        <v>0</v>
      </c>
      <c r="Q57" s="57"/>
      <c r="R57" s="56">
        <f t="shared" ref="R57" si="182">Q57/K57</f>
        <v>0</v>
      </c>
      <c r="S57" s="57"/>
      <c r="T57" s="56">
        <f t="shared" ref="T57" si="183">S57/K57</f>
        <v>0</v>
      </c>
      <c r="U57" s="57"/>
      <c r="V57" s="56">
        <f t="shared" ref="V57" si="184">U57/K57</f>
        <v>0</v>
      </c>
      <c r="W57" s="57">
        <v>0</v>
      </c>
      <c r="X57" s="56">
        <f t="shared" ref="X57" si="185">(W57/K57)/J57</f>
        <v>0</v>
      </c>
      <c r="Y57" s="57">
        <v>0</v>
      </c>
      <c r="Z57" s="56">
        <f t="shared" ref="Z57" si="186">(Y57/K57)/J57</f>
        <v>0</v>
      </c>
      <c r="AA57" s="57">
        <v>0</v>
      </c>
      <c r="AB57" s="56">
        <f t="shared" ref="AB57" si="187">(AA57/K57)/J57</f>
        <v>0</v>
      </c>
      <c r="AC57" s="55">
        <v>0</v>
      </c>
      <c r="AD57" s="57">
        <v>0</v>
      </c>
      <c r="AE57" s="56">
        <f t="shared" ref="AE57" si="188">AD57/K57</f>
        <v>0</v>
      </c>
      <c r="AF57" s="667">
        <v>32</v>
      </c>
      <c r="AG57" s="56">
        <v>0</v>
      </c>
      <c r="AH57" s="76">
        <v>0.04</v>
      </c>
      <c r="AI57" s="76">
        <v>1.4999999999999999E-2</v>
      </c>
      <c r="AJ57" s="56">
        <f t="shared" ref="AJ57" si="189">(D57*AH57)+AG57</f>
        <v>2.2000000000000002</v>
      </c>
      <c r="AK57" s="59">
        <f t="shared" ref="AK57" si="190">D57*AI57</f>
        <v>0.82499999999999996</v>
      </c>
    </row>
  </sheetData>
  <autoFilter ref="A1:AK57" xr:uid="{00000000-0009-0000-0000-000004000000}"/>
  <printOptions horizontalCentered="1"/>
  <pageMargins left="0" right="0" top="0" bottom="0" header="0" footer="0"/>
  <pageSetup paperSize="9" scale="69" fitToHeight="50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G323"/>
  <sheetViews>
    <sheetView topLeftCell="A10" zoomScale="120" zoomScaleNormal="120" workbookViewId="0">
      <pane xSplit="2" topLeftCell="C1" activePane="topRight" state="frozen"/>
      <selection pane="topRight" activeCell="G25" sqref="G25"/>
    </sheetView>
  </sheetViews>
  <sheetFormatPr defaultColWidth="39.85546875" defaultRowHeight="13.7" customHeight="1" x14ac:dyDescent="0.2"/>
  <cols>
    <col min="1" max="1" width="36.85546875" style="1" bestFit="1" customWidth="1"/>
    <col min="2" max="3" width="7.42578125" style="1" customWidth="1"/>
    <col min="4" max="4" width="7.42578125" style="8" customWidth="1"/>
    <col min="5" max="6" width="7.42578125" style="2" customWidth="1"/>
    <col min="7" max="7" width="7.42578125" style="3" customWidth="1"/>
    <col min="8" max="8" width="7.42578125" style="1" customWidth="1"/>
    <col min="9" max="10" width="7.42578125" style="4" customWidth="1"/>
    <col min="11" max="11" width="9.85546875" style="618" bestFit="1" customWidth="1"/>
    <col min="12" max="13" width="7.42578125" style="7" customWidth="1"/>
    <col min="14" max="14" width="10.28515625" style="5" bestFit="1" customWidth="1"/>
    <col min="15" max="15" width="7.42578125" style="7" customWidth="1"/>
    <col min="16" max="16" width="8.140625" style="5" bestFit="1" customWidth="1"/>
    <col min="17" max="17" width="7.42578125" style="7" customWidth="1"/>
    <col min="18" max="18" width="7.42578125" style="5" customWidth="1"/>
    <col min="19" max="19" width="7.42578125" style="7" customWidth="1"/>
    <col min="20" max="20" width="7.42578125" style="5" customWidth="1"/>
    <col min="21" max="21" width="7.42578125" style="7" customWidth="1"/>
    <col min="22" max="22" width="7.42578125" style="5" customWidth="1"/>
    <col min="23" max="24" width="7.42578125" style="7" customWidth="1"/>
    <col min="25" max="25" width="7.42578125" style="5" customWidth="1"/>
    <col min="26" max="26" width="7.42578125" style="7" customWidth="1"/>
    <col min="27" max="27" width="9.28515625" style="7" bestFit="1" customWidth="1"/>
    <col min="28" max="29" width="7.42578125" style="6" customWidth="1"/>
    <col min="30" max="31" width="7.42578125" style="7" customWidth="1"/>
    <col min="32" max="218" width="39.85546875" style="1" customWidth="1"/>
    <col min="219" max="16384" width="39.85546875" style="1"/>
  </cols>
  <sheetData>
    <row r="1" spans="1:50" ht="21" customHeight="1" thickBot="1" x14ac:dyDescent="0.25">
      <c r="A1" s="371" t="s">
        <v>4</v>
      </c>
      <c r="B1" s="727" t="s">
        <v>6</v>
      </c>
      <c r="C1" s="727" t="s">
        <v>5</v>
      </c>
      <c r="D1" s="782" t="s">
        <v>13</v>
      </c>
      <c r="E1" s="728" t="s">
        <v>14</v>
      </c>
      <c r="F1" s="728" t="s">
        <v>83</v>
      </c>
      <c r="G1" s="729" t="s">
        <v>16</v>
      </c>
      <c r="H1" s="730" t="s">
        <v>12</v>
      </c>
      <c r="I1" s="731" t="s">
        <v>26</v>
      </c>
      <c r="J1" s="731" t="s">
        <v>77</v>
      </c>
      <c r="K1" s="757" t="s">
        <v>28</v>
      </c>
      <c r="L1" s="732" t="s">
        <v>29</v>
      </c>
      <c r="M1" s="733" t="s">
        <v>29</v>
      </c>
      <c r="N1" s="734" t="s">
        <v>76</v>
      </c>
      <c r="O1" s="733" t="s">
        <v>75</v>
      </c>
      <c r="P1" s="734" t="s">
        <v>74</v>
      </c>
      <c r="Q1" s="733" t="s">
        <v>31</v>
      </c>
      <c r="R1" s="487" t="s">
        <v>78</v>
      </c>
      <c r="S1" s="733" t="s">
        <v>73</v>
      </c>
      <c r="T1" s="735" t="s">
        <v>24</v>
      </c>
      <c r="U1" s="736" t="s">
        <v>25</v>
      </c>
      <c r="V1" s="735" t="s">
        <v>17</v>
      </c>
      <c r="W1" s="733" t="s">
        <v>79</v>
      </c>
      <c r="X1" s="733" t="s">
        <v>80</v>
      </c>
      <c r="Y1" s="734" t="s">
        <v>81</v>
      </c>
      <c r="Z1" s="736" t="s">
        <v>18</v>
      </c>
      <c r="AA1" s="733" t="s">
        <v>82</v>
      </c>
      <c r="AB1" s="737" t="s">
        <v>45</v>
      </c>
      <c r="AC1" s="737" t="s">
        <v>46</v>
      </c>
      <c r="AD1" s="733" t="s">
        <v>45</v>
      </c>
      <c r="AE1" s="738" t="s">
        <v>46</v>
      </c>
    </row>
    <row r="2" spans="1:50" s="396" customFormat="1" ht="13.7" customHeight="1" x14ac:dyDescent="0.2">
      <c r="A2" s="385" t="s">
        <v>0</v>
      </c>
      <c r="B2" s="322" t="s">
        <v>7</v>
      </c>
      <c r="C2" s="322" t="s">
        <v>1</v>
      </c>
      <c r="D2" s="753">
        <v>900</v>
      </c>
      <c r="E2" s="323">
        <f t="shared" ref="E2:E33" si="0">SUM(M2,O2,Q2,S2,U2,W2,X2,Z2,AA2,AD2,AE2)</f>
        <v>542.03111111111116</v>
      </c>
      <c r="F2" s="323">
        <f t="shared" ref="F2:F65" si="1">D2-E2</f>
        <v>357.96888888888884</v>
      </c>
      <c r="G2" s="399">
        <f t="shared" ref="G2:G65" si="2">F2/D2</f>
        <v>0.39774320987654316</v>
      </c>
      <c r="H2" s="322">
        <v>1</v>
      </c>
      <c r="I2" s="691">
        <v>32.4</v>
      </c>
      <c r="J2" s="691">
        <v>1.08</v>
      </c>
      <c r="K2" s="843">
        <v>6140</v>
      </c>
      <c r="L2" s="323">
        <f t="shared" ref="L2:L33" si="3">K2/I2</f>
        <v>189.50617283950618</v>
      </c>
      <c r="M2" s="324">
        <f t="shared" ref="M2:M33" si="4">L2</f>
        <v>189.50617283950618</v>
      </c>
      <c r="N2" s="621">
        <v>400</v>
      </c>
      <c r="O2" s="324">
        <f t="shared" ref="O2:O33" si="5">(N2/I2)*H2</f>
        <v>12.345679012345679</v>
      </c>
      <c r="P2" s="621">
        <v>7920</v>
      </c>
      <c r="Q2" s="324">
        <f t="shared" ref="Q2:Q33" si="6">P2/I2</f>
        <v>244.44444444444446</v>
      </c>
      <c r="R2" s="765">
        <v>24</v>
      </c>
      <c r="S2" s="324">
        <f>(R2*J2)*H2</f>
        <v>25.92</v>
      </c>
      <c r="T2" s="325">
        <v>0</v>
      </c>
      <c r="U2" s="324">
        <f t="shared" ref="U2:U33" si="7">(T2/I2)</f>
        <v>0</v>
      </c>
      <c r="V2" s="325">
        <v>75</v>
      </c>
      <c r="W2" s="324">
        <f t="shared" ref="W2:W33" si="8">(V2/I2)</f>
        <v>2.3148148148148149</v>
      </c>
      <c r="X2" s="324">
        <v>0</v>
      </c>
      <c r="Y2" s="325">
        <v>0</v>
      </c>
      <c r="Z2" s="324">
        <f t="shared" ref="Z2:Z65" si="9">Y2/I2</f>
        <v>0</v>
      </c>
      <c r="AA2" s="324">
        <v>0</v>
      </c>
      <c r="AB2" s="326">
        <v>7.0000000000000007E-2</v>
      </c>
      <c r="AC2" s="326">
        <v>5.0000000000000001E-3</v>
      </c>
      <c r="AD2" s="324">
        <f t="shared" ref="AD2:AD65" si="10">D2*AB2</f>
        <v>63.000000000000007</v>
      </c>
      <c r="AE2" s="327">
        <f t="shared" ref="AE2:AE65" si="11">D2*AC2</f>
        <v>4.5</v>
      </c>
    </row>
    <row r="3" spans="1:50" ht="13.7" customHeight="1" x14ac:dyDescent="0.2">
      <c r="A3" s="313" t="s">
        <v>0</v>
      </c>
      <c r="B3" s="314" t="s">
        <v>7</v>
      </c>
      <c r="C3" s="314" t="s">
        <v>1</v>
      </c>
      <c r="D3" s="750">
        <f>D2+80</f>
        <v>980</v>
      </c>
      <c r="E3" s="315">
        <f t="shared" si="0"/>
        <v>586.29679012345684</v>
      </c>
      <c r="F3" s="315">
        <f t="shared" si="1"/>
        <v>393.70320987654316</v>
      </c>
      <c r="G3" s="400">
        <f t="shared" si="2"/>
        <v>0.40173796926177874</v>
      </c>
      <c r="H3" s="314">
        <v>2</v>
      </c>
      <c r="I3" s="692">
        <v>32.4</v>
      </c>
      <c r="J3" s="692">
        <v>1.08</v>
      </c>
      <c r="K3" s="843">
        <v>6140</v>
      </c>
      <c r="L3" s="315">
        <f t="shared" si="3"/>
        <v>189.50617283950618</v>
      </c>
      <c r="M3" s="316">
        <f t="shared" si="4"/>
        <v>189.50617283950618</v>
      </c>
      <c r="N3" s="622">
        <v>400</v>
      </c>
      <c r="O3" s="316">
        <f t="shared" si="5"/>
        <v>24.691358024691358</v>
      </c>
      <c r="P3" s="622">
        <v>7920</v>
      </c>
      <c r="Q3" s="316">
        <f t="shared" si="6"/>
        <v>244.44444444444446</v>
      </c>
      <c r="R3" s="687">
        <v>24</v>
      </c>
      <c r="S3" s="316">
        <f t="shared" ref="S3:S66" si="12">(R3*J3)*H3</f>
        <v>51.84</v>
      </c>
      <c r="T3" s="317">
        <v>0</v>
      </c>
      <c r="U3" s="316">
        <f t="shared" si="7"/>
        <v>0</v>
      </c>
      <c r="V3" s="317">
        <v>75</v>
      </c>
      <c r="W3" s="316">
        <f t="shared" si="8"/>
        <v>2.3148148148148149</v>
      </c>
      <c r="X3" s="316">
        <v>0</v>
      </c>
      <c r="Y3" s="317">
        <v>0</v>
      </c>
      <c r="Z3" s="316">
        <f t="shared" si="9"/>
        <v>0</v>
      </c>
      <c r="AA3" s="316">
        <v>0</v>
      </c>
      <c r="AB3" s="318">
        <v>7.0000000000000007E-2</v>
      </c>
      <c r="AC3" s="318">
        <v>5.0000000000000001E-3</v>
      </c>
      <c r="AD3" s="316">
        <f t="shared" si="10"/>
        <v>68.600000000000009</v>
      </c>
      <c r="AE3" s="319">
        <f t="shared" si="11"/>
        <v>4.9000000000000004</v>
      </c>
    </row>
    <row r="4" spans="1:50" ht="13.7" customHeight="1" x14ac:dyDescent="0.2">
      <c r="A4" s="313" t="s">
        <v>0</v>
      </c>
      <c r="B4" s="314" t="s">
        <v>7</v>
      </c>
      <c r="C4" s="314" t="s">
        <v>1</v>
      </c>
      <c r="D4" s="750">
        <f t="shared" ref="D4:D7" si="13">D3+80</f>
        <v>1060</v>
      </c>
      <c r="E4" s="315">
        <f t="shared" si="0"/>
        <v>630.56246913580242</v>
      </c>
      <c r="F4" s="315">
        <f t="shared" si="1"/>
        <v>429.43753086419758</v>
      </c>
      <c r="G4" s="400">
        <f t="shared" si="2"/>
        <v>0.4051297460982996</v>
      </c>
      <c r="H4" s="314">
        <v>3</v>
      </c>
      <c r="I4" s="692">
        <v>32.4</v>
      </c>
      <c r="J4" s="692">
        <v>1.08</v>
      </c>
      <c r="K4" s="843">
        <v>6140</v>
      </c>
      <c r="L4" s="315">
        <f t="shared" si="3"/>
        <v>189.50617283950618</v>
      </c>
      <c r="M4" s="316">
        <f t="shared" si="4"/>
        <v>189.50617283950618</v>
      </c>
      <c r="N4" s="622">
        <v>400</v>
      </c>
      <c r="O4" s="316">
        <f t="shared" si="5"/>
        <v>37.037037037037038</v>
      </c>
      <c r="P4" s="622">
        <v>7920</v>
      </c>
      <c r="Q4" s="316">
        <f t="shared" si="6"/>
        <v>244.44444444444446</v>
      </c>
      <c r="R4" s="687">
        <v>24</v>
      </c>
      <c r="S4" s="316">
        <f t="shared" si="12"/>
        <v>77.760000000000005</v>
      </c>
      <c r="T4" s="317">
        <v>0</v>
      </c>
      <c r="U4" s="316">
        <f t="shared" si="7"/>
        <v>0</v>
      </c>
      <c r="V4" s="317">
        <v>75</v>
      </c>
      <c r="W4" s="316">
        <f t="shared" si="8"/>
        <v>2.3148148148148149</v>
      </c>
      <c r="X4" s="316">
        <v>0</v>
      </c>
      <c r="Y4" s="317">
        <v>0</v>
      </c>
      <c r="Z4" s="316">
        <f t="shared" si="9"/>
        <v>0</v>
      </c>
      <c r="AA4" s="316">
        <v>0</v>
      </c>
      <c r="AB4" s="318">
        <v>7.0000000000000007E-2</v>
      </c>
      <c r="AC4" s="318">
        <v>5.0000000000000001E-3</v>
      </c>
      <c r="AD4" s="316">
        <f t="shared" si="10"/>
        <v>74.2</v>
      </c>
      <c r="AE4" s="319">
        <f t="shared" si="11"/>
        <v>5.3</v>
      </c>
    </row>
    <row r="5" spans="1:50" ht="13.7" customHeight="1" x14ac:dyDescent="0.2">
      <c r="A5" s="313" t="s">
        <v>0</v>
      </c>
      <c r="B5" s="314" t="s">
        <v>7</v>
      </c>
      <c r="C5" s="314" t="s">
        <v>1</v>
      </c>
      <c r="D5" s="750">
        <f t="shared" si="13"/>
        <v>1140</v>
      </c>
      <c r="E5" s="315">
        <f t="shared" si="0"/>
        <v>674.8281481481481</v>
      </c>
      <c r="F5" s="315">
        <f t="shared" si="1"/>
        <v>465.1718518518519</v>
      </c>
      <c r="G5" s="400">
        <f t="shared" si="2"/>
        <v>0.40804548408057184</v>
      </c>
      <c r="H5" s="314">
        <v>4</v>
      </c>
      <c r="I5" s="692">
        <v>32.4</v>
      </c>
      <c r="J5" s="692">
        <v>1.08</v>
      </c>
      <c r="K5" s="843">
        <v>6140</v>
      </c>
      <c r="L5" s="315">
        <f t="shared" si="3"/>
        <v>189.50617283950618</v>
      </c>
      <c r="M5" s="316">
        <f t="shared" si="4"/>
        <v>189.50617283950618</v>
      </c>
      <c r="N5" s="622">
        <v>400</v>
      </c>
      <c r="O5" s="316">
        <f t="shared" si="5"/>
        <v>49.382716049382715</v>
      </c>
      <c r="P5" s="622">
        <v>7920</v>
      </c>
      <c r="Q5" s="316">
        <f t="shared" si="6"/>
        <v>244.44444444444446</v>
      </c>
      <c r="R5" s="687">
        <v>24</v>
      </c>
      <c r="S5" s="316">
        <f t="shared" si="12"/>
        <v>103.68</v>
      </c>
      <c r="T5" s="317">
        <v>0</v>
      </c>
      <c r="U5" s="316">
        <f t="shared" si="7"/>
        <v>0</v>
      </c>
      <c r="V5" s="317">
        <v>75</v>
      </c>
      <c r="W5" s="316">
        <f t="shared" si="8"/>
        <v>2.3148148148148149</v>
      </c>
      <c r="X5" s="316">
        <v>0</v>
      </c>
      <c r="Y5" s="317">
        <v>0</v>
      </c>
      <c r="Z5" s="316">
        <f t="shared" si="9"/>
        <v>0</v>
      </c>
      <c r="AA5" s="316">
        <v>0</v>
      </c>
      <c r="AB5" s="318">
        <v>7.0000000000000007E-2</v>
      </c>
      <c r="AC5" s="318">
        <v>5.0000000000000001E-3</v>
      </c>
      <c r="AD5" s="316">
        <f t="shared" si="10"/>
        <v>79.800000000000011</v>
      </c>
      <c r="AE5" s="319">
        <f t="shared" si="11"/>
        <v>5.7</v>
      </c>
    </row>
    <row r="6" spans="1:50" ht="13.7" customHeight="1" x14ac:dyDescent="0.2">
      <c r="A6" s="313" t="s">
        <v>0</v>
      </c>
      <c r="B6" s="314" t="s">
        <v>7</v>
      </c>
      <c r="C6" s="314" t="s">
        <v>1</v>
      </c>
      <c r="D6" s="750">
        <f t="shared" si="13"/>
        <v>1220</v>
      </c>
      <c r="E6" s="315">
        <f t="shared" si="0"/>
        <v>719.0938271604939</v>
      </c>
      <c r="F6" s="315">
        <f t="shared" si="1"/>
        <v>500.9061728395061</v>
      </c>
      <c r="G6" s="400">
        <f t="shared" si="2"/>
        <v>0.41057883019631647</v>
      </c>
      <c r="H6" s="314">
        <v>5</v>
      </c>
      <c r="I6" s="692">
        <v>32.4</v>
      </c>
      <c r="J6" s="692">
        <v>1.08</v>
      </c>
      <c r="K6" s="843">
        <v>6140</v>
      </c>
      <c r="L6" s="315">
        <f t="shared" si="3"/>
        <v>189.50617283950618</v>
      </c>
      <c r="M6" s="316">
        <f t="shared" si="4"/>
        <v>189.50617283950618</v>
      </c>
      <c r="N6" s="622">
        <v>400</v>
      </c>
      <c r="O6" s="316">
        <f t="shared" si="5"/>
        <v>61.728395061728392</v>
      </c>
      <c r="P6" s="622">
        <v>7920</v>
      </c>
      <c r="Q6" s="316">
        <f t="shared" si="6"/>
        <v>244.44444444444446</v>
      </c>
      <c r="R6" s="687">
        <v>24</v>
      </c>
      <c r="S6" s="316">
        <f t="shared" si="12"/>
        <v>129.60000000000002</v>
      </c>
      <c r="T6" s="317">
        <v>0</v>
      </c>
      <c r="U6" s="316">
        <f t="shared" si="7"/>
        <v>0</v>
      </c>
      <c r="V6" s="317">
        <v>75</v>
      </c>
      <c r="W6" s="316">
        <f t="shared" si="8"/>
        <v>2.3148148148148149</v>
      </c>
      <c r="X6" s="316">
        <v>0</v>
      </c>
      <c r="Y6" s="317">
        <v>0</v>
      </c>
      <c r="Z6" s="316">
        <f t="shared" si="9"/>
        <v>0</v>
      </c>
      <c r="AA6" s="316">
        <v>0</v>
      </c>
      <c r="AB6" s="318">
        <v>7.0000000000000007E-2</v>
      </c>
      <c r="AC6" s="318">
        <v>5.0000000000000001E-3</v>
      </c>
      <c r="AD6" s="316">
        <f t="shared" si="10"/>
        <v>85.4</v>
      </c>
      <c r="AE6" s="319">
        <f t="shared" si="11"/>
        <v>6.1000000000000005</v>
      </c>
    </row>
    <row r="7" spans="1:50" s="398" customFormat="1" ht="13.7" customHeight="1" thickBot="1" x14ac:dyDescent="0.25">
      <c r="A7" s="328" t="s">
        <v>0</v>
      </c>
      <c r="B7" s="329" t="s">
        <v>7</v>
      </c>
      <c r="C7" s="329" t="s">
        <v>1</v>
      </c>
      <c r="D7" s="754">
        <f t="shared" si="13"/>
        <v>1300</v>
      </c>
      <c r="E7" s="330">
        <f t="shared" si="0"/>
        <v>763.35950617283947</v>
      </c>
      <c r="F7" s="330">
        <f t="shared" si="1"/>
        <v>536.64049382716053</v>
      </c>
      <c r="G7" s="401">
        <f t="shared" si="2"/>
        <v>0.41280037986704654</v>
      </c>
      <c r="H7" s="329">
        <v>6</v>
      </c>
      <c r="I7" s="693">
        <v>32.4</v>
      </c>
      <c r="J7" s="693">
        <v>1.08</v>
      </c>
      <c r="K7" s="843">
        <v>6140</v>
      </c>
      <c r="L7" s="330">
        <f t="shared" si="3"/>
        <v>189.50617283950618</v>
      </c>
      <c r="M7" s="331">
        <f t="shared" si="4"/>
        <v>189.50617283950618</v>
      </c>
      <c r="N7" s="623">
        <v>400</v>
      </c>
      <c r="O7" s="331">
        <f t="shared" si="5"/>
        <v>74.074074074074076</v>
      </c>
      <c r="P7" s="623">
        <v>7920</v>
      </c>
      <c r="Q7" s="331">
        <f t="shared" si="6"/>
        <v>244.44444444444446</v>
      </c>
      <c r="R7" s="688">
        <v>24</v>
      </c>
      <c r="S7" s="331">
        <f t="shared" si="12"/>
        <v>155.52000000000001</v>
      </c>
      <c r="T7" s="332">
        <v>0</v>
      </c>
      <c r="U7" s="331">
        <f t="shared" si="7"/>
        <v>0</v>
      </c>
      <c r="V7" s="332">
        <v>75</v>
      </c>
      <c r="W7" s="331">
        <f t="shared" si="8"/>
        <v>2.3148148148148149</v>
      </c>
      <c r="X7" s="331">
        <v>0</v>
      </c>
      <c r="Y7" s="332">
        <v>0</v>
      </c>
      <c r="Z7" s="331">
        <f t="shared" si="9"/>
        <v>0</v>
      </c>
      <c r="AA7" s="331">
        <v>0</v>
      </c>
      <c r="AB7" s="333">
        <v>7.0000000000000007E-2</v>
      </c>
      <c r="AC7" s="333">
        <v>5.0000000000000001E-3</v>
      </c>
      <c r="AD7" s="331">
        <f t="shared" si="10"/>
        <v>91.000000000000014</v>
      </c>
      <c r="AE7" s="334">
        <f t="shared" si="11"/>
        <v>6.5</v>
      </c>
    </row>
    <row r="8" spans="1:50" ht="13.7" customHeight="1" x14ac:dyDescent="0.2">
      <c r="A8" s="385" t="s">
        <v>0</v>
      </c>
      <c r="B8" s="322" t="s">
        <v>8</v>
      </c>
      <c r="C8" s="322" t="s">
        <v>1</v>
      </c>
      <c r="D8" s="753">
        <v>920</v>
      </c>
      <c r="E8" s="323">
        <f t="shared" si="0"/>
        <v>561.5866666666667</v>
      </c>
      <c r="F8" s="323">
        <f t="shared" si="1"/>
        <v>358.4133333333333</v>
      </c>
      <c r="G8" s="399">
        <f t="shared" si="2"/>
        <v>0.38957971014492748</v>
      </c>
      <c r="H8" s="322">
        <v>1</v>
      </c>
      <c r="I8" s="691">
        <v>32.4</v>
      </c>
      <c r="J8" s="691">
        <v>1.08</v>
      </c>
      <c r="K8" s="843">
        <v>6725</v>
      </c>
      <c r="L8" s="323">
        <f t="shared" si="3"/>
        <v>207.56172839506175</v>
      </c>
      <c r="M8" s="324">
        <f t="shared" si="4"/>
        <v>207.56172839506175</v>
      </c>
      <c r="N8" s="621">
        <v>400</v>
      </c>
      <c r="O8" s="324">
        <f t="shared" si="5"/>
        <v>12.345679012345679</v>
      </c>
      <c r="P8" s="621">
        <v>7920</v>
      </c>
      <c r="Q8" s="324">
        <f t="shared" si="6"/>
        <v>244.44444444444446</v>
      </c>
      <c r="R8" s="689">
        <v>24</v>
      </c>
      <c r="S8" s="324">
        <f t="shared" si="12"/>
        <v>25.92</v>
      </c>
      <c r="T8" s="325">
        <v>0</v>
      </c>
      <c r="U8" s="324">
        <f t="shared" si="7"/>
        <v>0</v>
      </c>
      <c r="V8" s="325">
        <v>75</v>
      </c>
      <c r="W8" s="324">
        <f t="shared" si="8"/>
        <v>2.3148148148148149</v>
      </c>
      <c r="X8" s="324">
        <v>0</v>
      </c>
      <c r="Y8" s="325">
        <v>0</v>
      </c>
      <c r="Z8" s="324">
        <f t="shared" si="9"/>
        <v>0</v>
      </c>
      <c r="AA8" s="324">
        <v>0</v>
      </c>
      <c r="AB8" s="326">
        <v>7.0000000000000007E-2</v>
      </c>
      <c r="AC8" s="326">
        <v>5.0000000000000001E-3</v>
      </c>
      <c r="AD8" s="324">
        <f t="shared" si="10"/>
        <v>64.400000000000006</v>
      </c>
      <c r="AE8" s="327">
        <f t="shared" si="11"/>
        <v>4.6000000000000005</v>
      </c>
    </row>
    <row r="9" spans="1:50" ht="13.7" customHeight="1" x14ac:dyDescent="0.2">
      <c r="A9" s="313" t="s">
        <v>0</v>
      </c>
      <c r="B9" s="314" t="s">
        <v>8</v>
      </c>
      <c r="C9" s="314" t="s">
        <v>1</v>
      </c>
      <c r="D9" s="750">
        <f>D8+80</f>
        <v>1000</v>
      </c>
      <c r="E9" s="315">
        <f t="shared" si="0"/>
        <v>605.85234567901239</v>
      </c>
      <c r="F9" s="315">
        <f t="shared" si="1"/>
        <v>394.14765432098761</v>
      </c>
      <c r="G9" s="400">
        <f t="shared" si="2"/>
        <v>0.39414765432098764</v>
      </c>
      <c r="H9" s="314">
        <v>2</v>
      </c>
      <c r="I9" s="692">
        <v>32.4</v>
      </c>
      <c r="J9" s="692">
        <v>1.08</v>
      </c>
      <c r="K9" s="843">
        <v>6725</v>
      </c>
      <c r="L9" s="315">
        <f t="shared" si="3"/>
        <v>207.56172839506175</v>
      </c>
      <c r="M9" s="316">
        <f t="shared" si="4"/>
        <v>207.56172839506175</v>
      </c>
      <c r="N9" s="622">
        <v>400</v>
      </c>
      <c r="O9" s="316">
        <f t="shared" si="5"/>
        <v>24.691358024691358</v>
      </c>
      <c r="P9" s="622">
        <v>7920</v>
      </c>
      <c r="Q9" s="316">
        <f t="shared" si="6"/>
        <v>244.44444444444446</v>
      </c>
      <c r="R9" s="687">
        <v>24</v>
      </c>
      <c r="S9" s="316">
        <f t="shared" si="12"/>
        <v>51.84</v>
      </c>
      <c r="T9" s="317">
        <v>0</v>
      </c>
      <c r="U9" s="316">
        <f t="shared" si="7"/>
        <v>0</v>
      </c>
      <c r="V9" s="317">
        <v>75</v>
      </c>
      <c r="W9" s="316">
        <f t="shared" si="8"/>
        <v>2.3148148148148149</v>
      </c>
      <c r="X9" s="316">
        <v>0</v>
      </c>
      <c r="Y9" s="317">
        <v>0</v>
      </c>
      <c r="Z9" s="316">
        <f t="shared" si="9"/>
        <v>0</v>
      </c>
      <c r="AA9" s="316">
        <v>0</v>
      </c>
      <c r="AB9" s="318">
        <v>7.0000000000000007E-2</v>
      </c>
      <c r="AC9" s="318">
        <v>5.0000000000000001E-3</v>
      </c>
      <c r="AD9" s="316">
        <f t="shared" si="10"/>
        <v>70</v>
      </c>
      <c r="AE9" s="319">
        <f t="shared" si="11"/>
        <v>5</v>
      </c>
    </row>
    <row r="10" spans="1:50" ht="13.7" customHeight="1" x14ac:dyDescent="0.2">
      <c r="A10" s="313" t="s">
        <v>0</v>
      </c>
      <c r="B10" s="314" t="s">
        <v>8</v>
      </c>
      <c r="C10" s="314" t="s">
        <v>1</v>
      </c>
      <c r="D10" s="750">
        <f t="shared" ref="D10:D13" si="14">D9+80</f>
        <v>1080</v>
      </c>
      <c r="E10" s="315">
        <f t="shared" si="0"/>
        <v>650.11802469135807</v>
      </c>
      <c r="F10" s="315">
        <f t="shared" si="1"/>
        <v>429.88197530864193</v>
      </c>
      <c r="G10" s="400">
        <f t="shared" si="2"/>
        <v>0.39803886602652028</v>
      </c>
      <c r="H10" s="314">
        <v>3</v>
      </c>
      <c r="I10" s="692">
        <v>32.4</v>
      </c>
      <c r="J10" s="692">
        <v>1.08</v>
      </c>
      <c r="K10" s="843">
        <v>6725</v>
      </c>
      <c r="L10" s="315">
        <f t="shared" si="3"/>
        <v>207.56172839506175</v>
      </c>
      <c r="M10" s="316">
        <f t="shared" si="4"/>
        <v>207.56172839506175</v>
      </c>
      <c r="N10" s="622">
        <v>400</v>
      </c>
      <c r="O10" s="316">
        <f t="shared" si="5"/>
        <v>37.037037037037038</v>
      </c>
      <c r="P10" s="622">
        <v>7920</v>
      </c>
      <c r="Q10" s="316">
        <f t="shared" si="6"/>
        <v>244.44444444444446</v>
      </c>
      <c r="R10" s="687">
        <v>24</v>
      </c>
      <c r="S10" s="316">
        <f t="shared" si="12"/>
        <v>77.760000000000005</v>
      </c>
      <c r="T10" s="317">
        <v>0</v>
      </c>
      <c r="U10" s="316">
        <f t="shared" si="7"/>
        <v>0</v>
      </c>
      <c r="V10" s="317">
        <v>75</v>
      </c>
      <c r="W10" s="316">
        <f t="shared" si="8"/>
        <v>2.3148148148148149</v>
      </c>
      <c r="X10" s="316">
        <v>0</v>
      </c>
      <c r="Y10" s="317">
        <v>0</v>
      </c>
      <c r="Z10" s="316">
        <f t="shared" si="9"/>
        <v>0</v>
      </c>
      <c r="AA10" s="316">
        <v>0</v>
      </c>
      <c r="AB10" s="318">
        <v>7.0000000000000007E-2</v>
      </c>
      <c r="AC10" s="318">
        <v>5.0000000000000001E-3</v>
      </c>
      <c r="AD10" s="316">
        <f t="shared" si="10"/>
        <v>75.600000000000009</v>
      </c>
      <c r="AE10" s="319">
        <f t="shared" si="11"/>
        <v>5.4</v>
      </c>
    </row>
    <row r="11" spans="1:50" ht="13.7" customHeight="1" x14ac:dyDescent="0.2">
      <c r="A11" s="313" t="s">
        <v>0</v>
      </c>
      <c r="B11" s="314" t="s">
        <v>8</v>
      </c>
      <c r="C11" s="314" t="s">
        <v>1</v>
      </c>
      <c r="D11" s="750">
        <f t="shared" si="14"/>
        <v>1160</v>
      </c>
      <c r="E11" s="315">
        <f t="shared" si="0"/>
        <v>694.38370370370376</v>
      </c>
      <c r="F11" s="315">
        <f t="shared" si="1"/>
        <v>465.61629629629624</v>
      </c>
      <c r="G11" s="400">
        <f t="shared" si="2"/>
        <v>0.40139335887611743</v>
      </c>
      <c r="H11" s="314">
        <v>4</v>
      </c>
      <c r="I11" s="692">
        <v>32.4</v>
      </c>
      <c r="J11" s="692">
        <v>1.08</v>
      </c>
      <c r="K11" s="843">
        <v>6725</v>
      </c>
      <c r="L11" s="315">
        <f t="shared" si="3"/>
        <v>207.56172839506175</v>
      </c>
      <c r="M11" s="316">
        <f t="shared" si="4"/>
        <v>207.56172839506175</v>
      </c>
      <c r="N11" s="622">
        <v>400</v>
      </c>
      <c r="O11" s="316">
        <f t="shared" si="5"/>
        <v>49.382716049382715</v>
      </c>
      <c r="P11" s="622">
        <v>7920</v>
      </c>
      <c r="Q11" s="316">
        <f t="shared" si="6"/>
        <v>244.44444444444446</v>
      </c>
      <c r="R11" s="687">
        <v>24</v>
      </c>
      <c r="S11" s="316">
        <f t="shared" si="12"/>
        <v>103.68</v>
      </c>
      <c r="T11" s="317">
        <v>0</v>
      </c>
      <c r="U11" s="316">
        <f t="shared" si="7"/>
        <v>0</v>
      </c>
      <c r="V11" s="317">
        <v>75</v>
      </c>
      <c r="W11" s="316">
        <f t="shared" si="8"/>
        <v>2.3148148148148149</v>
      </c>
      <c r="X11" s="316">
        <v>0</v>
      </c>
      <c r="Y11" s="317">
        <v>0</v>
      </c>
      <c r="Z11" s="316">
        <f t="shared" si="9"/>
        <v>0</v>
      </c>
      <c r="AA11" s="316">
        <v>0</v>
      </c>
      <c r="AB11" s="318">
        <v>7.0000000000000007E-2</v>
      </c>
      <c r="AC11" s="318">
        <v>5.0000000000000001E-3</v>
      </c>
      <c r="AD11" s="316">
        <f t="shared" si="10"/>
        <v>81.2</v>
      </c>
      <c r="AE11" s="319">
        <f t="shared" si="11"/>
        <v>5.8</v>
      </c>
    </row>
    <row r="12" spans="1:50" ht="13.7" customHeight="1" x14ac:dyDescent="0.2">
      <c r="A12" s="313" t="s">
        <v>0</v>
      </c>
      <c r="B12" s="314" t="s">
        <v>8</v>
      </c>
      <c r="C12" s="314" t="s">
        <v>1</v>
      </c>
      <c r="D12" s="750">
        <f t="shared" si="14"/>
        <v>1240</v>
      </c>
      <c r="E12" s="315">
        <f t="shared" si="0"/>
        <v>738.64938271604956</v>
      </c>
      <c r="F12" s="315">
        <f t="shared" si="1"/>
        <v>501.35061728395044</v>
      </c>
      <c r="G12" s="400">
        <f t="shared" si="2"/>
        <v>0.4043150139386697</v>
      </c>
      <c r="H12" s="314">
        <v>5</v>
      </c>
      <c r="I12" s="692">
        <v>32.4</v>
      </c>
      <c r="J12" s="692">
        <v>1.08</v>
      </c>
      <c r="K12" s="843">
        <v>6725</v>
      </c>
      <c r="L12" s="315">
        <f t="shared" si="3"/>
        <v>207.56172839506175</v>
      </c>
      <c r="M12" s="316">
        <f t="shared" si="4"/>
        <v>207.56172839506175</v>
      </c>
      <c r="N12" s="622">
        <v>400</v>
      </c>
      <c r="O12" s="316">
        <f t="shared" si="5"/>
        <v>61.728395061728392</v>
      </c>
      <c r="P12" s="622">
        <v>7920</v>
      </c>
      <c r="Q12" s="316">
        <f t="shared" si="6"/>
        <v>244.44444444444446</v>
      </c>
      <c r="R12" s="687">
        <v>24</v>
      </c>
      <c r="S12" s="316">
        <f t="shared" si="12"/>
        <v>129.60000000000002</v>
      </c>
      <c r="T12" s="317">
        <v>0</v>
      </c>
      <c r="U12" s="316">
        <f t="shared" si="7"/>
        <v>0</v>
      </c>
      <c r="V12" s="317">
        <v>75</v>
      </c>
      <c r="W12" s="316">
        <f t="shared" si="8"/>
        <v>2.3148148148148149</v>
      </c>
      <c r="X12" s="316">
        <v>0</v>
      </c>
      <c r="Y12" s="317">
        <v>0</v>
      </c>
      <c r="Z12" s="316">
        <f t="shared" si="9"/>
        <v>0</v>
      </c>
      <c r="AA12" s="316">
        <v>0</v>
      </c>
      <c r="AB12" s="318">
        <v>7.0000000000000007E-2</v>
      </c>
      <c r="AC12" s="318">
        <v>5.0000000000000001E-3</v>
      </c>
      <c r="AD12" s="316">
        <f t="shared" si="10"/>
        <v>86.800000000000011</v>
      </c>
      <c r="AE12" s="319">
        <f t="shared" si="11"/>
        <v>6.2</v>
      </c>
    </row>
    <row r="13" spans="1:50" ht="13.7" customHeight="1" thickBot="1" x14ac:dyDescent="0.25">
      <c r="A13" s="328" t="s">
        <v>0</v>
      </c>
      <c r="B13" s="329" t="s">
        <v>8</v>
      </c>
      <c r="C13" s="329" t="s">
        <v>1</v>
      </c>
      <c r="D13" s="754">
        <f t="shared" si="14"/>
        <v>1320</v>
      </c>
      <c r="E13" s="330">
        <f t="shared" si="0"/>
        <v>782.91506172839502</v>
      </c>
      <c r="F13" s="330">
        <f t="shared" si="1"/>
        <v>537.08493827160498</v>
      </c>
      <c r="G13" s="401">
        <f t="shared" si="2"/>
        <v>0.40688252899364014</v>
      </c>
      <c r="H13" s="329">
        <v>6</v>
      </c>
      <c r="I13" s="693">
        <v>32.4</v>
      </c>
      <c r="J13" s="693">
        <v>1.08</v>
      </c>
      <c r="K13" s="843">
        <v>6725</v>
      </c>
      <c r="L13" s="330">
        <f t="shared" si="3"/>
        <v>207.56172839506175</v>
      </c>
      <c r="M13" s="331">
        <f t="shared" si="4"/>
        <v>207.56172839506175</v>
      </c>
      <c r="N13" s="623">
        <v>400</v>
      </c>
      <c r="O13" s="331">
        <f t="shared" si="5"/>
        <v>74.074074074074076</v>
      </c>
      <c r="P13" s="623">
        <v>7920</v>
      </c>
      <c r="Q13" s="331">
        <f t="shared" si="6"/>
        <v>244.44444444444446</v>
      </c>
      <c r="R13" s="688">
        <v>24</v>
      </c>
      <c r="S13" s="331">
        <f t="shared" si="12"/>
        <v>155.52000000000001</v>
      </c>
      <c r="T13" s="332">
        <v>0</v>
      </c>
      <c r="U13" s="331">
        <f t="shared" si="7"/>
        <v>0</v>
      </c>
      <c r="V13" s="332">
        <v>75</v>
      </c>
      <c r="W13" s="331">
        <f t="shared" si="8"/>
        <v>2.3148148148148149</v>
      </c>
      <c r="X13" s="331">
        <v>0</v>
      </c>
      <c r="Y13" s="332">
        <v>0</v>
      </c>
      <c r="Z13" s="331">
        <f t="shared" si="9"/>
        <v>0</v>
      </c>
      <c r="AA13" s="331">
        <v>0</v>
      </c>
      <c r="AB13" s="333">
        <v>7.0000000000000007E-2</v>
      </c>
      <c r="AC13" s="333">
        <v>5.0000000000000001E-3</v>
      </c>
      <c r="AD13" s="331">
        <f t="shared" si="10"/>
        <v>92.4</v>
      </c>
      <c r="AE13" s="334">
        <f t="shared" si="11"/>
        <v>6.6000000000000005</v>
      </c>
    </row>
    <row r="14" spans="1:50" s="396" customFormat="1" ht="13.7" customHeight="1" x14ac:dyDescent="0.2">
      <c r="A14" s="385" t="s">
        <v>0</v>
      </c>
      <c r="B14" s="322" t="s">
        <v>9</v>
      </c>
      <c r="C14" s="322" t="s">
        <v>1</v>
      </c>
      <c r="D14" s="753">
        <v>930</v>
      </c>
      <c r="E14" s="323">
        <f t="shared" si="0"/>
        <v>571.44160493827167</v>
      </c>
      <c r="F14" s="323">
        <f t="shared" si="1"/>
        <v>358.55839506172833</v>
      </c>
      <c r="G14" s="399">
        <f t="shared" si="2"/>
        <v>0.38554666135669713</v>
      </c>
      <c r="H14" s="322">
        <v>1</v>
      </c>
      <c r="I14" s="691">
        <v>32.4</v>
      </c>
      <c r="J14" s="691">
        <v>1.08</v>
      </c>
      <c r="K14" s="843">
        <v>7020</v>
      </c>
      <c r="L14" s="323">
        <f t="shared" si="3"/>
        <v>216.66666666666669</v>
      </c>
      <c r="M14" s="324">
        <f t="shared" si="4"/>
        <v>216.66666666666669</v>
      </c>
      <c r="N14" s="621">
        <v>400</v>
      </c>
      <c r="O14" s="324">
        <f t="shared" si="5"/>
        <v>12.345679012345679</v>
      </c>
      <c r="P14" s="621">
        <v>7920</v>
      </c>
      <c r="Q14" s="324">
        <f t="shared" si="6"/>
        <v>244.44444444444446</v>
      </c>
      <c r="R14" s="689">
        <v>24</v>
      </c>
      <c r="S14" s="324">
        <f t="shared" si="12"/>
        <v>25.92</v>
      </c>
      <c r="T14" s="325">
        <v>0</v>
      </c>
      <c r="U14" s="324">
        <f t="shared" si="7"/>
        <v>0</v>
      </c>
      <c r="V14" s="325">
        <v>75</v>
      </c>
      <c r="W14" s="324">
        <f t="shared" si="8"/>
        <v>2.3148148148148149</v>
      </c>
      <c r="X14" s="324">
        <v>0</v>
      </c>
      <c r="Y14" s="325">
        <v>0</v>
      </c>
      <c r="Z14" s="324">
        <f t="shared" si="9"/>
        <v>0</v>
      </c>
      <c r="AA14" s="324">
        <v>0</v>
      </c>
      <c r="AB14" s="326">
        <v>7.0000000000000007E-2</v>
      </c>
      <c r="AC14" s="326">
        <v>5.0000000000000001E-3</v>
      </c>
      <c r="AD14" s="324">
        <f t="shared" si="10"/>
        <v>65.100000000000009</v>
      </c>
      <c r="AE14" s="327">
        <f t="shared" si="11"/>
        <v>4.6500000000000004</v>
      </c>
    </row>
    <row r="15" spans="1:50" ht="13.7" customHeight="1" x14ac:dyDescent="0.2">
      <c r="A15" s="313" t="s">
        <v>0</v>
      </c>
      <c r="B15" s="314" t="s">
        <v>9</v>
      </c>
      <c r="C15" s="314" t="s">
        <v>1</v>
      </c>
      <c r="D15" s="750">
        <f>D14+80</f>
        <v>1010</v>
      </c>
      <c r="E15" s="315">
        <f t="shared" si="0"/>
        <v>615.70728395061735</v>
      </c>
      <c r="F15" s="315">
        <f t="shared" si="1"/>
        <v>394.29271604938265</v>
      </c>
      <c r="G15" s="400">
        <f t="shared" si="2"/>
        <v>0.390388827771666</v>
      </c>
      <c r="H15" s="314">
        <v>2</v>
      </c>
      <c r="I15" s="692">
        <v>32.4</v>
      </c>
      <c r="J15" s="692">
        <v>1.08</v>
      </c>
      <c r="K15" s="843">
        <v>7020</v>
      </c>
      <c r="L15" s="315">
        <f t="shared" si="3"/>
        <v>216.66666666666669</v>
      </c>
      <c r="M15" s="316">
        <f t="shared" si="4"/>
        <v>216.66666666666669</v>
      </c>
      <c r="N15" s="622">
        <v>400</v>
      </c>
      <c r="O15" s="316">
        <f t="shared" si="5"/>
        <v>24.691358024691358</v>
      </c>
      <c r="P15" s="622">
        <v>7920</v>
      </c>
      <c r="Q15" s="316">
        <f t="shared" si="6"/>
        <v>244.44444444444446</v>
      </c>
      <c r="R15" s="687">
        <v>24</v>
      </c>
      <c r="S15" s="316">
        <f t="shared" si="12"/>
        <v>51.84</v>
      </c>
      <c r="T15" s="317">
        <v>0</v>
      </c>
      <c r="U15" s="316">
        <f t="shared" si="7"/>
        <v>0</v>
      </c>
      <c r="V15" s="317">
        <v>75</v>
      </c>
      <c r="W15" s="316">
        <f t="shared" si="8"/>
        <v>2.3148148148148149</v>
      </c>
      <c r="X15" s="316">
        <v>0</v>
      </c>
      <c r="Y15" s="317">
        <v>0</v>
      </c>
      <c r="Z15" s="316">
        <f t="shared" si="9"/>
        <v>0</v>
      </c>
      <c r="AA15" s="316">
        <v>0</v>
      </c>
      <c r="AB15" s="318">
        <v>7.0000000000000007E-2</v>
      </c>
      <c r="AC15" s="318">
        <v>5.0000000000000001E-3</v>
      </c>
      <c r="AD15" s="316">
        <f t="shared" si="10"/>
        <v>70.7</v>
      </c>
      <c r="AE15" s="319">
        <f t="shared" si="11"/>
        <v>5.05</v>
      </c>
    </row>
    <row r="16" spans="1:50" ht="13.7" customHeight="1" x14ac:dyDescent="0.2">
      <c r="A16" s="313" t="s">
        <v>0</v>
      </c>
      <c r="B16" s="314" t="s">
        <v>9</v>
      </c>
      <c r="C16" s="314" t="s">
        <v>1</v>
      </c>
      <c r="D16" s="750">
        <f t="shared" ref="D16:D19" si="15">D15+80</f>
        <v>1090</v>
      </c>
      <c r="E16" s="315">
        <f t="shared" si="0"/>
        <v>659.97296296296304</v>
      </c>
      <c r="F16" s="315">
        <f t="shared" si="1"/>
        <v>430.02703703703696</v>
      </c>
      <c r="G16" s="400">
        <f t="shared" si="2"/>
        <v>0.39452021746517152</v>
      </c>
      <c r="H16" s="314">
        <v>3</v>
      </c>
      <c r="I16" s="692">
        <v>32.4</v>
      </c>
      <c r="J16" s="692">
        <v>1.08</v>
      </c>
      <c r="K16" s="843">
        <v>7020</v>
      </c>
      <c r="L16" s="315">
        <f t="shared" si="3"/>
        <v>216.66666666666669</v>
      </c>
      <c r="M16" s="316">
        <f t="shared" si="4"/>
        <v>216.66666666666669</v>
      </c>
      <c r="N16" s="622">
        <v>400</v>
      </c>
      <c r="O16" s="316">
        <f t="shared" si="5"/>
        <v>37.037037037037038</v>
      </c>
      <c r="P16" s="622">
        <v>7920</v>
      </c>
      <c r="Q16" s="316">
        <f t="shared" si="6"/>
        <v>244.44444444444446</v>
      </c>
      <c r="R16" s="687">
        <v>24</v>
      </c>
      <c r="S16" s="316">
        <f t="shared" si="12"/>
        <v>77.760000000000005</v>
      </c>
      <c r="T16" s="317">
        <v>0</v>
      </c>
      <c r="U16" s="316">
        <f t="shared" si="7"/>
        <v>0</v>
      </c>
      <c r="V16" s="317">
        <v>75</v>
      </c>
      <c r="W16" s="316">
        <f t="shared" si="8"/>
        <v>2.3148148148148149</v>
      </c>
      <c r="X16" s="316">
        <v>0</v>
      </c>
      <c r="Y16" s="317">
        <v>0</v>
      </c>
      <c r="Z16" s="316">
        <f t="shared" si="9"/>
        <v>0</v>
      </c>
      <c r="AA16" s="316">
        <v>0</v>
      </c>
      <c r="AB16" s="318">
        <v>7.0000000000000007E-2</v>
      </c>
      <c r="AC16" s="318">
        <v>5.0000000000000001E-3</v>
      </c>
      <c r="AD16" s="316">
        <f t="shared" si="10"/>
        <v>76.300000000000011</v>
      </c>
      <c r="AE16" s="319">
        <f t="shared" si="11"/>
        <v>5.45</v>
      </c>
    </row>
    <row r="17" spans="1:31" ht="13.7" customHeight="1" x14ac:dyDescent="0.2">
      <c r="A17" s="313" t="s">
        <v>0</v>
      </c>
      <c r="B17" s="314" t="s">
        <v>9</v>
      </c>
      <c r="C17" s="314" t="s">
        <v>1</v>
      </c>
      <c r="D17" s="750">
        <f t="shared" si="15"/>
        <v>1170</v>
      </c>
      <c r="E17" s="315">
        <f t="shared" si="0"/>
        <v>704.23864197530861</v>
      </c>
      <c r="F17" s="315">
        <f t="shared" si="1"/>
        <v>465.76135802469139</v>
      </c>
      <c r="G17" s="400">
        <f t="shared" si="2"/>
        <v>0.39808663079033452</v>
      </c>
      <c r="H17" s="314">
        <v>4</v>
      </c>
      <c r="I17" s="692">
        <v>32.4</v>
      </c>
      <c r="J17" s="692">
        <v>1.08</v>
      </c>
      <c r="K17" s="843">
        <v>7020</v>
      </c>
      <c r="L17" s="315">
        <f t="shared" si="3"/>
        <v>216.66666666666669</v>
      </c>
      <c r="M17" s="316">
        <f t="shared" si="4"/>
        <v>216.66666666666669</v>
      </c>
      <c r="N17" s="622">
        <v>400</v>
      </c>
      <c r="O17" s="316">
        <f t="shared" si="5"/>
        <v>49.382716049382715</v>
      </c>
      <c r="P17" s="622">
        <v>7920</v>
      </c>
      <c r="Q17" s="316">
        <f t="shared" si="6"/>
        <v>244.44444444444446</v>
      </c>
      <c r="R17" s="687">
        <v>24</v>
      </c>
      <c r="S17" s="316">
        <f t="shared" si="12"/>
        <v>103.68</v>
      </c>
      <c r="T17" s="317">
        <v>0</v>
      </c>
      <c r="U17" s="316">
        <f t="shared" si="7"/>
        <v>0</v>
      </c>
      <c r="V17" s="317">
        <v>75</v>
      </c>
      <c r="W17" s="316">
        <f t="shared" si="8"/>
        <v>2.3148148148148149</v>
      </c>
      <c r="X17" s="316">
        <v>0</v>
      </c>
      <c r="Y17" s="317">
        <v>0</v>
      </c>
      <c r="Z17" s="316">
        <f t="shared" si="9"/>
        <v>0</v>
      </c>
      <c r="AA17" s="316">
        <v>0</v>
      </c>
      <c r="AB17" s="318">
        <v>7.0000000000000007E-2</v>
      </c>
      <c r="AC17" s="318">
        <v>5.0000000000000001E-3</v>
      </c>
      <c r="AD17" s="316">
        <f t="shared" si="10"/>
        <v>81.900000000000006</v>
      </c>
      <c r="AE17" s="319">
        <f t="shared" si="11"/>
        <v>5.8500000000000005</v>
      </c>
    </row>
    <row r="18" spans="1:31" ht="13.7" customHeight="1" x14ac:dyDescent="0.2">
      <c r="A18" s="313" t="s">
        <v>0</v>
      </c>
      <c r="B18" s="314" t="s">
        <v>9</v>
      </c>
      <c r="C18" s="314" t="s">
        <v>1</v>
      </c>
      <c r="D18" s="750">
        <f t="shared" si="15"/>
        <v>1250</v>
      </c>
      <c r="E18" s="315">
        <f t="shared" si="0"/>
        <v>748.5043209876543</v>
      </c>
      <c r="F18" s="315">
        <f t="shared" si="1"/>
        <v>501.4956790123457</v>
      </c>
      <c r="G18" s="400">
        <f t="shared" si="2"/>
        <v>0.40119654320987658</v>
      </c>
      <c r="H18" s="314">
        <v>5</v>
      </c>
      <c r="I18" s="692">
        <v>32.4</v>
      </c>
      <c r="J18" s="692">
        <v>1.08</v>
      </c>
      <c r="K18" s="843">
        <v>7020</v>
      </c>
      <c r="L18" s="315">
        <f t="shared" si="3"/>
        <v>216.66666666666669</v>
      </c>
      <c r="M18" s="316">
        <f t="shared" si="4"/>
        <v>216.66666666666669</v>
      </c>
      <c r="N18" s="622">
        <v>400</v>
      </c>
      <c r="O18" s="316">
        <f t="shared" si="5"/>
        <v>61.728395061728392</v>
      </c>
      <c r="P18" s="622">
        <v>7920</v>
      </c>
      <c r="Q18" s="316">
        <f t="shared" si="6"/>
        <v>244.44444444444446</v>
      </c>
      <c r="R18" s="687">
        <v>24</v>
      </c>
      <c r="S18" s="316">
        <f t="shared" si="12"/>
        <v>129.60000000000002</v>
      </c>
      <c r="T18" s="317">
        <v>0</v>
      </c>
      <c r="U18" s="316">
        <f t="shared" si="7"/>
        <v>0</v>
      </c>
      <c r="V18" s="317">
        <v>75</v>
      </c>
      <c r="W18" s="316">
        <f t="shared" si="8"/>
        <v>2.3148148148148149</v>
      </c>
      <c r="X18" s="316">
        <v>0</v>
      </c>
      <c r="Y18" s="317">
        <v>0</v>
      </c>
      <c r="Z18" s="316">
        <f t="shared" si="9"/>
        <v>0</v>
      </c>
      <c r="AA18" s="316">
        <v>0</v>
      </c>
      <c r="AB18" s="318">
        <v>7.0000000000000007E-2</v>
      </c>
      <c r="AC18" s="318">
        <v>5.0000000000000001E-3</v>
      </c>
      <c r="AD18" s="316">
        <f t="shared" si="10"/>
        <v>87.500000000000014</v>
      </c>
      <c r="AE18" s="319">
        <f t="shared" si="11"/>
        <v>6.25</v>
      </c>
    </row>
    <row r="19" spans="1:31" s="398" customFormat="1" ht="13.7" customHeight="1" thickBot="1" x14ac:dyDescent="0.25">
      <c r="A19" s="328" t="s">
        <v>0</v>
      </c>
      <c r="B19" s="329" t="s">
        <v>9</v>
      </c>
      <c r="C19" s="329" t="s">
        <v>1</v>
      </c>
      <c r="D19" s="754">
        <f t="shared" si="15"/>
        <v>1330</v>
      </c>
      <c r="E19" s="330">
        <f t="shared" si="0"/>
        <v>792.77</v>
      </c>
      <c r="F19" s="330">
        <f t="shared" si="1"/>
        <v>537.23</v>
      </c>
      <c r="G19" s="401">
        <f t="shared" si="2"/>
        <v>0.4039323308270677</v>
      </c>
      <c r="H19" s="329">
        <v>6</v>
      </c>
      <c r="I19" s="693">
        <v>32.4</v>
      </c>
      <c r="J19" s="693">
        <v>1.08</v>
      </c>
      <c r="K19" s="843">
        <v>7020</v>
      </c>
      <c r="L19" s="330">
        <f t="shared" si="3"/>
        <v>216.66666666666669</v>
      </c>
      <c r="M19" s="331">
        <f t="shared" si="4"/>
        <v>216.66666666666669</v>
      </c>
      <c r="N19" s="623">
        <v>400</v>
      </c>
      <c r="O19" s="331">
        <f t="shared" si="5"/>
        <v>74.074074074074076</v>
      </c>
      <c r="P19" s="623">
        <v>7920</v>
      </c>
      <c r="Q19" s="331">
        <f t="shared" si="6"/>
        <v>244.44444444444446</v>
      </c>
      <c r="R19" s="688">
        <v>24</v>
      </c>
      <c r="S19" s="331">
        <f t="shared" si="12"/>
        <v>155.52000000000001</v>
      </c>
      <c r="T19" s="332">
        <v>0</v>
      </c>
      <c r="U19" s="331">
        <f t="shared" si="7"/>
        <v>0</v>
      </c>
      <c r="V19" s="332">
        <v>75</v>
      </c>
      <c r="W19" s="331">
        <f t="shared" si="8"/>
        <v>2.3148148148148149</v>
      </c>
      <c r="X19" s="331">
        <v>0</v>
      </c>
      <c r="Y19" s="332">
        <v>0</v>
      </c>
      <c r="Z19" s="331">
        <f t="shared" si="9"/>
        <v>0</v>
      </c>
      <c r="AA19" s="331">
        <v>0</v>
      </c>
      <c r="AB19" s="333">
        <v>7.0000000000000007E-2</v>
      </c>
      <c r="AC19" s="333">
        <v>5.0000000000000001E-3</v>
      </c>
      <c r="AD19" s="331">
        <f t="shared" si="10"/>
        <v>93.100000000000009</v>
      </c>
      <c r="AE19" s="334">
        <f t="shared" si="11"/>
        <v>6.65</v>
      </c>
    </row>
    <row r="20" spans="1:31" ht="13.7" customHeight="1" x14ac:dyDescent="0.2">
      <c r="A20" s="385" t="s">
        <v>0</v>
      </c>
      <c r="B20" s="322" t="s">
        <v>10</v>
      </c>
      <c r="C20" s="322" t="s">
        <v>1</v>
      </c>
      <c r="D20" s="753">
        <v>1000</v>
      </c>
      <c r="E20" s="323">
        <f t="shared" si="0"/>
        <v>589.50024691358021</v>
      </c>
      <c r="F20" s="323">
        <f t="shared" si="1"/>
        <v>410.49975308641979</v>
      </c>
      <c r="G20" s="399">
        <f t="shared" si="2"/>
        <v>0.41049975308641978</v>
      </c>
      <c r="H20" s="322">
        <v>1</v>
      </c>
      <c r="I20" s="691">
        <v>32.4</v>
      </c>
      <c r="J20" s="691">
        <v>1.08</v>
      </c>
      <c r="K20" s="843">
        <v>7435</v>
      </c>
      <c r="L20" s="323">
        <f t="shared" si="3"/>
        <v>229.47530864197532</v>
      </c>
      <c r="M20" s="324">
        <f t="shared" si="4"/>
        <v>229.47530864197532</v>
      </c>
      <c r="N20" s="621">
        <v>400</v>
      </c>
      <c r="O20" s="324">
        <f t="shared" si="5"/>
        <v>12.345679012345679</v>
      </c>
      <c r="P20" s="621">
        <v>7920</v>
      </c>
      <c r="Q20" s="324">
        <f t="shared" si="6"/>
        <v>244.44444444444446</v>
      </c>
      <c r="R20" s="689">
        <v>24</v>
      </c>
      <c r="S20" s="324">
        <f t="shared" si="12"/>
        <v>25.92</v>
      </c>
      <c r="T20" s="325">
        <v>0</v>
      </c>
      <c r="U20" s="324">
        <f t="shared" si="7"/>
        <v>0</v>
      </c>
      <c r="V20" s="325">
        <v>75</v>
      </c>
      <c r="W20" s="324">
        <f t="shared" si="8"/>
        <v>2.3148148148148149</v>
      </c>
      <c r="X20" s="324">
        <v>0</v>
      </c>
      <c r="Y20" s="325">
        <v>0</v>
      </c>
      <c r="Z20" s="324">
        <f t="shared" si="9"/>
        <v>0</v>
      </c>
      <c r="AA20" s="324">
        <v>0</v>
      </c>
      <c r="AB20" s="326">
        <v>7.0000000000000007E-2</v>
      </c>
      <c r="AC20" s="326">
        <v>5.0000000000000001E-3</v>
      </c>
      <c r="AD20" s="324">
        <f t="shared" si="10"/>
        <v>70</v>
      </c>
      <c r="AE20" s="327">
        <f t="shared" si="11"/>
        <v>5</v>
      </c>
    </row>
    <row r="21" spans="1:31" ht="13.7" customHeight="1" x14ac:dyDescent="0.2">
      <c r="A21" s="313" t="s">
        <v>0</v>
      </c>
      <c r="B21" s="314" t="s">
        <v>10</v>
      </c>
      <c r="C21" s="314" t="s">
        <v>1</v>
      </c>
      <c r="D21" s="750">
        <f>D20+80</f>
        <v>1080</v>
      </c>
      <c r="E21" s="315">
        <f t="shared" si="0"/>
        <v>633.7659259259259</v>
      </c>
      <c r="F21" s="315">
        <f t="shared" si="1"/>
        <v>446.2340740740741</v>
      </c>
      <c r="G21" s="400">
        <f t="shared" si="2"/>
        <v>0.41317969821673528</v>
      </c>
      <c r="H21" s="314">
        <v>2</v>
      </c>
      <c r="I21" s="692">
        <v>32.4</v>
      </c>
      <c r="J21" s="692">
        <v>1.08</v>
      </c>
      <c r="K21" s="843">
        <v>7435</v>
      </c>
      <c r="L21" s="315">
        <f t="shared" si="3"/>
        <v>229.47530864197532</v>
      </c>
      <c r="M21" s="316">
        <f t="shared" si="4"/>
        <v>229.47530864197532</v>
      </c>
      <c r="N21" s="622">
        <v>400</v>
      </c>
      <c r="O21" s="316">
        <f t="shared" si="5"/>
        <v>24.691358024691358</v>
      </c>
      <c r="P21" s="622">
        <v>7920</v>
      </c>
      <c r="Q21" s="316">
        <f t="shared" si="6"/>
        <v>244.44444444444446</v>
      </c>
      <c r="R21" s="687">
        <v>24</v>
      </c>
      <c r="S21" s="316">
        <f t="shared" si="12"/>
        <v>51.84</v>
      </c>
      <c r="T21" s="317">
        <v>0</v>
      </c>
      <c r="U21" s="316">
        <f t="shared" si="7"/>
        <v>0</v>
      </c>
      <c r="V21" s="317">
        <v>75</v>
      </c>
      <c r="W21" s="316">
        <f t="shared" si="8"/>
        <v>2.3148148148148149</v>
      </c>
      <c r="X21" s="316">
        <v>0</v>
      </c>
      <c r="Y21" s="317">
        <v>0</v>
      </c>
      <c r="Z21" s="316">
        <f t="shared" si="9"/>
        <v>0</v>
      </c>
      <c r="AA21" s="316">
        <v>0</v>
      </c>
      <c r="AB21" s="318">
        <v>7.0000000000000007E-2</v>
      </c>
      <c r="AC21" s="318">
        <v>5.0000000000000001E-3</v>
      </c>
      <c r="AD21" s="316">
        <f t="shared" si="10"/>
        <v>75.600000000000009</v>
      </c>
      <c r="AE21" s="319">
        <f t="shared" si="11"/>
        <v>5.4</v>
      </c>
    </row>
    <row r="22" spans="1:31" ht="13.7" customHeight="1" x14ac:dyDescent="0.2">
      <c r="A22" s="313" t="s">
        <v>0</v>
      </c>
      <c r="B22" s="314" t="s">
        <v>10</v>
      </c>
      <c r="C22" s="314" t="s">
        <v>1</v>
      </c>
      <c r="D22" s="750">
        <f t="shared" ref="D22:D25" si="16">D21+80</f>
        <v>1160</v>
      </c>
      <c r="E22" s="315">
        <f t="shared" si="0"/>
        <v>678.03160493827158</v>
      </c>
      <c r="F22" s="315">
        <f t="shared" si="1"/>
        <v>481.96839506172842</v>
      </c>
      <c r="G22" s="400">
        <f t="shared" si="2"/>
        <v>0.41548999574286932</v>
      </c>
      <c r="H22" s="314">
        <v>3</v>
      </c>
      <c r="I22" s="692">
        <v>32.4</v>
      </c>
      <c r="J22" s="692">
        <v>1.08</v>
      </c>
      <c r="K22" s="843">
        <v>7435</v>
      </c>
      <c r="L22" s="315">
        <f t="shared" si="3"/>
        <v>229.47530864197532</v>
      </c>
      <c r="M22" s="316">
        <f t="shared" si="4"/>
        <v>229.47530864197532</v>
      </c>
      <c r="N22" s="622">
        <v>400</v>
      </c>
      <c r="O22" s="316">
        <f t="shared" si="5"/>
        <v>37.037037037037038</v>
      </c>
      <c r="P22" s="622">
        <v>7920</v>
      </c>
      <c r="Q22" s="316">
        <f t="shared" si="6"/>
        <v>244.44444444444446</v>
      </c>
      <c r="R22" s="687">
        <v>24</v>
      </c>
      <c r="S22" s="316">
        <f t="shared" si="12"/>
        <v>77.760000000000005</v>
      </c>
      <c r="T22" s="317">
        <v>0</v>
      </c>
      <c r="U22" s="316">
        <f t="shared" si="7"/>
        <v>0</v>
      </c>
      <c r="V22" s="317">
        <v>75</v>
      </c>
      <c r="W22" s="316">
        <f t="shared" si="8"/>
        <v>2.3148148148148149</v>
      </c>
      <c r="X22" s="316">
        <v>0</v>
      </c>
      <c r="Y22" s="317">
        <v>0</v>
      </c>
      <c r="Z22" s="316">
        <f t="shared" si="9"/>
        <v>0</v>
      </c>
      <c r="AA22" s="316">
        <v>0</v>
      </c>
      <c r="AB22" s="318">
        <v>7.0000000000000007E-2</v>
      </c>
      <c r="AC22" s="318">
        <v>5.0000000000000001E-3</v>
      </c>
      <c r="AD22" s="316">
        <f t="shared" si="10"/>
        <v>81.2</v>
      </c>
      <c r="AE22" s="319">
        <f t="shared" si="11"/>
        <v>5.8</v>
      </c>
    </row>
    <row r="23" spans="1:31" ht="13.7" customHeight="1" x14ac:dyDescent="0.2">
      <c r="A23" s="313" t="s">
        <v>0</v>
      </c>
      <c r="B23" s="314" t="s">
        <v>10</v>
      </c>
      <c r="C23" s="314" t="s">
        <v>1</v>
      </c>
      <c r="D23" s="750">
        <f t="shared" si="16"/>
        <v>1240</v>
      </c>
      <c r="E23" s="315">
        <f t="shared" si="0"/>
        <v>722.29728395061738</v>
      </c>
      <c r="F23" s="315">
        <f t="shared" si="1"/>
        <v>517.70271604938262</v>
      </c>
      <c r="G23" s="400">
        <f t="shared" si="2"/>
        <v>0.41750219036240532</v>
      </c>
      <c r="H23" s="314">
        <v>4</v>
      </c>
      <c r="I23" s="692">
        <v>32.4</v>
      </c>
      <c r="J23" s="692">
        <v>1.08</v>
      </c>
      <c r="K23" s="843">
        <v>7435</v>
      </c>
      <c r="L23" s="315">
        <f t="shared" si="3"/>
        <v>229.47530864197532</v>
      </c>
      <c r="M23" s="316">
        <f t="shared" si="4"/>
        <v>229.47530864197532</v>
      </c>
      <c r="N23" s="622">
        <v>400</v>
      </c>
      <c r="O23" s="316">
        <f t="shared" si="5"/>
        <v>49.382716049382715</v>
      </c>
      <c r="P23" s="622">
        <v>7920</v>
      </c>
      <c r="Q23" s="316">
        <f t="shared" si="6"/>
        <v>244.44444444444446</v>
      </c>
      <c r="R23" s="687">
        <v>24</v>
      </c>
      <c r="S23" s="316">
        <f t="shared" si="12"/>
        <v>103.68</v>
      </c>
      <c r="T23" s="317">
        <v>0</v>
      </c>
      <c r="U23" s="316">
        <f t="shared" si="7"/>
        <v>0</v>
      </c>
      <c r="V23" s="317">
        <v>75</v>
      </c>
      <c r="W23" s="316">
        <f t="shared" si="8"/>
        <v>2.3148148148148149</v>
      </c>
      <c r="X23" s="316">
        <v>0</v>
      </c>
      <c r="Y23" s="317">
        <v>0</v>
      </c>
      <c r="Z23" s="316">
        <f t="shared" si="9"/>
        <v>0</v>
      </c>
      <c r="AA23" s="316">
        <v>0</v>
      </c>
      <c r="AB23" s="318">
        <v>7.0000000000000007E-2</v>
      </c>
      <c r="AC23" s="318">
        <v>5.0000000000000001E-3</v>
      </c>
      <c r="AD23" s="316">
        <f t="shared" si="10"/>
        <v>86.800000000000011</v>
      </c>
      <c r="AE23" s="319">
        <f t="shared" si="11"/>
        <v>6.2</v>
      </c>
    </row>
    <row r="24" spans="1:31" ht="13.7" customHeight="1" x14ac:dyDescent="0.2">
      <c r="A24" s="313" t="s">
        <v>0</v>
      </c>
      <c r="B24" s="314" t="s">
        <v>10</v>
      </c>
      <c r="C24" s="314" t="s">
        <v>1</v>
      </c>
      <c r="D24" s="750">
        <f t="shared" si="16"/>
        <v>1320</v>
      </c>
      <c r="E24" s="315">
        <f t="shared" si="0"/>
        <v>766.56296296296296</v>
      </c>
      <c r="F24" s="315">
        <f t="shared" si="1"/>
        <v>553.43703703703704</v>
      </c>
      <c r="G24" s="400">
        <f t="shared" si="2"/>
        <v>0.41927048260381594</v>
      </c>
      <c r="H24" s="314">
        <v>5</v>
      </c>
      <c r="I24" s="692">
        <v>32.4</v>
      </c>
      <c r="J24" s="692">
        <v>1.08</v>
      </c>
      <c r="K24" s="843">
        <v>7435</v>
      </c>
      <c r="L24" s="315">
        <f t="shared" si="3"/>
        <v>229.47530864197532</v>
      </c>
      <c r="M24" s="316">
        <f t="shared" si="4"/>
        <v>229.47530864197532</v>
      </c>
      <c r="N24" s="622">
        <v>400</v>
      </c>
      <c r="O24" s="316">
        <f t="shared" si="5"/>
        <v>61.728395061728392</v>
      </c>
      <c r="P24" s="622">
        <v>7920</v>
      </c>
      <c r="Q24" s="316">
        <f t="shared" si="6"/>
        <v>244.44444444444446</v>
      </c>
      <c r="R24" s="687">
        <v>24</v>
      </c>
      <c r="S24" s="316">
        <f t="shared" si="12"/>
        <v>129.60000000000002</v>
      </c>
      <c r="T24" s="317">
        <v>0</v>
      </c>
      <c r="U24" s="316">
        <f t="shared" si="7"/>
        <v>0</v>
      </c>
      <c r="V24" s="317">
        <v>75</v>
      </c>
      <c r="W24" s="316">
        <f t="shared" si="8"/>
        <v>2.3148148148148149</v>
      </c>
      <c r="X24" s="316">
        <v>0</v>
      </c>
      <c r="Y24" s="317">
        <v>0</v>
      </c>
      <c r="Z24" s="316">
        <f t="shared" si="9"/>
        <v>0</v>
      </c>
      <c r="AA24" s="316">
        <v>0</v>
      </c>
      <c r="AB24" s="318">
        <v>7.0000000000000007E-2</v>
      </c>
      <c r="AC24" s="318">
        <v>5.0000000000000001E-3</v>
      </c>
      <c r="AD24" s="316">
        <f t="shared" si="10"/>
        <v>92.4</v>
      </c>
      <c r="AE24" s="319">
        <f t="shared" si="11"/>
        <v>6.6000000000000005</v>
      </c>
    </row>
    <row r="25" spans="1:31" ht="13.7" customHeight="1" thickBot="1" x14ac:dyDescent="0.25">
      <c r="A25" s="328" t="s">
        <v>0</v>
      </c>
      <c r="B25" s="329" t="s">
        <v>10</v>
      </c>
      <c r="C25" s="329" t="s">
        <v>1</v>
      </c>
      <c r="D25" s="754">
        <f t="shared" si="16"/>
        <v>1400</v>
      </c>
      <c r="E25" s="330">
        <f t="shared" si="0"/>
        <v>810.82864197530864</v>
      </c>
      <c r="F25" s="330">
        <f t="shared" si="1"/>
        <v>589.17135802469136</v>
      </c>
      <c r="G25" s="401">
        <f t="shared" si="2"/>
        <v>0.42083668430335097</v>
      </c>
      <c r="H25" s="329">
        <v>6</v>
      </c>
      <c r="I25" s="693">
        <v>32.4</v>
      </c>
      <c r="J25" s="693">
        <v>1.08</v>
      </c>
      <c r="K25" s="843">
        <v>7435</v>
      </c>
      <c r="L25" s="330">
        <f t="shared" si="3"/>
        <v>229.47530864197532</v>
      </c>
      <c r="M25" s="331">
        <f t="shared" si="4"/>
        <v>229.47530864197532</v>
      </c>
      <c r="N25" s="623">
        <v>400</v>
      </c>
      <c r="O25" s="331">
        <f t="shared" si="5"/>
        <v>74.074074074074076</v>
      </c>
      <c r="P25" s="623">
        <v>7920</v>
      </c>
      <c r="Q25" s="331">
        <f t="shared" si="6"/>
        <v>244.44444444444446</v>
      </c>
      <c r="R25" s="688">
        <v>24</v>
      </c>
      <c r="S25" s="331">
        <f t="shared" si="12"/>
        <v>155.52000000000001</v>
      </c>
      <c r="T25" s="332">
        <v>0</v>
      </c>
      <c r="U25" s="331">
        <f t="shared" si="7"/>
        <v>0</v>
      </c>
      <c r="V25" s="332">
        <v>75</v>
      </c>
      <c r="W25" s="331">
        <f t="shared" si="8"/>
        <v>2.3148148148148149</v>
      </c>
      <c r="X25" s="331">
        <v>0</v>
      </c>
      <c r="Y25" s="332">
        <v>0</v>
      </c>
      <c r="Z25" s="331">
        <f t="shared" si="9"/>
        <v>0</v>
      </c>
      <c r="AA25" s="331">
        <v>0</v>
      </c>
      <c r="AB25" s="333">
        <v>7.0000000000000007E-2</v>
      </c>
      <c r="AC25" s="333">
        <v>5.0000000000000001E-3</v>
      </c>
      <c r="AD25" s="331">
        <f t="shared" si="10"/>
        <v>98.000000000000014</v>
      </c>
      <c r="AE25" s="334">
        <f t="shared" si="11"/>
        <v>7</v>
      </c>
    </row>
    <row r="26" spans="1:31" s="396" customFormat="1" ht="13.7" customHeight="1" x14ac:dyDescent="0.2">
      <c r="A26" s="321" t="s">
        <v>0</v>
      </c>
      <c r="B26" s="320" t="s">
        <v>11</v>
      </c>
      <c r="C26" s="320" t="s">
        <v>1</v>
      </c>
      <c r="D26" s="753">
        <v>1050</v>
      </c>
      <c r="E26" s="602">
        <f t="shared" si="0"/>
        <v>632.13913580246901</v>
      </c>
      <c r="F26" s="602">
        <f t="shared" si="1"/>
        <v>417.86086419753099</v>
      </c>
      <c r="G26" s="603">
        <f t="shared" si="2"/>
        <v>0.39796272780717235</v>
      </c>
      <c r="H26" s="320">
        <v>1</v>
      </c>
      <c r="I26" s="694">
        <v>32.4</v>
      </c>
      <c r="J26" s="694">
        <v>1.08</v>
      </c>
      <c r="K26" s="843">
        <v>8695</v>
      </c>
      <c r="L26" s="602">
        <f t="shared" si="3"/>
        <v>268.3641975308642</v>
      </c>
      <c r="M26" s="604">
        <f t="shared" si="4"/>
        <v>268.3641975308642</v>
      </c>
      <c r="N26" s="755">
        <v>400</v>
      </c>
      <c r="O26" s="604">
        <f t="shared" si="5"/>
        <v>12.345679012345679</v>
      </c>
      <c r="P26" s="755">
        <v>7920</v>
      </c>
      <c r="Q26" s="604">
        <f t="shared" si="6"/>
        <v>244.44444444444446</v>
      </c>
      <c r="R26" s="690">
        <v>24</v>
      </c>
      <c r="S26" s="604">
        <f t="shared" si="12"/>
        <v>25.92</v>
      </c>
      <c r="T26" s="605">
        <v>0</v>
      </c>
      <c r="U26" s="604">
        <f t="shared" si="7"/>
        <v>0</v>
      </c>
      <c r="V26" s="605">
        <v>75</v>
      </c>
      <c r="W26" s="604">
        <f t="shared" si="8"/>
        <v>2.3148148148148149</v>
      </c>
      <c r="X26" s="604">
        <v>0</v>
      </c>
      <c r="Y26" s="605">
        <v>0</v>
      </c>
      <c r="Z26" s="604">
        <f t="shared" si="9"/>
        <v>0</v>
      </c>
      <c r="AA26" s="604">
        <v>0</v>
      </c>
      <c r="AB26" s="606">
        <v>7.0000000000000007E-2</v>
      </c>
      <c r="AC26" s="606">
        <v>5.0000000000000001E-3</v>
      </c>
      <c r="AD26" s="604">
        <f t="shared" si="10"/>
        <v>73.5</v>
      </c>
      <c r="AE26" s="607">
        <f t="shared" si="11"/>
        <v>5.25</v>
      </c>
    </row>
    <row r="27" spans="1:31" ht="13.7" customHeight="1" x14ac:dyDescent="0.2">
      <c r="A27" s="313" t="s">
        <v>0</v>
      </c>
      <c r="B27" s="314" t="s">
        <v>11</v>
      </c>
      <c r="C27" s="314" t="s">
        <v>1</v>
      </c>
      <c r="D27" s="750">
        <f>D26+80</f>
        <v>1130</v>
      </c>
      <c r="E27" s="315">
        <f t="shared" si="0"/>
        <v>676.40481481481481</v>
      </c>
      <c r="F27" s="315">
        <f t="shared" si="1"/>
        <v>453.59518518518519</v>
      </c>
      <c r="G27" s="400">
        <f t="shared" si="2"/>
        <v>0.40141166830547359</v>
      </c>
      <c r="H27" s="314">
        <v>2</v>
      </c>
      <c r="I27" s="692">
        <v>32.4</v>
      </c>
      <c r="J27" s="692">
        <v>1.08</v>
      </c>
      <c r="K27" s="843">
        <v>8695</v>
      </c>
      <c r="L27" s="315">
        <f t="shared" si="3"/>
        <v>268.3641975308642</v>
      </c>
      <c r="M27" s="316">
        <f t="shared" si="4"/>
        <v>268.3641975308642</v>
      </c>
      <c r="N27" s="622">
        <v>400</v>
      </c>
      <c r="O27" s="316">
        <f t="shared" si="5"/>
        <v>24.691358024691358</v>
      </c>
      <c r="P27" s="622">
        <v>7920</v>
      </c>
      <c r="Q27" s="316">
        <f t="shared" si="6"/>
        <v>244.44444444444446</v>
      </c>
      <c r="R27" s="687">
        <v>24</v>
      </c>
      <c r="S27" s="316">
        <f t="shared" si="12"/>
        <v>51.84</v>
      </c>
      <c r="T27" s="317">
        <v>0</v>
      </c>
      <c r="U27" s="316">
        <f t="shared" si="7"/>
        <v>0</v>
      </c>
      <c r="V27" s="317">
        <v>75</v>
      </c>
      <c r="W27" s="316">
        <f t="shared" si="8"/>
        <v>2.3148148148148149</v>
      </c>
      <c r="X27" s="316">
        <v>0</v>
      </c>
      <c r="Y27" s="317">
        <v>0</v>
      </c>
      <c r="Z27" s="316">
        <f t="shared" si="9"/>
        <v>0</v>
      </c>
      <c r="AA27" s="316">
        <v>0</v>
      </c>
      <c r="AB27" s="318">
        <v>7.0000000000000007E-2</v>
      </c>
      <c r="AC27" s="318">
        <v>5.0000000000000001E-3</v>
      </c>
      <c r="AD27" s="316">
        <f t="shared" si="10"/>
        <v>79.100000000000009</v>
      </c>
      <c r="AE27" s="319">
        <f t="shared" si="11"/>
        <v>5.65</v>
      </c>
    </row>
    <row r="28" spans="1:31" ht="13.7" customHeight="1" x14ac:dyDescent="0.2">
      <c r="A28" s="313" t="s">
        <v>0</v>
      </c>
      <c r="B28" s="314" t="s">
        <v>11</v>
      </c>
      <c r="C28" s="314" t="s">
        <v>1</v>
      </c>
      <c r="D28" s="750">
        <f t="shared" ref="D28:D31" si="17">D27+80</f>
        <v>1210</v>
      </c>
      <c r="E28" s="315">
        <f t="shared" si="0"/>
        <v>720.6704938271605</v>
      </c>
      <c r="F28" s="315">
        <f t="shared" si="1"/>
        <v>489.3295061728395</v>
      </c>
      <c r="G28" s="400">
        <f t="shared" si="2"/>
        <v>0.40440455055606572</v>
      </c>
      <c r="H28" s="314">
        <v>3</v>
      </c>
      <c r="I28" s="692">
        <v>32.4</v>
      </c>
      <c r="J28" s="692">
        <v>1.08</v>
      </c>
      <c r="K28" s="843">
        <v>8695</v>
      </c>
      <c r="L28" s="315">
        <f t="shared" si="3"/>
        <v>268.3641975308642</v>
      </c>
      <c r="M28" s="316">
        <f t="shared" si="4"/>
        <v>268.3641975308642</v>
      </c>
      <c r="N28" s="622">
        <v>400</v>
      </c>
      <c r="O28" s="316">
        <f t="shared" si="5"/>
        <v>37.037037037037038</v>
      </c>
      <c r="P28" s="622">
        <v>7920</v>
      </c>
      <c r="Q28" s="316">
        <f t="shared" si="6"/>
        <v>244.44444444444446</v>
      </c>
      <c r="R28" s="687">
        <v>24</v>
      </c>
      <c r="S28" s="316">
        <f t="shared" si="12"/>
        <v>77.760000000000005</v>
      </c>
      <c r="T28" s="317">
        <v>0</v>
      </c>
      <c r="U28" s="316">
        <f t="shared" si="7"/>
        <v>0</v>
      </c>
      <c r="V28" s="317">
        <v>75</v>
      </c>
      <c r="W28" s="316">
        <f t="shared" si="8"/>
        <v>2.3148148148148149</v>
      </c>
      <c r="X28" s="316">
        <v>0</v>
      </c>
      <c r="Y28" s="317">
        <v>0</v>
      </c>
      <c r="Z28" s="316">
        <f t="shared" si="9"/>
        <v>0</v>
      </c>
      <c r="AA28" s="316">
        <v>0</v>
      </c>
      <c r="AB28" s="318">
        <v>7.0000000000000007E-2</v>
      </c>
      <c r="AC28" s="318">
        <v>5.0000000000000001E-3</v>
      </c>
      <c r="AD28" s="316">
        <f t="shared" si="10"/>
        <v>84.7</v>
      </c>
      <c r="AE28" s="319">
        <f t="shared" si="11"/>
        <v>6.05</v>
      </c>
    </row>
    <row r="29" spans="1:31" ht="13.7" customHeight="1" x14ac:dyDescent="0.2">
      <c r="A29" s="313" t="s">
        <v>0</v>
      </c>
      <c r="B29" s="314" t="s">
        <v>11</v>
      </c>
      <c r="C29" s="314" t="s">
        <v>1</v>
      </c>
      <c r="D29" s="750">
        <f t="shared" si="17"/>
        <v>1290</v>
      </c>
      <c r="E29" s="315">
        <f t="shared" si="0"/>
        <v>764.9361728395063</v>
      </c>
      <c r="F29" s="315">
        <f t="shared" si="1"/>
        <v>525.0638271604937</v>
      </c>
      <c r="G29" s="400">
        <f t="shared" si="2"/>
        <v>0.4070262226050339</v>
      </c>
      <c r="H29" s="314">
        <v>4</v>
      </c>
      <c r="I29" s="692">
        <v>32.4</v>
      </c>
      <c r="J29" s="692">
        <v>1.08</v>
      </c>
      <c r="K29" s="843">
        <v>8695</v>
      </c>
      <c r="L29" s="315">
        <f t="shared" si="3"/>
        <v>268.3641975308642</v>
      </c>
      <c r="M29" s="316">
        <f t="shared" si="4"/>
        <v>268.3641975308642</v>
      </c>
      <c r="N29" s="622">
        <v>400</v>
      </c>
      <c r="O29" s="316">
        <f t="shared" si="5"/>
        <v>49.382716049382715</v>
      </c>
      <c r="P29" s="622">
        <v>7920</v>
      </c>
      <c r="Q29" s="316">
        <f t="shared" si="6"/>
        <v>244.44444444444446</v>
      </c>
      <c r="R29" s="687">
        <v>24</v>
      </c>
      <c r="S29" s="316">
        <f t="shared" si="12"/>
        <v>103.68</v>
      </c>
      <c r="T29" s="317">
        <v>0</v>
      </c>
      <c r="U29" s="316">
        <f t="shared" si="7"/>
        <v>0</v>
      </c>
      <c r="V29" s="317">
        <v>75</v>
      </c>
      <c r="W29" s="316">
        <f t="shared" si="8"/>
        <v>2.3148148148148149</v>
      </c>
      <c r="X29" s="316">
        <v>0</v>
      </c>
      <c r="Y29" s="317">
        <v>0</v>
      </c>
      <c r="Z29" s="316">
        <f t="shared" si="9"/>
        <v>0</v>
      </c>
      <c r="AA29" s="316">
        <v>0</v>
      </c>
      <c r="AB29" s="318">
        <v>7.0000000000000007E-2</v>
      </c>
      <c r="AC29" s="318">
        <v>5.0000000000000001E-3</v>
      </c>
      <c r="AD29" s="316">
        <f t="shared" si="10"/>
        <v>90.300000000000011</v>
      </c>
      <c r="AE29" s="319">
        <f t="shared" si="11"/>
        <v>6.45</v>
      </c>
    </row>
    <row r="30" spans="1:31" ht="13.7" customHeight="1" x14ac:dyDescent="0.2">
      <c r="A30" s="313" t="s">
        <v>0</v>
      </c>
      <c r="B30" s="314" t="s">
        <v>11</v>
      </c>
      <c r="C30" s="314" t="s">
        <v>1</v>
      </c>
      <c r="D30" s="750">
        <f t="shared" si="17"/>
        <v>1370</v>
      </c>
      <c r="E30" s="315">
        <f t="shared" si="0"/>
        <v>809.20185185185187</v>
      </c>
      <c r="F30" s="315">
        <f t="shared" si="1"/>
        <v>560.79814814814813</v>
      </c>
      <c r="G30" s="400">
        <f t="shared" si="2"/>
        <v>0.40934171397675045</v>
      </c>
      <c r="H30" s="314">
        <v>5</v>
      </c>
      <c r="I30" s="692">
        <v>32.4</v>
      </c>
      <c r="J30" s="692">
        <v>1.08</v>
      </c>
      <c r="K30" s="843">
        <v>8695</v>
      </c>
      <c r="L30" s="315">
        <f t="shared" si="3"/>
        <v>268.3641975308642</v>
      </c>
      <c r="M30" s="316">
        <f t="shared" si="4"/>
        <v>268.3641975308642</v>
      </c>
      <c r="N30" s="622">
        <v>400</v>
      </c>
      <c r="O30" s="316">
        <f t="shared" si="5"/>
        <v>61.728395061728392</v>
      </c>
      <c r="P30" s="622">
        <v>7920</v>
      </c>
      <c r="Q30" s="316">
        <f t="shared" si="6"/>
        <v>244.44444444444446</v>
      </c>
      <c r="R30" s="687">
        <v>24</v>
      </c>
      <c r="S30" s="316">
        <f t="shared" si="12"/>
        <v>129.60000000000002</v>
      </c>
      <c r="T30" s="317">
        <v>0</v>
      </c>
      <c r="U30" s="316">
        <f t="shared" si="7"/>
        <v>0</v>
      </c>
      <c r="V30" s="317">
        <v>75</v>
      </c>
      <c r="W30" s="316">
        <f t="shared" si="8"/>
        <v>2.3148148148148149</v>
      </c>
      <c r="X30" s="316">
        <v>0</v>
      </c>
      <c r="Y30" s="317">
        <v>0</v>
      </c>
      <c r="Z30" s="316">
        <f t="shared" si="9"/>
        <v>0</v>
      </c>
      <c r="AA30" s="316">
        <v>0</v>
      </c>
      <c r="AB30" s="318">
        <v>7.0000000000000007E-2</v>
      </c>
      <c r="AC30" s="318">
        <v>5.0000000000000001E-3</v>
      </c>
      <c r="AD30" s="316">
        <f t="shared" si="10"/>
        <v>95.9</v>
      </c>
      <c r="AE30" s="319">
        <f t="shared" si="11"/>
        <v>6.8500000000000005</v>
      </c>
    </row>
    <row r="31" spans="1:31" s="398" customFormat="1" ht="13.7" customHeight="1" thickBot="1" x14ac:dyDescent="0.25">
      <c r="A31" s="328" t="s">
        <v>0</v>
      </c>
      <c r="B31" s="329" t="s">
        <v>11</v>
      </c>
      <c r="C31" s="329" t="s">
        <v>1</v>
      </c>
      <c r="D31" s="754">
        <f t="shared" si="17"/>
        <v>1450</v>
      </c>
      <c r="E31" s="330">
        <f t="shared" si="0"/>
        <v>853.46753086419744</v>
      </c>
      <c r="F31" s="330">
        <f t="shared" si="1"/>
        <v>596.53246913580256</v>
      </c>
      <c r="G31" s="401">
        <f t="shared" si="2"/>
        <v>0.41140170285227762</v>
      </c>
      <c r="H31" s="329">
        <v>6</v>
      </c>
      <c r="I31" s="693">
        <v>32.4</v>
      </c>
      <c r="J31" s="693">
        <v>1.08</v>
      </c>
      <c r="K31" s="843">
        <v>8695</v>
      </c>
      <c r="L31" s="330">
        <f t="shared" si="3"/>
        <v>268.3641975308642</v>
      </c>
      <c r="M31" s="331">
        <f t="shared" si="4"/>
        <v>268.3641975308642</v>
      </c>
      <c r="N31" s="623">
        <v>400</v>
      </c>
      <c r="O31" s="331">
        <f t="shared" si="5"/>
        <v>74.074074074074076</v>
      </c>
      <c r="P31" s="623">
        <v>7920</v>
      </c>
      <c r="Q31" s="331">
        <f t="shared" si="6"/>
        <v>244.44444444444446</v>
      </c>
      <c r="R31" s="688">
        <v>24</v>
      </c>
      <c r="S31" s="331">
        <f t="shared" si="12"/>
        <v>155.52000000000001</v>
      </c>
      <c r="T31" s="332">
        <v>0</v>
      </c>
      <c r="U31" s="331">
        <f t="shared" si="7"/>
        <v>0</v>
      </c>
      <c r="V31" s="332">
        <v>75</v>
      </c>
      <c r="W31" s="331">
        <f t="shared" si="8"/>
        <v>2.3148148148148149</v>
      </c>
      <c r="X31" s="331">
        <v>0</v>
      </c>
      <c r="Y31" s="332">
        <v>0</v>
      </c>
      <c r="Z31" s="331">
        <f t="shared" si="9"/>
        <v>0</v>
      </c>
      <c r="AA31" s="331">
        <v>0</v>
      </c>
      <c r="AB31" s="333">
        <v>7.0000000000000007E-2</v>
      </c>
      <c r="AC31" s="333">
        <v>5.0000000000000001E-3</v>
      </c>
      <c r="AD31" s="331">
        <f t="shared" si="10"/>
        <v>101.50000000000001</v>
      </c>
      <c r="AE31" s="334">
        <f t="shared" si="11"/>
        <v>7.25</v>
      </c>
    </row>
    <row r="32" spans="1:31" ht="13.7" customHeight="1" x14ac:dyDescent="0.2">
      <c r="A32" s="385" t="s">
        <v>224</v>
      </c>
      <c r="B32" s="322" t="s">
        <v>7</v>
      </c>
      <c r="C32" s="322" t="s">
        <v>1</v>
      </c>
      <c r="D32" s="753">
        <v>430</v>
      </c>
      <c r="E32" s="323">
        <f t="shared" si="0"/>
        <v>262.33666666666664</v>
      </c>
      <c r="F32" s="323">
        <f t="shared" si="1"/>
        <v>167.66333333333336</v>
      </c>
      <c r="G32" s="399">
        <f t="shared" si="2"/>
        <v>0.38991472868217059</v>
      </c>
      <c r="H32" s="322">
        <v>1</v>
      </c>
      <c r="I32" s="691">
        <v>32.4</v>
      </c>
      <c r="J32" s="691">
        <v>1.08</v>
      </c>
      <c r="K32" s="843">
        <v>6140</v>
      </c>
      <c r="L32" s="323">
        <f t="shared" si="3"/>
        <v>189.50617283950618</v>
      </c>
      <c r="M32" s="324">
        <f t="shared" si="4"/>
        <v>189.50617283950618</v>
      </c>
      <c r="N32" s="621">
        <v>400</v>
      </c>
      <c r="O32" s="324">
        <f t="shared" si="5"/>
        <v>12.345679012345679</v>
      </c>
      <c r="P32" s="325">
        <v>0</v>
      </c>
      <c r="Q32" s="324">
        <f t="shared" si="6"/>
        <v>0</v>
      </c>
      <c r="R32" s="689">
        <v>24</v>
      </c>
      <c r="S32" s="324">
        <f t="shared" si="12"/>
        <v>25.92</v>
      </c>
      <c r="T32" s="325">
        <v>0</v>
      </c>
      <c r="U32" s="324">
        <f t="shared" si="7"/>
        <v>0</v>
      </c>
      <c r="V32" s="325">
        <v>75</v>
      </c>
      <c r="W32" s="324">
        <f t="shared" si="8"/>
        <v>2.3148148148148149</v>
      </c>
      <c r="X32" s="324">
        <v>0</v>
      </c>
      <c r="Y32" s="325">
        <v>0</v>
      </c>
      <c r="Z32" s="324">
        <f t="shared" si="9"/>
        <v>0</v>
      </c>
      <c r="AA32" s="324">
        <v>0</v>
      </c>
      <c r="AB32" s="326">
        <v>7.0000000000000007E-2</v>
      </c>
      <c r="AC32" s="326">
        <v>5.0000000000000001E-3</v>
      </c>
      <c r="AD32" s="324">
        <f t="shared" si="10"/>
        <v>30.1</v>
      </c>
      <c r="AE32" s="327">
        <f t="shared" si="11"/>
        <v>2.15</v>
      </c>
    </row>
    <row r="33" spans="1:31" ht="13.7" customHeight="1" x14ac:dyDescent="0.2">
      <c r="A33" s="313" t="s">
        <v>224</v>
      </c>
      <c r="B33" s="314" t="s">
        <v>7</v>
      </c>
      <c r="C33" s="314" t="s">
        <v>1</v>
      </c>
      <c r="D33" s="750">
        <f t="shared" ref="D33:D91" si="18">D32+80</f>
        <v>510</v>
      </c>
      <c r="E33" s="315">
        <f t="shared" si="0"/>
        <v>306.60234567901239</v>
      </c>
      <c r="F33" s="315">
        <f t="shared" si="1"/>
        <v>203.39765432098761</v>
      </c>
      <c r="G33" s="400">
        <f t="shared" si="2"/>
        <v>0.39881893004115221</v>
      </c>
      <c r="H33" s="314">
        <v>2</v>
      </c>
      <c r="I33" s="692">
        <v>32.4</v>
      </c>
      <c r="J33" s="692">
        <v>1.08</v>
      </c>
      <c r="K33" s="843">
        <v>6140</v>
      </c>
      <c r="L33" s="315">
        <f t="shared" si="3"/>
        <v>189.50617283950618</v>
      </c>
      <c r="M33" s="316">
        <f t="shared" si="4"/>
        <v>189.50617283950618</v>
      </c>
      <c r="N33" s="622">
        <v>400</v>
      </c>
      <c r="O33" s="316">
        <f t="shared" si="5"/>
        <v>24.691358024691358</v>
      </c>
      <c r="P33" s="317">
        <v>0</v>
      </c>
      <c r="Q33" s="316">
        <f t="shared" si="6"/>
        <v>0</v>
      </c>
      <c r="R33" s="687">
        <v>24</v>
      </c>
      <c r="S33" s="316">
        <f t="shared" si="12"/>
        <v>51.84</v>
      </c>
      <c r="T33" s="317">
        <v>0</v>
      </c>
      <c r="U33" s="316">
        <f t="shared" si="7"/>
        <v>0</v>
      </c>
      <c r="V33" s="317">
        <v>75</v>
      </c>
      <c r="W33" s="316">
        <f t="shared" si="8"/>
        <v>2.3148148148148149</v>
      </c>
      <c r="X33" s="316">
        <v>0</v>
      </c>
      <c r="Y33" s="317">
        <v>0</v>
      </c>
      <c r="Z33" s="316">
        <f t="shared" si="9"/>
        <v>0</v>
      </c>
      <c r="AA33" s="316">
        <v>0</v>
      </c>
      <c r="AB33" s="318">
        <v>7.0000000000000007E-2</v>
      </c>
      <c r="AC33" s="318">
        <v>5.0000000000000001E-3</v>
      </c>
      <c r="AD33" s="316">
        <f t="shared" si="10"/>
        <v>35.700000000000003</v>
      </c>
      <c r="AE33" s="319">
        <f t="shared" si="11"/>
        <v>2.5500000000000003</v>
      </c>
    </row>
    <row r="34" spans="1:31" ht="13.7" customHeight="1" x14ac:dyDescent="0.2">
      <c r="A34" s="313" t="s">
        <v>224</v>
      </c>
      <c r="B34" s="314" t="s">
        <v>7</v>
      </c>
      <c r="C34" s="314" t="s">
        <v>1</v>
      </c>
      <c r="D34" s="750">
        <f t="shared" si="18"/>
        <v>590</v>
      </c>
      <c r="E34" s="315">
        <f t="shared" ref="E34:E65" si="19">SUM(M34,O34,Q34,S34,U34,W34,X34,Z34,AA34,AD34,AE34)</f>
        <v>350.86802469135807</v>
      </c>
      <c r="F34" s="315">
        <f t="shared" si="1"/>
        <v>239.13197530864193</v>
      </c>
      <c r="G34" s="400">
        <f t="shared" si="2"/>
        <v>0.40530843272651174</v>
      </c>
      <c r="H34" s="314">
        <v>3</v>
      </c>
      <c r="I34" s="692">
        <v>32.4</v>
      </c>
      <c r="J34" s="692">
        <v>1.08</v>
      </c>
      <c r="K34" s="843">
        <v>6140</v>
      </c>
      <c r="L34" s="315">
        <f t="shared" ref="L34:L65" si="20">K34/I34</f>
        <v>189.50617283950618</v>
      </c>
      <c r="M34" s="316">
        <f t="shared" ref="M34:M65" si="21">L34</f>
        <v>189.50617283950618</v>
      </c>
      <c r="N34" s="622">
        <v>400</v>
      </c>
      <c r="O34" s="316">
        <f t="shared" ref="O34:O65" si="22">(N34/I34)*H34</f>
        <v>37.037037037037038</v>
      </c>
      <c r="P34" s="317">
        <v>0</v>
      </c>
      <c r="Q34" s="316">
        <f t="shared" ref="Q34:Q65" si="23">P34/I34</f>
        <v>0</v>
      </c>
      <c r="R34" s="687">
        <v>24</v>
      </c>
      <c r="S34" s="316">
        <f t="shared" si="12"/>
        <v>77.760000000000005</v>
      </c>
      <c r="T34" s="317">
        <v>0</v>
      </c>
      <c r="U34" s="316">
        <f t="shared" ref="U34:U65" si="24">(T34/I34)</f>
        <v>0</v>
      </c>
      <c r="V34" s="317">
        <v>75</v>
      </c>
      <c r="W34" s="316">
        <f t="shared" ref="W34:W65" si="25">(V34/I34)</f>
        <v>2.3148148148148149</v>
      </c>
      <c r="X34" s="316">
        <v>0</v>
      </c>
      <c r="Y34" s="317">
        <v>0</v>
      </c>
      <c r="Z34" s="316">
        <f t="shared" si="9"/>
        <v>0</v>
      </c>
      <c r="AA34" s="316">
        <v>0</v>
      </c>
      <c r="AB34" s="318">
        <v>7.0000000000000007E-2</v>
      </c>
      <c r="AC34" s="318">
        <v>5.0000000000000001E-3</v>
      </c>
      <c r="AD34" s="316">
        <f t="shared" si="10"/>
        <v>41.300000000000004</v>
      </c>
      <c r="AE34" s="319">
        <f t="shared" si="11"/>
        <v>2.95</v>
      </c>
    </row>
    <row r="35" spans="1:31" ht="13.7" customHeight="1" x14ac:dyDescent="0.2">
      <c r="A35" s="313" t="s">
        <v>224</v>
      </c>
      <c r="B35" s="314" t="s">
        <v>7</v>
      </c>
      <c r="C35" s="314" t="s">
        <v>1</v>
      </c>
      <c r="D35" s="750">
        <f t="shared" si="18"/>
        <v>670</v>
      </c>
      <c r="E35" s="315">
        <f t="shared" si="19"/>
        <v>395.13370370370376</v>
      </c>
      <c r="F35" s="315">
        <f t="shared" si="1"/>
        <v>274.86629629629624</v>
      </c>
      <c r="G35" s="400">
        <f t="shared" si="2"/>
        <v>0.41024820342730783</v>
      </c>
      <c r="H35" s="314">
        <v>4</v>
      </c>
      <c r="I35" s="692">
        <v>32.4</v>
      </c>
      <c r="J35" s="692">
        <v>1.08</v>
      </c>
      <c r="K35" s="843">
        <v>6140</v>
      </c>
      <c r="L35" s="315">
        <f t="shared" si="20"/>
        <v>189.50617283950618</v>
      </c>
      <c r="M35" s="316">
        <f t="shared" si="21"/>
        <v>189.50617283950618</v>
      </c>
      <c r="N35" s="622">
        <v>400</v>
      </c>
      <c r="O35" s="316">
        <f t="shared" si="22"/>
        <v>49.382716049382715</v>
      </c>
      <c r="P35" s="317">
        <v>0</v>
      </c>
      <c r="Q35" s="316">
        <f t="shared" si="23"/>
        <v>0</v>
      </c>
      <c r="R35" s="687">
        <v>24</v>
      </c>
      <c r="S35" s="316">
        <f t="shared" si="12"/>
        <v>103.68</v>
      </c>
      <c r="T35" s="317">
        <v>0</v>
      </c>
      <c r="U35" s="316">
        <f t="shared" si="24"/>
        <v>0</v>
      </c>
      <c r="V35" s="317">
        <v>75</v>
      </c>
      <c r="W35" s="316">
        <f t="shared" si="25"/>
        <v>2.3148148148148149</v>
      </c>
      <c r="X35" s="316">
        <v>0</v>
      </c>
      <c r="Y35" s="317">
        <v>0</v>
      </c>
      <c r="Z35" s="316">
        <f t="shared" si="9"/>
        <v>0</v>
      </c>
      <c r="AA35" s="316">
        <v>0</v>
      </c>
      <c r="AB35" s="318">
        <v>7.0000000000000007E-2</v>
      </c>
      <c r="AC35" s="318">
        <v>5.0000000000000001E-3</v>
      </c>
      <c r="AD35" s="316">
        <f t="shared" si="10"/>
        <v>46.900000000000006</v>
      </c>
      <c r="AE35" s="319">
        <f t="shared" si="11"/>
        <v>3.35</v>
      </c>
    </row>
    <row r="36" spans="1:31" ht="13.7" customHeight="1" x14ac:dyDescent="0.2">
      <c r="A36" s="313" t="s">
        <v>224</v>
      </c>
      <c r="B36" s="314" t="s">
        <v>7</v>
      </c>
      <c r="C36" s="314" t="s">
        <v>1</v>
      </c>
      <c r="D36" s="750">
        <f t="shared" si="18"/>
        <v>750</v>
      </c>
      <c r="E36" s="315">
        <f t="shared" si="19"/>
        <v>439.39938271604944</v>
      </c>
      <c r="F36" s="315">
        <f t="shared" si="1"/>
        <v>310.60061728395056</v>
      </c>
      <c r="G36" s="400">
        <f t="shared" si="2"/>
        <v>0.41413415637860074</v>
      </c>
      <c r="H36" s="314">
        <v>5</v>
      </c>
      <c r="I36" s="692">
        <v>32.4</v>
      </c>
      <c r="J36" s="692">
        <v>1.08</v>
      </c>
      <c r="K36" s="843">
        <v>6140</v>
      </c>
      <c r="L36" s="315">
        <f t="shared" si="20"/>
        <v>189.50617283950618</v>
      </c>
      <c r="M36" s="316">
        <f t="shared" si="21"/>
        <v>189.50617283950618</v>
      </c>
      <c r="N36" s="622">
        <v>400</v>
      </c>
      <c r="O36" s="316">
        <f t="shared" si="22"/>
        <v>61.728395061728392</v>
      </c>
      <c r="P36" s="317">
        <v>0</v>
      </c>
      <c r="Q36" s="316">
        <f t="shared" si="23"/>
        <v>0</v>
      </c>
      <c r="R36" s="687">
        <v>24</v>
      </c>
      <c r="S36" s="316">
        <f t="shared" si="12"/>
        <v>129.60000000000002</v>
      </c>
      <c r="T36" s="317">
        <v>0</v>
      </c>
      <c r="U36" s="316">
        <f t="shared" si="24"/>
        <v>0</v>
      </c>
      <c r="V36" s="317">
        <v>75</v>
      </c>
      <c r="W36" s="316">
        <f t="shared" si="25"/>
        <v>2.3148148148148149</v>
      </c>
      <c r="X36" s="316">
        <v>0</v>
      </c>
      <c r="Y36" s="317">
        <v>0</v>
      </c>
      <c r="Z36" s="316">
        <f t="shared" si="9"/>
        <v>0</v>
      </c>
      <c r="AA36" s="316">
        <v>0</v>
      </c>
      <c r="AB36" s="318">
        <v>7.0000000000000007E-2</v>
      </c>
      <c r="AC36" s="318">
        <v>5.0000000000000001E-3</v>
      </c>
      <c r="AD36" s="316">
        <f t="shared" si="10"/>
        <v>52.500000000000007</v>
      </c>
      <c r="AE36" s="319">
        <f t="shared" si="11"/>
        <v>3.75</v>
      </c>
    </row>
    <row r="37" spans="1:31" ht="13.7" customHeight="1" thickBot="1" x14ac:dyDescent="0.25">
      <c r="A37" s="328" t="s">
        <v>224</v>
      </c>
      <c r="B37" s="329" t="s">
        <v>7</v>
      </c>
      <c r="C37" s="329" t="s">
        <v>1</v>
      </c>
      <c r="D37" s="754">
        <f t="shared" si="18"/>
        <v>830</v>
      </c>
      <c r="E37" s="330">
        <f t="shared" si="19"/>
        <v>483.66506172839507</v>
      </c>
      <c r="F37" s="330">
        <f t="shared" si="1"/>
        <v>346.33493827160493</v>
      </c>
      <c r="G37" s="401">
        <f t="shared" si="2"/>
        <v>0.41727100996578909</v>
      </c>
      <c r="H37" s="329">
        <v>6</v>
      </c>
      <c r="I37" s="693">
        <v>32.4</v>
      </c>
      <c r="J37" s="693">
        <v>1.08</v>
      </c>
      <c r="K37" s="843">
        <v>6140</v>
      </c>
      <c r="L37" s="330">
        <f t="shared" si="20"/>
        <v>189.50617283950618</v>
      </c>
      <c r="M37" s="331">
        <f t="shared" si="21"/>
        <v>189.50617283950618</v>
      </c>
      <c r="N37" s="623">
        <v>400</v>
      </c>
      <c r="O37" s="331">
        <f t="shared" si="22"/>
        <v>74.074074074074076</v>
      </c>
      <c r="P37" s="332">
        <v>0</v>
      </c>
      <c r="Q37" s="331">
        <f t="shared" si="23"/>
        <v>0</v>
      </c>
      <c r="R37" s="688">
        <v>24</v>
      </c>
      <c r="S37" s="331">
        <f t="shared" si="12"/>
        <v>155.52000000000001</v>
      </c>
      <c r="T37" s="332">
        <v>0</v>
      </c>
      <c r="U37" s="331">
        <f t="shared" si="24"/>
        <v>0</v>
      </c>
      <c r="V37" s="332">
        <v>75</v>
      </c>
      <c r="W37" s="331">
        <f t="shared" si="25"/>
        <v>2.3148148148148149</v>
      </c>
      <c r="X37" s="331">
        <v>0</v>
      </c>
      <c r="Y37" s="332">
        <v>0</v>
      </c>
      <c r="Z37" s="331">
        <f t="shared" si="9"/>
        <v>0</v>
      </c>
      <c r="AA37" s="331">
        <v>0</v>
      </c>
      <c r="AB37" s="333">
        <v>7.0000000000000007E-2</v>
      </c>
      <c r="AC37" s="333">
        <v>5.0000000000000001E-3</v>
      </c>
      <c r="AD37" s="331">
        <f t="shared" si="10"/>
        <v>58.100000000000009</v>
      </c>
      <c r="AE37" s="334">
        <f t="shared" si="11"/>
        <v>4.1500000000000004</v>
      </c>
    </row>
    <row r="38" spans="1:31" s="396" customFormat="1" ht="13.7" customHeight="1" x14ac:dyDescent="0.2">
      <c r="A38" s="385" t="s">
        <v>224</v>
      </c>
      <c r="B38" s="322" t="s">
        <v>8</v>
      </c>
      <c r="C38" s="322" t="s">
        <v>1</v>
      </c>
      <c r="D38" s="753">
        <v>460</v>
      </c>
      <c r="E38" s="323">
        <f t="shared" si="19"/>
        <v>282.64222222222224</v>
      </c>
      <c r="F38" s="323">
        <f t="shared" si="1"/>
        <v>177.35777777777776</v>
      </c>
      <c r="G38" s="399">
        <f t="shared" si="2"/>
        <v>0.38556038647342988</v>
      </c>
      <c r="H38" s="322">
        <v>1</v>
      </c>
      <c r="I38" s="691">
        <v>32.4</v>
      </c>
      <c r="J38" s="691">
        <v>1.08</v>
      </c>
      <c r="K38" s="843">
        <v>6725</v>
      </c>
      <c r="L38" s="323">
        <f t="shared" si="20"/>
        <v>207.56172839506175</v>
      </c>
      <c r="M38" s="324">
        <f t="shared" si="21"/>
        <v>207.56172839506175</v>
      </c>
      <c r="N38" s="621">
        <v>400</v>
      </c>
      <c r="O38" s="324">
        <f t="shared" si="22"/>
        <v>12.345679012345679</v>
      </c>
      <c r="P38" s="325">
        <v>0</v>
      </c>
      <c r="Q38" s="324">
        <f t="shared" si="23"/>
        <v>0</v>
      </c>
      <c r="R38" s="689">
        <v>24</v>
      </c>
      <c r="S38" s="324">
        <f t="shared" si="12"/>
        <v>25.92</v>
      </c>
      <c r="T38" s="325">
        <v>0</v>
      </c>
      <c r="U38" s="324">
        <f t="shared" si="24"/>
        <v>0</v>
      </c>
      <c r="V38" s="325">
        <v>75</v>
      </c>
      <c r="W38" s="324">
        <f t="shared" si="25"/>
        <v>2.3148148148148149</v>
      </c>
      <c r="X38" s="324">
        <v>0</v>
      </c>
      <c r="Y38" s="325">
        <v>0</v>
      </c>
      <c r="Z38" s="324">
        <f t="shared" si="9"/>
        <v>0</v>
      </c>
      <c r="AA38" s="324">
        <v>0</v>
      </c>
      <c r="AB38" s="326">
        <v>7.0000000000000007E-2</v>
      </c>
      <c r="AC38" s="326">
        <v>5.0000000000000001E-3</v>
      </c>
      <c r="AD38" s="324">
        <f t="shared" si="10"/>
        <v>32.200000000000003</v>
      </c>
      <c r="AE38" s="327">
        <f t="shared" si="11"/>
        <v>2.3000000000000003</v>
      </c>
    </row>
    <row r="39" spans="1:31" ht="13.7" customHeight="1" x14ac:dyDescent="0.2">
      <c r="A39" s="313" t="s">
        <v>224</v>
      </c>
      <c r="B39" s="314" t="s">
        <v>8</v>
      </c>
      <c r="C39" s="314" t="s">
        <v>1</v>
      </c>
      <c r="D39" s="750">
        <f t="shared" si="18"/>
        <v>540</v>
      </c>
      <c r="E39" s="315">
        <f t="shared" si="19"/>
        <v>326.90790123456799</v>
      </c>
      <c r="F39" s="315">
        <f t="shared" si="1"/>
        <v>213.09209876543201</v>
      </c>
      <c r="G39" s="400">
        <f t="shared" si="2"/>
        <v>0.39461499771376296</v>
      </c>
      <c r="H39" s="314">
        <v>2</v>
      </c>
      <c r="I39" s="692">
        <v>32.4</v>
      </c>
      <c r="J39" s="692">
        <v>1.08</v>
      </c>
      <c r="K39" s="843">
        <v>6725</v>
      </c>
      <c r="L39" s="315">
        <f t="shared" si="20"/>
        <v>207.56172839506175</v>
      </c>
      <c r="M39" s="316">
        <f t="shared" si="21"/>
        <v>207.56172839506175</v>
      </c>
      <c r="N39" s="622">
        <v>400</v>
      </c>
      <c r="O39" s="316">
        <f t="shared" si="22"/>
        <v>24.691358024691358</v>
      </c>
      <c r="P39" s="317">
        <v>0</v>
      </c>
      <c r="Q39" s="316">
        <f t="shared" si="23"/>
        <v>0</v>
      </c>
      <c r="R39" s="687">
        <v>24</v>
      </c>
      <c r="S39" s="316">
        <f t="shared" si="12"/>
        <v>51.84</v>
      </c>
      <c r="T39" s="317">
        <v>0</v>
      </c>
      <c r="U39" s="316">
        <f t="shared" si="24"/>
        <v>0</v>
      </c>
      <c r="V39" s="317">
        <v>75</v>
      </c>
      <c r="W39" s="316">
        <f t="shared" si="25"/>
        <v>2.3148148148148149</v>
      </c>
      <c r="X39" s="316">
        <v>0</v>
      </c>
      <c r="Y39" s="317">
        <v>0</v>
      </c>
      <c r="Z39" s="316">
        <f t="shared" si="9"/>
        <v>0</v>
      </c>
      <c r="AA39" s="316">
        <v>0</v>
      </c>
      <c r="AB39" s="318">
        <v>7.0000000000000007E-2</v>
      </c>
      <c r="AC39" s="318">
        <v>5.0000000000000001E-3</v>
      </c>
      <c r="AD39" s="316">
        <f t="shared" si="10"/>
        <v>37.800000000000004</v>
      </c>
      <c r="AE39" s="319">
        <f t="shared" si="11"/>
        <v>2.7</v>
      </c>
    </row>
    <row r="40" spans="1:31" ht="13.7" customHeight="1" x14ac:dyDescent="0.2">
      <c r="A40" s="313" t="s">
        <v>224</v>
      </c>
      <c r="B40" s="314" t="s">
        <v>8</v>
      </c>
      <c r="C40" s="314" t="s">
        <v>1</v>
      </c>
      <c r="D40" s="750">
        <f t="shared" si="18"/>
        <v>620</v>
      </c>
      <c r="E40" s="315">
        <f t="shared" si="19"/>
        <v>371.17358024691362</v>
      </c>
      <c r="F40" s="315">
        <f t="shared" si="1"/>
        <v>248.82641975308638</v>
      </c>
      <c r="G40" s="400">
        <f t="shared" si="2"/>
        <v>0.40133293508562318</v>
      </c>
      <c r="H40" s="314">
        <v>3</v>
      </c>
      <c r="I40" s="692">
        <v>32.4</v>
      </c>
      <c r="J40" s="692">
        <v>1.08</v>
      </c>
      <c r="K40" s="843">
        <v>6725</v>
      </c>
      <c r="L40" s="315">
        <f t="shared" si="20"/>
        <v>207.56172839506175</v>
      </c>
      <c r="M40" s="316">
        <f t="shared" si="21"/>
        <v>207.56172839506175</v>
      </c>
      <c r="N40" s="622">
        <v>400</v>
      </c>
      <c r="O40" s="316">
        <f t="shared" si="22"/>
        <v>37.037037037037038</v>
      </c>
      <c r="P40" s="317">
        <v>0</v>
      </c>
      <c r="Q40" s="316">
        <f t="shared" si="23"/>
        <v>0</v>
      </c>
      <c r="R40" s="687">
        <v>24</v>
      </c>
      <c r="S40" s="316">
        <f t="shared" si="12"/>
        <v>77.760000000000005</v>
      </c>
      <c r="T40" s="317">
        <v>0</v>
      </c>
      <c r="U40" s="316">
        <f t="shared" si="24"/>
        <v>0</v>
      </c>
      <c r="V40" s="317">
        <v>75</v>
      </c>
      <c r="W40" s="316">
        <f t="shared" si="25"/>
        <v>2.3148148148148149</v>
      </c>
      <c r="X40" s="316">
        <v>0</v>
      </c>
      <c r="Y40" s="317">
        <v>0</v>
      </c>
      <c r="Z40" s="316">
        <f t="shared" si="9"/>
        <v>0</v>
      </c>
      <c r="AA40" s="316">
        <v>0</v>
      </c>
      <c r="AB40" s="318">
        <v>7.0000000000000007E-2</v>
      </c>
      <c r="AC40" s="318">
        <v>5.0000000000000001E-3</v>
      </c>
      <c r="AD40" s="316">
        <f t="shared" si="10"/>
        <v>43.400000000000006</v>
      </c>
      <c r="AE40" s="319">
        <f t="shared" si="11"/>
        <v>3.1</v>
      </c>
    </row>
    <row r="41" spans="1:31" ht="13.7" customHeight="1" x14ac:dyDescent="0.2">
      <c r="A41" s="313" t="s">
        <v>224</v>
      </c>
      <c r="B41" s="314" t="s">
        <v>8</v>
      </c>
      <c r="C41" s="314" t="s">
        <v>1</v>
      </c>
      <c r="D41" s="750">
        <f t="shared" si="18"/>
        <v>700</v>
      </c>
      <c r="E41" s="315">
        <f t="shared" si="19"/>
        <v>415.4392592592593</v>
      </c>
      <c r="F41" s="315">
        <f t="shared" si="1"/>
        <v>284.5607407407407</v>
      </c>
      <c r="G41" s="400">
        <f t="shared" si="2"/>
        <v>0.40651534391534383</v>
      </c>
      <c r="H41" s="314">
        <v>4</v>
      </c>
      <c r="I41" s="692">
        <v>32.4</v>
      </c>
      <c r="J41" s="692">
        <v>1.08</v>
      </c>
      <c r="K41" s="843">
        <v>6725</v>
      </c>
      <c r="L41" s="315">
        <f t="shared" si="20"/>
        <v>207.56172839506175</v>
      </c>
      <c r="M41" s="316">
        <f t="shared" si="21"/>
        <v>207.56172839506175</v>
      </c>
      <c r="N41" s="622">
        <v>400</v>
      </c>
      <c r="O41" s="316">
        <f t="shared" si="22"/>
        <v>49.382716049382715</v>
      </c>
      <c r="P41" s="317">
        <v>0</v>
      </c>
      <c r="Q41" s="316">
        <f t="shared" si="23"/>
        <v>0</v>
      </c>
      <c r="R41" s="687">
        <v>24</v>
      </c>
      <c r="S41" s="316">
        <f t="shared" si="12"/>
        <v>103.68</v>
      </c>
      <c r="T41" s="317">
        <v>0</v>
      </c>
      <c r="U41" s="316">
        <f t="shared" si="24"/>
        <v>0</v>
      </c>
      <c r="V41" s="317">
        <v>75</v>
      </c>
      <c r="W41" s="316">
        <f t="shared" si="25"/>
        <v>2.3148148148148149</v>
      </c>
      <c r="X41" s="316">
        <v>0</v>
      </c>
      <c r="Y41" s="317">
        <v>0</v>
      </c>
      <c r="Z41" s="316">
        <f t="shared" si="9"/>
        <v>0</v>
      </c>
      <c r="AA41" s="316">
        <v>0</v>
      </c>
      <c r="AB41" s="318">
        <v>7.0000000000000007E-2</v>
      </c>
      <c r="AC41" s="318">
        <v>5.0000000000000001E-3</v>
      </c>
      <c r="AD41" s="316">
        <f t="shared" si="10"/>
        <v>49.000000000000007</v>
      </c>
      <c r="AE41" s="319">
        <f t="shared" si="11"/>
        <v>3.5</v>
      </c>
    </row>
    <row r="42" spans="1:31" ht="13.7" customHeight="1" x14ac:dyDescent="0.2">
      <c r="A42" s="313" t="s">
        <v>224</v>
      </c>
      <c r="B42" s="314" t="s">
        <v>8</v>
      </c>
      <c r="C42" s="314" t="s">
        <v>1</v>
      </c>
      <c r="D42" s="750">
        <f t="shared" si="18"/>
        <v>780</v>
      </c>
      <c r="E42" s="315">
        <f t="shared" si="19"/>
        <v>459.70493827160499</v>
      </c>
      <c r="F42" s="315">
        <f t="shared" si="1"/>
        <v>320.29506172839501</v>
      </c>
      <c r="G42" s="400">
        <f t="shared" si="2"/>
        <v>0.41063469452358337</v>
      </c>
      <c r="H42" s="314">
        <v>5</v>
      </c>
      <c r="I42" s="692">
        <v>32.4</v>
      </c>
      <c r="J42" s="692">
        <v>1.08</v>
      </c>
      <c r="K42" s="843">
        <v>6725</v>
      </c>
      <c r="L42" s="315">
        <f t="shared" si="20"/>
        <v>207.56172839506175</v>
      </c>
      <c r="M42" s="316">
        <f t="shared" si="21"/>
        <v>207.56172839506175</v>
      </c>
      <c r="N42" s="622">
        <v>400</v>
      </c>
      <c r="O42" s="316">
        <f t="shared" si="22"/>
        <v>61.728395061728392</v>
      </c>
      <c r="P42" s="317">
        <v>0</v>
      </c>
      <c r="Q42" s="316">
        <f t="shared" si="23"/>
        <v>0</v>
      </c>
      <c r="R42" s="687">
        <v>24</v>
      </c>
      <c r="S42" s="316">
        <f t="shared" si="12"/>
        <v>129.60000000000002</v>
      </c>
      <c r="T42" s="317">
        <v>0</v>
      </c>
      <c r="U42" s="316">
        <f t="shared" si="24"/>
        <v>0</v>
      </c>
      <c r="V42" s="317">
        <v>75</v>
      </c>
      <c r="W42" s="316">
        <f t="shared" si="25"/>
        <v>2.3148148148148149</v>
      </c>
      <c r="X42" s="316">
        <v>0</v>
      </c>
      <c r="Y42" s="317">
        <v>0</v>
      </c>
      <c r="Z42" s="316">
        <f t="shared" si="9"/>
        <v>0</v>
      </c>
      <c r="AA42" s="316">
        <v>0</v>
      </c>
      <c r="AB42" s="318">
        <v>7.0000000000000007E-2</v>
      </c>
      <c r="AC42" s="318">
        <v>5.0000000000000001E-3</v>
      </c>
      <c r="AD42" s="316">
        <f t="shared" si="10"/>
        <v>54.600000000000009</v>
      </c>
      <c r="AE42" s="319">
        <f t="shared" si="11"/>
        <v>3.9</v>
      </c>
    </row>
    <row r="43" spans="1:31" s="398" customFormat="1" ht="13.7" customHeight="1" thickBot="1" x14ac:dyDescent="0.25">
      <c r="A43" s="328" t="s">
        <v>224</v>
      </c>
      <c r="B43" s="329" t="s">
        <v>8</v>
      </c>
      <c r="C43" s="329" t="s">
        <v>1</v>
      </c>
      <c r="D43" s="754">
        <f t="shared" si="18"/>
        <v>860</v>
      </c>
      <c r="E43" s="330">
        <f t="shared" si="19"/>
        <v>503.97061728395062</v>
      </c>
      <c r="F43" s="330">
        <f t="shared" si="1"/>
        <v>356.02938271604938</v>
      </c>
      <c r="G43" s="401">
        <f t="shared" si="2"/>
        <v>0.41398765432098766</v>
      </c>
      <c r="H43" s="329">
        <v>6</v>
      </c>
      <c r="I43" s="693">
        <v>32.4</v>
      </c>
      <c r="J43" s="693">
        <v>1.08</v>
      </c>
      <c r="K43" s="843">
        <v>6725</v>
      </c>
      <c r="L43" s="330">
        <f t="shared" si="20"/>
        <v>207.56172839506175</v>
      </c>
      <c r="M43" s="331">
        <f t="shared" si="21"/>
        <v>207.56172839506175</v>
      </c>
      <c r="N43" s="623">
        <v>400</v>
      </c>
      <c r="O43" s="331">
        <f t="shared" si="22"/>
        <v>74.074074074074076</v>
      </c>
      <c r="P43" s="332">
        <v>0</v>
      </c>
      <c r="Q43" s="331">
        <f t="shared" si="23"/>
        <v>0</v>
      </c>
      <c r="R43" s="688">
        <v>24</v>
      </c>
      <c r="S43" s="331">
        <f t="shared" si="12"/>
        <v>155.52000000000001</v>
      </c>
      <c r="T43" s="332">
        <v>0</v>
      </c>
      <c r="U43" s="331">
        <f t="shared" si="24"/>
        <v>0</v>
      </c>
      <c r="V43" s="332">
        <v>75</v>
      </c>
      <c r="W43" s="331">
        <f t="shared" si="25"/>
        <v>2.3148148148148149</v>
      </c>
      <c r="X43" s="331">
        <v>0</v>
      </c>
      <c r="Y43" s="332">
        <v>0</v>
      </c>
      <c r="Z43" s="331">
        <f t="shared" si="9"/>
        <v>0</v>
      </c>
      <c r="AA43" s="331">
        <v>0</v>
      </c>
      <c r="AB43" s="333">
        <v>7.0000000000000007E-2</v>
      </c>
      <c r="AC43" s="333">
        <v>5.0000000000000001E-3</v>
      </c>
      <c r="AD43" s="331">
        <f t="shared" si="10"/>
        <v>60.2</v>
      </c>
      <c r="AE43" s="334">
        <f t="shared" si="11"/>
        <v>4.3</v>
      </c>
    </row>
    <row r="44" spans="1:31" ht="13.7" customHeight="1" x14ac:dyDescent="0.2">
      <c r="A44" s="385" t="s">
        <v>224</v>
      </c>
      <c r="B44" s="322" t="s">
        <v>9</v>
      </c>
      <c r="C44" s="322" t="s">
        <v>1</v>
      </c>
      <c r="D44" s="753">
        <v>470</v>
      </c>
      <c r="E44" s="323">
        <f t="shared" si="19"/>
        <v>292.49716049382721</v>
      </c>
      <c r="F44" s="323">
        <f t="shared" si="1"/>
        <v>177.50283950617279</v>
      </c>
      <c r="G44" s="399">
        <f t="shared" si="2"/>
        <v>0.3776656159705804</v>
      </c>
      <c r="H44" s="322">
        <v>1</v>
      </c>
      <c r="I44" s="691">
        <v>32.4</v>
      </c>
      <c r="J44" s="691">
        <v>1.08</v>
      </c>
      <c r="K44" s="843">
        <v>7020</v>
      </c>
      <c r="L44" s="323">
        <f t="shared" si="20"/>
        <v>216.66666666666669</v>
      </c>
      <c r="M44" s="324">
        <f t="shared" si="21"/>
        <v>216.66666666666669</v>
      </c>
      <c r="N44" s="621">
        <v>400</v>
      </c>
      <c r="O44" s="324">
        <f t="shared" si="22"/>
        <v>12.345679012345679</v>
      </c>
      <c r="P44" s="325">
        <v>0</v>
      </c>
      <c r="Q44" s="324">
        <f t="shared" si="23"/>
        <v>0</v>
      </c>
      <c r="R44" s="689">
        <v>24</v>
      </c>
      <c r="S44" s="324">
        <f t="shared" si="12"/>
        <v>25.92</v>
      </c>
      <c r="T44" s="325">
        <v>0</v>
      </c>
      <c r="U44" s="324">
        <f t="shared" si="24"/>
        <v>0</v>
      </c>
      <c r="V44" s="325">
        <v>75</v>
      </c>
      <c r="W44" s="324">
        <f t="shared" si="25"/>
        <v>2.3148148148148149</v>
      </c>
      <c r="X44" s="324">
        <v>0</v>
      </c>
      <c r="Y44" s="325">
        <v>0</v>
      </c>
      <c r="Z44" s="324">
        <f t="shared" si="9"/>
        <v>0</v>
      </c>
      <c r="AA44" s="324">
        <v>0</v>
      </c>
      <c r="AB44" s="326">
        <v>7.0000000000000007E-2</v>
      </c>
      <c r="AC44" s="326">
        <v>5.0000000000000001E-3</v>
      </c>
      <c r="AD44" s="324">
        <f t="shared" si="10"/>
        <v>32.900000000000006</v>
      </c>
      <c r="AE44" s="327">
        <f t="shared" si="11"/>
        <v>2.35</v>
      </c>
    </row>
    <row r="45" spans="1:31" ht="13.7" customHeight="1" x14ac:dyDescent="0.2">
      <c r="A45" s="313" t="s">
        <v>224</v>
      </c>
      <c r="B45" s="314" t="s">
        <v>9</v>
      </c>
      <c r="C45" s="314" t="s">
        <v>1</v>
      </c>
      <c r="D45" s="750">
        <f t="shared" si="18"/>
        <v>550</v>
      </c>
      <c r="E45" s="315">
        <f t="shared" si="19"/>
        <v>336.7628395061729</v>
      </c>
      <c r="F45" s="315">
        <f t="shared" si="1"/>
        <v>213.2371604938271</v>
      </c>
      <c r="G45" s="400">
        <f t="shared" si="2"/>
        <v>0.38770392817059474</v>
      </c>
      <c r="H45" s="314">
        <v>2</v>
      </c>
      <c r="I45" s="692">
        <v>32.4</v>
      </c>
      <c r="J45" s="692">
        <v>1.08</v>
      </c>
      <c r="K45" s="843">
        <v>7020</v>
      </c>
      <c r="L45" s="315">
        <f t="shared" si="20"/>
        <v>216.66666666666669</v>
      </c>
      <c r="M45" s="316">
        <f t="shared" si="21"/>
        <v>216.66666666666669</v>
      </c>
      <c r="N45" s="622">
        <v>400</v>
      </c>
      <c r="O45" s="316">
        <f t="shared" si="22"/>
        <v>24.691358024691358</v>
      </c>
      <c r="P45" s="317">
        <v>0</v>
      </c>
      <c r="Q45" s="316">
        <f t="shared" si="23"/>
        <v>0</v>
      </c>
      <c r="R45" s="687">
        <v>24</v>
      </c>
      <c r="S45" s="316">
        <f t="shared" si="12"/>
        <v>51.84</v>
      </c>
      <c r="T45" s="317">
        <v>0</v>
      </c>
      <c r="U45" s="316">
        <f t="shared" si="24"/>
        <v>0</v>
      </c>
      <c r="V45" s="317">
        <v>75</v>
      </c>
      <c r="W45" s="316">
        <f t="shared" si="25"/>
        <v>2.3148148148148149</v>
      </c>
      <c r="X45" s="316">
        <v>0</v>
      </c>
      <c r="Y45" s="317">
        <v>0</v>
      </c>
      <c r="Z45" s="316">
        <f t="shared" si="9"/>
        <v>0</v>
      </c>
      <c r="AA45" s="316">
        <v>0</v>
      </c>
      <c r="AB45" s="318">
        <v>7.0000000000000007E-2</v>
      </c>
      <c r="AC45" s="318">
        <v>5.0000000000000001E-3</v>
      </c>
      <c r="AD45" s="316">
        <f t="shared" si="10"/>
        <v>38.500000000000007</v>
      </c>
      <c r="AE45" s="319">
        <f t="shared" si="11"/>
        <v>2.75</v>
      </c>
    </row>
    <row r="46" spans="1:31" ht="13.7" customHeight="1" x14ac:dyDescent="0.2">
      <c r="A46" s="313" t="s">
        <v>224</v>
      </c>
      <c r="B46" s="314" t="s">
        <v>9</v>
      </c>
      <c r="C46" s="314" t="s">
        <v>1</v>
      </c>
      <c r="D46" s="750">
        <f t="shared" si="18"/>
        <v>630</v>
      </c>
      <c r="E46" s="315">
        <f t="shared" si="19"/>
        <v>381.02851851851858</v>
      </c>
      <c r="F46" s="315">
        <f t="shared" si="1"/>
        <v>248.97148148148142</v>
      </c>
      <c r="G46" s="400">
        <f t="shared" si="2"/>
        <v>0.39519282774838321</v>
      </c>
      <c r="H46" s="314">
        <v>3</v>
      </c>
      <c r="I46" s="692">
        <v>32.4</v>
      </c>
      <c r="J46" s="692">
        <v>1.08</v>
      </c>
      <c r="K46" s="843">
        <v>7020</v>
      </c>
      <c r="L46" s="315">
        <f t="shared" si="20"/>
        <v>216.66666666666669</v>
      </c>
      <c r="M46" s="316">
        <f t="shared" si="21"/>
        <v>216.66666666666669</v>
      </c>
      <c r="N46" s="622">
        <v>400</v>
      </c>
      <c r="O46" s="316">
        <f t="shared" si="22"/>
        <v>37.037037037037038</v>
      </c>
      <c r="P46" s="317">
        <v>0</v>
      </c>
      <c r="Q46" s="316">
        <f t="shared" si="23"/>
        <v>0</v>
      </c>
      <c r="R46" s="687">
        <v>24</v>
      </c>
      <c r="S46" s="316">
        <f t="shared" si="12"/>
        <v>77.760000000000005</v>
      </c>
      <c r="T46" s="317">
        <v>0</v>
      </c>
      <c r="U46" s="316">
        <f t="shared" si="24"/>
        <v>0</v>
      </c>
      <c r="V46" s="317">
        <v>75</v>
      </c>
      <c r="W46" s="316">
        <f t="shared" si="25"/>
        <v>2.3148148148148149</v>
      </c>
      <c r="X46" s="316">
        <v>0</v>
      </c>
      <c r="Y46" s="317">
        <v>0</v>
      </c>
      <c r="Z46" s="316">
        <f t="shared" si="9"/>
        <v>0</v>
      </c>
      <c r="AA46" s="316">
        <v>0</v>
      </c>
      <c r="AB46" s="318">
        <v>7.0000000000000007E-2</v>
      </c>
      <c r="AC46" s="318">
        <v>5.0000000000000001E-3</v>
      </c>
      <c r="AD46" s="316">
        <f t="shared" si="10"/>
        <v>44.1</v>
      </c>
      <c r="AE46" s="319">
        <f t="shared" si="11"/>
        <v>3.15</v>
      </c>
    </row>
    <row r="47" spans="1:31" ht="13.7" customHeight="1" x14ac:dyDescent="0.2">
      <c r="A47" s="313" t="s">
        <v>224</v>
      </c>
      <c r="B47" s="314" t="s">
        <v>9</v>
      </c>
      <c r="C47" s="314" t="s">
        <v>1</v>
      </c>
      <c r="D47" s="750">
        <f t="shared" si="18"/>
        <v>710</v>
      </c>
      <c r="E47" s="315">
        <f t="shared" si="19"/>
        <v>425.29419753086427</v>
      </c>
      <c r="F47" s="315">
        <f t="shared" si="1"/>
        <v>284.70580246913573</v>
      </c>
      <c r="G47" s="400">
        <f t="shared" si="2"/>
        <v>0.40099408798469821</v>
      </c>
      <c r="H47" s="314">
        <v>4</v>
      </c>
      <c r="I47" s="692">
        <v>32.4</v>
      </c>
      <c r="J47" s="692">
        <v>1.08</v>
      </c>
      <c r="K47" s="843">
        <v>7020</v>
      </c>
      <c r="L47" s="315">
        <f t="shared" si="20"/>
        <v>216.66666666666669</v>
      </c>
      <c r="M47" s="316">
        <f t="shared" si="21"/>
        <v>216.66666666666669</v>
      </c>
      <c r="N47" s="622">
        <v>400</v>
      </c>
      <c r="O47" s="316">
        <f t="shared" si="22"/>
        <v>49.382716049382715</v>
      </c>
      <c r="P47" s="317">
        <v>0</v>
      </c>
      <c r="Q47" s="316">
        <f t="shared" si="23"/>
        <v>0</v>
      </c>
      <c r="R47" s="687">
        <v>24</v>
      </c>
      <c r="S47" s="316">
        <f t="shared" si="12"/>
        <v>103.68</v>
      </c>
      <c r="T47" s="317">
        <v>0</v>
      </c>
      <c r="U47" s="316">
        <f t="shared" si="24"/>
        <v>0</v>
      </c>
      <c r="V47" s="317">
        <v>75</v>
      </c>
      <c r="W47" s="316">
        <f t="shared" si="25"/>
        <v>2.3148148148148149</v>
      </c>
      <c r="X47" s="316">
        <v>0</v>
      </c>
      <c r="Y47" s="317">
        <v>0</v>
      </c>
      <c r="Z47" s="316">
        <f t="shared" si="9"/>
        <v>0</v>
      </c>
      <c r="AA47" s="316">
        <v>0</v>
      </c>
      <c r="AB47" s="318">
        <v>7.0000000000000007E-2</v>
      </c>
      <c r="AC47" s="318">
        <v>5.0000000000000001E-3</v>
      </c>
      <c r="AD47" s="316">
        <f t="shared" si="10"/>
        <v>49.7</v>
      </c>
      <c r="AE47" s="319">
        <f t="shared" si="11"/>
        <v>3.5500000000000003</v>
      </c>
    </row>
    <row r="48" spans="1:31" ht="13.7" customHeight="1" x14ac:dyDescent="0.2">
      <c r="A48" s="313" t="s">
        <v>224</v>
      </c>
      <c r="B48" s="314" t="s">
        <v>9</v>
      </c>
      <c r="C48" s="314" t="s">
        <v>1</v>
      </c>
      <c r="D48" s="750">
        <f t="shared" si="18"/>
        <v>790</v>
      </c>
      <c r="E48" s="315">
        <f t="shared" si="19"/>
        <v>469.55987654320995</v>
      </c>
      <c r="F48" s="315">
        <f t="shared" si="1"/>
        <v>320.44012345679005</v>
      </c>
      <c r="G48" s="400">
        <f t="shared" si="2"/>
        <v>0.40562040943897476</v>
      </c>
      <c r="H48" s="314">
        <v>5</v>
      </c>
      <c r="I48" s="692">
        <v>32.4</v>
      </c>
      <c r="J48" s="692">
        <v>1.08</v>
      </c>
      <c r="K48" s="843">
        <v>7020</v>
      </c>
      <c r="L48" s="315">
        <f t="shared" si="20"/>
        <v>216.66666666666669</v>
      </c>
      <c r="M48" s="316">
        <f t="shared" si="21"/>
        <v>216.66666666666669</v>
      </c>
      <c r="N48" s="622">
        <v>400</v>
      </c>
      <c r="O48" s="316">
        <f t="shared" si="22"/>
        <v>61.728395061728392</v>
      </c>
      <c r="P48" s="317">
        <v>0</v>
      </c>
      <c r="Q48" s="316">
        <f t="shared" si="23"/>
        <v>0</v>
      </c>
      <c r="R48" s="687">
        <v>24</v>
      </c>
      <c r="S48" s="316">
        <f t="shared" si="12"/>
        <v>129.60000000000002</v>
      </c>
      <c r="T48" s="317">
        <v>0</v>
      </c>
      <c r="U48" s="316">
        <f t="shared" si="24"/>
        <v>0</v>
      </c>
      <c r="V48" s="317">
        <v>75</v>
      </c>
      <c r="W48" s="316">
        <f t="shared" si="25"/>
        <v>2.3148148148148149</v>
      </c>
      <c r="X48" s="316">
        <v>0</v>
      </c>
      <c r="Y48" s="317">
        <v>0</v>
      </c>
      <c r="Z48" s="316">
        <f t="shared" si="9"/>
        <v>0</v>
      </c>
      <c r="AA48" s="316">
        <v>0</v>
      </c>
      <c r="AB48" s="318">
        <v>7.0000000000000007E-2</v>
      </c>
      <c r="AC48" s="318">
        <v>5.0000000000000001E-3</v>
      </c>
      <c r="AD48" s="316">
        <f t="shared" si="10"/>
        <v>55.300000000000004</v>
      </c>
      <c r="AE48" s="319">
        <f t="shared" si="11"/>
        <v>3.95</v>
      </c>
    </row>
    <row r="49" spans="1:31" ht="13.7" customHeight="1" thickBot="1" x14ac:dyDescent="0.25">
      <c r="A49" s="328" t="s">
        <v>224</v>
      </c>
      <c r="B49" s="329" t="s">
        <v>9</v>
      </c>
      <c r="C49" s="329" t="s">
        <v>1</v>
      </c>
      <c r="D49" s="754">
        <f t="shared" si="18"/>
        <v>870</v>
      </c>
      <c r="E49" s="330">
        <f t="shared" si="19"/>
        <v>513.82555555555564</v>
      </c>
      <c r="F49" s="330">
        <f t="shared" si="1"/>
        <v>356.17444444444436</v>
      </c>
      <c r="G49" s="401">
        <f t="shared" si="2"/>
        <v>0.40939591315453377</v>
      </c>
      <c r="H49" s="329">
        <v>6</v>
      </c>
      <c r="I49" s="693">
        <v>32.4</v>
      </c>
      <c r="J49" s="693">
        <v>1.08</v>
      </c>
      <c r="K49" s="843">
        <v>7020</v>
      </c>
      <c r="L49" s="330">
        <f t="shared" si="20"/>
        <v>216.66666666666669</v>
      </c>
      <c r="M49" s="331">
        <f t="shared" si="21"/>
        <v>216.66666666666669</v>
      </c>
      <c r="N49" s="623">
        <v>400</v>
      </c>
      <c r="O49" s="331">
        <f t="shared" si="22"/>
        <v>74.074074074074076</v>
      </c>
      <c r="P49" s="332">
        <v>0</v>
      </c>
      <c r="Q49" s="331">
        <f t="shared" si="23"/>
        <v>0</v>
      </c>
      <c r="R49" s="688">
        <v>24</v>
      </c>
      <c r="S49" s="331">
        <f t="shared" si="12"/>
        <v>155.52000000000001</v>
      </c>
      <c r="T49" s="332">
        <v>0</v>
      </c>
      <c r="U49" s="331">
        <f t="shared" si="24"/>
        <v>0</v>
      </c>
      <c r="V49" s="332">
        <v>75</v>
      </c>
      <c r="W49" s="331">
        <f t="shared" si="25"/>
        <v>2.3148148148148149</v>
      </c>
      <c r="X49" s="331">
        <v>0</v>
      </c>
      <c r="Y49" s="332">
        <v>0</v>
      </c>
      <c r="Z49" s="331">
        <f t="shared" si="9"/>
        <v>0</v>
      </c>
      <c r="AA49" s="331">
        <v>0</v>
      </c>
      <c r="AB49" s="333">
        <v>7.0000000000000007E-2</v>
      </c>
      <c r="AC49" s="333">
        <v>5.0000000000000001E-3</v>
      </c>
      <c r="AD49" s="331">
        <f t="shared" si="10"/>
        <v>60.900000000000006</v>
      </c>
      <c r="AE49" s="334">
        <f t="shared" si="11"/>
        <v>4.3500000000000005</v>
      </c>
    </row>
    <row r="50" spans="1:31" s="396" customFormat="1" ht="13.7" customHeight="1" x14ac:dyDescent="0.2">
      <c r="A50" s="385" t="s">
        <v>224</v>
      </c>
      <c r="B50" s="322" t="s">
        <v>10</v>
      </c>
      <c r="C50" s="322" t="s">
        <v>1</v>
      </c>
      <c r="D50" s="753">
        <v>540</v>
      </c>
      <c r="E50" s="323">
        <f t="shared" si="19"/>
        <v>310.55580246913581</v>
      </c>
      <c r="F50" s="323">
        <f t="shared" si="1"/>
        <v>229.44419753086419</v>
      </c>
      <c r="G50" s="399">
        <f t="shared" si="2"/>
        <v>0.42489666209419291</v>
      </c>
      <c r="H50" s="322">
        <v>1</v>
      </c>
      <c r="I50" s="691">
        <v>32.4</v>
      </c>
      <c r="J50" s="691">
        <v>1.08</v>
      </c>
      <c r="K50" s="843">
        <v>7435</v>
      </c>
      <c r="L50" s="323">
        <f t="shared" si="20"/>
        <v>229.47530864197532</v>
      </c>
      <c r="M50" s="324">
        <f t="shared" si="21"/>
        <v>229.47530864197532</v>
      </c>
      <c r="N50" s="621">
        <v>400</v>
      </c>
      <c r="O50" s="324">
        <f t="shared" si="22"/>
        <v>12.345679012345679</v>
      </c>
      <c r="P50" s="325">
        <v>0</v>
      </c>
      <c r="Q50" s="324">
        <f t="shared" si="23"/>
        <v>0</v>
      </c>
      <c r="R50" s="689">
        <v>24</v>
      </c>
      <c r="S50" s="324">
        <f t="shared" si="12"/>
        <v>25.92</v>
      </c>
      <c r="T50" s="325">
        <v>0</v>
      </c>
      <c r="U50" s="324">
        <f t="shared" si="24"/>
        <v>0</v>
      </c>
      <c r="V50" s="325">
        <v>75</v>
      </c>
      <c r="W50" s="324">
        <f t="shared" si="25"/>
        <v>2.3148148148148149</v>
      </c>
      <c r="X50" s="324">
        <v>0</v>
      </c>
      <c r="Y50" s="325">
        <v>0</v>
      </c>
      <c r="Z50" s="324">
        <f t="shared" si="9"/>
        <v>0</v>
      </c>
      <c r="AA50" s="324">
        <v>0</v>
      </c>
      <c r="AB50" s="326">
        <v>7.0000000000000007E-2</v>
      </c>
      <c r="AC50" s="326">
        <v>5.0000000000000001E-3</v>
      </c>
      <c r="AD50" s="324">
        <f t="shared" si="10"/>
        <v>37.800000000000004</v>
      </c>
      <c r="AE50" s="327">
        <f t="shared" si="11"/>
        <v>2.7</v>
      </c>
    </row>
    <row r="51" spans="1:31" ht="13.7" customHeight="1" x14ac:dyDescent="0.2">
      <c r="A51" s="313" t="s">
        <v>224</v>
      </c>
      <c r="B51" s="314" t="s">
        <v>10</v>
      </c>
      <c r="C51" s="314" t="s">
        <v>1</v>
      </c>
      <c r="D51" s="750">
        <f t="shared" si="18"/>
        <v>620</v>
      </c>
      <c r="E51" s="315">
        <f t="shared" si="19"/>
        <v>354.82148148148156</v>
      </c>
      <c r="F51" s="315">
        <f t="shared" si="1"/>
        <v>265.17851851851844</v>
      </c>
      <c r="G51" s="400">
        <f t="shared" si="2"/>
        <v>0.42770728793309426</v>
      </c>
      <c r="H51" s="314">
        <v>2</v>
      </c>
      <c r="I51" s="692">
        <v>32.4</v>
      </c>
      <c r="J51" s="692">
        <v>1.08</v>
      </c>
      <c r="K51" s="843">
        <v>7435</v>
      </c>
      <c r="L51" s="315">
        <f t="shared" si="20"/>
        <v>229.47530864197532</v>
      </c>
      <c r="M51" s="316">
        <f t="shared" si="21"/>
        <v>229.47530864197532</v>
      </c>
      <c r="N51" s="622">
        <v>400</v>
      </c>
      <c r="O51" s="316">
        <f t="shared" si="22"/>
        <v>24.691358024691358</v>
      </c>
      <c r="P51" s="317">
        <v>0</v>
      </c>
      <c r="Q51" s="316">
        <f t="shared" si="23"/>
        <v>0</v>
      </c>
      <c r="R51" s="687">
        <v>24</v>
      </c>
      <c r="S51" s="316">
        <f t="shared" si="12"/>
        <v>51.84</v>
      </c>
      <c r="T51" s="317">
        <v>0</v>
      </c>
      <c r="U51" s="316">
        <f t="shared" si="24"/>
        <v>0</v>
      </c>
      <c r="V51" s="317">
        <v>75</v>
      </c>
      <c r="W51" s="316">
        <f t="shared" si="25"/>
        <v>2.3148148148148149</v>
      </c>
      <c r="X51" s="316">
        <v>0</v>
      </c>
      <c r="Y51" s="317">
        <v>0</v>
      </c>
      <c r="Z51" s="316">
        <f t="shared" si="9"/>
        <v>0</v>
      </c>
      <c r="AA51" s="316">
        <v>0</v>
      </c>
      <c r="AB51" s="318">
        <v>7.0000000000000007E-2</v>
      </c>
      <c r="AC51" s="318">
        <v>5.0000000000000001E-3</v>
      </c>
      <c r="AD51" s="316">
        <f t="shared" si="10"/>
        <v>43.400000000000006</v>
      </c>
      <c r="AE51" s="319">
        <f t="shared" si="11"/>
        <v>3.1</v>
      </c>
    </row>
    <row r="52" spans="1:31" ht="13.7" customHeight="1" x14ac:dyDescent="0.2">
      <c r="A52" s="313" t="s">
        <v>224</v>
      </c>
      <c r="B52" s="314" t="s">
        <v>10</v>
      </c>
      <c r="C52" s="314" t="s">
        <v>1</v>
      </c>
      <c r="D52" s="750">
        <f t="shared" si="18"/>
        <v>700</v>
      </c>
      <c r="E52" s="315">
        <f t="shared" si="19"/>
        <v>399.08716049382718</v>
      </c>
      <c r="F52" s="315">
        <f t="shared" si="1"/>
        <v>300.91283950617282</v>
      </c>
      <c r="G52" s="400">
        <f t="shared" si="2"/>
        <v>0.42987548500881828</v>
      </c>
      <c r="H52" s="314">
        <v>3</v>
      </c>
      <c r="I52" s="692">
        <v>32.4</v>
      </c>
      <c r="J52" s="692">
        <v>1.08</v>
      </c>
      <c r="K52" s="843">
        <v>7435</v>
      </c>
      <c r="L52" s="315">
        <f t="shared" si="20"/>
        <v>229.47530864197532</v>
      </c>
      <c r="M52" s="316">
        <f t="shared" si="21"/>
        <v>229.47530864197532</v>
      </c>
      <c r="N52" s="622">
        <v>400</v>
      </c>
      <c r="O52" s="316">
        <f t="shared" si="22"/>
        <v>37.037037037037038</v>
      </c>
      <c r="P52" s="317">
        <v>0</v>
      </c>
      <c r="Q52" s="316">
        <f t="shared" si="23"/>
        <v>0</v>
      </c>
      <c r="R52" s="687">
        <v>24</v>
      </c>
      <c r="S52" s="316">
        <f t="shared" si="12"/>
        <v>77.760000000000005</v>
      </c>
      <c r="T52" s="317">
        <v>0</v>
      </c>
      <c r="U52" s="316">
        <f t="shared" si="24"/>
        <v>0</v>
      </c>
      <c r="V52" s="317">
        <v>75</v>
      </c>
      <c r="W52" s="316">
        <f t="shared" si="25"/>
        <v>2.3148148148148149</v>
      </c>
      <c r="X52" s="316">
        <v>0</v>
      </c>
      <c r="Y52" s="317">
        <v>0</v>
      </c>
      <c r="Z52" s="316">
        <f t="shared" si="9"/>
        <v>0</v>
      </c>
      <c r="AA52" s="316">
        <v>0</v>
      </c>
      <c r="AB52" s="318">
        <v>7.0000000000000007E-2</v>
      </c>
      <c r="AC52" s="318">
        <v>5.0000000000000001E-3</v>
      </c>
      <c r="AD52" s="316">
        <f t="shared" si="10"/>
        <v>49.000000000000007</v>
      </c>
      <c r="AE52" s="319">
        <f t="shared" si="11"/>
        <v>3.5</v>
      </c>
    </row>
    <row r="53" spans="1:31" ht="13.7" customHeight="1" x14ac:dyDescent="0.2">
      <c r="A53" s="313" t="s">
        <v>224</v>
      </c>
      <c r="B53" s="314" t="s">
        <v>10</v>
      </c>
      <c r="C53" s="314" t="s">
        <v>1</v>
      </c>
      <c r="D53" s="750">
        <f t="shared" si="18"/>
        <v>780</v>
      </c>
      <c r="E53" s="315">
        <f t="shared" si="19"/>
        <v>443.35283950617287</v>
      </c>
      <c r="F53" s="315">
        <f t="shared" si="1"/>
        <v>336.64716049382713</v>
      </c>
      <c r="G53" s="400">
        <f t="shared" si="2"/>
        <v>0.43159892371003478</v>
      </c>
      <c r="H53" s="314">
        <v>4</v>
      </c>
      <c r="I53" s="692">
        <v>32.4</v>
      </c>
      <c r="J53" s="692">
        <v>1.08</v>
      </c>
      <c r="K53" s="843">
        <v>7435</v>
      </c>
      <c r="L53" s="315">
        <f t="shared" si="20"/>
        <v>229.47530864197532</v>
      </c>
      <c r="M53" s="316">
        <f t="shared" si="21"/>
        <v>229.47530864197532</v>
      </c>
      <c r="N53" s="622">
        <v>400</v>
      </c>
      <c r="O53" s="316">
        <f t="shared" si="22"/>
        <v>49.382716049382715</v>
      </c>
      <c r="P53" s="317">
        <v>0</v>
      </c>
      <c r="Q53" s="316">
        <f t="shared" si="23"/>
        <v>0</v>
      </c>
      <c r="R53" s="687">
        <v>24</v>
      </c>
      <c r="S53" s="316">
        <f t="shared" si="12"/>
        <v>103.68</v>
      </c>
      <c r="T53" s="317">
        <v>0</v>
      </c>
      <c r="U53" s="316">
        <f t="shared" si="24"/>
        <v>0</v>
      </c>
      <c r="V53" s="317">
        <v>75</v>
      </c>
      <c r="W53" s="316">
        <f t="shared" si="25"/>
        <v>2.3148148148148149</v>
      </c>
      <c r="X53" s="316">
        <v>0</v>
      </c>
      <c r="Y53" s="317">
        <v>0</v>
      </c>
      <c r="Z53" s="316">
        <f t="shared" si="9"/>
        <v>0</v>
      </c>
      <c r="AA53" s="316">
        <v>0</v>
      </c>
      <c r="AB53" s="318">
        <v>7.0000000000000007E-2</v>
      </c>
      <c r="AC53" s="318">
        <v>5.0000000000000001E-3</v>
      </c>
      <c r="AD53" s="316">
        <f t="shared" si="10"/>
        <v>54.600000000000009</v>
      </c>
      <c r="AE53" s="319">
        <f t="shared" si="11"/>
        <v>3.9</v>
      </c>
    </row>
    <row r="54" spans="1:31" ht="13.7" customHeight="1" x14ac:dyDescent="0.2">
      <c r="A54" s="313" t="s">
        <v>224</v>
      </c>
      <c r="B54" s="314" t="s">
        <v>10</v>
      </c>
      <c r="C54" s="314" t="s">
        <v>1</v>
      </c>
      <c r="D54" s="750">
        <f t="shared" si="18"/>
        <v>860</v>
      </c>
      <c r="E54" s="315">
        <f t="shared" si="19"/>
        <v>487.61851851851856</v>
      </c>
      <c r="F54" s="315">
        <f t="shared" si="1"/>
        <v>372.38148148148144</v>
      </c>
      <c r="G54" s="400">
        <f t="shared" si="2"/>
        <v>0.43300172265288539</v>
      </c>
      <c r="H54" s="314">
        <v>5</v>
      </c>
      <c r="I54" s="692">
        <v>32.4</v>
      </c>
      <c r="J54" s="692">
        <v>1.08</v>
      </c>
      <c r="K54" s="843">
        <v>7435</v>
      </c>
      <c r="L54" s="315">
        <f t="shared" si="20"/>
        <v>229.47530864197532</v>
      </c>
      <c r="M54" s="316">
        <f t="shared" si="21"/>
        <v>229.47530864197532</v>
      </c>
      <c r="N54" s="622">
        <v>400</v>
      </c>
      <c r="O54" s="316">
        <f t="shared" si="22"/>
        <v>61.728395061728392</v>
      </c>
      <c r="P54" s="317">
        <v>0</v>
      </c>
      <c r="Q54" s="316">
        <f t="shared" si="23"/>
        <v>0</v>
      </c>
      <c r="R54" s="687">
        <v>24</v>
      </c>
      <c r="S54" s="316">
        <f t="shared" si="12"/>
        <v>129.60000000000002</v>
      </c>
      <c r="T54" s="317">
        <v>0</v>
      </c>
      <c r="U54" s="316">
        <f t="shared" si="24"/>
        <v>0</v>
      </c>
      <c r="V54" s="317">
        <v>75</v>
      </c>
      <c r="W54" s="316">
        <f t="shared" si="25"/>
        <v>2.3148148148148149</v>
      </c>
      <c r="X54" s="316">
        <v>0</v>
      </c>
      <c r="Y54" s="317">
        <v>0</v>
      </c>
      <c r="Z54" s="316">
        <f t="shared" si="9"/>
        <v>0</v>
      </c>
      <c r="AA54" s="316">
        <v>0</v>
      </c>
      <c r="AB54" s="318">
        <v>7.0000000000000007E-2</v>
      </c>
      <c r="AC54" s="318">
        <v>5.0000000000000001E-3</v>
      </c>
      <c r="AD54" s="316">
        <f t="shared" si="10"/>
        <v>60.2</v>
      </c>
      <c r="AE54" s="319">
        <f t="shared" si="11"/>
        <v>4.3</v>
      </c>
    </row>
    <row r="55" spans="1:31" s="398" customFormat="1" ht="13.7" customHeight="1" thickBot="1" x14ac:dyDescent="0.25">
      <c r="A55" s="328" t="s">
        <v>224</v>
      </c>
      <c r="B55" s="329" t="s">
        <v>10</v>
      </c>
      <c r="C55" s="329" t="s">
        <v>1</v>
      </c>
      <c r="D55" s="754">
        <f t="shared" si="18"/>
        <v>940</v>
      </c>
      <c r="E55" s="330">
        <f t="shared" si="19"/>
        <v>531.8841975308643</v>
      </c>
      <c r="F55" s="330">
        <f t="shared" si="1"/>
        <v>408.1158024691357</v>
      </c>
      <c r="G55" s="401">
        <f t="shared" si="2"/>
        <v>0.43416574730759117</v>
      </c>
      <c r="H55" s="329">
        <v>6</v>
      </c>
      <c r="I55" s="693">
        <v>32.4</v>
      </c>
      <c r="J55" s="693">
        <v>1.08</v>
      </c>
      <c r="K55" s="843">
        <v>7435</v>
      </c>
      <c r="L55" s="330">
        <f t="shared" si="20"/>
        <v>229.47530864197532</v>
      </c>
      <c r="M55" s="331">
        <f t="shared" si="21"/>
        <v>229.47530864197532</v>
      </c>
      <c r="N55" s="623">
        <v>400</v>
      </c>
      <c r="O55" s="331">
        <f t="shared" si="22"/>
        <v>74.074074074074076</v>
      </c>
      <c r="P55" s="332">
        <v>0</v>
      </c>
      <c r="Q55" s="331">
        <f t="shared" si="23"/>
        <v>0</v>
      </c>
      <c r="R55" s="688">
        <v>24</v>
      </c>
      <c r="S55" s="331">
        <f t="shared" si="12"/>
        <v>155.52000000000001</v>
      </c>
      <c r="T55" s="332">
        <v>0</v>
      </c>
      <c r="U55" s="331">
        <f t="shared" si="24"/>
        <v>0</v>
      </c>
      <c r="V55" s="332">
        <v>75</v>
      </c>
      <c r="W55" s="331">
        <f t="shared" si="25"/>
        <v>2.3148148148148149</v>
      </c>
      <c r="X55" s="331">
        <v>0</v>
      </c>
      <c r="Y55" s="332">
        <v>0</v>
      </c>
      <c r="Z55" s="331">
        <f t="shared" si="9"/>
        <v>0</v>
      </c>
      <c r="AA55" s="331">
        <v>0</v>
      </c>
      <c r="AB55" s="333">
        <v>7.0000000000000007E-2</v>
      </c>
      <c r="AC55" s="333">
        <v>5.0000000000000001E-3</v>
      </c>
      <c r="AD55" s="331">
        <f t="shared" si="10"/>
        <v>65.800000000000011</v>
      </c>
      <c r="AE55" s="334">
        <f t="shared" si="11"/>
        <v>4.7</v>
      </c>
    </row>
    <row r="56" spans="1:31" ht="13.7" customHeight="1" x14ac:dyDescent="0.2">
      <c r="A56" s="321" t="s">
        <v>224</v>
      </c>
      <c r="B56" s="320" t="s">
        <v>11</v>
      </c>
      <c r="C56" s="320" t="s">
        <v>1</v>
      </c>
      <c r="D56" s="752">
        <v>580</v>
      </c>
      <c r="E56" s="602">
        <f t="shared" si="19"/>
        <v>352.44469135802473</v>
      </c>
      <c r="F56" s="602">
        <f t="shared" si="1"/>
        <v>227.55530864197527</v>
      </c>
      <c r="G56" s="603">
        <f t="shared" si="2"/>
        <v>0.3923367390378884</v>
      </c>
      <c r="H56" s="320">
        <v>1</v>
      </c>
      <c r="I56" s="694">
        <v>32.4</v>
      </c>
      <c r="J56" s="694">
        <v>1.08</v>
      </c>
      <c r="K56" s="843">
        <v>8695</v>
      </c>
      <c r="L56" s="602">
        <f t="shared" si="20"/>
        <v>268.3641975308642</v>
      </c>
      <c r="M56" s="604">
        <f t="shared" si="21"/>
        <v>268.3641975308642</v>
      </c>
      <c r="N56" s="755">
        <v>400</v>
      </c>
      <c r="O56" s="604">
        <f t="shared" si="22"/>
        <v>12.345679012345679</v>
      </c>
      <c r="P56" s="605">
        <v>0</v>
      </c>
      <c r="Q56" s="604">
        <f t="shared" si="23"/>
        <v>0</v>
      </c>
      <c r="R56" s="690">
        <v>24</v>
      </c>
      <c r="S56" s="604">
        <f t="shared" si="12"/>
        <v>25.92</v>
      </c>
      <c r="T56" s="605">
        <v>0</v>
      </c>
      <c r="U56" s="604">
        <f t="shared" si="24"/>
        <v>0</v>
      </c>
      <c r="V56" s="605">
        <v>75</v>
      </c>
      <c r="W56" s="604">
        <f t="shared" si="25"/>
        <v>2.3148148148148149</v>
      </c>
      <c r="X56" s="604">
        <v>0</v>
      </c>
      <c r="Y56" s="605">
        <v>0</v>
      </c>
      <c r="Z56" s="604">
        <f t="shared" si="9"/>
        <v>0</v>
      </c>
      <c r="AA56" s="604">
        <v>0</v>
      </c>
      <c r="AB56" s="606">
        <v>7.0000000000000007E-2</v>
      </c>
      <c r="AC56" s="606">
        <v>5.0000000000000001E-3</v>
      </c>
      <c r="AD56" s="604">
        <f t="shared" si="10"/>
        <v>40.6</v>
      </c>
      <c r="AE56" s="607">
        <f t="shared" si="11"/>
        <v>2.9</v>
      </c>
    </row>
    <row r="57" spans="1:31" ht="13.7" customHeight="1" x14ac:dyDescent="0.2">
      <c r="A57" s="313" t="s">
        <v>224</v>
      </c>
      <c r="B57" s="314" t="s">
        <v>11</v>
      </c>
      <c r="C57" s="314" t="s">
        <v>1</v>
      </c>
      <c r="D57" s="750">
        <f t="shared" si="18"/>
        <v>660</v>
      </c>
      <c r="E57" s="315">
        <f t="shared" si="19"/>
        <v>396.71037037037041</v>
      </c>
      <c r="F57" s="315">
        <f t="shared" si="1"/>
        <v>263.28962962962959</v>
      </c>
      <c r="G57" s="400">
        <f t="shared" si="2"/>
        <v>0.39892368125701455</v>
      </c>
      <c r="H57" s="314">
        <v>2</v>
      </c>
      <c r="I57" s="692">
        <v>32.4</v>
      </c>
      <c r="J57" s="692">
        <v>1.08</v>
      </c>
      <c r="K57" s="843">
        <v>8695</v>
      </c>
      <c r="L57" s="315">
        <f t="shared" si="20"/>
        <v>268.3641975308642</v>
      </c>
      <c r="M57" s="316">
        <f t="shared" si="21"/>
        <v>268.3641975308642</v>
      </c>
      <c r="N57" s="622">
        <v>400</v>
      </c>
      <c r="O57" s="316">
        <f t="shared" si="22"/>
        <v>24.691358024691358</v>
      </c>
      <c r="P57" s="317">
        <v>0</v>
      </c>
      <c r="Q57" s="316">
        <f t="shared" si="23"/>
        <v>0</v>
      </c>
      <c r="R57" s="687">
        <v>24</v>
      </c>
      <c r="S57" s="316">
        <f t="shared" si="12"/>
        <v>51.84</v>
      </c>
      <c r="T57" s="317">
        <v>0</v>
      </c>
      <c r="U57" s="316">
        <f t="shared" si="24"/>
        <v>0</v>
      </c>
      <c r="V57" s="317">
        <v>75</v>
      </c>
      <c r="W57" s="316">
        <f t="shared" si="25"/>
        <v>2.3148148148148149</v>
      </c>
      <c r="X57" s="316">
        <v>0</v>
      </c>
      <c r="Y57" s="317">
        <v>0</v>
      </c>
      <c r="Z57" s="316">
        <f t="shared" si="9"/>
        <v>0</v>
      </c>
      <c r="AA57" s="316">
        <v>0</v>
      </c>
      <c r="AB57" s="318">
        <v>7.0000000000000007E-2</v>
      </c>
      <c r="AC57" s="318">
        <v>5.0000000000000001E-3</v>
      </c>
      <c r="AD57" s="316">
        <f t="shared" si="10"/>
        <v>46.2</v>
      </c>
      <c r="AE57" s="319">
        <f t="shared" si="11"/>
        <v>3.3000000000000003</v>
      </c>
    </row>
    <row r="58" spans="1:31" ht="13.7" customHeight="1" x14ac:dyDescent="0.2">
      <c r="A58" s="313" t="s">
        <v>224</v>
      </c>
      <c r="B58" s="314" t="s">
        <v>11</v>
      </c>
      <c r="C58" s="314" t="s">
        <v>1</v>
      </c>
      <c r="D58" s="750">
        <f t="shared" si="18"/>
        <v>740</v>
      </c>
      <c r="E58" s="315">
        <f t="shared" si="19"/>
        <v>440.9760493827161</v>
      </c>
      <c r="F58" s="315">
        <f t="shared" si="1"/>
        <v>299.0239506172839</v>
      </c>
      <c r="G58" s="400">
        <f t="shared" si="2"/>
        <v>0.40408641975308635</v>
      </c>
      <c r="H58" s="314">
        <v>3</v>
      </c>
      <c r="I58" s="692">
        <v>32.4</v>
      </c>
      <c r="J58" s="692">
        <v>1.08</v>
      </c>
      <c r="K58" s="843">
        <v>8695</v>
      </c>
      <c r="L58" s="315">
        <f t="shared" si="20"/>
        <v>268.3641975308642</v>
      </c>
      <c r="M58" s="316">
        <f t="shared" si="21"/>
        <v>268.3641975308642</v>
      </c>
      <c r="N58" s="622">
        <v>400</v>
      </c>
      <c r="O58" s="316">
        <f t="shared" si="22"/>
        <v>37.037037037037038</v>
      </c>
      <c r="P58" s="317">
        <v>0</v>
      </c>
      <c r="Q58" s="316">
        <f t="shared" si="23"/>
        <v>0</v>
      </c>
      <c r="R58" s="687">
        <v>24</v>
      </c>
      <c r="S58" s="316">
        <f t="shared" si="12"/>
        <v>77.760000000000005</v>
      </c>
      <c r="T58" s="317">
        <v>0</v>
      </c>
      <c r="U58" s="316">
        <f t="shared" si="24"/>
        <v>0</v>
      </c>
      <c r="V58" s="317">
        <v>75</v>
      </c>
      <c r="W58" s="316">
        <f t="shared" si="25"/>
        <v>2.3148148148148149</v>
      </c>
      <c r="X58" s="316">
        <v>0</v>
      </c>
      <c r="Y58" s="317">
        <v>0</v>
      </c>
      <c r="Z58" s="316">
        <f t="shared" si="9"/>
        <v>0</v>
      </c>
      <c r="AA58" s="316">
        <v>0</v>
      </c>
      <c r="AB58" s="318">
        <v>7.0000000000000007E-2</v>
      </c>
      <c r="AC58" s="318">
        <v>5.0000000000000001E-3</v>
      </c>
      <c r="AD58" s="316">
        <f t="shared" si="10"/>
        <v>51.800000000000004</v>
      </c>
      <c r="AE58" s="319">
        <f t="shared" si="11"/>
        <v>3.7</v>
      </c>
    </row>
    <row r="59" spans="1:31" ht="13.7" customHeight="1" x14ac:dyDescent="0.2">
      <c r="A59" s="313" t="s">
        <v>224</v>
      </c>
      <c r="B59" s="314" t="s">
        <v>11</v>
      </c>
      <c r="C59" s="314" t="s">
        <v>1</v>
      </c>
      <c r="D59" s="750">
        <f t="shared" si="18"/>
        <v>820</v>
      </c>
      <c r="E59" s="315">
        <f t="shared" si="19"/>
        <v>485.24172839506184</v>
      </c>
      <c r="F59" s="315">
        <f t="shared" si="1"/>
        <v>334.75827160493816</v>
      </c>
      <c r="G59" s="400">
        <f t="shared" si="2"/>
        <v>0.40824179464016846</v>
      </c>
      <c r="H59" s="314">
        <v>4</v>
      </c>
      <c r="I59" s="692">
        <v>32.4</v>
      </c>
      <c r="J59" s="692">
        <v>1.08</v>
      </c>
      <c r="K59" s="843">
        <v>8695</v>
      </c>
      <c r="L59" s="315">
        <f t="shared" si="20"/>
        <v>268.3641975308642</v>
      </c>
      <c r="M59" s="316">
        <f t="shared" si="21"/>
        <v>268.3641975308642</v>
      </c>
      <c r="N59" s="622">
        <v>400</v>
      </c>
      <c r="O59" s="316">
        <f t="shared" si="22"/>
        <v>49.382716049382715</v>
      </c>
      <c r="P59" s="317">
        <v>0</v>
      </c>
      <c r="Q59" s="316">
        <f t="shared" si="23"/>
        <v>0</v>
      </c>
      <c r="R59" s="687">
        <v>24</v>
      </c>
      <c r="S59" s="316">
        <f t="shared" si="12"/>
        <v>103.68</v>
      </c>
      <c r="T59" s="317">
        <v>0</v>
      </c>
      <c r="U59" s="316">
        <f t="shared" si="24"/>
        <v>0</v>
      </c>
      <c r="V59" s="317">
        <v>75</v>
      </c>
      <c r="W59" s="316">
        <f t="shared" si="25"/>
        <v>2.3148148148148149</v>
      </c>
      <c r="X59" s="316">
        <v>0</v>
      </c>
      <c r="Y59" s="317">
        <v>0</v>
      </c>
      <c r="Z59" s="316">
        <f t="shared" si="9"/>
        <v>0</v>
      </c>
      <c r="AA59" s="316">
        <v>0</v>
      </c>
      <c r="AB59" s="318">
        <v>7.0000000000000007E-2</v>
      </c>
      <c r="AC59" s="318">
        <v>5.0000000000000001E-3</v>
      </c>
      <c r="AD59" s="316">
        <f t="shared" si="10"/>
        <v>57.400000000000006</v>
      </c>
      <c r="AE59" s="319">
        <f t="shared" si="11"/>
        <v>4.0999999999999996</v>
      </c>
    </row>
    <row r="60" spans="1:31" ht="13.7" customHeight="1" x14ac:dyDescent="0.2">
      <c r="A60" s="313" t="s">
        <v>224</v>
      </c>
      <c r="B60" s="314" t="s">
        <v>11</v>
      </c>
      <c r="C60" s="314" t="s">
        <v>1</v>
      </c>
      <c r="D60" s="750">
        <f t="shared" si="18"/>
        <v>900</v>
      </c>
      <c r="E60" s="315">
        <f t="shared" si="19"/>
        <v>529.50740740740753</v>
      </c>
      <c r="F60" s="315">
        <f t="shared" si="1"/>
        <v>370.49259259259247</v>
      </c>
      <c r="G60" s="400">
        <f t="shared" si="2"/>
        <v>0.41165843621399162</v>
      </c>
      <c r="H60" s="314">
        <v>5</v>
      </c>
      <c r="I60" s="692">
        <v>32.4</v>
      </c>
      <c r="J60" s="692">
        <v>1.08</v>
      </c>
      <c r="K60" s="843">
        <v>8695</v>
      </c>
      <c r="L60" s="315">
        <f t="shared" si="20"/>
        <v>268.3641975308642</v>
      </c>
      <c r="M60" s="316">
        <f t="shared" si="21"/>
        <v>268.3641975308642</v>
      </c>
      <c r="N60" s="622">
        <v>400</v>
      </c>
      <c r="O60" s="316">
        <f t="shared" si="22"/>
        <v>61.728395061728392</v>
      </c>
      <c r="P60" s="317">
        <v>0</v>
      </c>
      <c r="Q60" s="316">
        <f t="shared" si="23"/>
        <v>0</v>
      </c>
      <c r="R60" s="687">
        <v>24</v>
      </c>
      <c r="S60" s="316">
        <f t="shared" si="12"/>
        <v>129.60000000000002</v>
      </c>
      <c r="T60" s="317">
        <v>0</v>
      </c>
      <c r="U60" s="316">
        <f t="shared" si="24"/>
        <v>0</v>
      </c>
      <c r="V60" s="317">
        <v>75</v>
      </c>
      <c r="W60" s="316">
        <f t="shared" si="25"/>
        <v>2.3148148148148149</v>
      </c>
      <c r="X60" s="316">
        <v>0</v>
      </c>
      <c r="Y60" s="317">
        <v>0</v>
      </c>
      <c r="Z60" s="316">
        <f t="shared" si="9"/>
        <v>0</v>
      </c>
      <c r="AA60" s="316">
        <v>0</v>
      </c>
      <c r="AB60" s="318">
        <v>7.0000000000000007E-2</v>
      </c>
      <c r="AC60" s="318">
        <v>5.0000000000000001E-3</v>
      </c>
      <c r="AD60" s="316">
        <f t="shared" si="10"/>
        <v>63.000000000000007</v>
      </c>
      <c r="AE60" s="319">
        <f t="shared" si="11"/>
        <v>4.5</v>
      </c>
    </row>
    <row r="61" spans="1:31" ht="13.7" customHeight="1" thickBot="1" x14ac:dyDescent="0.25">
      <c r="A61" s="328" t="s">
        <v>224</v>
      </c>
      <c r="B61" s="329" t="s">
        <v>11</v>
      </c>
      <c r="C61" s="329" t="s">
        <v>1</v>
      </c>
      <c r="D61" s="754">
        <f t="shared" si="18"/>
        <v>980</v>
      </c>
      <c r="E61" s="330">
        <f t="shared" si="19"/>
        <v>573.7730864197531</v>
      </c>
      <c r="F61" s="330">
        <f t="shared" si="1"/>
        <v>406.2269135802469</v>
      </c>
      <c r="G61" s="401">
        <f t="shared" si="2"/>
        <v>0.414517258755354</v>
      </c>
      <c r="H61" s="329">
        <v>6</v>
      </c>
      <c r="I61" s="693">
        <v>32.4</v>
      </c>
      <c r="J61" s="693">
        <v>1.08</v>
      </c>
      <c r="K61" s="843">
        <v>8695</v>
      </c>
      <c r="L61" s="330">
        <f t="shared" si="20"/>
        <v>268.3641975308642</v>
      </c>
      <c r="M61" s="331">
        <f t="shared" si="21"/>
        <v>268.3641975308642</v>
      </c>
      <c r="N61" s="623">
        <v>400</v>
      </c>
      <c r="O61" s="331">
        <f t="shared" si="22"/>
        <v>74.074074074074076</v>
      </c>
      <c r="P61" s="332">
        <v>0</v>
      </c>
      <c r="Q61" s="331">
        <f t="shared" si="23"/>
        <v>0</v>
      </c>
      <c r="R61" s="688">
        <v>24</v>
      </c>
      <c r="S61" s="331">
        <f t="shared" si="12"/>
        <v>155.52000000000001</v>
      </c>
      <c r="T61" s="332">
        <v>0</v>
      </c>
      <c r="U61" s="331">
        <f t="shared" si="24"/>
        <v>0</v>
      </c>
      <c r="V61" s="332">
        <v>75</v>
      </c>
      <c r="W61" s="331">
        <f t="shared" si="25"/>
        <v>2.3148148148148149</v>
      </c>
      <c r="X61" s="331">
        <v>0</v>
      </c>
      <c r="Y61" s="332">
        <v>0</v>
      </c>
      <c r="Z61" s="331">
        <f t="shared" si="9"/>
        <v>0</v>
      </c>
      <c r="AA61" s="331">
        <v>0</v>
      </c>
      <c r="AB61" s="333">
        <v>7.0000000000000007E-2</v>
      </c>
      <c r="AC61" s="333">
        <v>5.0000000000000001E-3</v>
      </c>
      <c r="AD61" s="331">
        <f t="shared" si="10"/>
        <v>68.600000000000009</v>
      </c>
      <c r="AE61" s="334">
        <f t="shared" si="11"/>
        <v>4.9000000000000004</v>
      </c>
    </row>
    <row r="62" spans="1:31" s="396" customFormat="1" ht="13.7" customHeight="1" x14ac:dyDescent="0.2">
      <c r="A62" s="385" t="s">
        <v>247</v>
      </c>
      <c r="B62" s="322" t="s">
        <v>7</v>
      </c>
      <c r="C62" s="322" t="s">
        <v>1</v>
      </c>
      <c r="D62" s="753">
        <v>600</v>
      </c>
      <c r="E62" s="323">
        <f t="shared" si="19"/>
        <v>375.23950617283947</v>
      </c>
      <c r="F62" s="323">
        <f t="shared" si="1"/>
        <v>224.76049382716053</v>
      </c>
      <c r="G62" s="399">
        <f t="shared" si="2"/>
        <v>0.37460082304526754</v>
      </c>
      <c r="H62" s="322">
        <v>1</v>
      </c>
      <c r="I62" s="691">
        <v>32.4</v>
      </c>
      <c r="J62" s="691">
        <v>1.08</v>
      </c>
      <c r="K62" s="843">
        <v>9190</v>
      </c>
      <c r="L62" s="323">
        <f t="shared" si="20"/>
        <v>283.64197530864197</v>
      </c>
      <c r="M62" s="324">
        <f t="shared" si="21"/>
        <v>283.64197530864197</v>
      </c>
      <c r="N62" s="621">
        <v>400</v>
      </c>
      <c r="O62" s="324">
        <f t="shared" si="22"/>
        <v>12.345679012345679</v>
      </c>
      <c r="P62" s="325">
        <v>0</v>
      </c>
      <c r="Q62" s="324">
        <f t="shared" si="23"/>
        <v>0</v>
      </c>
      <c r="R62" s="689">
        <v>30</v>
      </c>
      <c r="S62" s="324">
        <f t="shared" si="12"/>
        <v>32.400000000000006</v>
      </c>
      <c r="T62" s="325">
        <v>0</v>
      </c>
      <c r="U62" s="324">
        <f t="shared" si="24"/>
        <v>0</v>
      </c>
      <c r="V62" s="325">
        <v>60</v>
      </c>
      <c r="W62" s="324">
        <f t="shared" si="25"/>
        <v>1.8518518518518519</v>
      </c>
      <c r="X62" s="324">
        <v>0</v>
      </c>
      <c r="Y62" s="325">
        <v>0</v>
      </c>
      <c r="Z62" s="324">
        <f t="shared" si="9"/>
        <v>0</v>
      </c>
      <c r="AA62" s="324">
        <v>0</v>
      </c>
      <c r="AB62" s="326">
        <v>7.0000000000000007E-2</v>
      </c>
      <c r="AC62" s="326">
        <v>5.0000000000000001E-3</v>
      </c>
      <c r="AD62" s="324">
        <f t="shared" si="10"/>
        <v>42.000000000000007</v>
      </c>
      <c r="AE62" s="327">
        <f t="shared" si="11"/>
        <v>3</v>
      </c>
    </row>
    <row r="63" spans="1:31" ht="13.7" customHeight="1" x14ac:dyDescent="0.2">
      <c r="A63" s="313" t="s">
        <v>247</v>
      </c>
      <c r="B63" s="314" t="s">
        <v>7</v>
      </c>
      <c r="C63" s="314" t="s">
        <v>1</v>
      </c>
      <c r="D63" s="750">
        <f t="shared" si="18"/>
        <v>680</v>
      </c>
      <c r="E63" s="315">
        <f t="shared" si="19"/>
        <v>425.98518518518517</v>
      </c>
      <c r="F63" s="315">
        <f t="shared" si="1"/>
        <v>254.01481481481483</v>
      </c>
      <c r="G63" s="400">
        <f t="shared" si="2"/>
        <v>0.37355119825708061</v>
      </c>
      <c r="H63" s="314">
        <v>2</v>
      </c>
      <c r="I63" s="692">
        <v>32.4</v>
      </c>
      <c r="J63" s="692">
        <v>1.08</v>
      </c>
      <c r="K63" s="843">
        <v>9190</v>
      </c>
      <c r="L63" s="315">
        <f t="shared" si="20"/>
        <v>283.64197530864197</v>
      </c>
      <c r="M63" s="316">
        <f t="shared" si="21"/>
        <v>283.64197530864197</v>
      </c>
      <c r="N63" s="622">
        <v>400</v>
      </c>
      <c r="O63" s="316">
        <f t="shared" si="22"/>
        <v>24.691358024691358</v>
      </c>
      <c r="P63" s="317">
        <v>0</v>
      </c>
      <c r="Q63" s="316">
        <f t="shared" si="23"/>
        <v>0</v>
      </c>
      <c r="R63" s="687">
        <v>30</v>
      </c>
      <c r="S63" s="316">
        <f t="shared" si="12"/>
        <v>64.800000000000011</v>
      </c>
      <c r="T63" s="317">
        <v>0</v>
      </c>
      <c r="U63" s="316">
        <f t="shared" si="24"/>
        <v>0</v>
      </c>
      <c r="V63" s="317">
        <v>60</v>
      </c>
      <c r="W63" s="316">
        <f t="shared" si="25"/>
        <v>1.8518518518518519</v>
      </c>
      <c r="X63" s="316">
        <v>0</v>
      </c>
      <c r="Y63" s="317">
        <v>0</v>
      </c>
      <c r="Z63" s="316">
        <f t="shared" si="9"/>
        <v>0</v>
      </c>
      <c r="AA63" s="316">
        <v>0</v>
      </c>
      <c r="AB63" s="318">
        <v>7.0000000000000007E-2</v>
      </c>
      <c r="AC63" s="318">
        <v>5.0000000000000001E-3</v>
      </c>
      <c r="AD63" s="316">
        <f t="shared" si="10"/>
        <v>47.6</v>
      </c>
      <c r="AE63" s="319">
        <f t="shared" si="11"/>
        <v>3.4</v>
      </c>
    </row>
    <row r="64" spans="1:31" ht="13.7" customHeight="1" x14ac:dyDescent="0.2">
      <c r="A64" s="313" t="s">
        <v>247</v>
      </c>
      <c r="B64" s="314" t="s">
        <v>7</v>
      </c>
      <c r="C64" s="314" t="s">
        <v>1</v>
      </c>
      <c r="D64" s="750">
        <f t="shared" si="18"/>
        <v>760</v>
      </c>
      <c r="E64" s="315">
        <f t="shared" si="19"/>
        <v>476.73086419753088</v>
      </c>
      <c r="F64" s="315">
        <f t="shared" si="1"/>
        <v>283.26913580246912</v>
      </c>
      <c r="G64" s="400">
        <f t="shared" si="2"/>
        <v>0.37272254710851199</v>
      </c>
      <c r="H64" s="314">
        <v>3</v>
      </c>
      <c r="I64" s="692">
        <v>32.4</v>
      </c>
      <c r="J64" s="692">
        <v>1.08</v>
      </c>
      <c r="K64" s="843">
        <v>9190</v>
      </c>
      <c r="L64" s="315">
        <f t="shared" si="20"/>
        <v>283.64197530864197</v>
      </c>
      <c r="M64" s="316">
        <f t="shared" si="21"/>
        <v>283.64197530864197</v>
      </c>
      <c r="N64" s="622">
        <v>400</v>
      </c>
      <c r="O64" s="316">
        <f t="shared" si="22"/>
        <v>37.037037037037038</v>
      </c>
      <c r="P64" s="317">
        <v>0</v>
      </c>
      <c r="Q64" s="316">
        <f t="shared" si="23"/>
        <v>0</v>
      </c>
      <c r="R64" s="687">
        <v>30</v>
      </c>
      <c r="S64" s="316">
        <f t="shared" si="12"/>
        <v>97.200000000000017</v>
      </c>
      <c r="T64" s="317">
        <v>0</v>
      </c>
      <c r="U64" s="316">
        <f t="shared" si="24"/>
        <v>0</v>
      </c>
      <c r="V64" s="317">
        <v>60</v>
      </c>
      <c r="W64" s="316">
        <f t="shared" si="25"/>
        <v>1.8518518518518519</v>
      </c>
      <c r="X64" s="316">
        <v>0</v>
      </c>
      <c r="Y64" s="317">
        <v>0</v>
      </c>
      <c r="Z64" s="316">
        <f t="shared" si="9"/>
        <v>0</v>
      </c>
      <c r="AA64" s="316">
        <v>0</v>
      </c>
      <c r="AB64" s="318">
        <v>7.0000000000000007E-2</v>
      </c>
      <c r="AC64" s="318">
        <v>5.0000000000000001E-3</v>
      </c>
      <c r="AD64" s="316">
        <f t="shared" si="10"/>
        <v>53.2</v>
      </c>
      <c r="AE64" s="319">
        <f t="shared" si="11"/>
        <v>3.8000000000000003</v>
      </c>
    </row>
    <row r="65" spans="1:31" ht="13.7" customHeight="1" x14ac:dyDescent="0.2">
      <c r="A65" s="313" t="s">
        <v>247</v>
      </c>
      <c r="B65" s="314" t="s">
        <v>7</v>
      </c>
      <c r="C65" s="314" t="s">
        <v>1</v>
      </c>
      <c r="D65" s="750">
        <f t="shared" si="18"/>
        <v>840</v>
      </c>
      <c r="E65" s="315">
        <f t="shared" si="19"/>
        <v>527.47654320987658</v>
      </c>
      <c r="F65" s="315">
        <f t="shared" si="1"/>
        <v>312.52345679012342</v>
      </c>
      <c r="G65" s="400">
        <f t="shared" si="2"/>
        <v>0.37205173427395644</v>
      </c>
      <c r="H65" s="314">
        <v>4</v>
      </c>
      <c r="I65" s="692">
        <v>32.4</v>
      </c>
      <c r="J65" s="692">
        <v>1.08</v>
      </c>
      <c r="K65" s="843">
        <v>9190</v>
      </c>
      <c r="L65" s="315">
        <f t="shared" si="20"/>
        <v>283.64197530864197</v>
      </c>
      <c r="M65" s="316">
        <f t="shared" si="21"/>
        <v>283.64197530864197</v>
      </c>
      <c r="N65" s="622">
        <v>400</v>
      </c>
      <c r="O65" s="316">
        <f t="shared" si="22"/>
        <v>49.382716049382715</v>
      </c>
      <c r="P65" s="317">
        <v>0</v>
      </c>
      <c r="Q65" s="316">
        <f t="shared" si="23"/>
        <v>0</v>
      </c>
      <c r="R65" s="687">
        <v>30</v>
      </c>
      <c r="S65" s="316">
        <f t="shared" si="12"/>
        <v>129.60000000000002</v>
      </c>
      <c r="T65" s="317">
        <v>0</v>
      </c>
      <c r="U65" s="316">
        <f t="shared" si="24"/>
        <v>0</v>
      </c>
      <c r="V65" s="317">
        <v>60</v>
      </c>
      <c r="W65" s="316">
        <f t="shared" si="25"/>
        <v>1.8518518518518519</v>
      </c>
      <c r="X65" s="316">
        <v>0</v>
      </c>
      <c r="Y65" s="317">
        <v>0</v>
      </c>
      <c r="Z65" s="316">
        <f t="shared" si="9"/>
        <v>0</v>
      </c>
      <c r="AA65" s="316">
        <v>0</v>
      </c>
      <c r="AB65" s="318">
        <v>7.0000000000000007E-2</v>
      </c>
      <c r="AC65" s="318">
        <v>5.0000000000000001E-3</v>
      </c>
      <c r="AD65" s="316">
        <f t="shared" si="10"/>
        <v>58.800000000000004</v>
      </c>
      <c r="AE65" s="319">
        <f t="shared" si="11"/>
        <v>4.2</v>
      </c>
    </row>
    <row r="66" spans="1:31" ht="13.7" customHeight="1" x14ac:dyDescent="0.2">
      <c r="A66" s="313" t="s">
        <v>247</v>
      </c>
      <c r="B66" s="314" t="s">
        <v>7</v>
      </c>
      <c r="C66" s="314" t="s">
        <v>1</v>
      </c>
      <c r="D66" s="750">
        <f t="shared" si="18"/>
        <v>920</v>
      </c>
      <c r="E66" s="315">
        <f t="shared" ref="E66:E127" si="26">SUM(M66,O66,Q66,S66,U66,W66,X66,Z66,AA66,AD66,AE66)</f>
        <v>578.22222222222229</v>
      </c>
      <c r="F66" s="315">
        <f t="shared" ref="F66:F129" si="27">D66-E66</f>
        <v>341.77777777777771</v>
      </c>
      <c r="G66" s="400">
        <f t="shared" ref="G66:G129" si="28">F66/D66</f>
        <v>0.37149758454106274</v>
      </c>
      <c r="H66" s="314">
        <v>5</v>
      </c>
      <c r="I66" s="692">
        <v>32.4</v>
      </c>
      <c r="J66" s="692">
        <v>1.08</v>
      </c>
      <c r="K66" s="843">
        <v>9190</v>
      </c>
      <c r="L66" s="315">
        <f t="shared" ref="L66:L127" si="29">K66/I66</f>
        <v>283.64197530864197</v>
      </c>
      <c r="M66" s="316">
        <f t="shared" ref="M66:M127" si="30">L66</f>
        <v>283.64197530864197</v>
      </c>
      <c r="N66" s="622">
        <v>400</v>
      </c>
      <c r="O66" s="316">
        <f t="shared" ref="O66:O127" si="31">(N66/I66)*H66</f>
        <v>61.728395061728392</v>
      </c>
      <c r="P66" s="317">
        <v>0</v>
      </c>
      <c r="Q66" s="316">
        <f t="shared" ref="Q66:Q127" si="32">P66/I66</f>
        <v>0</v>
      </c>
      <c r="R66" s="687">
        <v>30</v>
      </c>
      <c r="S66" s="316">
        <f t="shared" si="12"/>
        <v>162.00000000000003</v>
      </c>
      <c r="T66" s="317">
        <v>0</v>
      </c>
      <c r="U66" s="316">
        <f t="shared" ref="U66:U127" si="33">(T66/I66)</f>
        <v>0</v>
      </c>
      <c r="V66" s="317">
        <v>60</v>
      </c>
      <c r="W66" s="316">
        <f t="shared" ref="W66:W127" si="34">(V66/I66)</f>
        <v>1.8518518518518519</v>
      </c>
      <c r="X66" s="316">
        <v>0</v>
      </c>
      <c r="Y66" s="317">
        <v>0</v>
      </c>
      <c r="Z66" s="316">
        <f t="shared" ref="Z66:Z129" si="35">Y66/I66</f>
        <v>0</v>
      </c>
      <c r="AA66" s="316">
        <v>0</v>
      </c>
      <c r="AB66" s="318">
        <v>7.0000000000000007E-2</v>
      </c>
      <c r="AC66" s="318">
        <v>5.0000000000000001E-3</v>
      </c>
      <c r="AD66" s="316">
        <f t="shared" ref="AD66:AD129" si="36">D66*AB66</f>
        <v>64.400000000000006</v>
      </c>
      <c r="AE66" s="319">
        <f t="shared" ref="AE66:AE129" si="37">D66*AC66</f>
        <v>4.6000000000000005</v>
      </c>
    </row>
    <row r="67" spans="1:31" s="398" customFormat="1" ht="13.7" customHeight="1" thickBot="1" x14ac:dyDescent="0.25">
      <c r="A67" s="328" t="s">
        <v>247</v>
      </c>
      <c r="B67" s="329" t="s">
        <v>7</v>
      </c>
      <c r="C67" s="329" t="s">
        <v>1</v>
      </c>
      <c r="D67" s="754">
        <f t="shared" si="18"/>
        <v>1000</v>
      </c>
      <c r="E67" s="330">
        <f t="shared" si="26"/>
        <v>628.96790123456788</v>
      </c>
      <c r="F67" s="330">
        <f t="shared" si="27"/>
        <v>371.03209876543212</v>
      </c>
      <c r="G67" s="401">
        <f t="shared" si="28"/>
        <v>0.37103209876543214</v>
      </c>
      <c r="H67" s="329">
        <v>6</v>
      </c>
      <c r="I67" s="693">
        <v>32.4</v>
      </c>
      <c r="J67" s="693">
        <v>1.08</v>
      </c>
      <c r="K67" s="843">
        <v>9190</v>
      </c>
      <c r="L67" s="330">
        <f t="shared" si="29"/>
        <v>283.64197530864197</v>
      </c>
      <c r="M67" s="331">
        <f t="shared" si="30"/>
        <v>283.64197530864197</v>
      </c>
      <c r="N67" s="623">
        <v>400</v>
      </c>
      <c r="O67" s="331">
        <f t="shared" si="31"/>
        <v>74.074074074074076</v>
      </c>
      <c r="P67" s="332">
        <v>0</v>
      </c>
      <c r="Q67" s="331">
        <f t="shared" si="32"/>
        <v>0</v>
      </c>
      <c r="R67" s="688">
        <v>30</v>
      </c>
      <c r="S67" s="331">
        <f t="shared" ref="S67:S130" si="38">(R67*J67)*H67</f>
        <v>194.40000000000003</v>
      </c>
      <c r="T67" s="332">
        <v>0</v>
      </c>
      <c r="U67" s="331">
        <f t="shared" si="33"/>
        <v>0</v>
      </c>
      <c r="V67" s="332">
        <v>60</v>
      </c>
      <c r="W67" s="331">
        <f t="shared" si="34"/>
        <v>1.8518518518518519</v>
      </c>
      <c r="X67" s="331">
        <v>0</v>
      </c>
      <c r="Y67" s="332">
        <v>0</v>
      </c>
      <c r="Z67" s="331">
        <f t="shared" si="35"/>
        <v>0</v>
      </c>
      <c r="AA67" s="331">
        <v>0</v>
      </c>
      <c r="AB67" s="333">
        <v>7.0000000000000007E-2</v>
      </c>
      <c r="AC67" s="333">
        <v>5.0000000000000001E-3</v>
      </c>
      <c r="AD67" s="331">
        <f t="shared" si="36"/>
        <v>70</v>
      </c>
      <c r="AE67" s="334">
        <f t="shared" si="37"/>
        <v>5</v>
      </c>
    </row>
    <row r="68" spans="1:31" ht="13.7" customHeight="1" x14ac:dyDescent="0.2">
      <c r="A68" s="385" t="s">
        <v>247</v>
      </c>
      <c r="B68" s="322" t="s">
        <v>8</v>
      </c>
      <c r="C68" s="322" t="s">
        <v>1</v>
      </c>
      <c r="D68" s="753">
        <v>520</v>
      </c>
      <c r="E68" s="323">
        <f t="shared" si="26"/>
        <v>347.94320987654316</v>
      </c>
      <c r="F68" s="323">
        <f t="shared" si="27"/>
        <v>172.05679012345684</v>
      </c>
      <c r="G68" s="399">
        <f t="shared" si="28"/>
        <v>0.33087844254510929</v>
      </c>
      <c r="H68" s="322">
        <v>1</v>
      </c>
      <c r="I68" s="691">
        <v>32.4</v>
      </c>
      <c r="J68" s="691">
        <v>1.08</v>
      </c>
      <c r="K68" s="843">
        <v>8500</v>
      </c>
      <c r="L68" s="323">
        <f t="shared" si="29"/>
        <v>262.34567901234567</v>
      </c>
      <c r="M68" s="324">
        <f t="shared" si="30"/>
        <v>262.34567901234567</v>
      </c>
      <c r="N68" s="621">
        <v>400</v>
      </c>
      <c r="O68" s="324">
        <f t="shared" si="31"/>
        <v>12.345679012345679</v>
      </c>
      <c r="P68" s="325">
        <v>0</v>
      </c>
      <c r="Q68" s="324">
        <f t="shared" si="32"/>
        <v>0</v>
      </c>
      <c r="R68" s="690">
        <v>30</v>
      </c>
      <c r="S68" s="324">
        <f t="shared" si="38"/>
        <v>32.400000000000006</v>
      </c>
      <c r="T68" s="325">
        <v>0</v>
      </c>
      <c r="U68" s="324">
        <f t="shared" si="33"/>
        <v>0</v>
      </c>
      <c r="V68" s="325">
        <v>60</v>
      </c>
      <c r="W68" s="324">
        <f t="shared" si="34"/>
        <v>1.8518518518518519</v>
      </c>
      <c r="X68" s="324">
        <v>0</v>
      </c>
      <c r="Y68" s="325">
        <v>0</v>
      </c>
      <c r="Z68" s="324">
        <f t="shared" si="35"/>
        <v>0</v>
      </c>
      <c r="AA68" s="324">
        <v>0</v>
      </c>
      <c r="AB68" s="326">
        <v>7.0000000000000007E-2</v>
      </c>
      <c r="AC68" s="326">
        <v>5.0000000000000001E-3</v>
      </c>
      <c r="AD68" s="324">
        <f t="shared" si="36"/>
        <v>36.400000000000006</v>
      </c>
      <c r="AE68" s="327">
        <f t="shared" si="37"/>
        <v>2.6</v>
      </c>
    </row>
    <row r="69" spans="1:31" ht="13.7" customHeight="1" x14ac:dyDescent="0.2">
      <c r="A69" s="313" t="s">
        <v>247</v>
      </c>
      <c r="B69" s="314" t="s">
        <v>8</v>
      </c>
      <c r="C69" s="314" t="s">
        <v>1</v>
      </c>
      <c r="D69" s="750">
        <f t="shared" si="18"/>
        <v>600</v>
      </c>
      <c r="E69" s="315">
        <f t="shared" si="26"/>
        <v>398.68888888888887</v>
      </c>
      <c r="F69" s="315">
        <f t="shared" si="27"/>
        <v>201.31111111111113</v>
      </c>
      <c r="G69" s="400">
        <f t="shared" si="28"/>
        <v>0.33551851851851855</v>
      </c>
      <c r="H69" s="314">
        <v>2</v>
      </c>
      <c r="I69" s="692">
        <v>32.4</v>
      </c>
      <c r="J69" s="692">
        <v>1.08</v>
      </c>
      <c r="K69" s="843">
        <v>8500</v>
      </c>
      <c r="L69" s="315">
        <f t="shared" si="29"/>
        <v>262.34567901234567</v>
      </c>
      <c r="M69" s="316">
        <f t="shared" si="30"/>
        <v>262.34567901234567</v>
      </c>
      <c r="N69" s="622">
        <v>400</v>
      </c>
      <c r="O69" s="316">
        <f t="shared" si="31"/>
        <v>24.691358024691358</v>
      </c>
      <c r="P69" s="317">
        <v>0</v>
      </c>
      <c r="Q69" s="316">
        <f t="shared" si="32"/>
        <v>0</v>
      </c>
      <c r="R69" s="687">
        <v>30</v>
      </c>
      <c r="S69" s="316">
        <f t="shared" si="38"/>
        <v>64.800000000000011</v>
      </c>
      <c r="T69" s="317">
        <v>0</v>
      </c>
      <c r="U69" s="316">
        <f t="shared" si="33"/>
        <v>0</v>
      </c>
      <c r="V69" s="317">
        <v>60</v>
      </c>
      <c r="W69" s="316">
        <f t="shared" si="34"/>
        <v>1.8518518518518519</v>
      </c>
      <c r="X69" s="316">
        <v>0</v>
      </c>
      <c r="Y69" s="317">
        <v>0</v>
      </c>
      <c r="Z69" s="316">
        <f t="shared" si="35"/>
        <v>0</v>
      </c>
      <c r="AA69" s="316">
        <v>0</v>
      </c>
      <c r="AB69" s="318">
        <v>7.0000000000000007E-2</v>
      </c>
      <c r="AC69" s="318">
        <v>5.0000000000000001E-3</v>
      </c>
      <c r="AD69" s="316">
        <f t="shared" si="36"/>
        <v>42.000000000000007</v>
      </c>
      <c r="AE69" s="319">
        <f t="shared" si="37"/>
        <v>3</v>
      </c>
    </row>
    <row r="70" spans="1:31" ht="13.7" customHeight="1" x14ac:dyDescent="0.2">
      <c r="A70" s="313" t="s">
        <v>247</v>
      </c>
      <c r="B70" s="314" t="s">
        <v>8</v>
      </c>
      <c r="C70" s="314" t="s">
        <v>1</v>
      </c>
      <c r="D70" s="750">
        <f t="shared" si="18"/>
        <v>680</v>
      </c>
      <c r="E70" s="315">
        <f t="shared" si="26"/>
        <v>449.43456790123457</v>
      </c>
      <c r="F70" s="315">
        <f t="shared" si="27"/>
        <v>230.56543209876543</v>
      </c>
      <c r="G70" s="400">
        <f t="shared" si="28"/>
        <v>0.33906681190994914</v>
      </c>
      <c r="H70" s="314">
        <v>3</v>
      </c>
      <c r="I70" s="692">
        <v>32.4</v>
      </c>
      <c r="J70" s="692">
        <v>1.08</v>
      </c>
      <c r="K70" s="843">
        <v>8500</v>
      </c>
      <c r="L70" s="315">
        <f t="shared" si="29"/>
        <v>262.34567901234567</v>
      </c>
      <c r="M70" s="316">
        <f t="shared" si="30"/>
        <v>262.34567901234567</v>
      </c>
      <c r="N70" s="622">
        <v>400</v>
      </c>
      <c r="O70" s="316">
        <f t="shared" si="31"/>
        <v>37.037037037037038</v>
      </c>
      <c r="P70" s="317">
        <v>0</v>
      </c>
      <c r="Q70" s="316">
        <f t="shared" si="32"/>
        <v>0</v>
      </c>
      <c r="R70" s="687">
        <v>30</v>
      </c>
      <c r="S70" s="316">
        <f t="shared" si="38"/>
        <v>97.200000000000017</v>
      </c>
      <c r="T70" s="317">
        <v>0</v>
      </c>
      <c r="U70" s="316">
        <f t="shared" si="33"/>
        <v>0</v>
      </c>
      <c r="V70" s="317">
        <v>60</v>
      </c>
      <c r="W70" s="316">
        <f t="shared" si="34"/>
        <v>1.8518518518518519</v>
      </c>
      <c r="X70" s="316">
        <v>0</v>
      </c>
      <c r="Y70" s="317">
        <v>0</v>
      </c>
      <c r="Z70" s="316">
        <f t="shared" si="35"/>
        <v>0</v>
      </c>
      <c r="AA70" s="316">
        <v>0</v>
      </c>
      <c r="AB70" s="318">
        <v>7.0000000000000007E-2</v>
      </c>
      <c r="AC70" s="318">
        <v>5.0000000000000001E-3</v>
      </c>
      <c r="AD70" s="316">
        <f t="shared" si="36"/>
        <v>47.6</v>
      </c>
      <c r="AE70" s="319">
        <f t="shared" si="37"/>
        <v>3.4</v>
      </c>
    </row>
    <row r="71" spans="1:31" ht="13.7" customHeight="1" x14ac:dyDescent="0.2">
      <c r="A71" s="313" t="s">
        <v>247</v>
      </c>
      <c r="B71" s="314" t="s">
        <v>8</v>
      </c>
      <c r="C71" s="314" t="s">
        <v>1</v>
      </c>
      <c r="D71" s="750">
        <f t="shared" si="18"/>
        <v>760</v>
      </c>
      <c r="E71" s="315">
        <f t="shared" si="26"/>
        <v>500.18024691358028</v>
      </c>
      <c r="F71" s="315">
        <f t="shared" si="27"/>
        <v>259.81975308641972</v>
      </c>
      <c r="G71" s="400">
        <f t="shared" si="28"/>
        <v>0.34186809616634173</v>
      </c>
      <c r="H71" s="314">
        <v>4</v>
      </c>
      <c r="I71" s="692">
        <v>32.4</v>
      </c>
      <c r="J71" s="692">
        <v>1.08</v>
      </c>
      <c r="K71" s="843">
        <v>8500</v>
      </c>
      <c r="L71" s="315">
        <f t="shared" si="29"/>
        <v>262.34567901234567</v>
      </c>
      <c r="M71" s="316">
        <f t="shared" si="30"/>
        <v>262.34567901234567</v>
      </c>
      <c r="N71" s="622">
        <v>400</v>
      </c>
      <c r="O71" s="316">
        <f t="shared" si="31"/>
        <v>49.382716049382715</v>
      </c>
      <c r="P71" s="317">
        <v>0</v>
      </c>
      <c r="Q71" s="316">
        <f t="shared" si="32"/>
        <v>0</v>
      </c>
      <c r="R71" s="687">
        <v>30</v>
      </c>
      <c r="S71" s="316">
        <f t="shared" si="38"/>
        <v>129.60000000000002</v>
      </c>
      <c r="T71" s="317">
        <v>0</v>
      </c>
      <c r="U71" s="316">
        <f t="shared" si="33"/>
        <v>0</v>
      </c>
      <c r="V71" s="317">
        <v>60</v>
      </c>
      <c r="W71" s="316">
        <f t="shared" si="34"/>
        <v>1.8518518518518519</v>
      </c>
      <c r="X71" s="316">
        <v>0</v>
      </c>
      <c r="Y71" s="317">
        <v>0</v>
      </c>
      <c r="Z71" s="316">
        <f t="shared" si="35"/>
        <v>0</v>
      </c>
      <c r="AA71" s="316">
        <v>0</v>
      </c>
      <c r="AB71" s="318">
        <v>7.0000000000000007E-2</v>
      </c>
      <c r="AC71" s="318">
        <v>5.0000000000000001E-3</v>
      </c>
      <c r="AD71" s="316">
        <f t="shared" si="36"/>
        <v>53.2</v>
      </c>
      <c r="AE71" s="319">
        <f t="shared" si="37"/>
        <v>3.8000000000000003</v>
      </c>
    </row>
    <row r="72" spans="1:31" ht="13.7" customHeight="1" x14ac:dyDescent="0.2">
      <c r="A72" s="313" t="s">
        <v>247</v>
      </c>
      <c r="B72" s="314" t="s">
        <v>8</v>
      </c>
      <c r="C72" s="314" t="s">
        <v>1</v>
      </c>
      <c r="D72" s="750">
        <f t="shared" si="18"/>
        <v>840</v>
      </c>
      <c r="E72" s="315">
        <f t="shared" si="26"/>
        <v>550.92592592592598</v>
      </c>
      <c r="F72" s="315">
        <f t="shared" si="27"/>
        <v>289.07407407407402</v>
      </c>
      <c r="G72" s="400">
        <f t="shared" si="28"/>
        <v>0.34413580246913572</v>
      </c>
      <c r="H72" s="314">
        <v>5</v>
      </c>
      <c r="I72" s="692">
        <v>32.4</v>
      </c>
      <c r="J72" s="692">
        <v>1.08</v>
      </c>
      <c r="K72" s="843">
        <v>8500</v>
      </c>
      <c r="L72" s="315">
        <f t="shared" si="29"/>
        <v>262.34567901234567</v>
      </c>
      <c r="M72" s="316">
        <f t="shared" si="30"/>
        <v>262.34567901234567</v>
      </c>
      <c r="N72" s="622">
        <v>400</v>
      </c>
      <c r="O72" s="316">
        <f t="shared" si="31"/>
        <v>61.728395061728392</v>
      </c>
      <c r="P72" s="317">
        <v>0</v>
      </c>
      <c r="Q72" s="316">
        <f t="shared" si="32"/>
        <v>0</v>
      </c>
      <c r="R72" s="687">
        <v>30</v>
      </c>
      <c r="S72" s="316">
        <f t="shared" si="38"/>
        <v>162.00000000000003</v>
      </c>
      <c r="T72" s="317">
        <v>0</v>
      </c>
      <c r="U72" s="316">
        <f t="shared" si="33"/>
        <v>0</v>
      </c>
      <c r="V72" s="317">
        <v>60</v>
      </c>
      <c r="W72" s="316">
        <f t="shared" si="34"/>
        <v>1.8518518518518519</v>
      </c>
      <c r="X72" s="316">
        <v>0</v>
      </c>
      <c r="Y72" s="317">
        <v>0</v>
      </c>
      <c r="Z72" s="316">
        <f t="shared" si="35"/>
        <v>0</v>
      </c>
      <c r="AA72" s="316">
        <v>0</v>
      </c>
      <c r="AB72" s="318">
        <v>7.0000000000000007E-2</v>
      </c>
      <c r="AC72" s="318">
        <v>5.0000000000000001E-3</v>
      </c>
      <c r="AD72" s="316">
        <f t="shared" si="36"/>
        <v>58.800000000000004</v>
      </c>
      <c r="AE72" s="319">
        <f t="shared" si="37"/>
        <v>4.2</v>
      </c>
    </row>
    <row r="73" spans="1:31" ht="13.7" customHeight="1" thickBot="1" x14ac:dyDescent="0.25">
      <c r="A73" s="328" t="s">
        <v>247</v>
      </c>
      <c r="B73" s="329" t="s">
        <v>8</v>
      </c>
      <c r="C73" s="329" t="s">
        <v>1</v>
      </c>
      <c r="D73" s="754">
        <f t="shared" si="18"/>
        <v>920</v>
      </c>
      <c r="E73" s="330">
        <f t="shared" si="26"/>
        <v>601.67160493827157</v>
      </c>
      <c r="F73" s="330">
        <f t="shared" si="27"/>
        <v>318.32839506172843</v>
      </c>
      <c r="G73" s="401">
        <f t="shared" si="28"/>
        <v>0.34600912506709613</v>
      </c>
      <c r="H73" s="329">
        <v>6</v>
      </c>
      <c r="I73" s="693">
        <v>32.4</v>
      </c>
      <c r="J73" s="693">
        <v>1.08</v>
      </c>
      <c r="K73" s="843">
        <v>8500</v>
      </c>
      <c r="L73" s="330">
        <f t="shared" si="29"/>
        <v>262.34567901234567</v>
      </c>
      <c r="M73" s="331">
        <f t="shared" si="30"/>
        <v>262.34567901234567</v>
      </c>
      <c r="N73" s="623">
        <v>400</v>
      </c>
      <c r="O73" s="331">
        <f t="shared" si="31"/>
        <v>74.074074074074076</v>
      </c>
      <c r="P73" s="332">
        <v>0</v>
      </c>
      <c r="Q73" s="331">
        <f t="shared" si="32"/>
        <v>0</v>
      </c>
      <c r="R73" s="688">
        <v>30</v>
      </c>
      <c r="S73" s="331">
        <f t="shared" si="38"/>
        <v>194.40000000000003</v>
      </c>
      <c r="T73" s="332">
        <v>0</v>
      </c>
      <c r="U73" s="331">
        <f t="shared" si="33"/>
        <v>0</v>
      </c>
      <c r="V73" s="332">
        <v>60</v>
      </c>
      <c r="W73" s="331">
        <f t="shared" si="34"/>
        <v>1.8518518518518519</v>
      </c>
      <c r="X73" s="331">
        <v>0</v>
      </c>
      <c r="Y73" s="332">
        <v>0</v>
      </c>
      <c r="Z73" s="331">
        <f t="shared" si="35"/>
        <v>0</v>
      </c>
      <c r="AA73" s="331">
        <v>0</v>
      </c>
      <c r="AB73" s="333">
        <v>7.0000000000000007E-2</v>
      </c>
      <c r="AC73" s="333">
        <v>5.0000000000000001E-3</v>
      </c>
      <c r="AD73" s="331">
        <f t="shared" si="36"/>
        <v>64.400000000000006</v>
      </c>
      <c r="AE73" s="334">
        <f t="shared" si="37"/>
        <v>4.6000000000000005</v>
      </c>
    </row>
    <row r="74" spans="1:31" s="396" customFormat="1" ht="13.7" customHeight="1" x14ac:dyDescent="0.2">
      <c r="A74" s="385" t="s">
        <v>247</v>
      </c>
      <c r="B74" s="322" t="s">
        <v>9</v>
      </c>
      <c r="C74" s="322" t="s">
        <v>1</v>
      </c>
      <c r="D74" s="753">
        <v>600</v>
      </c>
      <c r="E74" s="323">
        <f t="shared" si="26"/>
        <v>375.23950617283947</v>
      </c>
      <c r="F74" s="323">
        <f t="shared" si="27"/>
        <v>224.76049382716053</v>
      </c>
      <c r="G74" s="399">
        <f t="shared" si="28"/>
        <v>0.37460082304526754</v>
      </c>
      <c r="H74" s="322">
        <v>1</v>
      </c>
      <c r="I74" s="691">
        <v>32.4</v>
      </c>
      <c r="J74" s="691">
        <v>1.08</v>
      </c>
      <c r="K74" s="843">
        <v>9190</v>
      </c>
      <c r="L74" s="323">
        <f t="shared" si="29"/>
        <v>283.64197530864197</v>
      </c>
      <c r="M74" s="324">
        <f t="shared" si="30"/>
        <v>283.64197530864197</v>
      </c>
      <c r="N74" s="621">
        <v>400</v>
      </c>
      <c r="O74" s="324">
        <f t="shared" si="31"/>
        <v>12.345679012345679</v>
      </c>
      <c r="P74" s="325">
        <v>0</v>
      </c>
      <c r="Q74" s="324">
        <f t="shared" si="32"/>
        <v>0</v>
      </c>
      <c r="R74" s="690">
        <v>30</v>
      </c>
      <c r="S74" s="324">
        <f t="shared" si="38"/>
        <v>32.400000000000006</v>
      </c>
      <c r="T74" s="325">
        <v>0</v>
      </c>
      <c r="U74" s="324">
        <f t="shared" si="33"/>
        <v>0</v>
      </c>
      <c r="V74" s="325">
        <v>60</v>
      </c>
      <c r="W74" s="324">
        <f t="shared" si="34"/>
        <v>1.8518518518518519</v>
      </c>
      <c r="X74" s="324">
        <v>0</v>
      </c>
      <c r="Y74" s="325">
        <v>0</v>
      </c>
      <c r="Z74" s="324">
        <f t="shared" si="35"/>
        <v>0</v>
      </c>
      <c r="AA74" s="324">
        <v>0</v>
      </c>
      <c r="AB74" s="326">
        <v>7.0000000000000007E-2</v>
      </c>
      <c r="AC74" s="326">
        <v>5.0000000000000001E-3</v>
      </c>
      <c r="AD74" s="324">
        <f t="shared" si="36"/>
        <v>42.000000000000007</v>
      </c>
      <c r="AE74" s="327">
        <f t="shared" si="37"/>
        <v>3</v>
      </c>
    </row>
    <row r="75" spans="1:31" ht="13.7" customHeight="1" x14ac:dyDescent="0.2">
      <c r="A75" s="313" t="s">
        <v>247</v>
      </c>
      <c r="B75" s="314" t="s">
        <v>9</v>
      </c>
      <c r="C75" s="314" t="s">
        <v>1</v>
      </c>
      <c r="D75" s="750">
        <f t="shared" si="18"/>
        <v>680</v>
      </c>
      <c r="E75" s="315">
        <f t="shared" si="26"/>
        <v>425.98518518518517</v>
      </c>
      <c r="F75" s="315">
        <f t="shared" si="27"/>
        <v>254.01481481481483</v>
      </c>
      <c r="G75" s="400">
        <f t="shared" si="28"/>
        <v>0.37355119825708061</v>
      </c>
      <c r="H75" s="314">
        <v>2</v>
      </c>
      <c r="I75" s="692">
        <v>32.4</v>
      </c>
      <c r="J75" s="692">
        <v>1.08</v>
      </c>
      <c r="K75" s="843">
        <v>9190</v>
      </c>
      <c r="L75" s="315">
        <f t="shared" si="29"/>
        <v>283.64197530864197</v>
      </c>
      <c r="M75" s="316">
        <f t="shared" si="30"/>
        <v>283.64197530864197</v>
      </c>
      <c r="N75" s="622">
        <v>400</v>
      </c>
      <c r="O75" s="316">
        <f t="shared" si="31"/>
        <v>24.691358024691358</v>
      </c>
      <c r="P75" s="317">
        <v>0</v>
      </c>
      <c r="Q75" s="316">
        <f t="shared" si="32"/>
        <v>0</v>
      </c>
      <c r="R75" s="687">
        <v>30</v>
      </c>
      <c r="S75" s="316">
        <f t="shared" si="38"/>
        <v>64.800000000000011</v>
      </c>
      <c r="T75" s="317">
        <v>0</v>
      </c>
      <c r="U75" s="316">
        <f t="shared" si="33"/>
        <v>0</v>
      </c>
      <c r="V75" s="317">
        <v>60</v>
      </c>
      <c r="W75" s="316">
        <f t="shared" si="34"/>
        <v>1.8518518518518519</v>
      </c>
      <c r="X75" s="316">
        <v>0</v>
      </c>
      <c r="Y75" s="317">
        <v>0</v>
      </c>
      <c r="Z75" s="316">
        <f t="shared" si="35"/>
        <v>0</v>
      </c>
      <c r="AA75" s="316">
        <v>0</v>
      </c>
      <c r="AB75" s="318">
        <v>7.0000000000000007E-2</v>
      </c>
      <c r="AC75" s="318">
        <v>5.0000000000000001E-3</v>
      </c>
      <c r="AD75" s="316">
        <f t="shared" si="36"/>
        <v>47.6</v>
      </c>
      <c r="AE75" s="319">
        <f t="shared" si="37"/>
        <v>3.4</v>
      </c>
    </row>
    <row r="76" spans="1:31" ht="13.7" customHeight="1" x14ac:dyDescent="0.2">
      <c r="A76" s="313" t="s">
        <v>247</v>
      </c>
      <c r="B76" s="314" t="s">
        <v>9</v>
      </c>
      <c r="C76" s="314" t="s">
        <v>1</v>
      </c>
      <c r="D76" s="750">
        <f t="shared" si="18"/>
        <v>760</v>
      </c>
      <c r="E76" s="315">
        <f t="shared" si="26"/>
        <v>476.73086419753088</v>
      </c>
      <c r="F76" s="315">
        <f t="shared" si="27"/>
        <v>283.26913580246912</v>
      </c>
      <c r="G76" s="400">
        <f t="shared" si="28"/>
        <v>0.37272254710851199</v>
      </c>
      <c r="H76" s="314">
        <v>3</v>
      </c>
      <c r="I76" s="692">
        <v>32.4</v>
      </c>
      <c r="J76" s="692">
        <v>1.08</v>
      </c>
      <c r="K76" s="843">
        <v>9190</v>
      </c>
      <c r="L76" s="315">
        <f t="shared" si="29"/>
        <v>283.64197530864197</v>
      </c>
      <c r="M76" s="316">
        <f t="shared" si="30"/>
        <v>283.64197530864197</v>
      </c>
      <c r="N76" s="622">
        <v>400</v>
      </c>
      <c r="O76" s="316">
        <f t="shared" si="31"/>
        <v>37.037037037037038</v>
      </c>
      <c r="P76" s="317">
        <v>0</v>
      </c>
      <c r="Q76" s="316">
        <f t="shared" si="32"/>
        <v>0</v>
      </c>
      <c r="R76" s="687">
        <v>30</v>
      </c>
      <c r="S76" s="316">
        <f t="shared" si="38"/>
        <v>97.200000000000017</v>
      </c>
      <c r="T76" s="317">
        <v>0</v>
      </c>
      <c r="U76" s="316">
        <f t="shared" si="33"/>
        <v>0</v>
      </c>
      <c r="V76" s="317">
        <v>60</v>
      </c>
      <c r="W76" s="316">
        <f t="shared" si="34"/>
        <v>1.8518518518518519</v>
      </c>
      <c r="X76" s="316">
        <v>0</v>
      </c>
      <c r="Y76" s="317">
        <v>0</v>
      </c>
      <c r="Z76" s="316">
        <f t="shared" si="35"/>
        <v>0</v>
      </c>
      <c r="AA76" s="316">
        <v>0</v>
      </c>
      <c r="AB76" s="318">
        <v>7.0000000000000007E-2</v>
      </c>
      <c r="AC76" s="318">
        <v>5.0000000000000001E-3</v>
      </c>
      <c r="AD76" s="316">
        <f t="shared" si="36"/>
        <v>53.2</v>
      </c>
      <c r="AE76" s="319">
        <f t="shared" si="37"/>
        <v>3.8000000000000003</v>
      </c>
    </row>
    <row r="77" spans="1:31" ht="13.7" customHeight="1" x14ac:dyDescent="0.2">
      <c r="A77" s="313" t="s">
        <v>247</v>
      </c>
      <c r="B77" s="314" t="s">
        <v>9</v>
      </c>
      <c r="C77" s="314" t="s">
        <v>1</v>
      </c>
      <c r="D77" s="750">
        <f t="shared" si="18"/>
        <v>840</v>
      </c>
      <c r="E77" s="315">
        <f t="shared" si="26"/>
        <v>527.47654320987658</v>
      </c>
      <c r="F77" s="315">
        <f t="shared" si="27"/>
        <v>312.52345679012342</v>
      </c>
      <c r="G77" s="400">
        <f t="shared" si="28"/>
        <v>0.37205173427395644</v>
      </c>
      <c r="H77" s="314">
        <v>4</v>
      </c>
      <c r="I77" s="692">
        <v>32.4</v>
      </c>
      <c r="J77" s="692">
        <v>1.08</v>
      </c>
      <c r="K77" s="843">
        <v>9190</v>
      </c>
      <c r="L77" s="315">
        <f t="shared" si="29"/>
        <v>283.64197530864197</v>
      </c>
      <c r="M77" s="316">
        <f t="shared" si="30"/>
        <v>283.64197530864197</v>
      </c>
      <c r="N77" s="622">
        <v>400</v>
      </c>
      <c r="O77" s="316">
        <f t="shared" si="31"/>
        <v>49.382716049382715</v>
      </c>
      <c r="P77" s="317">
        <v>0</v>
      </c>
      <c r="Q77" s="316">
        <f t="shared" si="32"/>
        <v>0</v>
      </c>
      <c r="R77" s="687">
        <v>30</v>
      </c>
      <c r="S77" s="316">
        <f t="shared" si="38"/>
        <v>129.60000000000002</v>
      </c>
      <c r="T77" s="317">
        <v>0</v>
      </c>
      <c r="U77" s="316">
        <f t="shared" si="33"/>
        <v>0</v>
      </c>
      <c r="V77" s="317">
        <v>60</v>
      </c>
      <c r="W77" s="316">
        <f t="shared" si="34"/>
        <v>1.8518518518518519</v>
      </c>
      <c r="X77" s="316">
        <v>0</v>
      </c>
      <c r="Y77" s="317">
        <v>0</v>
      </c>
      <c r="Z77" s="316">
        <f t="shared" si="35"/>
        <v>0</v>
      </c>
      <c r="AA77" s="316">
        <v>0</v>
      </c>
      <c r="AB77" s="318">
        <v>7.0000000000000007E-2</v>
      </c>
      <c r="AC77" s="318">
        <v>5.0000000000000001E-3</v>
      </c>
      <c r="AD77" s="316">
        <f t="shared" si="36"/>
        <v>58.800000000000004</v>
      </c>
      <c r="AE77" s="319">
        <f t="shared" si="37"/>
        <v>4.2</v>
      </c>
    </row>
    <row r="78" spans="1:31" ht="13.7" customHeight="1" x14ac:dyDescent="0.2">
      <c r="A78" s="313" t="s">
        <v>247</v>
      </c>
      <c r="B78" s="314" t="s">
        <v>9</v>
      </c>
      <c r="C78" s="314" t="s">
        <v>1</v>
      </c>
      <c r="D78" s="750">
        <f t="shared" si="18"/>
        <v>920</v>
      </c>
      <c r="E78" s="315">
        <f t="shared" si="26"/>
        <v>578.22222222222229</v>
      </c>
      <c r="F78" s="315">
        <f t="shared" si="27"/>
        <v>341.77777777777771</v>
      </c>
      <c r="G78" s="400">
        <f t="shared" si="28"/>
        <v>0.37149758454106274</v>
      </c>
      <c r="H78" s="314">
        <v>5</v>
      </c>
      <c r="I78" s="692">
        <v>32.4</v>
      </c>
      <c r="J78" s="692">
        <v>1.08</v>
      </c>
      <c r="K78" s="843">
        <v>9190</v>
      </c>
      <c r="L78" s="315">
        <f t="shared" si="29"/>
        <v>283.64197530864197</v>
      </c>
      <c r="M78" s="316">
        <f t="shared" si="30"/>
        <v>283.64197530864197</v>
      </c>
      <c r="N78" s="622">
        <v>400</v>
      </c>
      <c r="O78" s="316">
        <f t="shared" si="31"/>
        <v>61.728395061728392</v>
      </c>
      <c r="P78" s="317">
        <v>0</v>
      </c>
      <c r="Q78" s="316">
        <f t="shared" si="32"/>
        <v>0</v>
      </c>
      <c r="R78" s="687">
        <v>30</v>
      </c>
      <c r="S78" s="316">
        <f t="shared" si="38"/>
        <v>162.00000000000003</v>
      </c>
      <c r="T78" s="317">
        <v>0</v>
      </c>
      <c r="U78" s="316">
        <f t="shared" si="33"/>
        <v>0</v>
      </c>
      <c r="V78" s="317">
        <v>60</v>
      </c>
      <c r="W78" s="316">
        <f t="shared" si="34"/>
        <v>1.8518518518518519</v>
      </c>
      <c r="X78" s="316">
        <v>0</v>
      </c>
      <c r="Y78" s="317">
        <v>0</v>
      </c>
      <c r="Z78" s="316">
        <f t="shared" si="35"/>
        <v>0</v>
      </c>
      <c r="AA78" s="316">
        <v>0</v>
      </c>
      <c r="AB78" s="318">
        <v>7.0000000000000007E-2</v>
      </c>
      <c r="AC78" s="318">
        <v>5.0000000000000001E-3</v>
      </c>
      <c r="AD78" s="316">
        <f t="shared" si="36"/>
        <v>64.400000000000006</v>
      </c>
      <c r="AE78" s="319">
        <f t="shared" si="37"/>
        <v>4.6000000000000005</v>
      </c>
    </row>
    <row r="79" spans="1:31" s="398" customFormat="1" ht="13.7" customHeight="1" thickBot="1" x14ac:dyDescent="0.25">
      <c r="A79" s="328" t="s">
        <v>247</v>
      </c>
      <c r="B79" s="329" t="s">
        <v>9</v>
      </c>
      <c r="C79" s="329" t="s">
        <v>1</v>
      </c>
      <c r="D79" s="754">
        <f t="shared" si="18"/>
        <v>1000</v>
      </c>
      <c r="E79" s="330">
        <f t="shared" si="26"/>
        <v>628.96790123456788</v>
      </c>
      <c r="F79" s="330">
        <f t="shared" si="27"/>
        <v>371.03209876543212</v>
      </c>
      <c r="G79" s="401">
        <f t="shared" si="28"/>
        <v>0.37103209876543214</v>
      </c>
      <c r="H79" s="329">
        <v>6</v>
      </c>
      <c r="I79" s="693">
        <v>32.4</v>
      </c>
      <c r="J79" s="693">
        <v>1.08</v>
      </c>
      <c r="K79" s="843">
        <v>9190</v>
      </c>
      <c r="L79" s="330">
        <f t="shared" si="29"/>
        <v>283.64197530864197</v>
      </c>
      <c r="M79" s="331">
        <f t="shared" si="30"/>
        <v>283.64197530864197</v>
      </c>
      <c r="N79" s="623">
        <v>400</v>
      </c>
      <c r="O79" s="331">
        <f t="shared" si="31"/>
        <v>74.074074074074076</v>
      </c>
      <c r="P79" s="332">
        <v>0</v>
      </c>
      <c r="Q79" s="331">
        <f t="shared" si="32"/>
        <v>0</v>
      </c>
      <c r="R79" s="688">
        <v>30</v>
      </c>
      <c r="S79" s="331">
        <f t="shared" si="38"/>
        <v>194.40000000000003</v>
      </c>
      <c r="T79" s="332">
        <v>0</v>
      </c>
      <c r="U79" s="331">
        <f t="shared" si="33"/>
        <v>0</v>
      </c>
      <c r="V79" s="332">
        <v>60</v>
      </c>
      <c r="W79" s="331">
        <f t="shared" si="34"/>
        <v>1.8518518518518519</v>
      </c>
      <c r="X79" s="331">
        <v>0</v>
      </c>
      <c r="Y79" s="332">
        <v>0</v>
      </c>
      <c r="Z79" s="331">
        <f t="shared" si="35"/>
        <v>0</v>
      </c>
      <c r="AA79" s="331">
        <v>0</v>
      </c>
      <c r="AB79" s="333">
        <v>7.0000000000000007E-2</v>
      </c>
      <c r="AC79" s="333">
        <v>5.0000000000000001E-3</v>
      </c>
      <c r="AD79" s="331">
        <f t="shared" si="36"/>
        <v>70</v>
      </c>
      <c r="AE79" s="334">
        <f t="shared" si="37"/>
        <v>5</v>
      </c>
    </row>
    <row r="80" spans="1:31" ht="13.7" customHeight="1" x14ac:dyDescent="0.2">
      <c r="A80" s="385" t="s">
        <v>247</v>
      </c>
      <c r="B80" s="322" t="s">
        <v>10</v>
      </c>
      <c r="C80" s="322" t="s">
        <v>1</v>
      </c>
      <c r="D80" s="753">
        <v>580</v>
      </c>
      <c r="E80" s="323">
        <f t="shared" si="26"/>
        <v>352.13456790123462</v>
      </c>
      <c r="F80" s="323">
        <f t="shared" si="27"/>
        <v>227.86543209876538</v>
      </c>
      <c r="G80" s="399">
        <f t="shared" si="28"/>
        <v>0.39287143465304375</v>
      </c>
      <c r="H80" s="322">
        <v>1</v>
      </c>
      <c r="I80" s="691">
        <v>32.4</v>
      </c>
      <c r="J80" s="691">
        <v>1.08</v>
      </c>
      <c r="K80" s="843">
        <v>8490</v>
      </c>
      <c r="L80" s="323">
        <f t="shared" si="29"/>
        <v>262.03703703703707</v>
      </c>
      <c r="M80" s="324">
        <f t="shared" si="30"/>
        <v>262.03703703703707</v>
      </c>
      <c r="N80" s="621">
        <v>400</v>
      </c>
      <c r="O80" s="324">
        <f t="shared" si="31"/>
        <v>12.345679012345679</v>
      </c>
      <c r="P80" s="325">
        <v>0</v>
      </c>
      <c r="Q80" s="324">
        <f t="shared" si="32"/>
        <v>0</v>
      </c>
      <c r="R80" s="690">
        <v>30</v>
      </c>
      <c r="S80" s="324">
        <f t="shared" si="38"/>
        <v>32.400000000000006</v>
      </c>
      <c r="T80" s="325">
        <v>0</v>
      </c>
      <c r="U80" s="324">
        <f t="shared" si="33"/>
        <v>0</v>
      </c>
      <c r="V80" s="325">
        <v>60</v>
      </c>
      <c r="W80" s="324">
        <f t="shared" si="34"/>
        <v>1.8518518518518519</v>
      </c>
      <c r="X80" s="324">
        <v>0</v>
      </c>
      <c r="Y80" s="325">
        <v>0</v>
      </c>
      <c r="Z80" s="324">
        <f t="shared" si="35"/>
        <v>0</v>
      </c>
      <c r="AA80" s="324">
        <v>0</v>
      </c>
      <c r="AB80" s="326">
        <v>7.0000000000000007E-2</v>
      </c>
      <c r="AC80" s="326">
        <v>5.0000000000000001E-3</v>
      </c>
      <c r="AD80" s="324">
        <f t="shared" si="36"/>
        <v>40.6</v>
      </c>
      <c r="AE80" s="327">
        <f t="shared" si="37"/>
        <v>2.9</v>
      </c>
    </row>
    <row r="81" spans="1:31" ht="13.7" customHeight="1" x14ac:dyDescent="0.2">
      <c r="A81" s="313" t="s">
        <v>247</v>
      </c>
      <c r="B81" s="314" t="s">
        <v>10</v>
      </c>
      <c r="C81" s="314" t="s">
        <v>1</v>
      </c>
      <c r="D81" s="750">
        <f t="shared" si="18"/>
        <v>660</v>
      </c>
      <c r="E81" s="315">
        <f t="shared" si="26"/>
        <v>402.88024691358027</v>
      </c>
      <c r="F81" s="315">
        <f t="shared" si="27"/>
        <v>257.11975308641973</v>
      </c>
      <c r="G81" s="400">
        <f t="shared" si="28"/>
        <v>0.38957538346427234</v>
      </c>
      <c r="H81" s="314">
        <v>2</v>
      </c>
      <c r="I81" s="692">
        <v>32.4</v>
      </c>
      <c r="J81" s="692">
        <v>1.08</v>
      </c>
      <c r="K81" s="843">
        <v>8490</v>
      </c>
      <c r="L81" s="315">
        <f t="shared" si="29"/>
        <v>262.03703703703707</v>
      </c>
      <c r="M81" s="316">
        <f t="shared" si="30"/>
        <v>262.03703703703707</v>
      </c>
      <c r="N81" s="622">
        <v>400</v>
      </c>
      <c r="O81" s="316">
        <f t="shared" si="31"/>
        <v>24.691358024691358</v>
      </c>
      <c r="P81" s="317">
        <v>0</v>
      </c>
      <c r="Q81" s="316">
        <f t="shared" si="32"/>
        <v>0</v>
      </c>
      <c r="R81" s="687">
        <v>30</v>
      </c>
      <c r="S81" s="316">
        <f t="shared" si="38"/>
        <v>64.800000000000011</v>
      </c>
      <c r="T81" s="317">
        <v>0</v>
      </c>
      <c r="U81" s="316">
        <f t="shared" si="33"/>
        <v>0</v>
      </c>
      <c r="V81" s="317">
        <v>60</v>
      </c>
      <c r="W81" s="316">
        <f t="shared" si="34"/>
        <v>1.8518518518518519</v>
      </c>
      <c r="X81" s="316">
        <v>0</v>
      </c>
      <c r="Y81" s="317">
        <v>0</v>
      </c>
      <c r="Z81" s="316">
        <f t="shared" si="35"/>
        <v>0</v>
      </c>
      <c r="AA81" s="316">
        <v>0</v>
      </c>
      <c r="AB81" s="318">
        <v>7.0000000000000007E-2</v>
      </c>
      <c r="AC81" s="318">
        <v>5.0000000000000001E-3</v>
      </c>
      <c r="AD81" s="316">
        <f t="shared" si="36"/>
        <v>46.2</v>
      </c>
      <c r="AE81" s="319">
        <f t="shared" si="37"/>
        <v>3.3000000000000003</v>
      </c>
    </row>
    <row r="82" spans="1:31" ht="13.7" customHeight="1" x14ac:dyDescent="0.2">
      <c r="A82" s="313" t="s">
        <v>247</v>
      </c>
      <c r="B82" s="314" t="s">
        <v>10</v>
      </c>
      <c r="C82" s="314" t="s">
        <v>1</v>
      </c>
      <c r="D82" s="750">
        <f t="shared" si="18"/>
        <v>740</v>
      </c>
      <c r="E82" s="315">
        <f t="shared" si="26"/>
        <v>453.62592592592603</v>
      </c>
      <c r="F82" s="315">
        <f t="shared" si="27"/>
        <v>286.37407407407397</v>
      </c>
      <c r="G82" s="400">
        <f t="shared" si="28"/>
        <v>0.38699199199199186</v>
      </c>
      <c r="H82" s="314">
        <v>3</v>
      </c>
      <c r="I82" s="692">
        <v>32.4</v>
      </c>
      <c r="J82" s="692">
        <v>1.08</v>
      </c>
      <c r="K82" s="843">
        <v>8490</v>
      </c>
      <c r="L82" s="315">
        <f t="shared" si="29"/>
        <v>262.03703703703707</v>
      </c>
      <c r="M82" s="316">
        <f t="shared" si="30"/>
        <v>262.03703703703707</v>
      </c>
      <c r="N82" s="622">
        <v>400</v>
      </c>
      <c r="O82" s="316">
        <f t="shared" si="31"/>
        <v>37.037037037037038</v>
      </c>
      <c r="P82" s="317">
        <v>0</v>
      </c>
      <c r="Q82" s="316">
        <f t="shared" si="32"/>
        <v>0</v>
      </c>
      <c r="R82" s="687">
        <v>30</v>
      </c>
      <c r="S82" s="316">
        <f t="shared" si="38"/>
        <v>97.200000000000017</v>
      </c>
      <c r="T82" s="317">
        <v>0</v>
      </c>
      <c r="U82" s="316">
        <f t="shared" si="33"/>
        <v>0</v>
      </c>
      <c r="V82" s="317">
        <v>60</v>
      </c>
      <c r="W82" s="316">
        <f t="shared" si="34"/>
        <v>1.8518518518518519</v>
      </c>
      <c r="X82" s="316">
        <v>0</v>
      </c>
      <c r="Y82" s="317">
        <v>0</v>
      </c>
      <c r="Z82" s="316">
        <f t="shared" si="35"/>
        <v>0</v>
      </c>
      <c r="AA82" s="316">
        <v>0</v>
      </c>
      <c r="AB82" s="318">
        <v>7.0000000000000007E-2</v>
      </c>
      <c r="AC82" s="318">
        <v>5.0000000000000001E-3</v>
      </c>
      <c r="AD82" s="316">
        <f t="shared" si="36"/>
        <v>51.800000000000004</v>
      </c>
      <c r="AE82" s="319">
        <f t="shared" si="37"/>
        <v>3.7</v>
      </c>
    </row>
    <row r="83" spans="1:31" ht="13.7" customHeight="1" x14ac:dyDescent="0.2">
      <c r="A83" s="313" t="s">
        <v>247</v>
      </c>
      <c r="B83" s="314" t="s">
        <v>10</v>
      </c>
      <c r="C83" s="314" t="s">
        <v>1</v>
      </c>
      <c r="D83" s="750">
        <f t="shared" si="18"/>
        <v>820</v>
      </c>
      <c r="E83" s="315">
        <f t="shared" si="26"/>
        <v>504.37160493827173</v>
      </c>
      <c r="F83" s="315">
        <f t="shared" si="27"/>
        <v>315.62839506172827</v>
      </c>
      <c r="G83" s="400">
        <f t="shared" si="28"/>
        <v>0.38491267690454667</v>
      </c>
      <c r="H83" s="314">
        <v>4</v>
      </c>
      <c r="I83" s="692">
        <v>32.4</v>
      </c>
      <c r="J83" s="692">
        <v>1.08</v>
      </c>
      <c r="K83" s="843">
        <v>8490</v>
      </c>
      <c r="L83" s="315">
        <f t="shared" si="29"/>
        <v>262.03703703703707</v>
      </c>
      <c r="M83" s="316">
        <f t="shared" si="30"/>
        <v>262.03703703703707</v>
      </c>
      <c r="N83" s="622">
        <v>400</v>
      </c>
      <c r="O83" s="316">
        <f t="shared" si="31"/>
        <v>49.382716049382715</v>
      </c>
      <c r="P83" s="317">
        <v>0</v>
      </c>
      <c r="Q83" s="316">
        <f t="shared" si="32"/>
        <v>0</v>
      </c>
      <c r="R83" s="687">
        <v>30</v>
      </c>
      <c r="S83" s="316">
        <f t="shared" si="38"/>
        <v>129.60000000000002</v>
      </c>
      <c r="T83" s="317">
        <v>0</v>
      </c>
      <c r="U83" s="316">
        <f t="shared" si="33"/>
        <v>0</v>
      </c>
      <c r="V83" s="317">
        <v>60</v>
      </c>
      <c r="W83" s="316">
        <f t="shared" si="34"/>
        <v>1.8518518518518519</v>
      </c>
      <c r="X83" s="316">
        <v>0</v>
      </c>
      <c r="Y83" s="317">
        <v>0</v>
      </c>
      <c r="Z83" s="316">
        <f t="shared" si="35"/>
        <v>0</v>
      </c>
      <c r="AA83" s="316">
        <v>0</v>
      </c>
      <c r="AB83" s="318">
        <v>7.0000000000000007E-2</v>
      </c>
      <c r="AC83" s="318">
        <v>5.0000000000000001E-3</v>
      </c>
      <c r="AD83" s="316">
        <f t="shared" si="36"/>
        <v>57.400000000000006</v>
      </c>
      <c r="AE83" s="319">
        <f t="shared" si="37"/>
        <v>4.0999999999999996</v>
      </c>
    </row>
    <row r="84" spans="1:31" ht="13.7" customHeight="1" x14ac:dyDescent="0.2">
      <c r="A84" s="313" t="s">
        <v>247</v>
      </c>
      <c r="B84" s="314" t="s">
        <v>10</v>
      </c>
      <c r="C84" s="314" t="s">
        <v>1</v>
      </c>
      <c r="D84" s="750">
        <f t="shared" si="18"/>
        <v>900</v>
      </c>
      <c r="E84" s="315">
        <f t="shared" si="26"/>
        <v>555.11728395061732</v>
      </c>
      <c r="F84" s="315">
        <f t="shared" si="27"/>
        <v>344.88271604938268</v>
      </c>
      <c r="G84" s="400">
        <f t="shared" si="28"/>
        <v>0.38320301783264743</v>
      </c>
      <c r="H84" s="314">
        <v>5</v>
      </c>
      <c r="I84" s="692">
        <v>32.4</v>
      </c>
      <c r="J84" s="692">
        <v>1.08</v>
      </c>
      <c r="K84" s="843">
        <v>8490</v>
      </c>
      <c r="L84" s="315">
        <f t="shared" si="29"/>
        <v>262.03703703703707</v>
      </c>
      <c r="M84" s="316">
        <f t="shared" si="30"/>
        <v>262.03703703703707</v>
      </c>
      <c r="N84" s="622">
        <v>400</v>
      </c>
      <c r="O84" s="316">
        <f t="shared" si="31"/>
        <v>61.728395061728392</v>
      </c>
      <c r="P84" s="317">
        <v>0</v>
      </c>
      <c r="Q84" s="316">
        <f t="shared" si="32"/>
        <v>0</v>
      </c>
      <c r="R84" s="687">
        <v>30</v>
      </c>
      <c r="S84" s="316">
        <f t="shared" si="38"/>
        <v>162.00000000000003</v>
      </c>
      <c r="T84" s="317">
        <v>0</v>
      </c>
      <c r="U84" s="316">
        <f t="shared" si="33"/>
        <v>0</v>
      </c>
      <c r="V84" s="317">
        <v>60</v>
      </c>
      <c r="W84" s="316">
        <f t="shared" si="34"/>
        <v>1.8518518518518519</v>
      </c>
      <c r="X84" s="316">
        <v>0</v>
      </c>
      <c r="Y84" s="317">
        <v>0</v>
      </c>
      <c r="Z84" s="316">
        <f t="shared" si="35"/>
        <v>0</v>
      </c>
      <c r="AA84" s="316">
        <v>0</v>
      </c>
      <c r="AB84" s="318">
        <v>7.0000000000000007E-2</v>
      </c>
      <c r="AC84" s="318">
        <v>5.0000000000000001E-3</v>
      </c>
      <c r="AD84" s="316">
        <f t="shared" si="36"/>
        <v>63.000000000000007</v>
      </c>
      <c r="AE84" s="319">
        <f t="shared" si="37"/>
        <v>4.5</v>
      </c>
    </row>
    <row r="85" spans="1:31" ht="13.7" customHeight="1" thickBot="1" x14ac:dyDescent="0.25">
      <c r="A85" s="328" t="s">
        <v>247</v>
      </c>
      <c r="B85" s="329" t="s">
        <v>10</v>
      </c>
      <c r="C85" s="329" t="s">
        <v>1</v>
      </c>
      <c r="D85" s="754">
        <f t="shared" si="18"/>
        <v>980</v>
      </c>
      <c r="E85" s="330">
        <f t="shared" si="26"/>
        <v>605.86296296296302</v>
      </c>
      <c r="F85" s="330">
        <f t="shared" si="27"/>
        <v>374.13703703703698</v>
      </c>
      <c r="G85" s="401">
        <f t="shared" si="28"/>
        <v>0.38177248677248671</v>
      </c>
      <c r="H85" s="329">
        <v>6</v>
      </c>
      <c r="I85" s="693">
        <v>32.4</v>
      </c>
      <c r="J85" s="693">
        <v>1.08</v>
      </c>
      <c r="K85" s="843">
        <v>8490</v>
      </c>
      <c r="L85" s="330">
        <f t="shared" si="29"/>
        <v>262.03703703703707</v>
      </c>
      <c r="M85" s="331">
        <f t="shared" si="30"/>
        <v>262.03703703703707</v>
      </c>
      <c r="N85" s="623">
        <v>400</v>
      </c>
      <c r="O85" s="331">
        <f t="shared" si="31"/>
        <v>74.074074074074076</v>
      </c>
      <c r="P85" s="332">
        <v>0</v>
      </c>
      <c r="Q85" s="331">
        <f t="shared" si="32"/>
        <v>0</v>
      </c>
      <c r="R85" s="688">
        <v>30</v>
      </c>
      <c r="S85" s="331">
        <f t="shared" si="38"/>
        <v>194.40000000000003</v>
      </c>
      <c r="T85" s="332">
        <v>0</v>
      </c>
      <c r="U85" s="331">
        <f t="shared" si="33"/>
        <v>0</v>
      </c>
      <c r="V85" s="332">
        <v>60</v>
      </c>
      <c r="W85" s="331">
        <f t="shared" si="34"/>
        <v>1.8518518518518519</v>
      </c>
      <c r="X85" s="331">
        <v>0</v>
      </c>
      <c r="Y85" s="332">
        <v>0</v>
      </c>
      <c r="Z85" s="331">
        <f t="shared" si="35"/>
        <v>0</v>
      </c>
      <c r="AA85" s="331">
        <v>0</v>
      </c>
      <c r="AB85" s="333">
        <v>7.0000000000000007E-2</v>
      </c>
      <c r="AC85" s="333">
        <v>5.0000000000000001E-3</v>
      </c>
      <c r="AD85" s="331">
        <f t="shared" si="36"/>
        <v>68.600000000000009</v>
      </c>
      <c r="AE85" s="334">
        <f t="shared" si="37"/>
        <v>4.9000000000000004</v>
      </c>
    </row>
    <row r="86" spans="1:31" s="396" customFormat="1" ht="13.7" customHeight="1" x14ac:dyDescent="0.2">
      <c r="A86" s="385" t="s">
        <v>247</v>
      </c>
      <c r="B86" s="322" t="s">
        <v>11</v>
      </c>
      <c r="C86" s="322" t="s">
        <v>1</v>
      </c>
      <c r="D86" s="753">
        <v>600</v>
      </c>
      <c r="E86" s="323">
        <f t="shared" si="26"/>
        <v>377.2456790123457</v>
      </c>
      <c r="F86" s="323">
        <f t="shared" si="27"/>
        <v>222.7543209876543</v>
      </c>
      <c r="G86" s="399">
        <f t="shared" si="28"/>
        <v>0.3712572016460905</v>
      </c>
      <c r="H86" s="322">
        <v>1</v>
      </c>
      <c r="I86" s="691">
        <v>32.4</v>
      </c>
      <c r="J86" s="691">
        <v>1.08</v>
      </c>
      <c r="K86" s="843">
        <v>9255</v>
      </c>
      <c r="L86" s="323">
        <f t="shared" si="29"/>
        <v>285.64814814814815</v>
      </c>
      <c r="M86" s="324">
        <f t="shared" si="30"/>
        <v>285.64814814814815</v>
      </c>
      <c r="N86" s="621">
        <v>400</v>
      </c>
      <c r="O86" s="324">
        <f t="shared" si="31"/>
        <v>12.345679012345679</v>
      </c>
      <c r="P86" s="325">
        <v>0</v>
      </c>
      <c r="Q86" s="324">
        <f t="shared" si="32"/>
        <v>0</v>
      </c>
      <c r="R86" s="690">
        <v>30</v>
      </c>
      <c r="S86" s="324">
        <f t="shared" si="38"/>
        <v>32.400000000000006</v>
      </c>
      <c r="T86" s="325">
        <v>0</v>
      </c>
      <c r="U86" s="324">
        <f t="shared" si="33"/>
        <v>0</v>
      </c>
      <c r="V86" s="325">
        <v>60</v>
      </c>
      <c r="W86" s="324">
        <f t="shared" si="34"/>
        <v>1.8518518518518519</v>
      </c>
      <c r="X86" s="324">
        <v>0</v>
      </c>
      <c r="Y86" s="325">
        <v>0</v>
      </c>
      <c r="Z86" s="324">
        <f t="shared" si="35"/>
        <v>0</v>
      </c>
      <c r="AA86" s="324">
        <v>0</v>
      </c>
      <c r="AB86" s="326">
        <v>7.0000000000000007E-2</v>
      </c>
      <c r="AC86" s="326">
        <v>5.0000000000000001E-3</v>
      </c>
      <c r="AD86" s="324">
        <f t="shared" si="36"/>
        <v>42.000000000000007</v>
      </c>
      <c r="AE86" s="327">
        <f t="shared" si="37"/>
        <v>3</v>
      </c>
    </row>
    <row r="87" spans="1:31" ht="13.7" customHeight="1" x14ac:dyDescent="0.2">
      <c r="A87" s="313" t="s">
        <v>247</v>
      </c>
      <c r="B87" s="314" t="s">
        <v>11</v>
      </c>
      <c r="C87" s="314" t="s">
        <v>1</v>
      </c>
      <c r="D87" s="750">
        <f t="shared" si="18"/>
        <v>680</v>
      </c>
      <c r="E87" s="315">
        <f t="shared" si="26"/>
        <v>427.99135802469135</v>
      </c>
      <c r="F87" s="315">
        <f t="shared" si="27"/>
        <v>252.00864197530865</v>
      </c>
      <c r="G87" s="400">
        <f t="shared" si="28"/>
        <v>0.37060094408133626</v>
      </c>
      <c r="H87" s="314">
        <v>2</v>
      </c>
      <c r="I87" s="692">
        <v>32.4</v>
      </c>
      <c r="J87" s="692">
        <v>1.08</v>
      </c>
      <c r="K87" s="843">
        <v>9255</v>
      </c>
      <c r="L87" s="315">
        <f t="shared" si="29"/>
        <v>285.64814814814815</v>
      </c>
      <c r="M87" s="316">
        <f t="shared" si="30"/>
        <v>285.64814814814815</v>
      </c>
      <c r="N87" s="622">
        <v>400</v>
      </c>
      <c r="O87" s="316">
        <f t="shared" si="31"/>
        <v>24.691358024691358</v>
      </c>
      <c r="P87" s="317">
        <v>0</v>
      </c>
      <c r="Q87" s="316">
        <f t="shared" si="32"/>
        <v>0</v>
      </c>
      <c r="R87" s="687">
        <v>30</v>
      </c>
      <c r="S87" s="316">
        <f t="shared" si="38"/>
        <v>64.800000000000011</v>
      </c>
      <c r="T87" s="317">
        <v>0</v>
      </c>
      <c r="U87" s="316">
        <f t="shared" si="33"/>
        <v>0</v>
      </c>
      <c r="V87" s="317">
        <v>60</v>
      </c>
      <c r="W87" s="316">
        <f t="shared" si="34"/>
        <v>1.8518518518518519</v>
      </c>
      <c r="X87" s="316">
        <v>0</v>
      </c>
      <c r="Y87" s="317">
        <v>0</v>
      </c>
      <c r="Z87" s="316">
        <f t="shared" si="35"/>
        <v>0</v>
      </c>
      <c r="AA87" s="316">
        <v>0</v>
      </c>
      <c r="AB87" s="318">
        <v>7.0000000000000007E-2</v>
      </c>
      <c r="AC87" s="318">
        <v>5.0000000000000001E-3</v>
      </c>
      <c r="AD87" s="316">
        <f t="shared" si="36"/>
        <v>47.6</v>
      </c>
      <c r="AE87" s="319">
        <f t="shared" si="37"/>
        <v>3.4</v>
      </c>
    </row>
    <row r="88" spans="1:31" ht="13.7" customHeight="1" x14ac:dyDescent="0.2">
      <c r="A88" s="313" t="s">
        <v>247</v>
      </c>
      <c r="B88" s="314" t="s">
        <v>11</v>
      </c>
      <c r="C88" s="314" t="s">
        <v>1</v>
      </c>
      <c r="D88" s="750">
        <f t="shared" si="18"/>
        <v>760</v>
      </c>
      <c r="E88" s="315">
        <f t="shared" si="26"/>
        <v>478.73703703703711</v>
      </c>
      <c r="F88" s="315">
        <f t="shared" si="27"/>
        <v>281.26296296296289</v>
      </c>
      <c r="G88" s="400">
        <f t="shared" si="28"/>
        <v>0.37008284600389851</v>
      </c>
      <c r="H88" s="314">
        <v>3</v>
      </c>
      <c r="I88" s="692">
        <v>32.4</v>
      </c>
      <c r="J88" s="692">
        <v>1.08</v>
      </c>
      <c r="K88" s="843">
        <v>9255</v>
      </c>
      <c r="L88" s="315">
        <f t="shared" si="29"/>
        <v>285.64814814814815</v>
      </c>
      <c r="M88" s="316">
        <f t="shared" si="30"/>
        <v>285.64814814814815</v>
      </c>
      <c r="N88" s="622">
        <v>400</v>
      </c>
      <c r="O88" s="316">
        <f t="shared" si="31"/>
        <v>37.037037037037038</v>
      </c>
      <c r="P88" s="317">
        <v>0</v>
      </c>
      <c r="Q88" s="316">
        <f t="shared" si="32"/>
        <v>0</v>
      </c>
      <c r="R88" s="687">
        <v>30</v>
      </c>
      <c r="S88" s="316">
        <f t="shared" si="38"/>
        <v>97.200000000000017</v>
      </c>
      <c r="T88" s="317">
        <v>0</v>
      </c>
      <c r="U88" s="316">
        <f t="shared" si="33"/>
        <v>0</v>
      </c>
      <c r="V88" s="317">
        <v>60</v>
      </c>
      <c r="W88" s="316">
        <f t="shared" si="34"/>
        <v>1.8518518518518519</v>
      </c>
      <c r="X88" s="316">
        <v>0</v>
      </c>
      <c r="Y88" s="317">
        <v>0</v>
      </c>
      <c r="Z88" s="316">
        <f t="shared" si="35"/>
        <v>0</v>
      </c>
      <c r="AA88" s="316">
        <v>0</v>
      </c>
      <c r="AB88" s="318">
        <v>7.0000000000000007E-2</v>
      </c>
      <c r="AC88" s="318">
        <v>5.0000000000000001E-3</v>
      </c>
      <c r="AD88" s="316">
        <f t="shared" si="36"/>
        <v>53.2</v>
      </c>
      <c r="AE88" s="319">
        <f t="shared" si="37"/>
        <v>3.8000000000000003</v>
      </c>
    </row>
    <row r="89" spans="1:31" ht="13.7" customHeight="1" x14ac:dyDescent="0.2">
      <c r="A89" s="313" t="s">
        <v>247</v>
      </c>
      <c r="B89" s="314" t="s">
        <v>11</v>
      </c>
      <c r="C89" s="314" t="s">
        <v>1</v>
      </c>
      <c r="D89" s="750">
        <f t="shared" si="18"/>
        <v>840</v>
      </c>
      <c r="E89" s="315">
        <f t="shared" si="26"/>
        <v>529.48271604938282</v>
      </c>
      <c r="F89" s="315">
        <f t="shared" si="27"/>
        <v>310.51728395061718</v>
      </c>
      <c r="G89" s="400">
        <f t="shared" si="28"/>
        <v>0.36966343327454426</v>
      </c>
      <c r="H89" s="314">
        <v>4</v>
      </c>
      <c r="I89" s="692">
        <v>32.4</v>
      </c>
      <c r="J89" s="692">
        <v>1.08</v>
      </c>
      <c r="K89" s="843">
        <v>9255</v>
      </c>
      <c r="L89" s="315">
        <f t="shared" si="29"/>
        <v>285.64814814814815</v>
      </c>
      <c r="M89" s="316">
        <f t="shared" si="30"/>
        <v>285.64814814814815</v>
      </c>
      <c r="N89" s="622">
        <v>400</v>
      </c>
      <c r="O89" s="316">
        <f t="shared" si="31"/>
        <v>49.382716049382715</v>
      </c>
      <c r="P89" s="317">
        <v>0</v>
      </c>
      <c r="Q89" s="316">
        <f t="shared" si="32"/>
        <v>0</v>
      </c>
      <c r="R89" s="687">
        <v>30</v>
      </c>
      <c r="S89" s="316">
        <f t="shared" si="38"/>
        <v>129.60000000000002</v>
      </c>
      <c r="T89" s="317">
        <v>0</v>
      </c>
      <c r="U89" s="316">
        <f t="shared" si="33"/>
        <v>0</v>
      </c>
      <c r="V89" s="317">
        <v>60</v>
      </c>
      <c r="W89" s="316">
        <f t="shared" si="34"/>
        <v>1.8518518518518519</v>
      </c>
      <c r="X89" s="316">
        <v>0</v>
      </c>
      <c r="Y89" s="317">
        <v>0</v>
      </c>
      <c r="Z89" s="316">
        <f t="shared" si="35"/>
        <v>0</v>
      </c>
      <c r="AA89" s="316">
        <v>0</v>
      </c>
      <c r="AB89" s="318">
        <v>7.0000000000000007E-2</v>
      </c>
      <c r="AC89" s="318">
        <v>5.0000000000000001E-3</v>
      </c>
      <c r="AD89" s="316">
        <f t="shared" si="36"/>
        <v>58.800000000000004</v>
      </c>
      <c r="AE89" s="319">
        <f t="shared" si="37"/>
        <v>4.2</v>
      </c>
    </row>
    <row r="90" spans="1:31" ht="13.7" customHeight="1" x14ac:dyDescent="0.2">
      <c r="A90" s="313" t="s">
        <v>247</v>
      </c>
      <c r="B90" s="314" t="s">
        <v>11</v>
      </c>
      <c r="C90" s="314" t="s">
        <v>1</v>
      </c>
      <c r="D90" s="750">
        <f t="shared" si="18"/>
        <v>920</v>
      </c>
      <c r="E90" s="315">
        <f t="shared" si="26"/>
        <v>580.22839506172841</v>
      </c>
      <c r="F90" s="315">
        <f t="shared" si="27"/>
        <v>339.77160493827159</v>
      </c>
      <c r="G90" s="400">
        <f t="shared" si="28"/>
        <v>0.36931696188942564</v>
      </c>
      <c r="H90" s="314">
        <v>5</v>
      </c>
      <c r="I90" s="692">
        <v>32.4</v>
      </c>
      <c r="J90" s="692">
        <v>1.08</v>
      </c>
      <c r="K90" s="843">
        <v>9255</v>
      </c>
      <c r="L90" s="315">
        <f t="shared" si="29"/>
        <v>285.64814814814815</v>
      </c>
      <c r="M90" s="316">
        <f t="shared" si="30"/>
        <v>285.64814814814815</v>
      </c>
      <c r="N90" s="622">
        <v>400</v>
      </c>
      <c r="O90" s="316">
        <f t="shared" si="31"/>
        <v>61.728395061728392</v>
      </c>
      <c r="P90" s="317">
        <v>0</v>
      </c>
      <c r="Q90" s="316">
        <f t="shared" si="32"/>
        <v>0</v>
      </c>
      <c r="R90" s="687">
        <v>30</v>
      </c>
      <c r="S90" s="316">
        <f t="shared" si="38"/>
        <v>162.00000000000003</v>
      </c>
      <c r="T90" s="317">
        <v>0</v>
      </c>
      <c r="U90" s="316">
        <f t="shared" si="33"/>
        <v>0</v>
      </c>
      <c r="V90" s="317">
        <v>60</v>
      </c>
      <c r="W90" s="316">
        <f t="shared" si="34"/>
        <v>1.8518518518518519</v>
      </c>
      <c r="X90" s="316">
        <v>0</v>
      </c>
      <c r="Y90" s="317">
        <v>0</v>
      </c>
      <c r="Z90" s="316">
        <f t="shared" si="35"/>
        <v>0</v>
      </c>
      <c r="AA90" s="316">
        <v>0</v>
      </c>
      <c r="AB90" s="318">
        <v>7.0000000000000007E-2</v>
      </c>
      <c r="AC90" s="318">
        <v>5.0000000000000001E-3</v>
      </c>
      <c r="AD90" s="316">
        <f t="shared" si="36"/>
        <v>64.400000000000006</v>
      </c>
      <c r="AE90" s="319">
        <f t="shared" si="37"/>
        <v>4.6000000000000005</v>
      </c>
    </row>
    <row r="91" spans="1:31" s="398" customFormat="1" ht="13.7" customHeight="1" thickBot="1" x14ac:dyDescent="0.25">
      <c r="A91" s="473" t="s">
        <v>247</v>
      </c>
      <c r="B91" s="474" t="s">
        <v>11</v>
      </c>
      <c r="C91" s="474" t="s">
        <v>1</v>
      </c>
      <c r="D91" s="751">
        <f t="shared" si="18"/>
        <v>1000</v>
      </c>
      <c r="E91" s="608">
        <f t="shared" si="26"/>
        <v>630.97407407407411</v>
      </c>
      <c r="F91" s="608">
        <f t="shared" si="27"/>
        <v>369.02592592592589</v>
      </c>
      <c r="G91" s="609">
        <f t="shared" si="28"/>
        <v>0.36902592592592587</v>
      </c>
      <c r="H91" s="474">
        <v>6</v>
      </c>
      <c r="I91" s="695">
        <v>32.4</v>
      </c>
      <c r="J91" s="695">
        <v>1.08</v>
      </c>
      <c r="K91" s="843">
        <v>9255</v>
      </c>
      <c r="L91" s="608">
        <f t="shared" si="29"/>
        <v>285.64814814814815</v>
      </c>
      <c r="M91" s="610">
        <f t="shared" si="30"/>
        <v>285.64814814814815</v>
      </c>
      <c r="N91" s="756">
        <v>400</v>
      </c>
      <c r="O91" s="610">
        <f t="shared" si="31"/>
        <v>74.074074074074076</v>
      </c>
      <c r="P91" s="611">
        <v>0</v>
      </c>
      <c r="Q91" s="610">
        <f t="shared" si="32"/>
        <v>0</v>
      </c>
      <c r="R91" s="687">
        <v>30</v>
      </c>
      <c r="S91" s="610">
        <f t="shared" si="38"/>
        <v>194.40000000000003</v>
      </c>
      <c r="T91" s="611">
        <v>0</v>
      </c>
      <c r="U91" s="610">
        <f t="shared" si="33"/>
        <v>0</v>
      </c>
      <c r="V91" s="611">
        <v>60</v>
      </c>
      <c r="W91" s="610">
        <f t="shared" si="34"/>
        <v>1.8518518518518519</v>
      </c>
      <c r="X91" s="610">
        <v>0</v>
      </c>
      <c r="Y91" s="611">
        <v>0</v>
      </c>
      <c r="Z91" s="610">
        <f t="shared" si="35"/>
        <v>0</v>
      </c>
      <c r="AA91" s="610">
        <v>0</v>
      </c>
      <c r="AB91" s="612">
        <v>7.0000000000000007E-2</v>
      </c>
      <c r="AC91" s="612">
        <v>5.0000000000000001E-3</v>
      </c>
      <c r="AD91" s="610">
        <f t="shared" si="36"/>
        <v>70</v>
      </c>
      <c r="AE91" s="613">
        <f t="shared" si="37"/>
        <v>5</v>
      </c>
    </row>
    <row r="92" spans="1:31" ht="13.7" customHeight="1" x14ac:dyDescent="0.2">
      <c r="A92" s="385" t="s">
        <v>346</v>
      </c>
      <c r="B92" s="322" t="s">
        <v>7</v>
      </c>
      <c r="C92" s="322" t="s">
        <v>1</v>
      </c>
      <c r="D92" s="614">
        <v>1300</v>
      </c>
      <c r="E92" s="323">
        <f t="shared" ref="E92:E121" si="39">SUM(M92,O92,Q92,S92,U92,W92,X92,Z92,AA92,AD92,AE92)</f>
        <v>589.80740740740748</v>
      </c>
      <c r="F92" s="323">
        <f t="shared" si="27"/>
        <v>710.19259259259252</v>
      </c>
      <c r="G92" s="399">
        <f t="shared" si="28"/>
        <v>0.54630199430199422</v>
      </c>
      <c r="H92" s="322">
        <v>1</v>
      </c>
      <c r="I92" s="691">
        <v>32.4</v>
      </c>
      <c r="J92" s="691">
        <v>1.08</v>
      </c>
      <c r="K92" s="843">
        <v>13040</v>
      </c>
      <c r="L92" s="323">
        <f t="shared" ref="L92:L121" si="40">K92/I92</f>
        <v>402.46913580246917</v>
      </c>
      <c r="M92" s="324">
        <f t="shared" ref="M92:M121" si="41">L92</f>
        <v>402.46913580246917</v>
      </c>
      <c r="N92" s="325">
        <v>430</v>
      </c>
      <c r="O92" s="324">
        <f t="shared" ref="O92:O121" si="42">(N92/I92)*H92</f>
        <v>13.271604938271606</v>
      </c>
      <c r="P92" s="325">
        <v>0</v>
      </c>
      <c r="Q92" s="324">
        <f t="shared" ref="Q92:Q121" si="43">P92/I92</f>
        <v>0</v>
      </c>
      <c r="R92" s="689">
        <v>30</v>
      </c>
      <c r="S92" s="324">
        <f t="shared" si="38"/>
        <v>32.400000000000006</v>
      </c>
      <c r="T92" s="325">
        <v>0</v>
      </c>
      <c r="U92" s="324">
        <f t="shared" ref="U92:U121" si="44">(T92/I92)</f>
        <v>0</v>
      </c>
      <c r="V92" s="325">
        <v>135</v>
      </c>
      <c r="W92" s="324">
        <f t="shared" ref="W92:W121" si="45">(V92/I92)</f>
        <v>4.166666666666667</v>
      </c>
      <c r="X92" s="324">
        <v>40</v>
      </c>
      <c r="Y92" s="325"/>
      <c r="Z92" s="324">
        <f t="shared" si="35"/>
        <v>0</v>
      </c>
      <c r="AA92" s="324">
        <v>0</v>
      </c>
      <c r="AB92" s="326">
        <v>7.0000000000000007E-2</v>
      </c>
      <c r="AC92" s="326">
        <v>5.0000000000000001E-3</v>
      </c>
      <c r="AD92" s="324">
        <f t="shared" si="36"/>
        <v>91.000000000000014</v>
      </c>
      <c r="AE92" s="327">
        <f t="shared" si="37"/>
        <v>6.5</v>
      </c>
    </row>
    <row r="93" spans="1:31" ht="13.7" customHeight="1" x14ac:dyDescent="0.2">
      <c r="A93" s="313" t="s">
        <v>346</v>
      </c>
      <c r="B93" s="314" t="s">
        <v>7</v>
      </c>
      <c r="C93" s="314" t="s">
        <v>1</v>
      </c>
      <c r="D93" s="615">
        <v>1450</v>
      </c>
      <c r="E93" s="315">
        <f t="shared" si="39"/>
        <v>686.72901234567905</v>
      </c>
      <c r="F93" s="315">
        <f t="shared" si="27"/>
        <v>763.27098765432095</v>
      </c>
      <c r="G93" s="400">
        <f t="shared" si="28"/>
        <v>0.52639378458918684</v>
      </c>
      <c r="H93" s="314">
        <v>2</v>
      </c>
      <c r="I93" s="692">
        <v>32.4</v>
      </c>
      <c r="J93" s="692">
        <v>1.08</v>
      </c>
      <c r="K93" s="843">
        <v>13040</v>
      </c>
      <c r="L93" s="315">
        <f t="shared" si="40"/>
        <v>402.46913580246917</v>
      </c>
      <c r="M93" s="316">
        <f t="shared" si="41"/>
        <v>402.46913580246917</v>
      </c>
      <c r="N93" s="317">
        <v>430</v>
      </c>
      <c r="O93" s="316">
        <f t="shared" si="42"/>
        <v>26.543209876543212</v>
      </c>
      <c r="P93" s="317">
        <v>0</v>
      </c>
      <c r="Q93" s="316">
        <f t="shared" si="43"/>
        <v>0</v>
      </c>
      <c r="R93" s="687">
        <v>30</v>
      </c>
      <c r="S93" s="316">
        <f t="shared" si="38"/>
        <v>64.800000000000011</v>
      </c>
      <c r="T93" s="317">
        <v>0</v>
      </c>
      <c r="U93" s="316">
        <f t="shared" si="44"/>
        <v>0</v>
      </c>
      <c r="V93" s="317">
        <v>135</v>
      </c>
      <c r="W93" s="316">
        <f t="shared" si="45"/>
        <v>4.166666666666667</v>
      </c>
      <c r="X93" s="316">
        <v>80</v>
      </c>
      <c r="Y93" s="317"/>
      <c r="Z93" s="316">
        <f t="shared" si="35"/>
        <v>0</v>
      </c>
      <c r="AA93" s="316">
        <v>0</v>
      </c>
      <c r="AB93" s="318">
        <v>7.0000000000000007E-2</v>
      </c>
      <c r="AC93" s="318">
        <v>5.0000000000000001E-3</v>
      </c>
      <c r="AD93" s="316">
        <f t="shared" si="36"/>
        <v>101.50000000000001</v>
      </c>
      <c r="AE93" s="319">
        <f t="shared" si="37"/>
        <v>7.25</v>
      </c>
    </row>
    <row r="94" spans="1:31" ht="13.7" customHeight="1" x14ac:dyDescent="0.2">
      <c r="A94" s="313" t="s">
        <v>346</v>
      </c>
      <c r="B94" s="314" t="s">
        <v>7</v>
      </c>
      <c r="C94" s="314" t="s">
        <v>1</v>
      </c>
      <c r="D94" s="615">
        <v>1600</v>
      </c>
      <c r="E94" s="315">
        <f t="shared" si="39"/>
        <v>783.65061728395062</v>
      </c>
      <c r="F94" s="315">
        <f t="shared" si="27"/>
        <v>816.34938271604938</v>
      </c>
      <c r="G94" s="400">
        <f t="shared" si="28"/>
        <v>0.51021836419753086</v>
      </c>
      <c r="H94" s="314">
        <v>3</v>
      </c>
      <c r="I94" s="692">
        <v>32.4</v>
      </c>
      <c r="J94" s="692">
        <v>1.08</v>
      </c>
      <c r="K94" s="843">
        <v>13040</v>
      </c>
      <c r="L94" s="315">
        <f t="shared" si="40"/>
        <v>402.46913580246917</v>
      </c>
      <c r="M94" s="316">
        <f t="shared" si="41"/>
        <v>402.46913580246917</v>
      </c>
      <c r="N94" s="317">
        <v>430</v>
      </c>
      <c r="O94" s="316">
        <f t="shared" si="42"/>
        <v>39.814814814814817</v>
      </c>
      <c r="P94" s="317">
        <v>0</v>
      </c>
      <c r="Q94" s="316">
        <f t="shared" si="43"/>
        <v>0</v>
      </c>
      <c r="R94" s="687">
        <v>30</v>
      </c>
      <c r="S94" s="316">
        <f t="shared" si="38"/>
        <v>97.200000000000017</v>
      </c>
      <c r="T94" s="317">
        <v>0</v>
      </c>
      <c r="U94" s="316">
        <f t="shared" si="44"/>
        <v>0</v>
      </c>
      <c r="V94" s="317">
        <v>135</v>
      </c>
      <c r="W94" s="316">
        <f t="shared" si="45"/>
        <v>4.166666666666667</v>
      </c>
      <c r="X94" s="316">
        <v>120</v>
      </c>
      <c r="Y94" s="317"/>
      <c r="Z94" s="316">
        <f t="shared" si="35"/>
        <v>0</v>
      </c>
      <c r="AA94" s="316">
        <v>0</v>
      </c>
      <c r="AB94" s="318">
        <v>7.0000000000000007E-2</v>
      </c>
      <c r="AC94" s="318">
        <v>5.0000000000000001E-3</v>
      </c>
      <c r="AD94" s="316">
        <f t="shared" si="36"/>
        <v>112.00000000000001</v>
      </c>
      <c r="AE94" s="319">
        <f t="shared" si="37"/>
        <v>8</v>
      </c>
    </row>
    <row r="95" spans="1:31" ht="13.7" customHeight="1" x14ac:dyDescent="0.2">
      <c r="A95" s="313" t="s">
        <v>346</v>
      </c>
      <c r="B95" s="314" t="s">
        <v>7</v>
      </c>
      <c r="C95" s="314" t="s">
        <v>1</v>
      </c>
      <c r="D95" s="615">
        <v>1750</v>
      </c>
      <c r="E95" s="315">
        <f t="shared" si="39"/>
        <v>880.57222222222219</v>
      </c>
      <c r="F95" s="315">
        <f t="shared" si="27"/>
        <v>869.42777777777781</v>
      </c>
      <c r="G95" s="400">
        <f t="shared" si="28"/>
        <v>0.49681587301587304</v>
      </c>
      <c r="H95" s="314">
        <v>4</v>
      </c>
      <c r="I95" s="692">
        <v>32.4</v>
      </c>
      <c r="J95" s="692">
        <v>1.08</v>
      </c>
      <c r="K95" s="843">
        <v>13040</v>
      </c>
      <c r="L95" s="315">
        <f t="shared" si="40"/>
        <v>402.46913580246917</v>
      </c>
      <c r="M95" s="316">
        <f t="shared" si="41"/>
        <v>402.46913580246917</v>
      </c>
      <c r="N95" s="317">
        <v>430</v>
      </c>
      <c r="O95" s="316">
        <f t="shared" si="42"/>
        <v>53.086419753086425</v>
      </c>
      <c r="P95" s="317">
        <v>0</v>
      </c>
      <c r="Q95" s="316">
        <f t="shared" si="43"/>
        <v>0</v>
      </c>
      <c r="R95" s="687">
        <v>30</v>
      </c>
      <c r="S95" s="316">
        <f t="shared" si="38"/>
        <v>129.60000000000002</v>
      </c>
      <c r="T95" s="317">
        <v>0</v>
      </c>
      <c r="U95" s="316">
        <f t="shared" si="44"/>
        <v>0</v>
      </c>
      <c r="V95" s="317">
        <v>135</v>
      </c>
      <c r="W95" s="316">
        <f t="shared" si="45"/>
        <v>4.166666666666667</v>
      </c>
      <c r="X95" s="316">
        <v>160</v>
      </c>
      <c r="Y95" s="317"/>
      <c r="Z95" s="316">
        <f t="shared" si="35"/>
        <v>0</v>
      </c>
      <c r="AA95" s="316">
        <v>0</v>
      </c>
      <c r="AB95" s="318">
        <v>7.0000000000000007E-2</v>
      </c>
      <c r="AC95" s="318">
        <v>5.0000000000000001E-3</v>
      </c>
      <c r="AD95" s="316">
        <f t="shared" si="36"/>
        <v>122.50000000000001</v>
      </c>
      <c r="AE95" s="319">
        <f t="shared" si="37"/>
        <v>8.75</v>
      </c>
    </row>
    <row r="96" spans="1:31" ht="13.7" customHeight="1" x14ac:dyDescent="0.2">
      <c r="A96" s="313" t="s">
        <v>346</v>
      </c>
      <c r="B96" s="314" t="s">
        <v>7</v>
      </c>
      <c r="C96" s="314" t="s">
        <v>1</v>
      </c>
      <c r="D96" s="615">
        <v>1900</v>
      </c>
      <c r="E96" s="315">
        <f t="shared" si="39"/>
        <v>977.49382716049388</v>
      </c>
      <c r="F96" s="315">
        <f t="shared" si="27"/>
        <v>922.50617283950612</v>
      </c>
      <c r="G96" s="400">
        <f t="shared" si="28"/>
        <v>0.48552956465237163</v>
      </c>
      <c r="H96" s="314">
        <v>5</v>
      </c>
      <c r="I96" s="692">
        <v>32.4</v>
      </c>
      <c r="J96" s="692">
        <v>1.08</v>
      </c>
      <c r="K96" s="843">
        <v>13040</v>
      </c>
      <c r="L96" s="315">
        <f t="shared" si="40"/>
        <v>402.46913580246917</v>
      </c>
      <c r="M96" s="316">
        <f t="shared" si="41"/>
        <v>402.46913580246917</v>
      </c>
      <c r="N96" s="317">
        <v>430</v>
      </c>
      <c r="O96" s="316">
        <f t="shared" si="42"/>
        <v>66.358024691358025</v>
      </c>
      <c r="P96" s="317">
        <v>0</v>
      </c>
      <c r="Q96" s="316">
        <f t="shared" si="43"/>
        <v>0</v>
      </c>
      <c r="R96" s="687">
        <v>30</v>
      </c>
      <c r="S96" s="316">
        <f t="shared" si="38"/>
        <v>162.00000000000003</v>
      </c>
      <c r="T96" s="317">
        <v>0</v>
      </c>
      <c r="U96" s="316">
        <f t="shared" si="44"/>
        <v>0</v>
      </c>
      <c r="V96" s="317">
        <v>135</v>
      </c>
      <c r="W96" s="316">
        <f t="shared" si="45"/>
        <v>4.166666666666667</v>
      </c>
      <c r="X96" s="316">
        <v>200</v>
      </c>
      <c r="Y96" s="317"/>
      <c r="Z96" s="316">
        <f t="shared" si="35"/>
        <v>0</v>
      </c>
      <c r="AA96" s="316">
        <v>0</v>
      </c>
      <c r="AB96" s="318">
        <v>7.0000000000000007E-2</v>
      </c>
      <c r="AC96" s="318">
        <v>5.0000000000000001E-3</v>
      </c>
      <c r="AD96" s="316">
        <f t="shared" si="36"/>
        <v>133</v>
      </c>
      <c r="AE96" s="319">
        <f t="shared" si="37"/>
        <v>9.5</v>
      </c>
    </row>
    <row r="97" spans="1:31" ht="13.7" customHeight="1" thickBot="1" x14ac:dyDescent="0.25">
      <c r="A97" s="328" t="s">
        <v>346</v>
      </c>
      <c r="B97" s="329" t="s">
        <v>7</v>
      </c>
      <c r="C97" s="329" t="s">
        <v>1</v>
      </c>
      <c r="D97" s="616">
        <v>2050</v>
      </c>
      <c r="E97" s="330">
        <f t="shared" si="39"/>
        <v>1074.4154320987655</v>
      </c>
      <c r="F97" s="330">
        <f t="shared" si="27"/>
        <v>975.58456790123455</v>
      </c>
      <c r="G97" s="401">
        <f t="shared" si="28"/>
        <v>0.47589491117133392</v>
      </c>
      <c r="H97" s="329">
        <v>6</v>
      </c>
      <c r="I97" s="693">
        <v>32.4</v>
      </c>
      <c r="J97" s="693">
        <v>1.08</v>
      </c>
      <c r="K97" s="843">
        <v>13040</v>
      </c>
      <c r="L97" s="330">
        <f t="shared" si="40"/>
        <v>402.46913580246917</v>
      </c>
      <c r="M97" s="331">
        <f t="shared" si="41"/>
        <v>402.46913580246917</v>
      </c>
      <c r="N97" s="332">
        <v>430</v>
      </c>
      <c r="O97" s="331">
        <f t="shared" si="42"/>
        <v>79.629629629629633</v>
      </c>
      <c r="P97" s="332">
        <v>0</v>
      </c>
      <c r="Q97" s="331">
        <f t="shared" si="43"/>
        <v>0</v>
      </c>
      <c r="R97" s="688">
        <v>30</v>
      </c>
      <c r="S97" s="331">
        <f t="shared" si="38"/>
        <v>194.40000000000003</v>
      </c>
      <c r="T97" s="332">
        <v>0</v>
      </c>
      <c r="U97" s="331">
        <f t="shared" si="44"/>
        <v>0</v>
      </c>
      <c r="V97" s="332">
        <v>135</v>
      </c>
      <c r="W97" s="331">
        <f t="shared" si="45"/>
        <v>4.166666666666667</v>
      </c>
      <c r="X97" s="331">
        <v>240</v>
      </c>
      <c r="Y97" s="332"/>
      <c r="Z97" s="331">
        <f t="shared" si="35"/>
        <v>0</v>
      </c>
      <c r="AA97" s="331">
        <v>0</v>
      </c>
      <c r="AB97" s="333">
        <v>7.0000000000000007E-2</v>
      </c>
      <c r="AC97" s="333">
        <v>5.0000000000000001E-3</v>
      </c>
      <c r="AD97" s="331">
        <f t="shared" si="36"/>
        <v>143.5</v>
      </c>
      <c r="AE97" s="334">
        <f t="shared" si="37"/>
        <v>10.25</v>
      </c>
    </row>
    <row r="98" spans="1:31" ht="13.7" customHeight="1" x14ac:dyDescent="0.2">
      <c r="A98" s="385" t="s">
        <v>346</v>
      </c>
      <c r="B98" s="320" t="s">
        <v>8</v>
      </c>
      <c r="C98" s="320" t="s">
        <v>1</v>
      </c>
      <c r="D98" s="617">
        <v>1300</v>
      </c>
      <c r="E98" s="602">
        <f t="shared" si="39"/>
        <v>575.30123456790136</v>
      </c>
      <c r="F98" s="602">
        <f t="shared" si="27"/>
        <v>724.69876543209864</v>
      </c>
      <c r="G98" s="603">
        <f t="shared" si="28"/>
        <v>0.55746058879392202</v>
      </c>
      <c r="H98" s="320">
        <v>1</v>
      </c>
      <c r="I98" s="694">
        <v>32.4</v>
      </c>
      <c r="J98" s="694">
        <v>1.08</v>
      </c>
      <c r="K98" s="843">
        <v>12570</v>
      </c>
      <c r="L98" s="602">
        <f t="shared" si="40"/>
        <v>387.96296296296299</v>
      </c>
      <c r="M98" s="604">
        <f t="shared" si="41"/>
        <v>387.96296296296299</v>
      </c>
      <c r="N98" s="605">
        <v>430</v>
      </c>
      <c r="O98" s="604">
        <f t="shared" si="42"/>
        <v>13.271604938271606</v>
      </c>
      <c r="P98" s="605">
        <v>0</v>
      </c>
      <c r="Q98" s="604">
        <f t="shared" si="43"/>
        <v>0</v>
      </c>
      <c r="R98" s="690">
        <v>30</v>
      </c>
      <c r="S98" s="604">
        <f t="shared" si="38"/>
        <v>32.400000000000006</v>
      </c>
      <c r="T98" s="605">
        <v>0</v>
      </c>
      <c r="U98" s="604">
        <f t="shared" si="44"/>
        <v>0</v>
      </c>
      <c r="V98" s="605">
        <v>135</v>
      </c>
      <c r="W98" s="604">
        <f t="shared" si="45"/>
        <v>4.166666666666667</v>
      </c>
      <c r="X98" s="604">
        <v>40</v>
      </c>
      <c r="Y98" s="605"/>
      <c r="Z98" s="604">
        <f t="shared" si="35"/>
        <v>0</v>
      </c>
      <c r="AA98" s="604">
        <v>0</v>
      </c>
      <c r="AB98" s="606">
        <v>7.0000000000000007E-2</v>
      </c>
      <c r="AC98" s="606">
        <v>5.0000000000000001E-3</v>
      </c>
      <c r="AD98" s="604">
        <f t="shared" si="36"/>
        <v>91.000000000000014</v>
      </c>
      <c r="AE98" s="607">
        <f t="shared" si="37"/>
        <v>6.5</v>
      </c>
    </row>
    <row r="99" spans="1:31" ht="13.7" customHeight="1" x14ac:dyDescent="0.2">
      <c r="A99" s="313" t="s">
        <v>346</v>
      </c>
      <c r="B99" s="314" t="s">
        <v>8</v>
      </c>
      <c r="C99" s="314" t="s">
        <v>1</v>
      </c>
      <c r="D99" s="615">
        <v>1450</v>
      </c>
      <c r="E99" s="315">
        <f t="shared" si="39"/>
        <v>672.22283950617293</v>
      </c>
      <c r="F99" s="315">
        <f t="shared" si="27"/>
        <v>777.77716049382707</v>
      </c>
      <c r="G99" s="400">
        <f t="shared" si="28"/>
        <v>0.5363980417198807</v>
      </c>
      <c r="H99" s="314">
        <v>2</v>
      </c>
      <c r="I99" s="692">
        <v>32.4</v>
      </c>
      <c r="J99" s="692">
        <v>1.08</v>
      </c>
      <c r="K99" s="843">
        <v>12570</v>
      </c>
      <c r="L99" s="315">
        <f t="shared" si="40"/>
        <v>387.96296296296299</v>
      </c>
      <c r="M99" s="316">
        <f t="shared" si="41"/>
        <v>387.96296296296299</v>
      </c>
      <c r="N99" s="317">
        <v>430</v>
      </c>
      <c r="O99" s="316">
        <f t="shared" si="42"/>
        <v>26.543209876543212</v>
      </c>
      <c r="P99" s="317">
        <v>0</v>
      </c>
      <c r="Q99" s="316">
        <f t="shared" si="43"/>
        <v>0</v>
      </c>
      <c r="R99" s="687">
        <v>30</v>
      </c>
      <c r="S99" s="316">
        <f t="shared" si="38"/>
        <v>64.800000000000011</v>
      </c>
      <c r="T99" s="317">
        <v>0</v>
      </c>
      <c r="U99" s="316">
        <f t="shared" si="44"/>
        <v>0</v>
      </c>
      <c r="V99" s="317">
        <v>135</v>
      </c>
      <c r="W99" s="316">
        <f t="shared" si="45"/>
        <v>4.166666666666667</v>
      </c>
      <c r="X99" s="316">
        <v>80</v>
      </c>
      <c r="Y99" s="317"/>
      <c r="Z99" s="316">
        <f t="shared" si="35"/>
        <v>0</v>
      </c>
      <c r="AA99" s="316">
        <v>0</v>
      </c>
      <c r="AB99" s="318">
        <v>7.0000000000000007E-2</v>
      </c>
      <c r="AC99" s="318">
        <v>5.0000000000000001E-3</v>
      </c>
      <c r="AD99" s="316">
        <f t="shared" si="36"/>
        <v>101.50000000000001</v>
      </c>
      <c r="AE99" s="319">
        <f t="shared" si="37"/>
        <v>7.25</v>
      </c>
    </row>
    <row r="100" spans="1:31" ht="13.7" customHeight="1" x14ac:dyDescent="0.2">
      <c r="A100" s="313" t="s">
        <v>346</v>
      </c>
      <c r="B100" s="314" t="s">
        <v>8</v>
      </c>
      <c r="C100" s="314" t="s">
        <v>1</v>
      </c>
      <c r="D100" s="615">
        <v>1600</v>
      </c>
      <c r="E100" s="315">
        <f t="shared" si="39"/>
        <v>769.1444444444445</v>
      </c>
      <c r="F100" s="315">
        <f t="shared" si="27"/>
        <v>830.8555555555555</v>
      </c>
      <c r="G100" s="400">
        <f t="shared" si="28"/>
        <v>0.51928472222222222</v>
      </c>
      <c r="H100" s="314">
        <v>3</v>
      </c>
      <c r="I100" s="692">
        <v>32.4</v>
      </c>
      <c r="J100" s="692">
        <v>1.08</v>
      </c>
      <c r="K100" s="843">
        <v>12570</v>
      </c>
      <c r="L100" s="315">
        <f t="shared" si="40"/>
        <v>387.96296296296299</v>
      </c>
      <c r="M100" s="316">
        <f t="shared" si="41"/>
        <v>387.96296296296299</v>
      </c>
      <c r="N100" s="317">
        <v>430</v>
      </c>
      <c r="O100" s="316">
        <f t="shared" si="42"/>
        <v>39.814814814814817</v>
      </c>
      <c r="P100" s="317">
        <v>0</v>
      </c>
      <c r="Q100" s="316">
        <f t="shared" si="43"/>
        <v>0</v>
      </c>
      <c r="R100" s="687">
        <v>30</v>
      </c>
      <c r="S100" s="316">
        <f t="shared" si="38"/>
        <v>97.200000000000017</v>
      </c>
      <c r="T100" s="317">
        <v>0</v>
      </c>
      <c r="U100" s="316">
        <f t="shared" si="44"/>
        <v>0</v>
      </c>
      <c r="V100" s="317">
        <v>135</v>
      </c>
      <c r="W100" s="316">
        <f t="shared" si="45"/>
        <v>4.166666666666667</v>
      </c>
      <c r="X100" s="316">
        <v>120</v>
      </c>
      <c r="Y100" s="317"/>
      <c r="Z100" s="316">
        <f t="shared" si="35"/>
        <v>0</v>
      </c>
      <c r="AA100" s="316">
        <v>0</v>
      </c>
      <c r="AB100" s="318">
        <v>7.0000000000000007E-2</v>
      </c>
      <c r="AC100" s="318">
        <v>5.0000000000000001E-3</v>
      </c>
      <c r="AD100" s="316">
        <f t="shared" si="36"/>
        <v>112.00000000000001</v>
      </c>
      <c r="AE100" s="319">
        <f t="shared" si="37"/>
        <v>8</v>
      </c>
    </row>
    <row r="101" spans="1:31" ht="13.7" customHeight="1" x14ac:dyDescent="0.2">
      <c r="A101" s="313" t="s">
        <v>346</v>
      </c>
      <c r="B101" s="314" t="s">
        <v>8</v>
      </c>
      <c r="C101" s="314" t="s">
        <v>1</v>
      </c>
      <c r="D101" s="615">
        <v>1750</v>
      </c>
      <c r="E101" s="315">
        <f t="shared" si="39"/>
        <v>866.06604938271607</v>
      </c>
      <c r="F101" s="315">
        <f t="shared" si="27"/>
        <v>883.93395061728393</v>
      </c>
      <c r="G101" s="400">
        <f t="shared" si="28"/>
        <v>0.50510511463844798</v>
      </c>
      <c r="H101" s="314">
        <v>4</v>
      </c>
      <c r="I101" s="692">
        <v>32.4</v>
      </c>
      <c r="J101" s="692">
        <v>1.08</v>
      </c>
      <c r="K101" s="843">
        <v>12570</v>
      </c>
      <c r="L101" s="315">
        <f t="shared" si="40"/>
        <v>387.96296296296299</v>
      </c>
      <c r="M101" s="316">
        <f t="shared" si="41"/>
        <v>387.96296296296299</v>
      </c>
      <c r="N101" s="317">
        <v>430</v>
      </c>
      <c r="O101" s="316">
        <f t="shared" si="42"/>
        <v>53.086419753086425</v>
      </c>
      <c r="P101" s="317">
        <v>0</v>
      </c>
      <c r="Q101" s="316">
        <f t="shared" si="43"/>
        <v>0</v>
      </c>
      <c r="R101" s="687">
        <v>30</v>
      </c>
      <c r="S101" s="316">
        <f t="shared" si="38"/>
        <v>129.60000000000002</v>
      </c>
      <c r="T101" s="317">
        <v>0</v>
      </c>
      <c r="U101" s="316">
        <f t="shared" si="44"/>
        <v>0</v>
      </c>
      <c r="V101" s="317">
        <v>135</v>
      </c>
      <c r="W101" s="316">
        <f t="shared" si="45"/>
        <v>4.166666666666667</v>
      </c>
      <c r="X101" s="316">
        <v>160</v>
      </c>
      <c r="Y101" s="317"/>
      <c r="Z101" s="316">
        <f t="shared" si="35"/>
        <v>0</v>
      </c>
      <c r="AA101" s="316">
        <v>0</v>
      </c>
      <c r="AB101" s="318">
        <v>7.0000000000000007E-2</v>
      </c>
      <c r="AC101" s="318">
        <v>5.0000000000000001E-3</v>
      </c>
      <c r="AD101" s="316">
        <f t="shared" si="36"/>
        <v>122.50000000000001</v>
      </c>
      <c r="AE101" s="319">
        <f t="shared" si="37"/>
        <v>8.75</v>
      </c>
    </row>
    <row r="102" spans="1:31" ht="13.7" customHeight="1" x14ac:dyDescent="0.2">
      <c r="A102" s="313" t="s">
        <v>346</v>
      </c>
      <c r="B102" s="314" t="s">
        <v>8</v>
      </c>
      <c r="C102" s="314" t="s">
        <v>1</v>
      </c>
      <c r="D102" s="615">
        <v>1900</v>
      </c>
      <c r="E102" s="315">
        <f t="shared" si="39"/>
        <v>962.98765432098764</v>
      </c>
      <c r="F102" s="315">
        <f t="shared" si="27"/>
        <v>937.01234567901236</v>
      </c>
      <c r="G102" s="400">
        <f t="shared" si="28"/>
        <v>0.4931643924626381</v>
      </c>
      <c r="H102" s="314">
        <v>5</v>
      </c>
      <c r="I102" s="692">
        <v>32.4</v>
      </c>
      <c r="J102" s="692">
        <v>1.08</v>
      </c>
      <c r="K102" s="843">
        <v>12570</v>
      </c>
      <c r="L102" s="315">
        <f t="shared" si="40"/>
        <v>387.96296296296299</v>
      </c>
      <c r="M102" s="316">
        <f t="shared" si="41"/>
        <v>387.96296296296299</v>
      </c>
      <c r="N102" s="317">
        <v>430</v>
      </c>
      <c r="O102" s="316">
        <f t="shared" si="42"/>
        <v>66.358024691358025</v>
      </c>
      <c r="P102" s="317">
        <v>0</v>
      </c>
      <c r="Q102" s="316">
        <f t="shared" si="43"/>
        <v>0</v>
      </c>
      <c r="R102" s="687">
        <v>30</v>
      </c>
      <c r="S102" s="316">
        <f t="shared" si="38"/>
        <v>162.00000000000003</v>
      </c>
      <c r="T102" s="317">
        <v>0</v>
      </c>
      <c r="U102" s="316">
        <f t="shared" si="44"/>
        <v>0</v>
      </c>
      <c r="V102" s="317">
        <v>135</v>
      </c>
      <c r="W102" s="316">
        <f t="shared" si="45"/>
        <v>4.166666666666667</v>
      </c>
      <c r="X102" s="316">
        <v>200</v>
      </c>
      <c r="Y102" s="317"/>
      <c r="Z102" s="316">
        <f t="shared" si="35"/>
        <v>0</v>
      </c>
      <c r="AA102" s="316">
        <v>0</v>
      </c>
      <c r="AB102" s="318">
        <v>7.0000000000000007E-2</v>
      </c>
      <c r="AC102" s="318">
        <v>5.0000000000000001E-3</v>
      </c>
      <c r="AD102" s="316">
        <f t="shared" si="36"/>
        <v>133</v>
      </c>
      <c r="AE102" s="319">
        <f t="shared" si="37"/>
        <v>9.5</v>
      </c>
    </row>
    <row r="103" spans="1:31" ht="13.7" customHeight="1" thickBot="1" x14ac:dyDescent="0.25">
      <c r="A103" s="328" t="s">
        <v>346</v>
      </c>
      <c r="B103" s="329" t="s">
        <v>8</v>
      </c>
      <c r="C103" s="329" t="s">
        <v>1</v>
      </c>
      <c r="D103" s="616">
        <v>2050</v>
      </c>
      <c r="E103" s="330">
        <f t="shared" si="39"/>
        <v>1059.9092592592592</v>
      </c>
      <c r="F103" s="330">
        <f t="shared" si="27"/>
        <v>990.09074074074078</v>
      </c>
      <c r="G103" s="401">
        <f t="shared" si="28"/>
        <v>0.48297109304426378</v>
      </c>
      <c r="H103" s="329">
        <v>6</v>
      </c>
      <c r="I103" s="693">
        <v>32.4</v>
      </c>
      <c r="J103" s="693">
        <v>1.08</v>
      </c>
      <c r="K103" s="843">
        <v>12570</v>
      </c>
      <c r="L103" s="330">
        <f t="shared" si="40"/>
        <v>387.96296296296299</v>
      </c>
      <c r="M103" s="331">
        <f t="shared" si="41"/>
        <v>387.96296296296299</v>
      </c>
      <c r="N103" s="332">
        <v>430</v>
      </c>
      <c r="O103" s="331">
        <f t="shared" si="42"/>
        <v>79.629629629629633</v>
      </c>
      <c r="P103" s="332">
        <v>0</v>
      </c>
      <c r="Q103" s="331">
        <f t="shared" si="43"/>
        <v>0</v>
      </c>
      <c r="R103" s="688">
        <v>30</v>
      </c>
      <c r="S103" s="331">
        <f t="shared" si="38"/>
        <v>194.40000000000003</v>
      </c>
      <c r="T103" s="332">
        <v>0</v>
      </c>
      <c r="U103" s="331">
        <f t="shared" si="44"/>
        <v>0</v>
      </c>
      <c r="V103" s="332">
        <v>135</v>
      </c>
      <c r="W103" s="331">
        <f t="shared" si="45"/>
        <v>4.166666666666667</v>
      </c>
      <c r="X103" s="331">
        <v>240</v>
      </c>
      <c r="Y103" s="332"/>
      <c r="Z103" s="331">
        <f t="shared" si="35"/>
        <v>0</v>
      </c>
      <c r="AA103" s="331">
        <v>0</v>
      </c>
      <c r="AB103" s="333">
        <v>7.0000000000000007E-2</v>
      </c>
      <c r="AC103" s="333">
        <v>5.0000000000000001E-3</v>
      </c>
      <c r="AD103" s="331">
        <f t="shared" si="36"/>
        <v>143.5</v>
      </c>
      <c r="AE103" s="334">
        <f t="shared" si="37"/>
        <v>10.25</v>
      </c>
    </row>
    <row r="104" spans="1:31" ht="13.7" customHeight="1" x14ac:dyDescent="0.2">
      <c r="A104" s="385" t="s">
        <v>346</v>
      </c>
      <c r="B104" s="322" t="s">
        <v>9</v>
      </c>
      <c r="C104" s="322" t="s">
        <v>1</v>
      </c>
      <c r="D104" s="614">
        <v>1300</v>
      </c>
      <c r="E104" s="323">
        <f t="shared" si="39"/>
        <v>579.00493827160506</v>
      </c>
      <c r="F104" s="323">
        <f t="shared" si="27"/>
        <v>720.99506172839494</v>
      </c>
      <c r="G104" s="399">
        <f t="shared" si="28"/>
        <v>0.55461158594491922</v>
      </c>
      <c r="H104" s="322">
        <v>1</v>
      </c>
      <c r="I104" s="691">
        <v>32.4</v>
      </c>
      <c r="J104" s="691">
        <v>1.08</v>
      </c>
      <c r="K104" s="843">
        <v>12690</v>
      </c>
      <c r="L104" s="323">
        <f t="shared" si="40"/>
        <v>391.66666666666669</v>
      </c>
      <c r="M104" s="324">
        <f t="shared" si="41"/>
        <v>391.66666666666669</v>
      </c>
      <c r="N104" s="325">
        <v>430</v>
      </c>
      <c r="O104" s="324">
        <f t="shared" si="42"/>
        <v>13.271604938271606</v>
      </c>
      <c r="P104" s="325">
        <v>0</v>
      </c>
      <c r="Q104" s="324">
        <f t="shared" si="43"/>
        <v>0</v>
      </c>
      <c r="R104" s="689">
        <v>30</v>
      </c>
      <c r="S104" s="324">
        <f t="shared" si="38"/>
        <v>32.400000000000006</v>
      </c>
      <c r="T104" s="325">
        <v>0</v>
      </c>
      <c r="U104" s="324">
        <f t="shared" si="44"/>
        <v>0</v>
      </c>
      <c r="V104" s="325">
        <v>135</v>
      </c>
      <c r="W104" s="324">
        <f t="shared" si="45"/>
        <v>4.166666666666667</v>
      </c>
      <c r="X104" s="324">
        <v>40</v>
      </c>
      <c r="Y104" s="325"/>
      <c r="Z104" s="324">
        <f t="shared" si="35"/>
        <v>0</v>
      </c>
      <c r="AA104" s="324">
        <v>0</v>
      </c>
      <c r="AB104" s="326">
        <v>7.0000000000000007E-2</v>
      </c>
      <c r="AC104" s="326">
        <v>5.0000000000000001E-3</v>
      </c>
      <c r="AD104" s="324">
        <f t="shared" si="36"/>
        <v>91.000000000000014</v>
      </c>
      <c r="AE104" s="327">
        <f t="shared" si="37"/>
        <v>6.5</v>
      </c>
    </row>
    <row r="105" spans="1:31" ht="13.7" customHeight="1" x14ac:dyDescent="0.2">
      <c r="A105" s="313" t="s">
        <v>346</v>
      </c>
      <c r="B105" s="314" t="s">
        <v>9</v>
      </c>
      <c r="C105" s="314" t="s">
        <v>1</v>
      </c>
      <c r="D105" s="615">
        <v>1450</v>
      </c>
      <c r="E105" s="315">
        <f t="shared" si="39"/>
        <v>675.92654320987663</v>
      </c>
      <c r="F105" s="315">
        <f t="shared" si="27"/>
        <v>774.07345679012337</v>
      </c>
      <c r="G105" s="400">
        <f t="shared" si="28"/>
        <v>0.53384376330353334</v>
      </c>
      <c r="H105" s="314">
        <v>2</v>
      </c>
      <c r="I105" s="692">
        <v>32.4</v>
      </c>
      <c r="J105" s="692">
        <v>1.08</v>
      </c>
      <c r="K105" s="843">
        <v>12690</v>
      </c>
      <c r="L105" s="315">
        <f t="shared" si="40"/>
        <v>391.66666666666669</v>
      </c>
      <c r="M105" s="316">
        <f t="shared" si="41"/>
        <v>391.66666666666669</v>
      </c>
      <c r="N105" s="317">
        <v>430</v>
      </c>
      <c r="O105" s="316">
        <f t="shared" si="42"/>
        <v>26.543209876543212</v>
      </c>
      <c r="P105" s="317">
        <v>0</v>
      </c>
      <c r="Q105" s="316">
        <f t="shared" si="43"/>
        <v>0</v>
      </c>
      <c r="R105" s="687">
        <v>30</v>
      </c>
      <c r="S105" s="316">
        <f t="shared" si="38"/>
        <v>64.800000000000011</v>
      </c>
      <c r="T105" s="317">
        <v>0</v>
      </c>
      <c r="U105" s="316">
        <f t="shared" si="44"/>
        <v>0</v>
      </c>
      <c r="V105" s="317">
        <v>135</v>
      </c>
      <c r="W105" s="316">
        <f t="shared" si="45"/>
        <v>4.166666666666667</v>
      </c>
      <c r="X105" s="316">
        <v>80</v>
      </c>
      <c r="Y105" s="317"/>
      <c r="Z105" s="316">
        <f t="shared" si="35"/>
        <v>0</v>
      </c>
      <c r="AA105" s="316">
        <v>0</v>
      </c>
      <c r="AB105" s="318">
        <v>7.0000000000000007E-2</v>
      </c>
      <c r="AC105" s="318">
        <v>5.0000000000000001E-3</v>
      </c>
      <c r="AD105" s="316">
        <f t="shared" si="36"/>
        <v>101.50000000000001</v>
      </c>
      <c r="AE105" s="319">
        <f t="shared" si="37"/>
        <v>7.25</v>
      </c>
    </row>
    <row r="106" spans="1:31" ht="13.7" customHeight="1" x14ac:dyDescent="0.2">
      <c r="A106" s="313" t="s">
        <v>346</v>
      </c>
      <c r="B106" s="314" t="s">
        <v>9</v>
      </c>
      <c r="C106" s="314" t="s">
        <v>1</v>
      </c>
      <c r="D106" s="615">
        <v>1600</v>
      </c>
      <c r="E106" s="315">
        <f t="shared" si="39"/>
        <v>772.8481481481482</v>
      </c>
      <c r="F106" s="315">
        <f t="shared" si="27"/>
        <v>827.1518518518518</v>
      </c>
      <c r="G106" s="400">
        <f t="shared" si="28"/>
        <v>0.51696990740740734</v>
      </c>
      <c r="H106" s="314">
        <v>3</v>
      </c>
      <c r="I106" s="692">
        <v>32.4</v>
      </c>
      <c r="J106" s="692">
        <v>1.08</v>
      </c>
      <c r="K106" s="843">
        <v>12690</v>
      </c>
      <c r="L106" s="315">
        <f t="shared" si="40"/>
        <v>391.66666666666669</v>
      </c>
      <c r="M106" s="316">
        <f t="shared" si="41"/>
        <v>391.66666666666669</v>
      </c>
      <c r="N106" s="317">
        <v>430</v>
      </c>
      <c r="O106" s="316">
        <f t="shared" si="42"/>
        <v>39.814814814814817</v>
      </c>
      <c r="P106" s="317">
        <v>0</v>
      </c>
      <c r="Q106" s="316">
        <f t="shared" si="43"/>
        <v>0</v>
      </c>
      <c r="R106" s="687">
        <v>30</v>
      </c>
      <c r="S106" s="316">
        <f t="shared" si="38"/>
        <v>97.200000000000017</v>
      </c>
      <c r="T106" s="317">
        <v>0</v>
      </c>
      <c r="U106" s="316">
        <f t="shared" si="44"/>
        <v>0</v>
      </c>
      <c r="V106" s="317">
        <v>135</v>
      </c>
      <c r="W106" s="316">
        <f t="shared" si="45"/>
        <v>4.166666666666667</v>
      </c>
      <c r="X106" s="316">
        <v>120</v>
      </c>
      <c r="Y106" s="317"/>
      <c r="Z106" s="316">
        <f t="shared" si="35"/>
        <v>0</v>
      </c>
      <c r="AA106" s="316">
        <v>0</v>
      </c>
      <c r="AB106" s="318">
        <v>7.0000000000000007E-2</v>
      </c>
      <c r="AC106" s="318">
        <v>5.0000000000000001E-3</v>
      </c>
      <c r="AD106" s="316">
        <f t="shared" si="36"/>
        <v>112.00000000000001</v>
      </c>
      <c r="AE106" s="319">
        <f t="shared" si="37"/>
        <v>8</v>
      </c>
    </row>
    <row r="107" spans="1:31" ht="13.7" customHeight="1" x14ac:dyDescent="0.2">
      <c r="A107" s="313" t="s">
        <v>346</v>
      </c>
      <c r="B107" s="314" t="s">
        <v>9</v>
      </c>
      <c r="C107" s="314" t="s">
        <v>1</v>
      </c>
      <c r="D107" s="615">
        <v>1750</v>
      </c>
      <c r="E107" s="315">
        <f t="shared" si="39"/>
        <v>869.76975308641977</v>
      </c>
      <c r="F107" s="315">
        <f t="shared" si="27"/>
        <v>880.23024691358023</v>
      </c>
      <c r="G107" s="400">
        <f t="shared" si="28"/>
        <v>0.5029887125220458</v>
      </c>
      <c r="H107" s="314">
        <v>4</v>
      </c>
      <c r="I107" s="692">
        <v>32.4</v>
      </c>
      <c r="J107" s="692">
        <v>1.08</v>
      </c>
      <c r="K107" s="843">
        <v>12690</v>
      </c>
      <c r="L107" s="315">
        <f t="shared" si="40"/>
        <v>391.66666666666669</v>
      </c>
      <c r="M107" s="316">
        <f t="shared" si="41"/>
        <v>391.66666666666669</v>
      </c>
      <c r="N107" s="317">
        <v>430</v>
      </c>
      <c r="O107" s="316">
        <f t="shared" si="42"/>
        <v>53.086419753086425</v>
      </c>
      <c r="P107" s="317">
        <v>0</v>
      </c>
      <c r="Q107" s="316">
        <f t="shared" si="43"/>
        <v>0</v>
      </c>
      <c r="R107" s="687">
        <v>30</v>
      </c>
      <c r="S107" s="316">
        <f t="shared" si="38"/>
        <v>129.60000000000002</v>
      </c>
      <c r="T107" s="317">
        <v>0</v>
      </c>
      <c r="U107" s="316">
        <f t="shared" si="44"/>
        <v>0</v>
      </c>
      <c r="V107" s="317">
        <v>135</v>
      </c>
      <c r="W107" s="316">
        <f t="shared" si="45"/>
        <v>4.166666666666667</v>
      </c>
      <c r="X107" s="316">
        <v>160</v>
      </c>
      <c r="Y107" s="317"/>
      <c r="Z107" s="316">
        <f t="shared" si="35"/>
        <v>0</v>
      </c>
      <c r="AA107" s="316">
        <v>0</v>
      </c>
      <c r="AB107" s="318">
        <v>7.0000000000000007E-2</v>
      </c>
      <c r="AC107" s="318">
        <v>5.0000000000000001E-3</v>
      </c>
      <c r="AD107" s="316">
        <f t="shared" si="36"/>
        <v>122.50000000000001</v>
      </c>
      <c r="AE107" s="319">
        <f t="shared" si="37"/>
        <v>8.75</v>
      </c>
    </row>
    <row r="108" spans="1:31" ht="13.7" customHeight="1" x14ac:dyDescent="0.2">
      <c r="A108" s="313" t="s">
        <v>346</v>
      </c>
      <c r="B108" s="314" t="s">
        <v>9</v>
      </c>
      <c r="C108" s="314" t="s">
        <v>1</v>
      </c>
      <c r="D108" s="615">
        <v>1900</v>
      </c>
      <c r="E108" s="315">
        <f t="shared" si="39"/>
        <v>966.69135802469134</v>
      </c>
      <c r="F108" s="315">
        <f t="shared" si="27"/>
        <v>933.30864197530866</v>
      </c>
      <c r="G108" s="400">
        <f t="shared" si="28"/>
        <v>0.49121507472384668</v>
      </c>
      <c r="H108" s="314">
        <v>5</v>
      </c>
      <c r="I108" s="692">
        <v>32.4</v>
      </c>
      <c r="J108" s="692">
        <v>1.08</v>
      </c>
      <c r="K108" s="843">
        <v>12690</v>
      </c>
      <c r="L108" s="315">
        <f t="shared" si="40"/>
        <v>391.66666666666669</v>
      </c>
      <c r="M108" s="316">
        <f t="shared" si="41"/>
        <v>391.66666666666669</v>
      </c>
      <c r="N108" s="317">
        <v>430</v>
      </c>
      <c r="O108" s="316">
        <f t="shared" si="42"/>
        <v>66.358024691358025</v>
      </c>
      <c r="P108" s="317">
        <v>0</v>
      </c>
      <c r="Q108" s="316">
        <f t="shared" si="43"/>
        <v>0</v>
      </c>
      <c r="R108" s="687">
        <v>30</v>
      </c>
      <c r="S108" s="316">
        <f t="shared" si="38"/>
        <v>162.00000000000003</v>
      </c>
      <c r="T108" s="317">
        <v>0</v>
      </c>
      <c r="U108" s="316">
        <f t="shared" si="44"/>
        <v>0</v>
      </c>
      <c r="V108" s="317">
        <v>135</v>
      </c>
      <c r="W108" s="316">
        <f t="shared" si="45"/>
        <v>4.166666666666667</v>
      </c>
      <c r="X108" s="316">
        <v>200</v>
      </c>
      <c r="Y108" s="317"/>
      <c r="Z108" s="316">
        <f t="shared" si="35"/>
        <v>0</v>
      </c>
      <c r="AA108" s="316">
        <v>0</v>
      </c>
      <c r="AB108" s="318">
        <v>7.0000000000000007E-2</v>
      </c>
      <c r="AC108" s="318">
        <v>5.0000000000000001E-3</v>
      </c>
      <c r="AD108" s="316">
        <f t="shared" si="36"/>
        <v>133</v>
      </c>
      <c r="AE108" s="319">
        <f t="shared" si="37"/>
        <v>9.5</v>
      </c>
    </row>
    <row r="109" spans="1:31" ht="13.7" customHeight="1" thickBot="1" x14ac:dyDescent="0.25">
      <c r="A109" s="328" t="s">
        <v>346</v>
      </c>
      <c r="B109" s="329" t="s">
        <v>9</v>
      </c>
      <c r="C109" s="329" t="s">
        <v>1</v>
      </c>
      <c r="D109" s="616">
        <v>2050</v>
      </c>
      <c r="E109" s="330">
        <f t="shared" si="39"/>
        <v>1063.6129629629631</v>
      </c>
      <c r="F109" s="330">
        <f t="shared" si="27"/>
        <v>986.38703703703686</v>
      </c>
      <c r="G109" s="401">
        <f t="shared" si="28"/>
        <v>0.48116440831074969</v>
      </c>
      <c r="H109" s="329">
        <v>6</v>
      </c>
      <c r="I109" s="693">
        <v>32.4</v>
      </c>
      <c r="J109" s="693">
        <v>1.08</v>
      </c>
      <c r="K109" s="843">
        <v>12690</v>
      </c>
      <c r="L109" s="330">
        <f t="shared" si="40"/>
        <v>391.66666666666669</v>
      </c>
      <c r="M109" s="331">
        <f t="shared" si="41"/>
        <v>391.66666666666669</v>
      </c>
      <c r="N109" s="332">
        <v>430</v>
      </c>
      <c r="O109" s="331">
        <f t="shared" si="42"/>
        <v>79.629629629629633</v>
      </c>
      <c r="P109" s="332">
        <v>0</v>
      </c>
      <c r="Q109" s="331">
        <f t="shared" si="43"/>
        <v>0</v>
      </c>
      <c r="R109" s="688">
        <v>30</v>
      </c>
      <c r="S109" s="331">
        <f t="shared" si="38"/>
        <v>194.40000000000003</v>
      </c>
      <c r="T109" s="332">
        <v>0</v>
      </c>
      <c r="U109" s="331">
        <f t="shared" si="44"/>
        <v>0</v>
      </c>
      <c r="V109" s="332">
        <v>135</v>
      </c>
      <c r="W109" s="331">
        <f t="shared" si="45"/>
        <v>4.166666666666667</v>
      </c>
      <c r="X109" s="331">
        <v>240</v>
      </c>
      <c r="Y109" s="332"/>
      <c r="Z109" s="331">
        <f t="shared" si="35"/>
        <v>0</v>
      </c>
      <c r="AA109" s="331">
        <v>0</v>
      </c>
      <c r="AB109" s="333">
        <v>7.0000000000000007E-2</v>
      </c>
      <c r="AC109" s="333">
        <v>5.0000000000000001E-3</v>
      </c>
      <c r="AD109" s="331">
        <f t="shared" si="36"/>
        <v>143.5</v>
      </c>
      <c r="AE109" s="334">
        <f t="shared" si="37"/>
        <v>10.25</v>
      </c>
    </row>
    <row r="110" spans="1:31" ht="13.7" customHeight="1" x14ac:dyDescent="0.2">
      <c r="A110" s="385" t="s">
        <v>346</v>
      </c>
      <c r="B110" s="322" t="s">
        <v>10</v>
      </c>
      <c r="C110" s="322" t="s">
        <v>1</v>
      </c>
      <c r="D110" s="614">
        <v>1100</v>
      </c>
      <c r="E110" s="323">
        <f t="shared" si="39"/>
        <v>592.21481481481487</v>
      </c>
      <c r="F110" s="323">
        <f t="shared" si="27"/>
        <v>507.78518518518513</v>
      </c>
      <c r="G110" s="399">
        <f t="shared" si="28"/>
        <v>0.46162289562289555</v>
      </c>
      <c r="H110" s="322">
        <v>1</v>
      </c>
      <c r="I110" s="691">
        <v>32.4</v>
      </c>
      <c r="J110" s="691">
        <v>1.08</v>
      </c>
      <c r="K110" s="843">
        <v>13280</v>
      </c>
      <c r="L110" s="323">
        <f t="shared" si="40"/>
        <v>409.87654320987656</v>
      </c>
      <c r="M110" s="324">
        <f t="shared" si="41"/>
        <v>409.87654320987656</v>
      </c>
      <c r="N110" s="325">
        <v>430</v>
      </c>
      <c r="O110" s="324">
        <f t="shared" si="42"/>
        <v>13.271604938271606</v>
      </c>
      <c r="P110" s="325">
        <v>0</v>
      </c>
      <c r="Q110" s="324">
        <f t="shared" si="43"/>
        <v>0</v>
      </c>
      <c r="R110" s="689">
        <v>30</v>
      </c>
      <c r="S110" s="324">
        <f t="shared" si="38"/>
        <v>32.400000000000006</v>
      </c>
      <c r="T110" s="325">
        <v>0</v>
      </c>
      <c r="U110" s="324">
        <f t="shared" si="44"/>
        <v>0</v>
      </c>
      <c r="V110" s="325">
        <v>135</v>
      </c>
      <c r="W110" s="324">
        <f t="shared" si="45"/>
        <v>4.166666666666667</v>
      </c>
      <c r="X110" s="324">
        <v>50</v>
      </c>
      <c r="Y110" s="325"/>
      <c r="Z110" s="324">
        <f t="shared" si="35"/>
        <v>0</v>
      </c>
      <c r="AA110" s="324">
        <v>0</v>
      </c>
      <c r="AB110" s="326">
        <v>7.0000000000000007E-2</v>
      </c>
      <c r="AC110" s="326">
        <v>5.0000000000000001E-3</v>
      </c>
      <c r="AD110" s="324">
        <f t="shared" si="36"/>
        <v>77.000000000000014</v>
      </c>
      <c r="AE110" s="327">
        <f t="shared" si="37"/>
        <v>5.5</v>
      </c>
    </row>
    <row r="111" spans="1:31" ht="13.7" customHeight="1" x14ac:dyDescent="0.2">
      <c r="A111" s="313" t="s">
        <v>346</v>
      </c>
      <c r="B111" s="314" t="s">
        <v>10</v>
      </c>
      <c r="C111" s="314" t="s">
        <v>1</v>
      </c>
      <c r="D111" s="615">
        <v>1250</v>
      </c>
      <c r="E111" s="315">
        <f t="shared" si="39"/>
        <v>699.13641975308644</v>
      </c>
      <c r="F111" s="315">
        <f t="shared" si="27"/>
        <v>550.86358024691356</v>
      </c>
      <c r="G111" s="400">
        <f t="shared" si="28"/>
        <v>0.44069086419753084</v>
      </c>
      <c r="H111" s="314">
        <v>2</v>
      </c>
      <c r="I111" s="692">
        <v>32.4</v>
      </c>
      <c r="J111" s="692">
        <v>1.08</v>
      </c>
      <c r="K111" s="843">
        <v>13280</v>
      </c>
      <c r="L111" s="315">
        <f t="shared" si="40"/>
        <v>409.87654320987656</v>
      </c>
      <c r="M111" s="316">
        <f t="shared" si="41"/>
        <v>409.87654320987656</v>
      </c>
      <c r="N111" s="317">
        <v>430</v>
      </c>
      <c r="O111" s="316">
        <f t="shared" si="42"/>
        <v>26.543209876543212</v>
      </c>
      <c r="P111" s="317">
        <v>0</v>
      </c>
      <c r="Q111" s="316">
        <f t="shared" si="43"/>
        <v>0</v>
      </c>
      <c r="R111" s="687">
        <v>30</v>
      </c>
      <c r="S111" s="316">
        <f t="shared" si="38"/>
        <v>64.800000000000011</v>
      </c>
      <c r="T111" s="317">
        <v>0</v>
      </c>
      <c r="U111" s="316">
        <f t="shared" si="44"/>
        <v>0</v>
      </c>
      <c r="V111" s="317">
        <v>135</v>
      </c>
      <c r="W111" s="316">
        <f t="shared" si="45"/>
        <v>4.166666666666667</v>
      </c>
      <c r="X111" s="316">
        <v>100</v>
      </c>
      <c r="Y111" s="317"/>
      <c r="Z111" s="316">
        <f t="shared" si="35"/>
        <v>0</v>
      </c>
      <c r="AA111" s="316">
        <v>0</v>
      </c>
      <c r="AB111" s="318">
        <v>7.0000000000000007E-2</v>
      </c>
      <c r="AC111" s="318">
        <v>5.0000000000000001E-3</v>
      </c>
      <c r="AD111" s="316">
        <f t="shared" si="36"/>
        <v>87.500000000000014</v>
      </c>
      <c r="AE111" s="319">
        <f t="shared" si="37"/>
        <v>6.25</v>
      </c>
    </row>
    <row r="112" spans="1:31" ht="13.7" customHeight="1" x14ac:dyDescent="0.2">
      <c r="A112" s="313" t="s">
        <v>346</v>
      </c>
      <c r="B112" s="314" t="s">
        <v>10</v>
      </c>
      <c r="C112" s="314" t="s">
        <v>1</v>
      </c>
      <c r="D112" s="615">
        <v>1400</v>
      </c>
      <c r="E112" s="315">
        <f t="shared" si="39"/>
        <v>806.05802469135801</v>
      </c>
      <c r="F112" s="315">
        <f t="shared" si="27"/>
        <v>593.94197530864199</v>
      </c>
      <c r="G112" s="400">
        <f t="shared" si="28"/>
        <v>0.42424426807760141</v>
      </c>
      <c r="H112" s="314">
        <v>3</v>
      </c>
      <c r="I112" s="692">
        <v>32.4</v>
      </c>
      <c r="J112" s="692">
        <v>1.08</v>
      </c>
      <c r="K112" s="843">
        <v>13280</v>
      </c>
      <c r="L112" s="315">
        <f t="shared" si="40"/>
        <v>409.87654320987656</v>
      </c>
      <c r="M112" s="316">
        <f t="shared" si="41"/>
        <v>409.87654320987656</v>
      </c>
      <c r="N112" s="317">
        <v>430</v>
      </c>
      <c r="O112" s="316">
        <f t="shared" si="42"/>
        <v>39.814814814814817</v>
      </c>
      <c r="P112" s="317">
        <v>0</v>
      </c>
      <c r="Q112" s="316">
        <f t="shared" si="43"/>
        <v>0</v>
      </c>
      <c r="R112" s="687">
        <v>30</v>
      </c>
      <c r="S112" s="316">
        <f t="shared" si="38"/>
        <v>97.200000000000017</v>
      </c>
      <c r="T112" s="317">
        <v>0</v>
      </c>
      <c r="U112" s="316">
        <f t="shared" si="44"/>
        <v>0</v>
      </c>
      <c r="V112" s="317">
        <v>135</v>
      </c>
      <c r="W112" s="316">
        <f t="shared" si="45"/>
        <v>4.166666666666667</v>
      </c>
      <c r="X112" s="316">
        <v>150</v>
      </c>
      <c r="Y112" s="317"/>
      <c r="Z112" s="316">
        <f t="shared" si="35"/>
        <v>0</v>
      </c>
      <c r="AA112" s="316">
        <v>0</v>
      </c>
      <c r="AB112" s="318">
        <v>7.0000000000000007E-2</v>
      </c>
      <c r="AC112" s="318">
        <v>5.0000000000000001E-3</v>
      </c>
      <c r="AD112" s="316">
        <f t="shared" si="36"/>
        <v>98.000000000000014</v>
      </c>
      <c r="AE112" s="319">
        <f t="shared" si="37"/>
        <v>7</v>
      </c>
    </row>
    <row r="113" spans="1:59" ht="13.7" customHeight="1" x14ac:dyDescent="0.2">
      <c r="A113" s="313" t="s">
        <v>346</v>
      </c>
      <c r="B113" s="314" t="s">
        <v>10</v>
      </c>
      <c r="C113" s="314" t="s">
        <v>1</v>
      </c>
      <c r="D113" s="615">
        <v>1550</v>
      </c>
      <c r="E113" s="315">
        <f t="shared" si="39"/>
        <v>912.97962962962958</v>
      </c>
      <c r="F113" s="315">
        <f t="shared" si="27"/>
        <v>637.02037037037042</v>
      </c>
      <c r="G113" s="400">
        <f t="shared" si="28"/>
        <v>0.4109808841099164</v>
      </c>
      <c r="H113" s="314">
        <v>4</v>
      </c>
      <c r="I113" s="692">
        <v>32.4</v>
      </c>
      <c r="J113" s="692">
        <v>1.08</v>
      </c>
      <c r="K113" s="843">
        <v>13280</v>
      </c>
      <c r="L113" s="315">
        <f t="shared" si="40"/>
        <v>409.87654320987656</v>
      </c>
      <c r="M113" s="316">
        <f t="shared" si="41"/>
        <v>409.87654320987656</v>
      </c>
      <c r="N113" s="317">
        <v>430</v>
      </c>
      <c r="O113" s="316">
        <f t="shared" si="42"/>
        <v>53.086419753086425</v>
      </c>
      <c r="P113" s="317">
        <v>0</v>
      </c>
      <c r="Q113" s="316">
        <f t="shared" si="43"/>
        <v>0</v>
      </c>
      <c r="R113" s="687">
        <v>30</v>
      </c>
      <c r="S113" s="316">
        <f t="shared" si="38"/>
        <v>129.60000000000002</v>
      </c>
      <c r="T113" s="317">
        <v>0</v>
      </c>
      <c r="U113" s="316">
        <f t="shared" si="44"/>
        <v>0</v>
      </c>
      <c r="V113" s="317">
        <v>135</v>
      </c>
      <c r="W113" s="316">
        <f t="shared" si="45"/>
        <v>4.166666666666667</v>
      </c>
      <c r="X113" s="316">
        <v>200</v>
      </c>
      <c r="Y113" s="317"/>
      <c r="Z113" s="316">
        <f t="shared" si="35"/>
        <v>0</v>
      </c>
      <c r="AA113" s="316">
        <v>0</v>
      </c>
      <c r="AB113" s="318">
        <v>7.0000000000000007E-2</v>
      </c>
      <c r="AC113" s="318">
        <v>5.0000000000000001E-3</v>
      </c>
      <c r="AD113" s="316">
        <f t="shared" si="36"/>
        <v>108.50000000000001</v>
      </c>
      <c r="AE113" s="319">
        <f t="shared" si="37"/>
        <v>7.75</v>
      </c>
    </row>
    <row r="114" spans="1:59" ht="13.7" customHeight="1" x14ac:dyDescent="0.2">
      <c r="A114" s="313" t="s">
        <v>346</v>
      </c>
      <c r="B114" s="314" t="s">
        <v>10</v>
      </c>
      <c r="C114" s="314" t="s">
        <v>1</v>
      </c>
      <c r="D114" s="615">
        <v>1700</v>
      </c>
      <c r="E114" s="315">
        <f t="shared" si="39"/>
        <v>1019.9012345679013</v>
      </c>
      <c r="F114" s="315">
        <f t="shared" si="27"/>
        <v>680.09876543209873</v>
      </c>
      <c r="G114" s="400">
        <f t="shared" si="28"/>
        <v>0.40005809731299924</v>
      </c>
      <c r="H114" s="314">
        <v>5</v>
      </c>
      <c r="I114" s="692">
        <v>32.4</v>
      </c>
      <c r="J114" s="692">
        <v>1.08</v>
      </c>
      <c r="K114" s="843">
        <v>13280</v>
      </c>
      <c r="L114" s="315">
        <f t="shared" si="40"/>
        <v>409.87654320987656</v>
      </c>
      <c r="M114" s="316">
        <f t="shared" si="41"/>
        <v>409.87654320987656</v>
      </c>
      <c r="N114" s="317">
        <v>430</v>
      </c>
      <c r="O114" s="316">
        <f t="shared" si="42"/>
        <v>66.358024691358025</v>
      </c>
      <c r="P114" s="317">
        <v>0</v>
      </c>
      <c r="Q114" s="316">
        <f t="shared" si="43"/>
        <v>0</v>
      </c>
      <c r="R114" s="687">
        <v>30</v>
      </c>
      <c r="S114" s="316">
        <f t="shared" si="38"/>
        <v>162.00000000000003</v>
      </c>
      <c r="T114" s="317">
        <v>0</v>
      </c>
      <c r="U114" s="316">
        <f t="shared" si="44"/>
        <v>0</v>
      </c>
      <c r="V114" s="317">
        <v>135</v>
      </c>
      <c r="W114" s="316">
        <f t="shared" si="45"/>
        <v>4.166666666666667</v>
      </c>
      <c r="X114" s="316">
        <v>250</v>
      </c>
      <c r="Y114" s="317"/>
      <c r="Z114" s="316">
        <f t="shared" si="35"/>
        <v>0</v>
      </c>
      <c r="AA114" s="316">
        <v>0</v>
      </c>
      <c r="AB114" s="318">
        <v>7.0000000000000007E-2</v>
      </c>
      <c r="AC114" s="318">
        <v>5.0000000000000001E-3</v>
      </c>
      <c r="AD114" s="316">
        <f t="shared" si="36"/>
        <v>119.00000000000001</v>
      </c>
      <c r="AE114" s="319">
        <f t="shared" si="37"/>
        <v>8.5</v>
      </c>
    </row>
    <row r="115" spans="1:59" ht="13.7" customHeight="1" thickBot="1" x14ac:dyDescent="0.25">
      <c r="A115" s="328" t="s">
        <v>346</v>
      </c>
      <c r="B115" s="329" t="s">
        <v>10</v>
      </c>
      <c r="C115" s="329" t="s">
        <v>1</v>
      </c>
      <c r="D115" s="616">
        <v>1850</v>
      </c>
      <c r="E115" s="330">
        <f t="shared" si="39"/>
        <v>1126.8228395061728</v>
      </c>
      <c r="F115" s="330">
        <f t="shared" si="27"/>
        <v>723.17716049382716</v>
      </c>
      <c r="G115" s="401">
        <f t="shared" si="28"/>
        <v>0.39090657323990657</v>
      </c>
      <c r="H115" s="329">
        <v>6</v>
      </c>
      <c r="I115" s="693">
        <v>32.4</v>
      </c>
      <c r="J115" s="693">
        <v>1.08</v>
      </c>
      <c r="K115" s="843">
        <v>13280</v>
      </c>
      <c r="L115" s="330">
        <f t="shared" si="40"/>
        <v>409.87654320987656</v>
      </c>
      <c r="M115" s="331">
        <f t="shared" si="41"/>
        <v>409.87654320987656</v>
      </c>
      <c r="N115" s="332">
        <v>430</v>
      </c>
      <c r="O115" s="331">
        <f t="shared" si="42"/>
        <v>79.629629629629633</v>
      </c>
      <c r="P115" s="332">
        <v>0</v>
      </c>
      <c r="Q115" s="331">
        <f t="shared" si="43"/>
        <v>0</v>
      </c>
      <c r="R115" s="688">
        <v>30</v>
      </c>
      <c r="S115" s="331">
        <f t="shared" si="38"/>
        <v>194.40000000000003</v>
      </c>
      <c r="T115" s="332">
        <v>0</v>
      </c>
      <c r="U115" s="331">
        <f t="shared" si="44"/>
        <v>0</v>
      </c>
      <c r="V115" s="332">
        <v>135</v>
      </c>
      <c r="W115" s="331">
        <f t="shared" si="45"/>
        <v>4.166666666666667</v>
      </c>
      <c r="X115" s="331">
        <v>300</v>
      </c>
      <c r="Y115" s="332"/>
      <c r="Z115" s="331">
        <f t="shared" si="35"/>
        <v>0</v>
      </c>
      <c r="AA115" s="331">
        <v>0</v>
      </c>
      <c r="AB115" s="333">
        <v>7.0000000000000007E-2</v>
      </c>
      <c r="AC115" s="333">
        <v>5.0000000000000001E-3</v>
      </c>
      <c r="AD115" s="331">
        <f t="shared" si="36"/>
        <v>129.5</v>
      </c>
      <c r="AE115" s="334">
        <f t="shared" si="37"/>
        <v>9.25</v>
      </c>
    </row>
    <row r="116" spans="1:59" ht="13.7" customHeight="1" x14ac:dyDescent="0.2">
      <c r="A116" s="385" t="s">
        <v>346</v>
      </c>
      <c r="B116" s="322" t="s">
        <v>11</v>
      </c>
      <c r="C116" s="322" t="s">
        <v>1</v>
      </c>
      <c r="D116" s="614">
        <v>1100</v>
      </c>
      <c r="E116" s="323">
        <f t="shared" si="39"/>
        <v>638.69629629629628</v>
      </c>
      <c r="F116" s="323">
        <f t="shared" si="27"/>
        <v>461.30370370370372</v>
      </c>
      <c r="G116" s="399">
        <f t="shared" si="28"/>
        <v>0.41936700336700339</v>
      </c>
      <c r="H116" s="322">
        <v>1</v>
      </c>
      <c r="I116" s="691">
        <v>32.4</v>
      </c>
      <c r="J116" s="691">
        <v>1.08</v>
      </c>
      <c r="K116" s="843">
        <v>15110</v>
      </c>
      <c r="L116" s="323">
        <f t="shared" si="40"/>
        <v>466.35802469135803</v>
      </c>
      <c r="M116" s="324">
        <f t="shared" si="41"/>
        <v>466.35802469135803</v>
      </c>
      <c r="N116" s="325">
        <v>430</v>
      </c>
      <c r="O116" s="324">
        <f t="shared" si="42"/>
        <v>13.271604938271606</v>
      </c>
      <c r="P116" s="325">
        <v>0</v>
      </c>
      <c r="Q116" s="324">
        <f t="shared" si="43"/>
        <v>0</v>
      </c>
      <c r="R116" s="689">
        <v>30</v>
      </c>
      <c r="S116" s="324">
        <f t="shared" si="38"/>
        <v>32.400000000000006</v>
      </c>
      <c r="T116" s="325">
        <v>0</v>
      </c>
      <c r="U116" s="324">
        <f t="shared" si="44"/>
        <v>0</v>
      </c>
      <c r="V116" s="325">
        <v>135</v>
      </c>
      <c r="W116" s="324">
        <f t="shared" si="45"/>
        <v>4.166666666666667</v>
      </c>
      <c r="X116" s="324">
        <v>40</v>
      </c>
      <c r="Y116" s="325"/>
      <c r="Z116" s="324">
        <f t="shared" si="35"/>
        <v>0</v>
      </c>
      <c r="AA116" s="324">
        <v>0</v>
      </c>
      <c r="AB116" s="326">
        <v>7.0000000000000007E-2</v>
      </c>
      <c r="AC116" s="326">
        <v>5.0000000000000001E-3</v>
      </c>
      <c r="AD116" s="324">
        <f t="shared" si="36"/>
        <v>77.000000000000014</v>
      </c>
      <c r="AE116" s="327">
        <f t="shared" si="37"/>
        <v>5.5</v>
      </c>
    </row>
    <row r="117" spans="1:59" ht="13.7" customHeight="1" x14ac:dyDescent="0.2">
      <c r="A117" s="313" t="s">
        <v>346</v>
      </c>
      <c r="B117" s="314" t="s">
        <v>11</v>
      </c>
      <c r="C117" s="314" t="s">
        <v>1</v>
      </c>
      <c r="D117" s="615">
        <v>1250</v>
      </c>
      <c r="E117" s="315">
        <f t="shared" si="39"/>
        <v>735.61790123456785</v>
      </c>
      <c r="F117" s="315">
        <f t="shared" si="27"/>
        <v>514.38209876543215</v>
      </c>
      <c r="G117" s="400">
        <f t="shared" si="28"/>
        <v>0.41150567901234569</v>
      </c>
      <c r="H117" s="314">
        <v>2</v>
      </c>
      <c r="I117" s="692">
        <v>32.4</v>
      </c>
      <c r="J117" s="692">
        <v>1.08</v>
      </c>
      <c r="K117" s="843">
        <v>15110</v>
      </c>
      <c r="L117" s="315">
        <f t="shared" si="40"/>
        <v>466.35802469135803</v>
      </c>
      <c r="M117" s="316">
        <f t="shared" si="41"/>
        <v>466.35802469135803</v>
      </c>
      <c r="N117" s="317">
        <v>430</v>
      </c>
      <c r="O117" s="316">
        <f t="shared" si="42"/>
        <v>26.543209876543212</v>
      </c>
      <c r="P117" s="317">
        <v>0</v>
      </c>
      <c r="Q117" s="316">
        <f t="shared" si="43"/>
        <v>0</v>
      </c>
      <c r="R117" s="687">
        <v>30</v>
      </c>
      <c r="S117" s="316">
        <f t="shared" si="38"/>
        <v>64.800000000000011</v>
      </c>
      <c r="T117" s="317">
        <v>0</v>
      </c>
      <c r="U117" s="316">
        <f t="shared" si="44"/>
        <v>0</v>
      </c>
      <c r="V117" s="317">
        <v>135</v>
      </c>
      <c r="W117" s="316">
        <f t="shared" si="45"/>
        <v>4.166666666666667</v>
      </c>
      <c r="X117" s="316">
        <v>80</v>
      </c>
      <c r="Y117" s="317"/>
      <c r="Z117" s="316">
        <f t="shared" si="35"/>
        <v>0</v>
      </c>
      <c r="AA117" s="316">
        <v>0</v>
      </c>
      <c r="AB117" s="318">
        <v>7.0000000000000007E-2</v>
      </c>
      <c r="AC117" s="318">
        <v>5.0000000000000001E-3</v>
      </c>
      <c r="AD117" s="316">
        <f t="shared" si="36"/>
        <v>87.500000000000014</v>
      </c>
      <c r="AE117" s="319">
        <f t="shared" si="37"/>
        <v>6.25</v>
      </c>
    </row>
    <row r="118" spans="1:59" ht="13.7" customHeight="1" x14ac:dyDescent="0.2">
      <c r="A118" s="313" t="s">
        <v>346</v>
      </c>
      <c r="B118" s="314" t="s">
        <v>11</v>
      </c>
      <c r="C118" s="314" t="s">
        <v>1</v>
      </c>
      <c r="D118" s="615">
        <v>1400</v>
      </c>
      <c r="E118" s="315">
        <f t="shared" si="39"/>
        <v>832.53950617283954</v>
      </c>
      <c r="F118" s="315">
        <f t="shared" si="27"/>
        <v>567.46049382716046</v>
      </c>
      <c r="G118" s="400">
        <f t="shared" si="28"/>
        <v>0.40532892416225746</v>
      </c>
      <c r="H118" s="314">
        <v>3</v>
      </c>
      <c r="I118" s="692">
        <v>32.4</v>
      </c>
      <c r="J118" s="692">
        <v>1.08</v>
      </c>
      <c r="K118" s="843">
        <v>15110</v>
      </c>
      <c r="L118" s="315">
        <f t="shared" si="40"/>
        <v>466.35802469135803</v>
      </c>
      <c r="M118" s="316">
        <f t="shared" si="41"/>
        <v>466.35802469135803</v>
      </c>
      <c r="N118" s="317">
        <v>430</v>
      </c>
      <c r="O118" s="316">
        <f t="shared" si="42"/>
        <v>39.814814814814817</v>
      </c>
      <c r="P118" s="317">
        <v>0</v>
      </c>
      <c r="Q118" s="316">
        <f t="shared" si="43"/>
        <v>0</v>
      </c>
      <c r="R118" s="687">
        <v>30</v>
      </c>
      <c r="S118" s="316">
        <f t="shared" si="38"/>
        <v>97.200000000000017</v>
      </c>
      <c r="T118" s="317">
        <v>0</v>
      </c>
      <c r="U118" s="316">
        <f t="shared" si="44"/>
        <v>0</v>
      </c>
      <c r="V118" s="317">
        <v>135</v>
      </c>
      <c r="W118" s="316">
        <f t="shared" si="45"/>
        <v>4.166666666666667</v>
      </c>
      <c r="X118" s="316">
        <v>120</v>
      </c>
      <c r="Y118" s="317"/>
      <c r="Z118" s="316">
        <f t="shared" si="35"/>
        <v>0</v>
      </c>
      <c r="AA118" s="316">
        <v>0</v>
      </c>
      <c r="AB118" s="318">
        <v>7.0000000000000007E-2</v>
      </c>
      <c r="AC118" s="318">
        <v>5.0000000000000001E-3</v>
      </c>
      <c r="AD118" s="316">
        <f t="shared" si="36"/>
        <v>98.000000000000014</v>
      </c>
      <c r="AE118" s="319">
        <f t="shared" si="37"/>
        <v>7</v>
      </c>
    </row>
    <row r="119" spans="1:59" ht="13.7" customHeight="1" x14ac:dyDescent="0.2">
      <c r="A119" s="313" t="s">
        <v>346</v>
      </c>
      <c r="B119" s="314" t="s">
        <v>11</v>
      </c>
      <c r="C119" s="314" t="s">
        <v>1</v>
      </c>
      <c r="D119" s="615">
        <v>1550</v>
      </c>
      <c r="E119" s="315">
        <f t="shared" si="39"/>
        <v>929.46111111111111</v>
      </c>
      <c r="F119" s="315">
        <f t="shared" si="27"/>
        <v>620.53888888888889</v>
      </c>
      <c r="G119" s="400">
        <f t="shared" si="28"/>
        <v>0.40034767025089607</v>
      </c>
      <c r="H119" s="314">
        <v>4</v>
      </c>
      <c r="I119" s="692">
        <v>32.4</v>
      </c>
      <c r="J119" s="692">
        <v>1.08</v>
      </c>
      <c r="K119" s="843">
        <v>15110</v>
      </c>
      <c r="L119" s="315">
        <f t="shared" si="40"/>
        <v>466.35802469135803</v>
      </c>
      <c r="M119" s="316">
        <f t="shared" si="41"/>
        <v>466.35802469135803</v>
      </c>
      <c r="N119" s="317">
        <v>430</v>
      </c>
      <c r="O119" s="316">
        <f t="shared" si="42"/>
        <v>53.086419753086425</v>
      </c>
      <c r="P119" s="317">
        <v>0</v>
      </c>
      <c r="Q119" s="316">
        <f t="shared" si="43"/>
        <v>0</v>
      </c>
      <c r="R119" s="687">
        <v>30</v>
      </c>
      <c r="S119" s="316">
        <f t="shared" si="38"/>
        <v>129.60000000000002</v>
      </c>
      <c r="T119" s="317">
        <v>0</v>
      </c>
      <c r="U119" s="316">
        <f t="shared" si="44"/>
        <v>0</v>
      </c>
      <c r="V119" s="317">
        <v>135</v>
      </c>
      <c r="W119" s="316">
        <f t="shared" si="45"/>
        <v>4.166666666666667</v>
      </c>
      <c r="X119" s="316">
        <v>160</v>
      </c>
      <c r="Y119" s="317"/>
      <c r="Z119" s="316">
        <f t="shared" si="35"/>
        <v>0</v>
      </c>
      <c r="AA119" s="316">
        <v>0</v>
      </c>
      <c r="AB119" s="318">
        <v>7.0000000000000007E-2</v>
      </c>
      <c r="AC119" s="318">
        <v>5.0000000000000001E-3</v>
      </c>
      <c r="AD119" s="316">
        <f t="shared" si="36"/>
        <v>108.50000000000001</v>
      </c>
      <c r="AE119" s="319">
        <f t="shared" si="37"/>
        <v>7.75</v>
      </c>
    </row>
    <row r="120" spans="1:59" ht="13.7" customHeight="1" x14ac:dyDescent="0.2">
      <c r="A120" s="313" t="s">
        <v>346</v>
      </c>
      <c r="B120" s="314" t="s">
        <v>11</v>
      </c>
      <c r="C120" s="314" t="s">
        <v>1</v>
      </c>
      <c r="D120" s="615">
        <v>1700</v>
      </c>
      <c r="E120" s="315">
        <f t="shared" si="39"/>
        <v>1026.3827160493827</v>
      </c>
      <c r="F120" s="315">
        <f t="shared" si="27"/>
        <v>673.61728395061732</v>
      </c>
      <c r="G120" s="400">
        <f t="shared" si="28"/>
        <v>0.39624546114742193</v>
      </c>
      <c r="H120" s="314">
        <v>5</v>
      </c>
      <c r="I120" s="692">
        <v>32.4</v>
      </c>
      <c r="J120" s="692">
        <v>1.08</v>
      </c>
      <c r="K120" s="843">
        <v>15110</v>
      </c>
      <c r="L120" s="315">
        <f t="shared" si="40"/>
        <v>466.35802469135803</v>
      </c>
      <c r="M120" s="316">
        <f t="shared" si="41"/>
        <v>466.35802469135803</v>
      </c>
      <c r="N120" s="317">
        <v>430</v>
      </c>
      <c r="O120" s="316">
        <f t="shared" si="42"/>
        <v>66.358024691358025</v>
      </c>
      <c r="P120" s="317">
        <v>0</v>
      </c>
      <c r="Q120" s="316">
        <f t="shared" si="43"/>
        <v>0</v>
      </c>
      <c r="R120" s="687">
        <v>30</v>
      </c>
      <c r="S120" s="316">
        <f t="shared" si="38"/>
        <v>162.00000000000003</v>
      </c>
      <c r="T120" s="317">
        <v>0</v>
      </c>
      <c r="U120" s="316">
        <f t="shared" si="44"/>
        <v>0</v>
      </c>
      <c r="V120" s="317">
        <v>135</v>
      </c>
      <c r="W120" s="316">
        <f t="shared" si="45"/>
        <v>4.166666666666667</v>
      </c>
      <c r="X120" s="316">
        <v>200</v>
      </c>
      <c r="Y120" s="317"/>
      <c r="Z120" s="316">
        <f t="shared" si="35"/>
        <v>0</v>
      </c>
      <c r="AA120" s="316">
        <v>0</v>
      </c>
      <c r="AB120" s="318">
        <v>7.0000000000000007E-2</v>
      </c>
      <c r="AC120" s="318">
        <v>5.0000000000000001E-3</v>
      </c>
      <c r="AD120" s="316">
        <f t="shared" si="36"/>
        <v>119.00000000000001</v>
      </c>
      <c r="AE120" s="319">
        <f t="shared" si="37"/>
        <v>8.5</v>
      </c>
    </row>
    <row r="121" spans="1:59" ht="13.7" customHeight="1" thickBot="1" x14ac:dyDescent="0.25">
      <c r="A121" s="328" t="s">
        <v>346</v>
      </c>
      <c r="B121" s="329" t="s">
        <v>11</v>
      </c>
      <c r="C121" s="329" t="s">
        <v>1</v>
      </c>
      <c r="D121" s="616">
        <v>1850</v>
      </c>
      <c r="E121" s="330">
        <f t="shared" si="39"/>
        <v>1123.3043209876541</v>
      </c>
      <c r="F121" s="330">
        <f t="shared" si="27"/>
        <v>726.69567901234586</v>
      </c>
      <c r="G121" s="401">
        <f t="shared" si="28"/>
        <v>0.39280847514180856</v>
      </c>
      <c r="H121" s="329">
        <v>6</v>
      </c>
      <c r="I121" s="693">
        <v>32.4</v>
      </c>
      <c r="J121" s="693">
        <v>1.08</v>
      </c>
      <c r="K121" s="843">
        <v>15110</v>
      </c>
      <c r="L121" s="330">
        <f t="shared" si="40"/>
        <v>466.35802469135803</v>
      </c>
      <c r="M121" s="331">
        <f t="shared" si="41"/>
        <v>466.35802469135803</v>
      </c>
      <c r="N121" s="332">
        <v>430</v>
      </c>
      <c r="O121" s="331">
        <f t="shared" si="42"/>
        <v>79.629629629629633</v>
      </c>
      <c r="P121" s="332">
        <v>0</v>
      </c>
      <c r="Q121" s="331">
        <f t="shared" si="43"/>
        <v>0</v>
      </c>
      <c r="R121" s="688">
        <v>30</v>
      </c>
      <c r="S121" s="331">
        <f t="shared" si="38"/>
        <v>194.40000000000003</v>
      </c>
      <c r="T121" s="332">
        <v>0</v>
      </c>
      <c r="U121" s="331">
        <f t="shared" si="44"/>
        <v>0</v>
      </c>
      <c r="V121" s="332">
        <v>135</v>
      </c>
      <c r="W121" s="331">
        <f t="shared" si="45"/>
        <v>4.166666666666667</v>
      </c>
      <c r="X121" s="331">
        <v>240</v>
      </c>
      <c r="Y121" s="332"/>
      <c r="Z121" s="331">
        <f t="shared" si="35"/>
        <v>0</v>
      </c>
      <c r="AA121" s="331">
        <v>0</v>
      </c>
      <c r="AB121" s="333">
        <v>7.0000000000000007E-2</v>
      </c>
      <c r="AC121" s="333">
        <v>5.0000000000000001E-3</v>
      </c>
      <c r="AD121" s="331">
        <f t="shared" si="36"/>
        <v>129.5</v>
      </c>
      <c r="AE121" s="334">
        <f t="shared" si="37"/>
        <v>9.25</v>
      </c>
    </row>
    <row r="122" spans="1:59" ht="13.7" customHeight="1" x14ac:dyDescent="0.2">
      <c r="A122" s="385" t="s">
        <v>256</v>
      </c>
      <c r="B122" s="322" t="s">
        <v>7</v>
      </c>
      <c r="C122" s="322" t="s">
        <v>1</v>
      </c>
      <c r="D122" s="614">
        <v>1300</v>
      </c>
      <c r="E122" s="323">
        <f t="shared" si="26"/>
        <v>722.82765432098768</v>
      </c>
      <c r="F122" s="323">
        <f t="shared" si="27"/>
        <v>577.17234567901232</v>
      </c>
      <c r="G122" s="399">
        <f t="shared" si="28"/>
        <v>0.44397872744539407</v>
      </c>
      <c r="H122" s="322">
        <v>1</v>
      </c>
      <c r="I122" s="691">
        <v>32.4</v>
      </c>
      <c r="J122" s="691">
        <v>1.08</v>
      </c>
      <c r="K122" s="843">
        <v>15220</v>
      </c>
      <c r="L122" s="323">
        <f t="shared" si="29"/>
        <v>469.75308641975312</v>
      </c>
      <c r="M122" s="324">
        <f t="shared" si="30"/>
        <v>469.75308641975312</v>
      </c>
      <c r="N122" s="325">
        <v>430</v>
      </c>
      <c r="O122" s="324">
        <f t="shared" si="31"/>
        <v>13.271604938271606</v>
      </c>
      <c r="P122" s="325">
        <v>0</v>
      </c>
      <c r="Q122" s="324">
        <f t="shared" si="32"/>
        <v>0</v>
      </c>
      <c r="R122" s="689">
        <v>48</v>
      </c>
      <c r="S122" s="324">
        <f t="shared" si="38"/>
        <v>51.84</v>
      </c>
      <c r="T122" s="325">
        <v>0</v>
      </c>
      <c r="U122" s="324">
        <f t="shared" si="33"/>
        <v>0</v>
      </c>
      <c r="V122" s="325">
        <v>1635</v>
      </c>
      <c r="W122" s="324">
        <f t="shared" si="34"/>
        <v>50.462962962962962</v>
      </c>
      <c r="X122" s="324">
        <v>40</v>
      </c>
      <c r="Y122" s="325"/>
      <c r="Z122" s="324">
        <f t="shared" si="35"/>
        <v>0</v>
      </c>
      <c r="AA122" s="324">
        <v>0</v>
      </c>
      <c r="AB122" s="326">
        <v>7.0000000000000007E-2</v>
      </c>
      <c r="AC122" s="326">
        <v>5.0000000000000001E-3</v>
      </c>
      <c r="AD122" s="324">
        <f t="shared" si="36"/>
        <v>91.000000000000014</v>
      </c>
      <c r="AE122" s="327">
        <f t="shared" si="37"/>
        <v>6.5</v>
      </c>
    </row>
    <row r="123" spans="1:59" ht="13.7" customHeight="1" x14ac:dyDescent="0.2">
      <c r="A123" s="313" t="s">
        <v>256</v>
      </c>
      <c r="B123" s="314" t="s">
        <v>7</v>
      </c>
      <c r="C123" s="314" t="s">
        <v>1</v>
      </c>
      <c r="D123" s="615">
        <v>1450</v>
      </c>
      <c r="E123" s="315">
        <f t="shared" si="26"/>
        <v>839.1892592592593</v>
      </c>
      <c r="F123" s="315">
        <f t="shared" si="27"/>
        <v>610.8107407407407</v>
      </c>
      <c r="G123" s="400">
        <f t="shared" si="28"/>
        <v>0.42124878671775223</v>
      </c>
      <c r="H123" s="314">
        <v>2</v>
      </c>
      <c r="I123" s="692">
        <v>32.4</v>
      </c>
      <c r="J123" s="692">
        <v>1.08</v>
      </c>
      <c r="K123" s="843">
        <v>15220</v>
      </c>
      <c r="L123" s="315">
        <f t="shared" si="29"/>
        <v>469.75308641975312</v>
      </c>
      <c r="M123" s="316">
        <f t="shared" si="30"/>
        <v>469.75308641975312</v>
      </c>
      <c r="N123" s="317">
        <v>430</v>
      </c>
      <c r="O123" s="316">
        <f t="shared" si="31"/>
        <v>26.543209876543212</v>
      </c>
      <c r="P123" s="317">
        <v>0</v>
      </c>
      <c r="Q123" s="316">
        <f t="shared" si="32"/>
        <v>0</v>
      </c>
      <c r="R123" s="687">
        <v>48</v>
      </c>
      <c r="S123" s="316">
        <f t="shared" si="38"/>
        <v>103.68</v>
      </c>
      <c r="T123" s="317">
        <v>0</v>
      </c>
      <c r="U123" s="316">
        <f t="shared" si="33"/>
        <v>0</v>
      </c>
      <c r="V123" s="317">
        <v>1635</v>
      </c>
      <c r="W123" s="316">
        <f t="shared" si="34"/>
        <v>50.462962962962962</v>
      </c>
      <c r="X123" s="316">
        <v>80</v>
      </c>
      <c r="Y123" s="317"/>
      <c r="Z123" s="316">
        <f t="shared" si="35"/>
        <v>0</v>
      </c>
      <c r="AA123" s="316">
        <v>0</v>
      </c>
      <c r="AB123" s="318">
        <v>7.0000000000000007E-2</v>
      </c>
      <c r="AC123" s="318">
        <v>5.0000000000000001E-3</v>
      </c>
      <c r="AD123" s="316">
        <f t="shared" si="36"/>
        <v>101.50000000000001</v>
      </c>
      <c r="AE123" s="319">
        <f t="shared" si="37"/>
        <v>7.25</v>
      </c>
    </row>
    <row r="124" spans="1:59" ht="13.7" customHeight="1" x14ac:dyDescent="0.2">
      <c r="A124" s="313" t="s">
        <v>256</v>
      </c>
      <c r="B124" s="314" t="s">
        <v>7</v>
      </c>
      <c r="C124" s="314" t="s">
        <v>1</v>
      </c>
      <c r="D124" s="615">
        <v>1600</v>
      </c>
      <c r="E124" s="315">
        <f t="shared" si="26"/>
        <v>955.55086419753093</v>
      </c>
      <c r="F124" s="315">
        <f t="shared" si="27"/>
        <v>644.44913580246907</v>
      </c>
      <c r="G124" s="400">
        <f t="shared" si="28"/>
        <v>0.40278070987654319</v>
      </c>
      <c r="H124" s="314">
        <v>3</v>
      </c>
      <c r="I124" s="692">
        <v>32.4</v>
      </c>
      <c r="J124" s="692">
        <v>1.08</v>
      </c>
      <c r="K124" s="843">
        <v>15220</v>
      </c>
      <c r="L124" s="315">
        <f t="shared" si="29"/>
        <v>469.75308641975312</v>
      </c>
      <c r="M124" s="316">
        <f t="shared" si="30"/>
        <v>469.75308641975312</v>
      </c>
      <c r="N124" s="317">
        <v>430</v>
      </c>
      <c r="O124" s="316">
        <f t="shared" si="31"/>
        <v>39.814814814814817</v>
      </c>
      <c r="P124" s="317">
        <v>0</v>
      </c>
      <c r="Q124" s="316">
        <f t="shared" si="32"/>
        <v>0</v>
      </c>
      <c r="R124" s="687">
        <v>48</v>
      </c>
      <c r="S124" s="316">
        <f t="shared" si="38"/>
        <v>155.52000000000001</v>
      </c>
      <c r="T124" s="317">
        <v>0</v>
      </c>
      <c r="U124" s="316">
        <f t="shared" si="33"/>
        <v>0</v>
      </c>
      <c r="V124" s="317">
        <v>1635</v>
      </c>
      <c r="W124" s="316">
        <f t="shared" si="34"/>
        <v>50.462962962962962</v>
      </c>
      <c r="X124" s="316">
        <v>120</v>
      </c>
      <c r="Y124" s="317"/>
      <c r="Z124" s="316">
        <f t="shared" si="35"/>
        <v>0</v>
      </c>
      <c r="AA124" s="316">
        <v>0</v>
      </c>
      <c r="AB124" s="318">
        <v>7.0000000000000007E-2</v>
      </c>
      <c r="AC124" s="318">
        <v>5.0000000000000001E-3</v>
      </c>
      <c r="AD124" s="316">
        <f t="shared" si="36"/>
        <v>112.00000000000001</v>
      </c>
      <c r="AE124" s="319">
        <f t="shared" si="37"/>
        <v>8</v>
      </c>
    </row>
    <row r="125" spans="1:59" ht="13.7" customHeight="1" x14ac:dyDescent="0.2">
      <c r="A125" s="313" t="s">
        <v>256</v>
      </c>
      <c r="B125" s="314" t="s">
        <v>7</v>
      </c>
      <c r="C125" s="314" t="s">
        <v>1</v>
      </c>
      <c r="D125" s="615">
        <v>1750</v>
      </c>
      <c r="E125" s="315">
        <f t="shared" si="26"/>
        <v>1071.9124691358024</v>
      </c>
      <c r="F125" s="315">
        <f t="shared" si="27"/>
        <v>678.08753086419756</v>
      </c>
      <c r="G125" s="400">
        <f t="shared" si="28"/>
        <v>0.38747858906525573</v>
      </c>
      <c r="H125" s="314">
        <v>4</v>
      </c>
      <c r="I125" s="692">
        <v>32.4</v>
      </c>
      <c r="J125" s="692">
        <v>1.08</v>
      </c>
      <c r="K125" s="843">
        <v>15220</v>
      </c>
      <c r="L125" s="315">
        <f t="shared" si="29"/>
        <v>469.75308641975312</v>
      </c>
      <c r="M125" s="316">
        <f t="shared" si="30"/>
        <v>469.75308641975312</v>
      </c>
      <c r="N125" s="317">
        <v>430</v>
      </c>
      <c r="O125" s="316">
        <f t="shared" si="31"/>
        <v>53.086419753086425</v>
      </c>
      <c r="P125" s="317">
        <v>0</v>
      </c>
      <c r="Q125" s="316">
        <f t="shared" si="32"/>
        <v>0</v>
      </c>
      <c r="R125" s="690">
        <v>48</v>
      </c>
      <c r="S125" s="316">
        <f t="shared" si="38"/>
        <v>207.36</v>
      </c>
      <c r="T125" s="317">
        <v>0</v>
      </c>
      <c r="U125" s="316">
        <f t="shared" si="33"/>
        <v>0</v>
      </c>
      <c r="V125" s="317">
        <v>1635</v>
      </c>
      <c r="W125" s="316">
        <f t="shared" si="34"/>
        <v>50.462962962962962</v>
      </c>
      <c r="X125" s="316">
        <v>160</v>
      </c>
      <c r="Y125" s="317"/>
      <c r="Z125" s="316">
        <f t="shared" si="35"/>
        <v>0</v>
      </c>
      <c r="AA125" s="316">
        <v>0</v>
      </c>
      <c r="AB125" s="318">
        <v>7.0000000000000007E-2</v>
      </c>
      <c r="AC125" s="318">
        <v>5.0000000000000001E-3</v>
      </c>
      <c r="AD125" s="316">
        <f t="shared" si="36"/>
        <v>122.50000000000001</v>
      </c>
      <c r="AE125" s="319">
        <f t="shared" si="37"/>
        <v>8.75</v>
      </c>
    </row>
    <row r="126" spans="1:59" ht="13.7" customHeight="1" x14ac:dyDescent="0.2">
      <c r="A126" s="313" t="s">
        <v>256</v>
      </c>
      <c r="B126" s="314" t="s">
        <v>7</v>
      </c>
      <c r="C126" s="314" t="s">
        <v>1</v>
      </c>
      <c r="D126" s="615">
        <v>1900</v>
      </c>
      <c r="E126" s="315">
        <f t="shared" si="26"/>
        <v>1188.2740740740742</v>
      </c>
      <c r="F126" s="315">
        <f t="shared" si="27"/>
        <v>711.72592592592582</v>
      </c>
      <c r="G126" s="400">
        <f t="shared" si="28"/>
        <v>0.37459259259259253</v>
      </c>
      <c r="H126" s="314">
        <v>5</v>
      </c>
      <c r="I126" s="692">
        <v>32.4</v>
      </c>
      <c r="J126" s="692">
        <v>1.08</v>
      </c>
      <c r="K126" s="843">
        <v>15220</v>
      </c>
      <c r="L126" s="315">
        <f t="shared" si="29"/>
        <v>469.75308641975312</v>
      </c>
      <c r="M126" s="316">
        <f t="shared" si="30"/>
        <v>469.75308641975312</v>
      </c>
      <c r="N126" s="317">
        <v>430</v>
      </c>
      <c r="O126" s="316">
        <f t="shared" si="31"/>
        <v>66.358024691358025</v>
      </c>
      <c r="P126" s="317">
        <v>0</v>
      </c>
      <c r="Q126" s="316">
        <f t="shared" si="32"/>
        <v>0</v>
      </c>
      <c r="R126" s="687">
        <v>48</v>
      </c>
      <c r="S126" s="316">
        <f t="shared" si="38"/>
        <v>259.20000000000005</v>
      </c>
      <c r="T126" s="317">
        <v>0</v>
      </c>
      <c r="U126" s="316">
        <f t="shared" si="33"/>
        <v>0</v>
      </c>
      <c r="V126" s="317">
        <v>1635</v>
      </c>
      <c r="W126" s="316">
        <f t="shared" si="34"/>
        <v>50.462962962962962</v>
      </c>
      <c r="X126" s="316">
        <v>200</v>
      </c>
      <c r="Y126" s="317"/>
      <c r="Z126" s="316">
        <f t="shared" si="35"/>
        <v>0</v>
      </c>
      <c r="AA126" s="316">
        <v>0</v>
      </c>
      <c r="AB126" s="318">
        <v>7.0000000000000007E-2</v>
      </c>
      <c r="AC126" s="318">
        <v>5.0000000000000001E-3</v>
      </c>
      <c r="AD126" s="316">
        <f t="shared" si="36"/>
        <v>133</v>
      </c>
      <c r="AE126" s="319">
        <f t="shared" si="37"/>
        <v>9.5</v>
      </c>
    </row>
    <row r="127" spans="1:59" ht="13.7" customHeight="1" thickBot="1" x14ac:dyDescent="0.25">
      <c r="A127" s="328" t="s">
        <v>256</v>
      </c>
      <c r="B127" s="329" t="s">
        <v>7</v>
      </c>
      <c r="C127" s="329" t="s">
        <v>1</v>
      </c>
      <c r="D127" s="616">
        <v>2050</v>
      </c>
      <c r="E127" s="330">
        <f t="shared" si="26"/>
        <v>1304.6356790123459</v>
      </c>
      <c r="F127" s="330">
        <f t="shared" si="27"/>
        <v>745.36432098765408</v>
      </c>
      <c r="G127" s="401">
        <f t="shared" si="28"/>
        <v>0.36359235170129467</v>
      </c>
      <c r="H127" s="329">
        <v>6</v>
      </c>
      <c r="I127" s="693">
        <v>32.4</v>
      </c>
      <c r="J127" s="693">
        <v>1.08</v>
      </c>
      <c r="K127" s="843">
        <v>15220</v>
      </c>
      <c r="L127" s="330">
        <f t="shared" si="29"/>
        <v>469.75308641975312</v>
      </c>
      <c r="M127" s="331">
        <f t="shared" si="30"/>
        <v>469.75308641975312</v>
      </c>
      <c r="N127" s="332">
        <v>430</v>
      </c>
      <c r="O127" s="331">
        <f t="shared" si="31"/>
        <v>79.629629629629633</v>
      </c>
      <c r="P127" s="332">
        <v>0</v>
      </c>
      <c r="Q127" s="331">
        <f t="shared" si="32"/>
        <v>0</v>
      </c>
      <c r="R127" s="688">
        <v>48</v>
      </c>
      <c r="S127" s="331">
        <f t="shared" si="38"/>
        <v>311.04000000000002</v>
      </c>
      <c r="T127" s="332">
        <v>0</v>
      </c>
      <c r="U127" s="331">
        <f t="shared" si="33"/>
        <v>0</v>
      </c>
      <c r="V127" s="332">
        <v>1635</v>
      </c>
      <c r="W127" s="331">
        <f t="shared" si="34"/>
        <v>50.462962962962962</v>
      </c>
      <c r="X127" s="331">
        <v>240</v>
      </c>
      <c r="Y127" s="332"/>
      <c r="Z127" s="331">
        <f t="shared" si="35"/>
        <v>0</v>
      </c>
      <c r="AA127" s="331">
        <v>0</v>
      </c>
      <c r="AB127" s="333">
        <v>7.0000000000000007E-2</v>
      </c>
      <c r="AC127" s="333">
        <v>5.0000000000000001E-3</v>
      </c>
      <c r="AD127" s="331">
        <f t="shared" si="36"/>
        <v>143.5</v>
      </c>
      <c r="AE127" s="334">
        <f t="shared" si="37"/>
        <v>10.25</v>
      </c>
    </row>
    <row r="128" spans="1:59" s="396" customFormat="1" ht="13.7" customHeight="1" x14ac:dyDescent="0.2">
      <c r="A128" s="385" t="s">
        <v>256</v>
      </c>
      <c r="B128" s="322" t="s">
        <v>8</v>
      </c>
      <c r="C128" s="322" t="s">
        <v>1</v>
      </c>
      <c r="D128" s="614">
        <v>1300</v>
      </c>
      <c r="E128" s="323">
        <f t="shared" ref="E128:E159" si="46">SUM(M128,O128,Q128,S128,U128,W128,X128,Z128,AA128,AD128,AE128)</f>
        <v>746.9017283950617</v>
      </c>
      <c r="F128" s="323">
        <f t="shared" si="27"/>
        <v>553.0982716049383</v>
      </c>
      <c r="G128" s="399">
        <f t="shared" si="28"/>
        <v>0.42546020892687564</v>
      </c>
      <c r="H128" s="322">
        <v>1</v>
      </c>
      <c r="I128" s="691">
        <v>32.4</v>
      </c>
      <c r="J128" s="691">
        <v>1.08</v>
      </c>
      <c r="K128" s="843">
        <v>16000</v>
      </c>
      <c r="L128" s="323">
        <f t="shared" ref="L128:L159" si="47">K128/I128</f>
        <v>493.82716049382719</v>
      </c>
      <c r="M128" s="324">
        <f t="shared" ref="M128:M159" si="48">L128</f>
        <v>493.82716049382719</v>
      </c>
      <c r="N128" s="325">
        <v>430</v>
      </c>
      <c r="O128" s="324">
        <f t="shared" ref="O128:O151" si="49">(N128/I128)*H128</f>
        <v>13.271604938271606</v>
      </c>
      <c r="P128" s="325">
        <v>0</v>
      </c>
      <c r="Q128" s="324">
        <f t="shared" ref="Q128:Q159" si="50">P128/I128</f>
        <v>0</v>
      </c>
      <c r="R128" s="690">
        <v>48</v>
      </c>
      <c r="S128" s="324">
        <f t="shared" si="38"/>
        <v>51.84</v>
      </c>
      <c r="T128" s="325">
        <v>0</v>
      </c>
      <c r="U128" s="324">
        <f t="shared" ref="U128:U159" si="51">(T128/I128)</f>
        <v>0</v>
      </c>
      <c r="V128" s="325">
        <v>1635</v>
      </c>
      <c r="W128" s="324">
        <f t="shared" ref="W128:W159" si="52">(V128/I128)</f>
        <v>50.462962962962962</v>
      </c>
      <c r="X128" s="324">
        <v>40</v>
      </c>
      <c r="Y128" s="325"/>
      <c r="Z128" s="324">
        <f t="shared" si="35"/>
        <v>0</v>
      </c>
      <c r="AA128" s="324">
        <v>0</v>
      </c>
      <c r="AB128" s="326">
        <v>7.0000000000000007E-2</v>
      </c>
      <c r="AC128" s="326">
        <v>5.0000000000000001E-3</v>
      </c>
      <c r="AD128" s="324">
        <f t="shared" si="36"/>
        <v>91.000000000000014</v>
      </c>
      <c r="AE128" s="327">
        <f t="shared" si="37"/>
        <v>6.5</v>
      </c>
    </row>
    <row r="129" spans="1:31" ht="13.7" customHeight="1" x14ac:dyDescent="0.2">
      <c r="A129" s="313" t="s">
        <v>256</v>
      </c>
      <c r="B129" s="314" t="s">
        <v>8</v>
      </c>
      <c r="C129" s="314" t="s">
        <v>1</v>
      </c>
      <c r="D129" s="615">
        <v>1450</v>
      </c>
      <c r="E129" s="315">
        <f t="shared" si="46"/>
        <v>863.26333333333343</v>
      </c>
      <c r="F129" s="315">
        <f t="shared" si="27"/>
        <v>586.73666666666657</v>
      </c>
      <c r="G129" s="400">
        <f t="shared" si="28"/>
        <v>0.40464597701149418</v>
      </c>
      <c r="H129" s="314">
        <v>2</v>
      </c>
      <c r="I129" s="692">
        <v>32.4</v>
      </c>
      <c r="J129" s="692">
        <v>1.08</v>
      </c>
      <c r="K129" s="843">
        <v>16000</v>
      </c>
      <c r="L129" s="315">
        <f t="shared" si="47"/>
        <v>493.82716049382719</v>
      </c>
      <c r="M129" s="316">
        <f t="shared" si="48"/>
        <v>493.82716049382719</v>
      </c>
      <c r="N129" s="317">
        <v>430</v>
      </c>
      <c r="O129" s="316">
        <f t="shared" si="49"/>
        <v>26.543209876543212</v>
      </c>
      <c r="P129" s="317">
        <v>0</v>
      </c>
      <c r="Q129" s="316">
        <f t="shared" si="50"/>
        <v>0</v>
      </c>
      <c r="R129" s="687">
        <v>48</v>
      </c>
      <c r="S129" s="316">
        <f t="shared" si="38"/>
        <v>103.68</v>
      </c>
      <c r="T129" s="317">
        <v>0</v>
      </c>
      <c r="U129" s="316">
        <f t="shared" si="51"/>
        <v>0</v>
      </c>
      <c r="V129" s="317">
        <v>1635</v>
      </c>
      <c r="W129" s="316">
        <f t="shared" si="52"/>
        <v>50.462962962962962</v>
      </c>
      <c r="X129" s="316">
        <v>80</v>
      </c>
      <c r="Y129" s="317"/>
      <c r="Z129" s="316">
        <f t="shared" si="35"/>
        <v>0</v>
      </c>
      <c r="AA129" s="316">
        <v>0</v>
      </c>
      <c r="AB129" s="318">
        <v>7.0000000000000007E-2</v>
      </c>
      <c r="AC129" s="318">
        <v>5.0000000000000001E-3</v>
      </c>
      <c r="AD129" s="316">
        <f t="shared" si="36"/>
        <v>101.50000000000001</v>
      </c>
      <c r="AE129" s="319">
        <f t="shared" si="37"/>
        <v>7.25</v>
      </c>
    </row>
    <row r="130" spans="1:31" ht="13.7" customHeight="1" x14ac:dyDescent="0.2">
      <c r="A130" s="313" t="s">
        <v>256</v>
      </c>
      <c r="B130" s="314" t="s">
        <v>8</v>
      </c>
      <c r="C130" s="314" t="s">
        <v>1</v>
      </c>
      <c r="D130" s="615">
        <v>1600</v>
      </c>
      <c r="E130" s="315">
        <f t="shared" si="46"/>
        <v>979.62493827160495</v>
      </c>
      <c r="F130" s="315">
        <f t="shared" ref="F130:F193" si="53">D130-E130</f>
        <v>620.37506172839505</v>
      </c>
      <c r="G130" s="400">
        <f t="shared" ref="G130:G193" si="54">F130/D130</f>
        <v>0.38773441358024691</v>
      </c>
      <c r="H130" s="314">
        <v>3</v>
      </c>
      <c r="I130" s="692">
        <v>32.4</v>
      </c>
      <c r="J130" s="692">
        <v>1.08</v>
      </c>
      <c r="K130" s="843">
        <v>16000</v>
      </c>
      <c r="L130" s="315">
        <f t="shared" si="47"/>
        <v>493.82716049382719</v>
      </c>
      <c r="M130" s="316">
        <f t="shared" si="48"/>
        <v>493.82716049382719</v>
      </c>
      <c r="N130" s="317">
        <v>430</v>
      </c>
      <c r="O130" s="316">
        <f t="shared" si="49"/>
        <v>39.814814814814817</v>
      </c>
      <c r="P130" s="317">
        <v>0</v>
      </c>
      <c r="Q130" s="316">
        <f t="shared" si="50"/>
        <v>0</v>
      </c>
      <c r="R130" s="687">
        <v>48</v>
      </c>
      <c r="S130" s="316">
        <f t="shared" si="38"/>
        <v>155.52000000000001</v>
      </c>
      <c r="T130" s="317">
        <v>0</v>
      </c>
      <c r="U130" s="316">
        <f t="shared" si="51"/>
        <v>0</v>
      </c>
      <c r="V130" s="317">
        <v>1635</v>
      </c>
      <c r="W130" s="316">
        <f t="shared" si="52"/>
        <v>50.462962962962962</v>
      </c>
      <c r="X130" s="316">
        <v>120</v>
      </c>
      <c r="Y130" s="317"/>
      <c r="Z130" s="316">
        <f t="shared" ref="Z130:Z193" si="55">Y130/I130</f>
        <v>0</v>
      </c>
      <c r="AA130" s="316">
        <v>0</v>
      </c>
      <c r="AB130" s="318">
        <v>7.0000000000000007E-2</v>
      </c>
      <c r="AC130" s="318">
        <v>5.0000000000000001E-3</v>
      </c>
      <c r="AD130" s="316">
        <f t="shared" ref="AD130:AD193" si="56">D130*AB130</f>
        <v>112.00000000000001</v>
      </c>
      <c r="AE130" s="319">
        <f t="shared" ref="AE130:AE193" si="57">D130*AC130</f>
        <v>8</v>
      </c>
    </row>
    <row r="131" spans="1:31" ht="13.7" customHeight="1" x14ac:dyDescent="0.2">
      <c r="A131" s="313" t="s">
        <v>256</v>
      </c>
      <c r="B131" s="314" t="s">
        <v>8</v>
      </c>
      <c r="C131" s="314" t="s">
        <v>1</v>
      </c>
      <c r="D131" s="615">
        <v>1750</v>
      </c>
      <c r="E131" s="315">
        <f t="shared" si="46"/>
        <v>1095.9865432098766</v>
      </c>
      <c r="F131" s="315">
        <f t="shared" si="53"/>
        <v>654.01345679012343</v>
      </c>
      <c r="G131" s="400">
        <f t="shared" si="54"/>
        <v>0.37372197530864198</v>
      </c>
      <c r="H131" s="314">
        <v>4</v>
      </c>
      <c r="I131" s="692">
        <v>32.4</v>
      </c>
      <c r="J131" s="692">
        <v>1.08</v>
      </c>
      <c r="K131" s="843">
        <v>16000</v>
      </c>
      <c r="L131" s="315">
        <f t="shared" si="47"/>
        <v>493.82716049382719</v>
      </c>
      <c r="M131" s="316">
        <f t="shared" si="48"/>
        <v>493.82716049382719</v>
      </c>
      <c r="N131" s="317">
        <v>430</v>
      </c>
      <c r="O131" s="316">
        <f t="shared" si="49"/>
        <v>53.086419753086425</v>
      </c>
      <c r="P131" s="317">
        <v>0</v>
      </c>
      <c r="Q131" s="316">
        <f t="shared" si="50"/>
        <v>0</v>
      </c>
      <c r="R131" s="687">
        <v>48</v>
      </c>
      <c r="S131" s="316">
        <f t="shared" ref="S131:S194" si="58">(R131*J131)*H131</f>
        <v>207.36</v>
      </c>
      <c r="T131" s="317">
        <v>0</v>
      </c>
      <c r="U131" s="316">
        <f t="shared" si="51"/>
        <v>0</v>
      </c>
      <c r="V131" s="317">
        <v>1635</v>
      </c>
      <c r="W131" s="316">
        <f t="shared" si="52"/>
        <v>50.462962962962962</v>
      </c>
      <c r="X131" s="316">
        <v>160</v>
      </c>
      <c r="Y131" s="317"/>
      <c r="Z131" s="316">
        <f t="shared" si="55"/>
        <v>0</v>
      </c>
      <c r="AA131" s="316">
        <v>0</v>
      </c>
      <c r="AB131" s="318">
        <v>7.0000000000000007E-2</v>
      </c>
      <c r="AC131" s="318">
        <v>5.0000000000000001E-3</v>
      </c>
      <c r="AD131" s="316">
        <f t="shared" si="56"/>
        <v>122.50000000000001</v>
      </c>
      <c r="AE131" s="319">
        <f t="shared" si="57"/>
        <v>8.75</v>
      </c>
    </row>
    <row r="132" spans="1:31" ht="13.7" customHeight="1" x14ac:dyDescent="0.2">
      <c r="A132" s="313" t="s">
        <v>256</v>
      </c>
      <c r="B132" s="314" t="s">
        <v>8</v>
      </c>
      <c r="C132" s="314" t="s">
        <v>1</v>
      </c>
      <c r="D132" s="615">
        <v>1900</v>
      </c>
      <c r="E132" s="315">
        <f t="shared" si="46"/>
        <v>1212.3481481481481</v>
      </c>
      <c r="F132" s="315">
        <f t="shared" si="53"/>
        <v>687.65185185185192</v>
      </c>
      <c r="G132" s="400">
        <f t="shared" si="54"/>
        <v>0.36192202729044837</v>
      </c>
      <c r="H132" s="314">
        <v>5</v>
      </c>
      <c r="I132" s="692">
        <v>32.4</v>
      </c>
      <c r="J132" s="692">
        <v>1.08</v>
      </c>
      <c r="K132" s="843">
        <v>16000</v>
      </c>
      <c r="L132" s="315">
        <f t="shared" si="47"/>
        <v>493.82716049382719</v>
      </c>
      <c r="M132" s="316">
        <f t="shared" si="48"/>
        <v>493.82716049382719</v>
      </c>
      <c r="N132" s="317">
        <v>430</v>
      </c>
      <c r="O132" s="316">
        <f t="shared" si="49"/>
        <v>66.358024691358025</v>
      </c>
      <c r="P132" s="317">
        <v>0</v>
      </c>
      <c r="Q132" s="316">
        <f t="shared" si="50"/>
        <v>0</v>
      </c>
      <c r="R132" s="687">
        <v>48</v>
      </c>
      <c r="S132" s="316">
        <f t="shared" si="58"/>
        <v>259.20000000000005</v>
      </c>
      <c r="T132" s="317">
        <v>0</v>
      </c>
      <c r="U132" s="316">
        <f t="shared" si="51"/>
        <v>0</v>
      </c>
      <c r="V132" s="317">
        <v>1635</v>
      </c>
      <c r="W132" s="316">
        <f t="shared" si="52"/>
        <v>50.462962962962962</v>
      </c>
      <c r="X132" s="316">
        <v>200</v>
      </c>
      <c r="Y132" s="317"/>
      <c r="Z132" s="316">
        <f t="shared" si="55"/>
        <v>0</v>
      </c>
      <c r="AA132" s="316">
        <v>0</v>
      </c>
      <c r="AB132" s="318">
        <v>7.0000000000000007E-2</v>
      </c>
      <c r="AC132" s="318">
        <v>5.0000000000000001E-3</v>
      </c>
      <c r="AD132" s="316">
        <f t="shared" si="56"/>
        <v>133</v>
      </c>
      <c r="AE132" s="319">
        <f t="shared" si="57"/>
        <v>9.5</v>
      </c>
    </row>
    <row r="133" spans="1:31" s="398" customFormat="1" ht="13.7" customHeight="1" thickBot="1" x14ac:dyDescent="0.25">
      <c r="A133" s="328" t="s">
        <v>256</v>
      </c>
      <c r="B133" s="329" t="s">
        <v>8</v>
      </c>
      <c r="C133" s="329" t="s">
        <v>1</v>
      </c>
      <c r="D133" s="616">
        <v>2050</v>
      </c>
      <c r="E133" s="330">
        <f t="shared" si="46"/>
        <v>1328.7097530864198</v>
      </c>
      <c r="F133" s="330">
        <f t="shared" si="53"/>
        <v>721.29024691358018</v>
      </c>
      <c r="G133" s="401">
        <f t="shared" si="54"/>
        <v>0.35184890093345372</v>
      </c>
      <c r="H133" s="329">
        <v>6</v>
      </c>
      <c r="I133" s="693">
        <v>32.4</v>
      </c>
      <c r="J133" s="693">
        <v>1.08</v>
      </c>
      <c r="K133" s="843">
        <v>16000</v>
      </c>
      <c r="L133" s="330">
        <f t="shared" si="47"/>
        <v>493.82716049382719</v>
      </c>
      <c r="M133" s="331">
        <f t="shared" si="48"/>
        <v>493.82716049382719</v>
      </c>
      <c r="N133" s="332">
        <v>430</v>
      </c>
      <c r="O133" s="331">
        <f t="shared" si="49"/>
        <v>79.629629629629633</v>
      </c>
      <c r="P133" s="332">
        <v>0</v>
      </c>
      <c r="Q133" s="331">
        <f t="shared" si="50"/>
        <v>0</v>
      </c>
      <c r="R133" s="688">
        <v>48</v>
      </c>
      <c r="S133" s="331">
        <f t="shared" si="58"/>
        <v>311.04000000000002</v>
      </c>
      <c r="T133" s="332">
        <v>0</v>
      </c>
      <c r="U133" s="331">
        <f t="shared" si="51"/>
        <v>0</v>
      </c>
      <c r="V133" s="332">
        <v>1635</v>
      </c>
      <c r="W133" s="331">
        <f t="shared" si="52"/>
        <v>50.462962962962962</v>
      </c>
      <c r="X133" s="331">
        <v>240</v>
      </c>
      <c r="Y133" s="332"/>
      <c r="Z133" s="331">
        <f t="shared" si="55"/>
        <v>0</v>
      </c>
      <c r="AA133" s="331">
        <v>0</v>
      </c>
      <c r="AB133" s="333">
        <v>7.0000000000000007E-2</v>
      </c>
      <c r="AC133" s="333">
        <v>5.0000000000000001E-3</v>
      </c>
      <c r="AD133" s="331">
        <f t="shared" si="56"/>
        <v>143.5</v>
      </c>
      <c r="AE133" s="334">
        <f t="shared" si="57"/>
        <v>10.25</v>
      </c>
    </row>
    <row r="134" spans="1:31" ht="13.7" customHeight="1" x14ac:dyDescent="0.2">
      <c r="A134" s="385" t="s">
        <v>256</v>
      </c>
      <c r="B134" s="322" t="s">
        <v>9</v>
      </c>
      <c r="C134" s="322" t="s">
        <v>1</v>
      </c>
      <c r="D134" s="614">
        <v>1300</v>
      </c>
      <c r="E134" s="323">
        <f t="shared" si="46"/>
        <v>802.92024691358029</v>
      </c>
      <c r="F134" s="323">
        <f t="shared" si="53"/>
        <v>497.07975308641971</v>
      </c>
      <c r="G134" s="399">
        <f t="shared" si="54"/>
        <v>0.3823690408357075</v>
      </c>
      <c r="H134" s="322">
        <v>1</v>
      </c>
      <c r="I134" s="691">
        <v>32.4</v>
      </c>
      <c r="J134" s="691">
        <v>1.08</v>
      </c>
      <c r="K134" s="843">
        <v>17815</v>
      </c>
      <c r="L134" s="323">
        <f t="shared" si="47"/>
        <v>549.84567901234573</v>
      </c>
      <c r="M134" s="324">
        <f t="shared" si="48"/>
        <v>549.84567901234573</v>
      </c>
      <c r="N134" s="325">
        <v>430</v>
      </c>
      <c r="O134" s="324">
        <f t="shared" si="49"/>
        <v>13.271604938271606</v>
      </c>
      <c r="P134" s="325">
        <v>0</v>
      </c>
      <c r="Q134" s="324">
        <f t="shared" si="50"/>
        <v>0</v>
      </c>
      <c r="R134" s="690">
        <v>48</v>
      </c>
      <c r="S134" s="324">
        <f t="shared" si="58"/>
        <v>51.84</v>
      </c>
      <c r="T134" s="325">
        <v>0</v>
      </c>
      <c r="U134" s="324">
        <f t="shared" si="51"/>
        <v>0</v>
      </c>
      <c r="V134" s="325">
        <v>1635</v>
      </c>
      <c r="W134" s="324">
        <f t="shared" si="52"/>
        <v>50.462962962962962</v>
      </c>
      <c r="X134" s="324">
        <v>40</v>
      </c>
      <c r="Y134" s="325"/>
      <c r="Z134" s="324">
        <f t="shared" si="55"/>
        <v>0</v>
      </c>
      <c r="AA134" s="324">
        <v>0</v>
      </c>
      <c r="AB134" s="326">
        <v>7.0000000000000007E-2</v>
      </c>
      <c r="AC134" s="326">
        <v>5.0000000000000001E-3</v>
      </c>
      <c r="AD134" s="324">
        <f t="shared" si="56"/>
        <v>91.000000000000014</v>
      </c>
      <c r="AE134" s="327">
        <f t="shared" si="57"/>
        <v>6.5</v>
      </c>
    </row>
    <row r="135" spans="1:31" ht="13.7" customHeight="1" x14ac:dyDescent="0.2">
      <c r="A135" s="313" t="s">
        <v>256</v>
      </c>
      <c r="B135" s="314" t="s">
        <v>9</v>
      </c>
      <c r="C135" s="314" t="s">
        <v>1</v>
      </c>
      <c r="D135" s="615">
        <v>1450</v>
      </c>
      <c r="E135" s="315">
        <f t="shared" si="46"/>
        <v>919.28185185185191</v>
      </c>
      <c r="F135" s="315">
        <f t="shared" si="53"/>
        <v>530.71814814814809</v>
      </c>
      <c r="G135" s="400">
        <f t="shared" si="54"/>
        <v>0.36601251596424006</v>
      </c>
      <c r="H135" s="314">
        <v>2</v>
      </c>
      <c r="I135" s="692">
        <v>32.4</v>
      </c>
      <c r="J135" s="692">
        <v>1.08</v>
      </c>
      <c r="K135" s="843">
        <v>17815</v>
      </c>
      <c r="L135" s="315">
        <f t="shared" si="47"/>
        <v>549.84567901234573</v>
      </c>
      <c r="M135" s="316">
        <f t="shared" si="48"/>
        <v>549.84567901234573</v>
      </c>
      <c r="N135" s="317">
        <v>430</v>
      </c>
      <c r="O135" s="316">
        <f t="shared" si="49"/>
        <v>26.543209876543212</v>
      </c>
      <c r="P135" s="317">
        <v>0</v>
      </c>
      <c r="Q135" s="316">
        <f t="shared" si="50"/>
        <v>0</v>
      </c>
      <c r="R135" s="687">
        <v>48</v>
      </c>
      <c r="S135" s="316">
        <f t="shared" si="58"/>
        <v>103.68</v>
      </c>
      <c r="T135" s="317">
        <v>0</v>
      </c>
      <c r="U135" s="316">
        <f t="shared" si="51"/>
        <v>0</v>
      </c>
      <c r="V135" s="317">
        <v>1635</v>
      </c>
      <c r="W135" s="316">
        <f t="shared" si="52"/>
        <v>50.462962962962962</v>
      </c>
      <c r="X135" s="316">
        <v>80</v>
      </c>
      <c r="Y135" s="317"/>
      <c r="Z135" s="316">
        <f t="shared" si="55"/>
        <v>0</v>
      </c>
      <c r="AA135" s="316">
        <v>0</v>
      </c>
      <c r="AB135" s="318">
        <v>7.0000000000000007E-2</v>
      </c>
      <c r="AC135" s="318">
        <v>5.0000000000000001E-3</v>
      </c>
      <c r="AD135" s="316">
        <f t="shared" si="56"/>
        <v>101.50000000000001</v>
      </c>
      <c r="AE135" s="319">
        <f t="shared" si="57"/>
        <v>7.25</v>
      </c>
    </row>
    <row r="136" spans="1:31" ht="13.7" customHeight="1" x14ac:dyDescent="0.2">
      <c r="A136" s="313" t="s">
        <v>256</v>
      </c>
      <c r="B136" s="314" t="s">
        <v>9</v>
      </c>
      <c r="C136" s="314" t="s">
        <v>1</v>
      </c>
      <c r="D136" s="615">
        <v>1600</v>
      </c>
      <c r="E136" s="315">
        <f t="shared" si="46"/>
        <v>1035.6434567901235</v>
      </c>
      <c r="F136" s="315">
        <f t="shared" si="53"/>
        <v>564.35654320987646</v>
      </c>
      <c r="G136" s="400">
        <f t="shared" si="54"/>
        <v>0.35272283950617278</v>
      </c>
      <c r="H136" s="314">
        <v>3</v>
      </c>
      <c r="I136" s="692">
        <v>32.4</v>
      </c>
      <c r="J136" s="692">
        <v>1.08</v>
      </c>
      <c r="K136" s="843">
        <v>17815</v>
      </c>
      <c r="L136" s="315">
        <f t="shared" si="47"/>
        <v>549.84567901234573</v>
      </c>
      <c r="M136" s="316">
        <f t="shared" si="48"/>
        <v>549.84567901234573</v>
      </c>
      <c r="N136" s="317">
        <v>430</v>
      </c>
      <c r="O136" s="316">
        <f t="shared" si="49"/>
        <v>39.814814814814817</v>
      </c>
      <c r="P136" s="317">
        <v>0</v>
      </c>
      <c r="Q136" s="316">
        <f t="shared" si="50"/>
        <v>0</v>
      </c>
      <c r="R136" s="687">
        <v>48</v>
      </c>
      <c r="S136" s="316">
        <f t="shared" si="58"/>
        <v>155.52000000000001</v>
      </c>
      <c r="T136" s="317">
        <v>0</v>
      </c>
      <c r="U136" s="316">
        <f t="shared" si="51"/>
        <v>0</v>
      </c>
      <c r="V136" s="317">
        <v>1635</v>
      </c>
      <c r="W136" s="316">
        <f t="shared" si="52"/>
        <v>50.462962962962962</v>
      </c>
      <c r="X136" s="316">
        <v>120</v>
      </c>
      <c r="Y136" s="317"/>
      <c r="Z136" s="316">
        <f t="shared" si="55"/>
        <v>0</v>
      </c>
      <c r="AA136" s="316">
        <v>0</v>
      </c>
      <c r="AB136" s="318">
        <v>7.0000000000000007E-2</v>
      </c>
      <c r="AC136" s="318">
        <v>5.0000000000000001E-3</v>
      </c>
      <c r="AD136" s="316">
        <f t="shared" si="56"/>
        <v>112.00000000000001</v>
      </c>
      <c r="AE136" s="319">
        <f t="shared" si="57"/>
        <v>8</v>
      </c>
    </row>
    <row r="137" spans="1:31" ht="13.7" customHeight="1" x14ac:dyDescent="0.2">
      <c r="A137" s="313" t="s">
        <v>256</v>
      </c>
      <c r="B137" s="314" t="s">
        <v>9</v>
      </c>
      <c r="C137" s="314" t="s">
        <v>1</v>
      </c>
      <c r="D137" s="615">
        <v>1750</v>
      </c>
      <c r="E137" s="315">
        <f t="shared" si="46"/>
        <v>1152.005061728395</v>
      </c>
      <c r="F137" s="315">
        <f t="shared" si="53"/>
        <v>597.99493827160495</v>
      </c>
      <c r="G137" s="400">
        <f t="shared" si="54"/>
        <v>0.34171139329806</v>
      </c>
      <c r="H137" s="314">
        <v>4</v>
      </c>
      <c r="I137" s="692">
        <v>32.4</v>
      </c>
      <c r="J137" s="692">
        <v>1.08</v>
      </c>
      <c r="K137" s="843">
        <v>17815</v>
      </c>
      <c r="L137" s="315">
        <f t="shared" si="47"/>
        <v>549.84567901234573</v>
      </c>
      <c r="M137" s="316">
        <f t="shared" si="48"/>
        <v>549.84567901234573</v>
      </c>
      <c r="N137" s="317">
        <v>430</v>
      </c>
      <c r="O137" s="316">
        <f t="shared" si="49"/>
        <v>53.086419753086425</v>
      </c>
      <c r="P137" s="317">
        <v>0</v>
      </c>
      <c r="Q137" s="316">
        <f t="shared" si="50"/>
        <v>0</v>
      </c>
      <c r="R137" s="687">
        <v>48</v>
      </c>
      <c r="S137" s="316">
        <f t="shared" si="58"/>
        <v>207.36</v>
      </c>
      <c r="T137" s="317">
        <v>0</v>
      </c>
      <c r="U137" s="316">
        <f t="shared" si="51"/>
        <v>0</v>
      </c>
      <c r="V137" s="317">
        <v>1635</v>
      </c>
      <c r="W137" s="316">
        <f t="shared" si="52"/>
        <v>50.462962962962962</v>
      </c>
      <c r="X137" s="316">
        <v>160</v>
      </c>
      <c r="Y137" s="317"/>
      <c r="Z137" s="316">
        <f t="shared" si="55"/>
        <v>0</v>
      </c>
      <c r="AA137" s="316">
        <v>0</v>
      </c>
      <c r="AB137" s="318">
        <v>7.0000000000000007E-2</v>
      </c>
      <c r="AC137" s="318">
        <v>5.0000000000000001E-3</v>
      </c>
      <c r="AD137" s="316">
        <f t="shared" si="56"/>
        <v>122.50000000000001</v>
      </c>
      <c r="AE137" s="319">
        <f t="shared" si="57"/>
        <v>8.75</v>
      </c>
    </row>
    <row r="138" spans="1:31" ht="13.7" customHeight="1" x14ac:dyDescent="0.2">
      <c r="A138" s="313" t="s">
        <v>256</v>
      </c>
      <c r="B138" s="314" t="s">
        <v>9</v>
      </c>
      <c r="C138" s="314" t="s">
        <v>1</v>
      </c>
      <c r="D138" s="615">
        <v>1900</v>
      </c>
      <c r="E138" s="315">
        <f t="shared" si="46"/>
        <v>1268.3666666666668</v>
      </c>
      <c r="F138" s="315">
        <f t="shared" si="53"/>
        <v>631.63333333333321</v>
      </c>
      <c r="G138" s="400">
        <f t="shared" si="54"/>
        <v>0.33243859649122803</v>
      </c>
      <c r="H138" s="314">
        <v>5</v>
      </c>
      <c r="I138" s="692">
        <v>32.4</v>
      </c>
      <c r="J138" s="692">
        <v>1.08</v>
      </c>
      <c r="K138" s="843">
        <v>17815</v>
      </c>
      <c r="L138" s="315">
        <f t="shared" si="47"/>
        <v>549.84567901234573</v>
      </c>
      <c r="M138" s="316">
        <f t="shared" si="48"/>
        <v>549.84567901234573</v>
      </c>
      <c r="N138" s="317">
        <v>430</v>
      </c>
      <c r="O138" s="316">
        <f t="shared" si="49"/>
        <v>66.358024691358025</v>
      </c>
      <c r="P138" s="317">
        <v>0</v>
      </c>
      <c r="Q138" s="316">
        <f t="shared" si="50"/>
        <v>0</v>
      </c>
      <c r="R138" s="687">
        <v>48</v>
      </c>
      <c r="S138" s="316">
        <f t="shared" si="58"/>
        <v>259.20000000000005</v>
      </c>
      <c r="T138" s="317">
        <v>0</v>
      </c>
      <c r="U138" s="316">
        <f t="shared" si="51"/>
        <v>0</v>
      </c>
      <c r="V138" s="317">
        <v>1635</v>
      </c>
      <c r="W138" s="316">
        <f t="shared" si="52"/>
        <v>50.462962962962962</v>
      </c>
      <c r="X138" s="316">
        <v>200</v>
      </c>
      <c r="Y138" s="317"/>
      <c r="Z138" s="316">
        <f t="shared" si="55"/>
        <v>0</v>
      </c>
      <c r="AA138" s="316">
        <v>0</v>
      </c>
      <c r="AB138" s="318">
        <v>7.0000000000000007E-2</v>
      </c>
      <c r="AC138" s="318">
        <v>5.0000000000000001E-3</v>
      </c>
      <c r="AD138" s="316">
        <f t="shared" si="56"/>
        <v>133</v>
      </c>
      <c r="AE138" s="319">
        <f t="shared" si="57"/>
        <v>9.5</v>
      </c>
    </row>
    <row r="139" spans="1:31" ht="13.7" customHeight="1" thickBot="1" x14ac:dyDescent="0.25">
      <c r="A139" s="328" t="s">
        <v>256</v>
      </c>
      <c r="B139" s="329" t="s">
        <v>9</v>
      </c>
      <c r="C139" s="329" t="s">
        <v>1</v>
      </c>
      <c r="D139" s="616">
        <v>2050</v>
      </c>
      <c r="E139" s="330">
        <f t="shared" si="46"/>
        <v>1384.7282716049385</v>
      </c>
      <c r="F139" s="330">
        <f t="shared" si="53"/>
        <v>665.27172839506147</v>
      </c>
      <c r="G139" s="401">
        <f t="shared" si="54"/>
        <v>0.3245227943390544</v>
      </c>
      <c r="H139" s="329">
        <v>6</v>
      </c>
      <c r="I139" s="693">
        <v>32.4</v>
      </c>
      <c r="J139" s="693">
        <v>1.08</v>
      </c>
      <c r="K139" s="843">
        <v>17815</v>
      </c>
      <c r="L139" s="330">
        <f t="shared" si="47"/>
        <v>549.84567901234573</v>
      </c>
      <c r="M139" s="331">
        <f t="shared" si="48"/>
        <v>549.84567901234573</v>
      </c>
      <c r="N139" s="332">
        <v>430</v>
      </c>
      <c r="O139" s="331">
        <f t="shared" si="49"/>
        <v>79.629629629629633</v>
      </c>
      <c r="P139" s="332">
        <v>0</v>
      </c>
      <c r="Q139" s="331">
        <f t="shared" si="50"/>
        <v>0</v>
      </c>
      <c r="R139" s="688">
        <v>48</v>
      </c>
      <c r="S139" s="331">
        <f t="shared" si="58"/>
        <v>311.04000000000002</v>
      </c>
      <c r="T139" s="332">
        <v>0</v>
      </c>
      <c r="U139" s="331">
        <f t="shared" si="51"/>
        <v>0</v>
      </c>
      <c r="V139" s="332">
        <v>1635</v>
      </c>
      <c r="W139" s="331">
        <f t="shared" si="52"/>
        <v>50.462962962962962</v>
      </c>
      <c r="X139" s="331">
        <v>240</v>
      </c>
      <c r="Y139" s="332"/>
      <c r="Z139" s="331">
        <f t="shared" si="55"/>
        <v>0</v>
      </c>
      <c r="AA139" s="331">
        <v>0</v>
      </c>
      <c r="AB139" s="333">
        <v>7.0000000000000007E-2</v>
      </c>
      <c r="AC139" s="333">
        <v>5.0000000000000001E-3</v>
      </c>
      <c r="AD139" s="331">
        <f t="shared" si="56"/>
        <v>143.5</v>
      </c>
      <c r="AE139" s="334">
        <f t="shared" si="57"/>
        <v>10.25</v>
      </c>
    </row>
    <row r="140" spans="1:31" s="396" customFormat="1" ht="13.7" customHeight="1" x14ac:dyDescent="0.2">
      <c r="A140" s="385" t="s">
        <v>256</v>
      </c>
      <c r="B140" s="322" t="s">
        <v>10</v>
      </c>
      <c r="C140" s="322" t="s">
        <v>1</v>
      </c>
      <c r="D140" s="614">
        <v>1100</v>
      </c>
      <c r="E140" s="323">
        <f t="shared" si="46"/>
        <v>772.14864197530869</v>
      </c>
      <c r="F140" s="323">
        <f t="shared" si="53"/>
        <v>327.85135802469131</v>
      </c>
      <c r="G140" s="399">
        <f t="shared" si="54"/>
        <v>0.29804668911335574</v>
      </c>
      <c r="H140" s="322">
        <v>1</v>
      </c>
      <c r="I140" s="691">
        <v>32.4</v>
      </c>
      <c r="J140" s="691">
        <v>1.08</v>
      </c>
      <c r="K140" s="843">
        <v>16980</v>
      </c>
      <c r="L140" s="323">
        <f t="shared" si="47"/>
        <v>524.07407407407413</v>
      </c>
      <c r="M140" s="324">
        <f t="shared" si="48"/>
        <v>524.07407407407413</v>
      </c>
      <c r="N140" s="325">
        <v>430</v>
      </c>
      <c r="O140" s="324">
        <f t="shared" si="49"/>
        <v>13.271604938271606</v>
      </c>
      <c r="P140" s="325">
        <v>0</v>
      </c>
      <c r="Q140" s="324">
        <f t="shared" si="50"/>
        <v>0</v>
      </c>
      <c r="R140" s="690">
        <v>48</v>
      </c>
      <c r="S140" s="324">
        <f t="shared" si="58"/>
        <v>51.84</v>
      </c>
      <c r="T140" s="325">
        <v>0</v>
      </c>
      <c r="U140" s="324">
        <f t="shared" si="51"/>
        <v>0</v>
      </c>
      <c r="V140" s="325">
        <v>1635</v>
      </c>
      <c r="W140" s="324">
        <f t="shared" si="52"/>
        <v>50.462962962962962</v>
      </c>
      <c r="X140" s="324">
        <v>50</v>
      </c>
      <c r="Y140" s="325"/>
      <c r="Z140" s="324">
        <f t="shared" si="55"/>
        <v>0</v>
      </c>
      <c r="AA140" s="324">
        <v>0</v>
      </c>
      <c r="AB140" s="326">
        <v>7.0000000000000007E-2</v>
      </c>
      <c r="AC140" s="326">
        <v>5.0000000000000001E-3</v>
      </c>
      <c r="AD140" s="324">
        <f t="shared" si="56"/>
        <v>77.000000000000014</v>
      </c>
      <c r="AE140" s="327">
        <f t="shared" si="57"/>
        <v>5.5</v>
      </c>
    </row>
    <row r="141" spans="1:31" ht="13.7" customHeight="1" x14ac:dyDescent="0.2">
      <c r="A141" s="313" t="s">
        <v>256</v>
      </c>
      <c r="B141" s="314" t="s">
        <v>10</v>
      </c>
      <c r="C141" s="314" t="s">
        <v>1</v>
      </c>
      <c r="D141" s="615">
        <v>1250</v>
      </c>
      <c r="E141" s="315">
        <f t="shared" si="46"/>
        <v>898.51024691358032</v>
      </c>
      <c r="F141" s="315">
        <f t="shared" si="53"/>
        <v>351.48975308641968</v>
      </c>
      <c r="G141" s="400">
        <f t="shared" si="54"/>
        <v>0.28119180246913572</v>
      </c>
      <c r="H141" s="314">
        <v>2</v>
      </c>
      <c r="I141" s="692">
        <v>32.4</v>
      </c>
      <c r="J141" s="692">
        <v>1.08</v>
      </c>
      <c r="K141" s="843">
        <v>16980</v>
      </c>
      <c r="L141" s="315">
        <f t="shared" si="47"/>
        <v>524.07407407407413</v>
      </c>
      <c r="M141" s="316">
        <f t="shared" si="48"/>
        <v>524.07407407407413</v>
      </c>
      <c r="N141" s="317">
        <v>430</v>
      </c>
      <c r="O141" s="316">
        <f t="shared" si="49"/>
        <v>26.543209876543212</v>
      </c>
      <c r="P141" s="317">
        <v>0</v>
      </c>
      <c r="Q141" s="316">
        <f t="shared" si="50"/>
        <v>0</v>
      </c>
      <c r="R141" s="687">
        <v>48</v>
      </c>
      <c r="S141" s="316">
        <f t="shared" si="58"/>
        <v>103.68</v>
      </c>
      <c r="T141" s="317">
        <v>0</v>
      </c>
      <c r="U141" s="316">
        <f t="shared" si="51"/>
        <v>0</v>
      </c>
      <c r="V141" s="317">
        <v>1635</v>
      </c>
      <c r="W141" s="316">
        <f t="shared" si="52"/>
        <v>50.462962962962962</v>
      </c>
      <c r="X141" s="316">
        <v>100</v>
      </c>
      <c r="Y141" s="317"/>
      <c r="Z141" s="316">
        <f t="shared" si="55"/>
        <v>0</v>
      </c>
      <c r="AA141" s="316">
        <v>0</v>
      </c>
      <c r="AB141" s="318">
        <v>7.0000000000000007E-2</v>
      </c>
      <c r="AC141" s="318">
        <v>5.0000000000000001E-3</v>
      </c>
      <c r="AD141" s="316">
        <f t="shared" si="56"/>
        <v>87.500000000000014</v>
      </c>
      <c r="AE141" s="319">
        <f t="shared" si="57"/>
        <v>6.25</v>
      </c>
    </row>
    <row r="142" spans="1:31" ht="13.7" customHeight="1" x14ac:dyDescent="0.2">
      <c r="A142" s="313" t="s">
        <v>256</v>
      </c>
      <c r="B142" s="314" t="s">
        <v>10</v>
      </c>
      <c r="C142" s="314" t="s">
        <v>1</v>
      </c>
      <c r="D142" s="615">
        <v>1400</v>
      </c>
      <c r="E142" s="315">
        <f t="shared" si="46"/>
        <v>1024.8718518518517</v>
      </c>
      <c r="F142" s="315">
        <f t="shared" si="53"/>
        <v>375.12814814814828</v>
      </c>
      <c r="G142" s="400">
        <f t="shared" si="54"/>
        <v>0.26794867724867732</v>
      </c>
      <c r="H142" s="314">
        <v>3</v>
      </c>
      <c r="I142" s="692">
        <v>32.4</v>
      </c>
      <c r="J142" s="692">
        <v>1.08</v>
      </c>
      <c r="K142" s="843">
        <v>16980</v>
      </c>
      <c r="L142" s="315">
        <f t="shared" si="47"/>
        <v>524.07407407407413</v>
      </c>
      <c r="M142" s="316">
        <f t="shared" si="48"/>
        <v>524.07407407407413</v>
      </c>
      <c r="N142" s="317">
        <v>430</v>
      </c>
      <c r="O142" s="316">
        <f t="shared" si="49"/>
        <v>39.814814814814817</v>
      </c>
      <c r="P142" s="317">
        <v>0</v>
      </c>
      <c r="Q142" s="316">
        <f t="shared" si="50"/>
        <v>0</v>
      </c>
      <c r="R142" s="687">
        <v>48</v>
      </c>
      <c r="S142" s="316">
        <f t="shared" si="58"/>
        <v>155.52000000000001</v>
      </c>
      <c r="T142" s="317">
        <v>0</v>
      </c>
      <c r="U142" s="316">
        <f t="shared" si="51"/>
        <v>0</v>
      </c>
      <c r="V142" s="317">
        <v>1635</v>
      </c>
      <c r="W142" s="316">
        <f t="shared" si="52"/>
        <v>50.462962962962962</v>
      </c>
      <c r="X142" s="316">
        <v>150</v>
      </c>
      <c r="Y142" s="317"/>
      <c r="Z142" s="316">
        <f t="shared" si="55"/>
        <v>0</v>
      </c>
      <c r="AA142" s="316">
        <v>0</v>
      </c>
      <c r="AB142" s="318">
        <v>7.0000000000000007E-2</v>
      </c>
      <c r="AC142" s="318">
        <v>5.0000000000000001E-3</v>
      </c>
      <c r="AD142" s="316">
        <f t="shared" si="56"/>
        <v>98.000000000000014</v>
      </c>
      <c r="AE142" s="319">
        <f t="shared" si="57"/>
        <v>7</v>
      </c>
    </row>
    <row r="143" spans="1:31" ht="13.7" customHeight="1" x14ac:dyDescent="0.2">
      <c r="A143" s="313" t="s">
        <v>256</v>
      </c>
      <c r="B143" s="314" t="s">
        <v>10</v>
      </c>
      <c r="C143" s="314" t="s">
        <v>1</v>
      </c>
      <c r="D143" s="615">
        <v>1550</v>
      </c>
      <c r="E143" s="315">
        <f t="shared" si="46"/>
        <v>1151.2334567901235</v>
      </c>
      <c r="F143" s="315">
        <f t="shared" si="53"/>
        <v>398.76654320987655</v>
      </c>
      <c r="G143" s="400">
        <f t="shared" si="54"/>
        <v>0.25726873755475904</v>
      </c>
      <c r="H143" s="314">
        <v>4</v>
      </c>
      <c r="I143" s="692">
        <v>32.4</v>
      </c>
      <c r="J143" s="692">
        <v>1.08</v>
      </c>
      <c r="K143" s="843">
        <v>16980</v>
      </c>
      <c r="L143" s="315">
        <f t="shared" si="47"/>
        <v>524.07407407407413</v>
      </c>
      <c r="M143" s="316">
        <f t="shared" si="48"/>
        <v>524.07407407407413</v>
      </c>
      <c r="N143" s="317">
        <v>430</v>
      </c>
      <c r="O143" s="316">
        <f t="shared" si="49"/>
        <v>53.086419753086425</v>
      </c>
      <c r="P143" s="317">
        <v>0</v>
      </c>
      <c r="Q143" s="316">
        <f t="shared" si="50"/>
        <v>0</v>
      </c>
      <c r="R143" s="687">
        <v>48</v>
      </c>
      <c r="S143" s="316">
        <f t="shared" si="58"/>
        <v>207.36</v>
      </c>
      <c r="T143" s="317">
        <v>0</v>
      </c>
      <c r="U143" s="316">
        <f t="shared" si="51"/>
        <v>0</v>
      </c>
      <c r="V143" s="317">
        <v>1635</v>
      </c>
      <c r="W143" s="316">
        <f t="shared" si="52"/>
        <v>50.462962962962962</v>
      </c>
      <c r="X143" s="316">
        <v>200</v>
      </c>
      <c r="Y143" s="317"/>
      <c r="Z143" s="316">
        <f t="shared" si="55"/>
        <v>0</v>
      </c>
      <c r="AA143" s="316">
        <v>0</v>
      </c>
      <c r="AB143" s="318">
        <v>7.0000000000000007E-2</v>
      </c>
      <c r="AC143" s="318">
        <v>5.0000000000000001E-3</v>
      </c>
      <c r="AD143" s="316">
        <f t="shared" si="56"/>
        <v>108.50000000000001</v>
      </c>
      <c r="AE143" s="319">
        <f t="shared" si="57"/>
        <v>7.75</v>
      </c>
    </row>
    <row r="144" spans="1:31" ht="13.7" customHeight="1" x14ac:dyDescent="0.2">
      <c r="A144" s="313" t="s">
        <v>256</v>
      </c>
      <c r="B144" s="314" t="s">
        <v>10</v>
      </c>
      <c r="C144" s="314" t="s">
        <v>1</v>
      </c>
      <c r="D144" s="615">
        <v>1700</v>
      </c>
      <c r="E144" s="315">
        <f t="shared" si="46"/>
        <v>1277.5950617283952</v>
      </c>
      <c r="F144" s="315">
        <f t="shared" si="53"/>
        <v>422.40493827160481</v>
      </c>
      <c r="G144" s="400">
        <f t="shared" si="54"/>
        <v>0.24847349310094399</v>
      </c>
      <c r="H144" s="314">
        <v>5</v>
      </c>
      <c r="I144" s="692">
        <v>32.4</v>
      </c>
      <c r="J144" s="692">
        <v>1.08</v>
      </c>
      <c r="K144" s="843">
        <v>16980</v>
      </c>
      <c r="L144" s="315">
        <f t="shared" si="47"/>
        <v>524.07407407407413</v>
      </c>
      <c r="M144" s="316">
        <f t="shared" si="48"/>
        <v>524.07407407407413</v>
      </c>
      <c r="N144" s="317">
        <v>430</v>
      </c>
      <c r="O144" s="316">
        <f t="shared" si="49"/>
        <v>66.358024691358025</v>
      </c>
      <c r="P144" s="317">
        <v>0</v>
      </c>
      <c r="Q144" s="316">
        <f t="shared" si="50"/>
        <v>0</v>
      </c>
      <c r="R144" s="687">
        <v>48</v>
      </c>
      <c r="S144" s="316">
        <f t="shared" si="58"/>
        <v>259.20000000000005</v>
      </c>
      <c r="T144" s="317">
        <v>0</v>
      </c>
      <c r="U144" s="316">
        <f t="shared" si="51"/>
        <v>0</v>
      </c>
      <c r="V144" s="317">
        <v>1635</v>
      </c>
      <c r="W144" s="316">
        <f t="shared" si="52"/>
        <v>50.462962962962962</v>
      </c>
      <c r="X144" s="316">
        <v>250</v>
      </c>
      <c r="Y144" s="317"/>
      <c r="Z144" s="316">
        <f t="shared" si="55"/>
        <v>0</v>
      </c>
      <c r="AA144" s="316">
        <v>0</v>
      </c>
      <c r="AB144" s="318">
        <v>7.0000000000000007E-2</v>
      </c>
      <c r="AC144" s="318">
        <v>5.0000000000000001E-3</v>
      </c>
      <c r="AD144" s="316">
        <f t="shared" si="56"/>
        <v>119.00000000000001</v>
      </c>
      <c r="AE144" s="319">
        <f t="shared" si="57"/>
        <v>8.5</v>
      </c>
    </row>
    <row r="145" spans="1:50" s="398" customFormat="1" ht="13.7" customHeight="1" thickBot="1" x14ac:dyDescent="0.25">
      <c r="A145" s="328" t="s">
        <v>256</v>
      </c>
      <c r="B145" s="329" t="s">
        <v>10</v>
      </c>
      <c r="C145" s="329" t="s">
        <v>1</v>
      </c>
      <c r="D145" s="616">
        <v>1850</v>
      </c>
      <c r="E145" s="330">
        <f t="shared" si="46"/>
        <v>1403.9566666666669</v>
      </c>
      <c r="F145" s="330">
        <f t="shared" si="53"/>
        <v>446.04333333333307</v>
      </c>
      <c r="G145" s="401">
        <f t="shared" si="54"/>
        <v>0.24110450450450435</v>
      </c>
      <c r="H145" s="329">
        <v>6</v>
      </c>
      <c r="I145" s="693">
        <v>32.4</v>
      </c>
      <c r="J145" s="693">
        <v>1.08</v>
      </c>
      <c r="K145" s="843">
        <v>16980</v>
      </c>
      <c r="L145" s="330">
        <f t="shared" si="47"/>
        <v>524.07407407407413</v>
      </c>
      <c r="M145" s="331">
        <f t="shared" si="48"/>
        <v>524.07407407407413</v>
      </c>
      <c r="N145" s="332">
        <v>430</v>
      </c>
      <c r="O145" s="331">
        <f t="shared" si="49"/>
        <v>79.629629629629633</v>
      </c>
      <c r="P145" s="332">
        <v>0</v>
      </c>
      <c r="Q145" s="331">
        <f t="shared" si="50"/>
        <v>0</v>
      </c>
      <c r="R145" s="688">
        <v>48</v>
      </c>
      <c r="S145" s="331">
        <f t="shared" si="58"/>
        <v>311.04000000000002</v>
      </c>
      <c r="T145" s="332">
        <v>0</v>
      </c>
      <c r="U145" s="331">
        <f t="shared" si="51"/>
        <v>0</v>
      </c>
      <c r="V145" s="332">
        <v>1635</v>
      </c>
      <c r="W145" s="331">
        <f t="shared" si="52"/>
        <v>50.462962962962962</v>
      </c>
      <c r="X145" s="331">
        <v>300</v>
      </c>
      <c r="Y145" s="332"/>
      <c r="Z145" s="331">
        <f t="shared" si="55"/>
        <v>0</v>
      </c>
      <c r="AA145" s="331">
        <v>0</v>
      </c>
      <c r="AB145" s="333">
        <v>7.0000000000000007E-2</v>
      </c>
      <c r="AC145" s="333">
        <v>5.0000000000000001E-3</v>
      </c>
      <c r="AD145" s="331">
        <f t="shared" si="56"/>
        <v>129.5</v>
      </c>
      <c r="AE145" s="334">
        <f t="shared" si="57"/>
        <v>9.25</v>
      </c>
    </row>
    <row r="146" spans="1:50" ht="13.7" customHeight="1" x14ac:dyDescent="0.2">
      <c r="A146" s="385" t="s">
        <v>256</v>
      </c>
      <c r="B146" s="322" t="s">
        <v>11</v>
      </c>
      <c r="C146" s="322" t="s">
        <v>1</v>
      </c>
      <c r="D146" s="614">
        <v>1100</v>
      </c>
      <c r="E146" s="323">
        <f t="shared" si="46"/>
        <v>826.96345679012347</v>
      </c>
      <c r="F146" s="323">
        <f t="shared" si="53"/>
        <v>273.03654320987653</v>
      </c>
      <c r="G146" s="399">
        <f t="shared" si="54"/>
        <v>0.24821503928170593</v>
      </c>
      <c r="H146" s="322">
        <v>1</v>
      </c>
      <c r="I146" s="691">
        <v>32.4</v>
      </c>
      <c r="J146" s="691">
        <v>1.08</v>
      </c>
      <c r="K146" s="843">
        <v>19080</v>
      </c>
      <c r="L146" s="323">
        <f t="shared" si="47"/>
        <v>588.88888888888891</v>
      </c>
      <c r="M146" s="324">
        <f t="shared" si="48"/>
        <v>588.88888888888891</v>
      </c>
      <c r="N146" s="325">
        <v>430</v>
      </c>
      <c r="O146" s="324">
        <f t="shared" si="49"/>
        <v>13.271604938271606</v>
      </c>
      <c r="P146" s="325">
        <v>0</v>
      </c>
      <c r="Q146" s="324">
        <f t="shared" si="50"/>
        <v>0</v>
      </c>
      <c r="R146" s="690">
        <v>48</v>
      </c>
      <c r="S146" s="324">
        <f t="shared" si="58"/>
        <v>51.84</v>
      </c>
      <c r="T146" s="325">
        <v>0</v>
      </c>
      <c r="U146" s="324">
        <f t="shared" si="51"/>
        <v>0</v>
      </c>
      <c r="V146" s="325">
        <v>1635</v>
      </c>
      <c r="W146" s="324">
        <f t="shared" si="52"/>
        <v>50.462962962962962</v>
      </c>
      <c r="X146" s="324">
        <v>40</v>
      </c>
      <c r="Y146" s="325"/>
      <c r="Z146" s="324">
        <f t="shared" si="55"/>
        <v>0</v>
      </c>
      <c r="AA146" s="324">
        <v>0</v>
      </c>
      <c r="AB146" s="326">
        <v>7.0000000000000007E-2</v>
      </c>
      <c r="AC146" s="326">
        <v>5.0000000000000001E-3</v>
      </c>
      <c r="AD146" s="324">
        <f t="shared" si="56"/>
        <v>77.000000000000014</v>
      </c>
      <c r="AE146" s="327">
        <f t="shared" si="57"/>
        <v>5.5</v>
      </c>
    </row>
    <row r="147" spans="1:50" ht="13.7" customHeight="1" x14ac:dyDescent="0.2">
      <c r="A147" s="313" t="s">
        <v>256</v>
      </c>
      <c r="B147" s="314" t="s">
        <v>11</v>
      </c>
      <c r="C147" s="314" t="s">
        <v>1</v>
      </c>
      <c r="D147" s="615">
        <v>1250</v>
      </c>
      <c r="E147" s="315">
        <f t="shared" si="46"/>
        <v>943.3250617283951</v>
      </c>
      <c r="F147" s="315">
        <f t="shared" si="53"/>
        <v>306.6749382716049</v>
      </c>
      <c r="G147" s="400">
        <f t="shared" si="54"/>
        <v>0.24533995061728392</v>
      </c>
      <c r="H147" s="314">
        <v>2</v>
      </c>
      <c r="I147" s="692">
        <v>32.4</v>
      </c>
      <c r="J147" s="692">
        <v>1.08</v>
      </c>
      <c r="K147" s="843">
        <v>19080</v>
      </c>
      <c r="L147" s="315">
        <f t="shared" si="47"/>
        <v>588.88888888888891</v>
      </c>
      <c r="M147" s="316">
        <f t="shared" si="48"/>
        <v>588.88888888888891</v>
      </c>
      <c r="N147" s="317">
        <v>430</v>
      </c>
      <c r="O147" s="316">
        <f t="shared" si="49"/>
        <v>26.543209876543212</v>
      </c>
      <c r="P147" s="317">
        <v>0</v>
      </c>
      <c r="Q147" s="316">
        <f t="shared" si="50"/>
        <v>0</v>
      </c>
      <c r="R147" s="687">
        <v>48</v>
      </c>
      <c r="S147" s="316">
        <f t="shared" si="58"/>
        <v>103.68</v>
      </c>
      <c r="T147" s="317">
        <v>0</v>
      </c>
      <c r="U147" s="316">
        <f t="shared" si="51"/>
        <v>0</v>
      </c>
      <c r="V147" s="317">
        <v>1635</v>
      </c>
      <c r="W147" s="316">
        <f t="shared" si="52"/>
        <v>50.462962962962962</v>
      </c>
      <c r="X147" s="316">
        <v>80</v>
      </c>
      <c r="Y147" s="317"/>
      <c r="Z147" s="316">
        <f t="shared" si="55"/>
        <v>0</v>
      </c>
      <c r="AA147" s="316">
        <v>0</v>
      </c>
      <c r="AB147" s="318">
        <v>7.0000000000000007E-2</v>
      </c>
      <c r="AC147" s="318">
        <v>5.0000000000000001E-3</v>
      </c>
      <c r="AD147" s="316">
        <f t="shared" si="56"/>
        <v>87.500000000000014</v>
      </c>
      <c r="AE147" s="319">
        <f t="shared" si="57"/>
        <v>6.25</v>
      </c>
    </row>
    <row r="148" spans="1:50" ht="13.7" customHeight="1" x14ac:dyDescent="0.2">
      <c r="A148" s="313" t="s">
        <v>256</v>
      </c>
      <c r="B148" s="314" t="s">
        <v>11</v>
      </c>
      <c r="C148" s="314" t="s">
        <v>1</v>
      </c>
      <c r="D148" s="615">
        <v>1400</v>
      </c>
      <c r="E148" s="315">
        <f t="shared" si="46"/>
        <v>1059.6866666666667</v>
      </c>
      <c r="F148" s="315">
        <f t="shared" si="53"/>
        <v>340.31333333333328</v>
      </c>
      <c r="G148" s="400">
        <f t="shared" si="54"/>
        <v>0.24308095238095234</v>
      </c>
      <c r="H148" s="314">
        <v>3</v>
      </c>
      <c r="I148" s="692">
        <v>32.4</v>
      </c>
      <c r="J148" s="692">
        <v>1.08</v>
      </c>
      <c r="K148" s="843">
        <v>19080</v>
      </c>
      <c r="L148" s="315">
        <f t="shared" si="47"/>
        <v>588.88888888888891</v>
      </c>
      <c r="M148" s="316">
        <f t="shared" si="48"/>
        <v>588.88888888888891</v>
      </c>
      <c r="N148" s="317">
        <v>430</v>
      </c>
      <c r="O148" s="316">
        <f t="shared" si="49"/>
        <v>39.814814814814817</v>
      </c>
      <c r="P148" s="317">
        <v>0</v>
      </c>
      <c r="Q148" s="316">
        <f t="shared" si="50"/>
        <v>0</v>
      </c>
      <c r="R148" s="687">
        <v>48</v>
      </c>
      <c r="S148" s="316">
        <f t="shared" si="58"/>
        <v>155.52000000000001</v>
      </c>
      <c r="T148" s="317">
        <v>0</v>
      </c>
      <c r="U148" s="316">
        <f t="shared" si="51"/>
        <v>0</v>
      </c>
      <c r="V148" s="317">
        <v>1635</v>
      </c>
      <c r="W148" s="316">
        <f t="shared" si="52"/>
        <v>50.462962962962962</v>
      </c>
      <c r="X148" s="316">
        <v>120</v>
      </c>
      <c r="Y148" s="317"/>
      <c r="Z148" s="316">
        <f t="shared" si="55"/>
        <v>0</v>
      </c>
      <c r="AA148" s="316">
        <v>0</v>
      </c>
      <c r="AB148" s="318">
        <v>7.0000000000000007E-2</v>
      </c>
      <c r="AC148" s="318">
        <v>5.0000000000000001E-3</v>
      </c>
      <c r="AD148" s="316">
        <f t="shared" si="56"/>
        <v>98.000000000000014</v>
      </c>
      <c r="AE148" s="319">
        <f t="shared" si="57"/>
        <v>7</v>
      </c>
    </row>
    <row r="149" spans="1:50" ht="13.7" customHeight="1" x14ac:dyDescent="0.2">
      <c r="A149" s="313" t="s">
        <v>256</v>
      </c>
      <c r="B149" s="314" t="s">
        <v>11</v>
      </c>
      <c r="C149" s="314" t="s">
        <v>1</v>
      </c>
      <c r="D149" s="615">
        <v>1550</v>
      </c>
      <c r="E149" s="315">
        <f t="shared" si="46"/>
        <v>1176.0482716049382</v>
      </c>
      <c r="F149" s="315">
        <f t="shared" si="53"/>
        <v>373.95172839506176</v>
      </c>
      <c r="G149" s="400">
        <f t="shared" si="54"/>
        <v>0.24125917960971727</v>
      </c>
      <c r="H149" s="314">
        <v>4</v>
      </c>
      <c r="I149" s="692">
        <v>32.4</v>
      </c>
      <c r="J149" s="692">
        <v>1.08</v>
      </c>
      <c r="K149" s="843">
        <v>19080</v>
      </c>
      <c r="L149" s="315">
        <f t="shared" si="47"/>
        <v>588.88888888888891</v>
      </c>
      <c r="M149" s="316">
        <f t="shared" si="48"/>
        <v>588.88888888888891</v>
      </c>
      <c r="N149" s="317">
        <v>430</v>
      </c>
      <c r="O149" s="316">
        <f t="shared" si="49"/>
        <v>53.086419753086425</v>
      </c>
      <c r="P149" s="317">
        <v>0</v>
      </c>
      <c r="Q149" s="316">
        <f t="shared" si="50"/>
        <v>0</v>
      </c>
      <c r="R149" s="687">
        <v>48</v>
      </c>
      <c r="S149" s="316">
        <f t="shared" si="58"/>
        <v>207.36</v>
      </c>
      <c r="T149" s="317">
        <v>0</v>
      </c>
      <c r="U149" s="316">
        <f t="shared" si="51"/>
        <v>0</v>
      </c>
      <c r="V149" s="317">
        <v>1635</v>
      </c>
      <c r="W149" s="316">
        <f t="shared" si="52"/>
        <v>50.462962962962962</v>
      </c>
      <c r="X149" s="316">
        <v>160</v>
      </c>
      <c r="Y149" s="317"/>
      <c r="Z149" s="316">
        <f t="shared" si="55"/>
        <v>0</v>
      </c>
      <c r="AA149" s="316">
        <v>0</v>
      </c>
      <c r="AB149" s="318">
        <v>7.0000000000000007E-2</v>
      </c>
      <c r="AC149" s="318">
        <v>5.0000000000000001E-3</v>
      </c>
      <c r="AD149" s="316">
        <f t="shared" si="56"/>
        <v>108.50000000000001</v>
      </c>
      <c r="AE149" s="319">
        <f t="shared" si="57"/>
        <v>7.75</v>
      </c>
    </row>
    <row r="150" spans="1:50" ht="13.7" customHeight="1" x14ac:dyDescent="0.2">
      <c r="A150" s="313" t="s">
        <v>256</v>
      </c>
      <c r="B150" s="314" t="s">
        <v>11</v>
      </c>
      <c r="C150" s="314" t="s">
        <v>1</v>
      </c>
      <c r="D150" s="615">
        <v>1700</v>
      </c>
      <c r="E150" s="315">
        <f t="shared" si="46"/>
        <v>1292.40987654321</v>
      </c>
      <c r="F150" s="315">
        <f t="shared" si="53"/>
        <v>407.59012345679002</v>
      </c>
      <c r="G150" s="400">
        <f t="shared" si="54"/>
        <v>0.23975889615105295</v>
      </c>
      <c r="H150" s="314">
        <v>5</v>
      </c>
      <c r="I150" s="692">
        <v>32.4</v>
      </c>
      <c r="J150" s="692">
        <v>1.08</v>
      </c>
      <c r="K150" s="843">
        <v>19080</v>
      </c>
      <c r="L150" s="315">
        <f t="shared" si="47"/>
        <v>588.88888888888891</v>
      </c>
      <c r="M150" s="316">
        <f t="shared" si="48"/>
        <v>588.88888888888891</v>
      </c>
      <c r="N150" s="317">
        <v>430</v>
      </c>
      <c r="O150" s="316">
        <f t="shared" si="49"/>
        <v>66.358024691358025</v>
      </c>
      <c r="P150" s="317">
        <v>0</v>
      </c>
      <c r="Q150" s="316">
        <f t="shared" si="50"/>
        <v>0</v>
      </c>
      <c r="R150" s="687">
        <v>48</v>
      </c>
      <c r="S150" s="316">
        <f t="shared" si="58"/>
        <v>259.20000000000005</v>
      </c>
      <c r="T150" s="317">
        <v>0</v>
      </c>
      <c r="U150" s="316">
        <f t="shared" si="51"/>
        <v>0</v>
      </c>
      <c r="V150" s="317">
        <v>1635</v>
      </c>
      <c r="W150" s="316">
        <f t="shared" si="52"/>
        <v>50.462962962962962</v>
      </c>
      <c r="X150" s="316">
        <v>200</v>
      </c>
      <c r="Y150" s="317"/>
      <c r="Z150" s="316">
        <f t="shared" si="55"/>
        <v>0</v>
      </c>
      <c r="AA150" s="316">
        <v>0</v>
      </c>
      <c r="AB150" s="318">
        <v>7.0000000000000007E-2</v>
      </c>
      <c r="AC150" s="318">
        <v>5.0000000000000001E-3</v>
      </c>
      <c r="AD150" s="316">
        <f t="shared" si="56"/>
        <v>119.00000000000001</v>
      </c>
      <c r="AE150" s="319">
        <f t="shared" si="57"/>
        <v>8.5</v>
      </c>
    </row>
    <row r="151" spans="1:50" ht="13.7" customHeight="1" thickBot="1" x14ac:dyDescent="0.25">
      <c r="A151" s="328" t="s">
        <v>256</v>
      </c>
      <c r="B151" s="329" t="s">
        <v>11</v>
      </c>
      <c r="C151" s="329" t="s">
        <v>1</v>
      </c>
      <c r="D151" s="616">
        <v>1850</v>
      </c>
      <c r="E151" s="330">
        <f t="shared" si="46"/>
        <v>1408.7714814814817</v>
      </c>
      <c r="F151" s="330">
        <f t="shared" si="53"/>
        <v>441.22851851851829</v>
      </c>
      <c r="G151" s="401">
        <f t="shared" si="54"/>
        <v>0.23850190190190176</v>
      </c>
      <c r="H151" s="329">
        <v>6</v>
      </c>
      <c r="I151" s="693">
        <v>32.4</v>
      </c>
      <c r="J151" s="693">
        <v>1.08</v>
      </c>
      <c r="K151" s="843">
        <v>19080</v>
      </c>
      <c r="L151" s="330">
        <f t="shared" si="47"/>
        <v>588.88888888888891</v>
      </c>
      <c r="M151" s="331">
        <f t="shared" si="48"/>
        <v>588.88888888888891</v>
      </c>
      <c r="N151" s="332">
        <v>430</v>
      </c>
      <c r="O151" s="331">
        <f t="shared" si="49"/>
        <v>79.629629629629633</v>
      </c>
      <c r="P151" s="332">
        <v>0</v>
      </c>
      <c r="Q151" s="331">
        <f t="shared" si="50"/>
        <v>0</v>
      </c>
      <c r="R151" s="688">
        <v>48</v>
      </c>
      <c r="S151" s="331">
        <f t="shared" si="58"/>
        <v>311.04000000000002</v>
      </c>
      <c r="T151" s="332">
        <v>0</v>
      </c>
      <c r="U151" s="331">
        <f t="shared" si="51"/>
        <v>0</v>
      </c>
      <c r="V151" s="332">
        <v>1635</v>
      </c>
      <c r="W151" s="331">
        <f t="shared" si="52"/>
        <v>50.462962962962962</v>
      </c>
      <c r="X151" s="331">
        <v>240</v>
      </c>
      <c r="Y151" s="332"/>
      <c r="Z151" s="331">
        <f t="shared" si="55"/>
        <v>0</v>
      </c>
      <c r="AA151" s="331">
        <v>0</v>
      </c>
      <c r="AB151" s="333">
        <v>7.0000000000000007E-2</v>
      </c>
      <c r="AC151" s="333">
        <v>5.0000000000000001E-3</v>
      </c>
      <c r="AD151" s="331">
        <f t="shared" si="56"/>
        <v>129.5</v>
      </c>
      <c r="AE151" s="334">
        <f t="shared" si="57"/>
        <v>9.25</v>
      </c>
    </row>
    <row r="152" spans="1:50" s="396" customFormat="1" ht="13.7" customHeight="1" x14ac:dyDescent="0.2">
      <c r="A152" s="385" t="s">
        <v>249</v>
      </c>
      <c r="B152" s="322" t="s">
        <v>7</v>
      </c>
      <c r="C152" s="322" t="s">
        <v>1</v>
      </c>
      <c r="D152" s="614">
        <v>1600</v>
      </c>
      <c r="E152" s="323">
        <f t="shared" si="46"/>
        <v>871.53432098765427</v>
      </c>
      <c r="F152" s="323">
        <f t="shared" si="53"/>
        <v>728.46567901234573</v>
      </c>
      <c r="G152" s="399">
        <f t="shared" si="54"/>
        <v>0.45529104938271608</v>
      </c>
      <c r="H152" s="322">
        <v>1</v>
      </c>
      <c r="I152" s="691">
        <v>32.4</v>
      </c>
      <c r="J152" s="691">
        <v>1.08</v>
      </c>
      <c r="K152" s="843">
        <v>17215</v>
      </c>
      <c r="L152" s="323">
        <f t="shared" si="47"/>
        <v>531.32716049382714</v>
      </c>
      <c r="M152" s="324">
        <f t="shared" si="48"/>
        <v>531.32716049382714</v>
      </c>
      <c r="N152" s="621">
        <v>1000</v>
      </c>
      <c r="O152" s="324">
        <f t="shared" ref="O152:O181" si="59">(N152/I152)</f>
        <v>30.8641975308642</v>
      </c>
      <c r="P152" s="325">
        <v>0</v>
      </c>
      <c r="Q152" s="324">
        <f t="shared" si="50"/>
        <v>0</v>
      </c>
      <c r="R152" s="690">
        <v>36</v>
      </c>
      <c r="S152" s="324">
        <f t="shared" si="58"/>
        <v>38.880000000000003</v>
      </c>
      <c r="T152" s="325">
        <v>0</v>
      </c>
      <c r="U152" s="324">
        <f t="shared" si="51"/>
        <v>0</v>
      </c>
      <c r="V152" s="325">
        <v>1635</v>
      </c>
      <c r="W152" s="324">
        <f t="shared" si="52"/>
        <v>50.462962962962962</v>
      </c>
      <c r="X152" s="324">
        <v>100</v>
      </c>
      <c r="Y152" s="325"/>
      <c r="Z152" s="324">
        <f t="shared" si="55"/>
        <v>0</v>
      </c>
      <c r="AA152" s="324">
        <v>0</v>
      </c>
      <c r="AB152" s="326">
        <v>7.0000000000000007E-2</v>
      </c>
      <c r="AC152" s="326">
        <v>5.0000000000000001E-3</v>
      </c>
      <c r="AD152" s="324">
        <f t="shared" si="56"/>
        <v>112.00000000000001</v>
      </c>
      <c r="AE152" s="327">
        <f t="shared" si="57"/>
        <v>8</v>
      </c>
    </row>
    <row r="153" spans="1:50" ht="13.7" customHeight="1" x14ac:dyDescent="0.2">
      <c r="A153" s="313" t="s">
        <v>249</v>
      </c>
      <c r="B153" s="314" t="s">
        <v>7</v>
      </c>
      <c r="C153" s="314" t="s">
        <v>1</v>
      </c>
      <c r="D153" s="615">
        <v>1600</v>
      </c>
      <c r="E153" s="315">
        <f t="shared" si="46"/>
        <v>910.41432098765426</v>
      </c>
      <c r="F153" s="315">
        <f t="shared" si="53"/>
        <v>689.58567901234574</v>
      </c>
      <c r="G153" s="400">
        <f t="shared" si="54"/>
        <v>0.4309910493827161</v>
      </c>
      <c r="H153" s="314">
        <v>2</v>
      </c>
      <c r="I153" s="692">
        <v>32.4</v>
      </c>
      <c r="J153" s="692">
        <v>1.08</v>
      </c>
      <c r="K153" s="843">
        <v>17215</v>
      </c>
      <c r="L153" s="315">
        <f t="shared" si="47"/>
        <v>531.32716049382714</v>
      </c>
      <c r="M153" s="316">
        <f t="shared" si="48"/>
        <v>531.32716049382714</v>
      </c>
      <c r="N153" s="622">
        <v>1000</v>
      </c>
      <c r="O153" s="316">
        <f t="shared" si="59"/>
        <v>30.8641975308642</v>
      </c>
      <c r="P153" s="317">
        <v>0</v>
      </c>
      <c r="Q153" s="316">
        <f t="shared" si="50"/>
        <v>0</v>
      </c>
      <c r="R153" s="687">
        <v>36</v>
      </c>
      <c r="S153" s="316">
        <f t="shared" si="58"/>
        <v>77.760000000000005</v>
      </c>
      <c r="T153" s="317">
        <v>0</v>
      </c>
      <c r="U153" s="316">
        <f t="shared" si="51"/>
        <v>0</v>
      </c>
      <c r="V153" s="317">
        <v>1635</v>
      </c>
      <c r="W153" s="316">
        <f t="shared" si="52"/>
        <v>50.462962962962962</v>
      </c>
      <c r="X153" s="316">
        <v>100</v>
      </c>
      <c r="Y153" s="317"/>
      <c r="Z153" s="316">
        <f t="shared" si="55"/>
        <v>0</v>
      </c>
      <c r="AA153" s="316">
        <v>0</v>
      </c>
      <c r="AB153" s="318">
        <v>7.0000000000000007E-2</v>
      </c>
      <c r="AC153" s="318">
        <v>5.0000000000000001E-3</v>
      </c>
      <c r="AD153" s="316">
        <f t="shared" si="56"/>
        <v>112.00000000000001</v>
      </c>
      <c r="AE153" s="319">
        <f t="shared" si="57"/>
        <v>8</v>
      </c>
    </row>
    <row r="154" spans="1:50" ht="13.7" customHeight="1" x14ac:dyDescent="0.2">
      <c r="A154" s="313" t="s">
        <v>249</v>
      </c>
      <c r="B154" s="314" t="s">
        <v>7</v>
      </c>
      <c r="C154" s="314" t="s">
        <v>1</v>
      </c>
      <c r="D154" s="615">
        <v>1750</v>
      </c>
      <c r="E154" s="315">
        <f t="shared" si="46"/>
        <v>1060.5443209876544</v>
      </c>
      <c r="F154" s="315">
        <f t="shared" si="53"/>
        <v>689.45567901234563</v>
      </c>
      <c r="G154" s="400">
        <f t="shared" si="54"/>
        <v>0.39397467372134037</v>
      </c>
      <c r="H154" s="314">
        <v>3</v>
      </c>
      <c r="I154" s="692">
        <v>32.4</v>
      </c>
      <c r="J154" s="692">
        <v>1.08</v>
      </c>
      <c r="K154" s="843">
        <v>17215</v>
      </c>
      <c r="L154" s="315">
        <f t="shared" si="47"/>
        <v>531.32716049382714</v>
      </c>
      <c r="M154" s="316">
        <f t="shared" si="48"/>
        <v>531.32716049382714</v>
      </c>
      <c r="N154" s="622">
        <v>1000</v>
      </c>
      <c r="O154" s="316">
        <f t="shared" si="59"/>
        <v>30.8641975308642</v>
      </c>
      <c r="P154" s="317">
        <v>0</v>
      </c>
      <c r="Q154" s="316">
        <f t="shared" si="50"/>
        <v>0</v>
      </c>
      <c r="R154" s="687">
        <v>36</v>
      </c>
      <c r="S154" s="316">
        <f t="shared" si="58"/>
        <v>116.64000000000001</v>
      </c>
      <c r="T154" s="317">
        <v>0</v>
      </c>
      <c r="U154" s="316">
        <f t="shared" si="51"/>
        <v>0</v>
      </c>
      <c r="V154" s="317">
        <v>1635</v>
      </c>
      <c r="W154" s="316">
        <f t="shared" si="52"/>
        <v>50.462962962962962</v>
      </c>
      <c r="X154" s="316">
        <v>200</v>
      </c>
      <c r="Y154" s="317"/>
      <c r="Z154" s="316">
        <f t="shared" si="55"/>
        <v>0</v>
      </c>
      <c r="AA154" s="316">
        <v>0</v>
      </c>
      <c r="AB154" s="318">
        <v>7.0000000000000007E-2</v>
      </c>
      <c r="AC154" s="318">
        <v>5.0000000000000001E-3</v>
      </c>
      <c r="AD154" s="316">
        <f t="shared" si="56"/>
        <v>122.50000000000001</v>
      </c>
      <c r="AE154" s="319">
        <f t="shared" si="57"/>
        <v>8.75</v>
      </c>
    </row>
    <row r="155" spans="1:50" ht="13.7" customHeight="1" x14ac:dyDescent="0.2">
      <c r="A155" s="313" t="s">
        <v>249</v>
      </c>
      <c r="B155" s="314" t="s">
        <v>7</v>
      </c>
      <c r="C155" s="314" t="s">
        <v>1</v>
      </c>
      <c r="D155" s="615">
        <v>1900</v>
      </c>
      <c r="E155" s="315">
        <f t="shared" si="46"/>
        <v>1110.6743209876543</v>
      </c>
      <c r="F155" s="315">
        <f t="shared" si="53"/>
        <v>789.32567901234574</v>
      </c>
      <c r="G155" s="400">
        <f t="shared" si="54"/>
        <v>0.41543456790123462</v>
      </c>
      <c r="H155" s="314">
        <v>4</v>
      </c>
      <c r="I155" s="692">
        <v>32.4</v>
      </c>
      <c r="J155" s="692">
        <v>1.08</v>
      </c>
      <c r="K155" s="843">
        <v>17215</v>
      </c>
      <c r="L155" s="315">
        <f t="shared" si="47"/>
        <v>531.32716049382714</v>
      </c>
      <c r="M155" s="316">
        <f t="shared" si="48"/>
        <v>531.32716049382714</v>
      </c>
      <c r="N155" s="622">
        <v>1000</v>
      </c>
      <c r="O155" s="316">
        <f t="shared" si="59"/>
        <v>30.8641975308642</v>
      </c>
      <c r="P155" s="317">
        <v>0</v>
      </c>
      <c r="Q155" s="316">
        <f t="shared" si="50"/>
        <v>0</v>
      </c>
      <c r="R155" s="687">
        <v>36</v>
      </c>
      <c r="S155" s="316">
        <f t="shared" si="58"/>
        <v>155.52000000000001</v>
      </c>
      <c r="T155" s="317">
        <v>0</v>
      </c>
      <c r="U155" s="316">
        <f t="shared" si="51"/>
        <v>0</v>
      </c>
      <c r="V155" s="317">
        <v>1635</v>
      </c>
      <c r="W155" s="316">
        <f t="shared" si="52"/>
        <v>50.462962962962962</v>
      </c>
      <c r="X155" s="316">
        <v>200</v>
      </c>
      <c r="Y155" s="317"/>
      <c r="Z155" s="316">
        <f t="shared" si="55"/>
        <v>0</v>
      </c>
      <c r="AA155" s="316">
        <v>0</v>
      </c>
      <c r="AB155" s="318">
        <v>7.0000000000000007E-2</v>
      </c>
      <c r="AC155" s="318">
        <v>5.0000000000000001E-3</v>
      </c>
      <c r="AD155" s="316">
        <f t="shared" si="56"/>
        <v>133</v>
      </c>
      <c r="AE155" s="319">
        <f t="shared" si="57"/>
        <v>9.5</v>
      </c>
    </row>
    <row r="156" spans="1:50" ht="13.7" customHeight="1" x14ac:dyDescent="0.2">
      <c r="A156" s="313" t="s">
        <v>249</v>
      </c>
      <c r="B156" s="314" t="s">
        <v>7</v>
      </c>
      <c r="C156" s="314" t="s">
        <v>1</v>
      </c>
      <c r="D156" s="615">
        <v>2050</v>
      </c>
      <c r="E156" s="315">
        <f t="shared" si="46"/>
        <v>1260.8043209876541</v>
      </c>
      <c r="F156" s="315">
        <f t="shared" si="53"/>
        <v>789.19567901234586</v>
      </c>
      <c r="G156" s="400">
        <f t="shared" si="54"/>
        <v>0.38497350195724189</v>
      </c>
      <c r="H156" s="314">
        <v>5</v>
      </c>
      <c r="I156" s="692">
        <v>32.4</v>
      </c>
      <c r="J156" s="692">
        <v>1.08</v>
      </c>
      <c r="K156" s="843">
        <v>17215</v>
      </c>
      <c r="L156" s="315">
        <f t="shared" si="47"/>
        <v>531.32716049382714</v>
      </c>
      <c r="M156" s="316">
        <f t="shared" si="48"/>
        <v>531.32716049382714</v>
      </c>
      <c r="N156" s="622">
        <v>1000</v>
      </c>
      <c r="O156" s="316">
        <f t="shared" si="59"/>
        <v>30.8641975308642</v>
      </c>
      <c r="P156" s="317">
        <v>0</v>
      </c>
      <c r="Q156" s="316">
        <f t="shared" si="50"/>
        <v>0</v>
      </c>
      <c r="R156" s="687">
        <v>36</v>
      </c>
      <c r="S156" s="316">
        <f t="shared" si="58"/>
        <v>194.4</v>
      </c>
      <c r="T156" s="317">
        <v>0</v>
      </c>
      <c r="U156" s="316">
        <f t="shared" si="51"/>
        <v>0</v>
      </c>
      <c r="V156" s="317">
        <v>1635</v>
      </c>
      <c r="W156" s="316">
        <f t="shared" si="52"/>
        <v>50.462962962962962</v>
      </c>
      <c r="X156" s="316">
        <v>300</v>
      </c>
      <c r="Y156" s="317"/>
      <c r="Z156" s="316">
        <f t="shared" si="55"/>
        <v>0</v>
      </c>
      <c r="AA156" s="316">
        <v>0</v>
      </c>
      <c r="AB156" s="318">
        <v>7.0000000000000007E-2</v>
      </c>
      <c r="AC156" s="318">
        <v>5.0000000000000001E-3</v>
      </c>
      <c r="AD156" s="316">
        <f t="shared" si="56"/>
        <v>143.5</v>
      </c>
      <c r="AE156" s="319">
        <f t="shared" si="57"/>
        <v>10.25</v>
      </c>
    </row>
    <row r="157" spans="1:50" s="398" customFormat="1" ht="13.7" customHeight="1" thickBot="1" x14ac:dyDescent="0.25">
      <c r="A157" s="328" t="s">
        <v>249</v>
      </c>
      <c r="B157" s="329" t="s">
        <v>7</v>
      </c>
      <c r="C157" s="329" t="s">
        <v>1</v>
      </c>
      <c r="D157" s="616">
        <v>2150</v>
      </c>
      <c r="E157" s="330">
        <f t="shared" si="46"/>
        <v>1307.1843209876542</v>
      </c>
      <c r="F157" s="330">
        <f t="shared" si="53"/>
        <v>842.81567901234575</v>
      </c>
      <c r="G157" s="401">
        <f t="shared" si="54"/>
        <v>0.39200729256388173</v>
      </c>
      <c r="H157" s="329">
        <v>6</v>
      </c>
      <c r="I157" s="693">
        <v>32.4</v>
      </c>
      <c r="J157" s="693">
        <v>1.08</v>
      </c>
      <c r="K157" s="843">
        <v>17215</v>
      </c>
      <c r="L157" s="330">
        <f t="shared" si="47"/>
        <v>531.32716049382714</v>
      </c>
      <c r="M157" s="331">
        <f t="shared" si="48"/>
        <v>531.32716049382714</v>
      </c>
      <c r="N157" s="623">
        <v>1000</v>
      </c>
      <c r="O157" s="331">
        <f t="shared" si="59"/>
        <v>30.8641975308642</v>
      </c>
      <c r="P157" s="332">
        <v>0</v>
      </c>
      <c r="Q157" s="331">
        <f t="shared" si="50"/>
        <v>0</v>
      </c>
      <c r="R157" s="688">
        <v>36</v>
      </c>
      <c r="S157" s="331">
        <f t="shared" si="58"/>
        <v>233.28000000000003</v>
      </c>
      <c r="T157" s="332">
        <v>0</v>
      </c>
      <c r="U157" s="331">
        <f t="shared" si="51"/>
        <v>0</v>
      </c>
      <c r="V157" s="332">
        <v>1635</v>
      </c>
      <c r="W157" s="331">
        <f t="shared" si="52"/>
        <v>50.462962962962962</v>
      </c>
      <c r="X157" s="331">
        <v>300</v>
      </c>
      <c r="Y157" s="332"/>
      <c r="Z157" s="331">
        <f t="shared" si="55"/>
        <v>0</v>
      </c>
      <c r="AA157" s="331">
        <v>0</v>
      </c>
      <c r="AB157" s="333">
        <v>7.0000000000000007E-2</v>
      </c>
      <c r="AC157" s="333">
        <v>5.0000000000000001E-3</v>
      </c>
      <c r="AD157" s="331">
        <f t="shared" si="56"/>
        <v>150.50000000000003</v>
      </c>
      <c r="AE157" s="334">
        <f t="shared" si="57"/>
        <v>10.75</v>
      </c>
    </row>
    <row r="158" spans="1:50" ht="13.7" customHeight="1" x14ac:dyDescent="0.2">
      <c r="A158" s="385" t="s">
        <v>249</v>
      </c>
      <c r="B158" s="322" t="s">
        <v>8</v>
      </c>
      <c r="C158" s="322" t="s">
        <v>1</v>
      </c>
      <c r="D158" s="614">
        <v>1600</v>
      </c>
      <c r="E158" s="323">
        <f t="shared" si="46"/>
        <v>926.62691358024688</v>
      </c>
      <c r="F158" s="323">
        <f t="shared" si="53"/>
        <v>673.37308641975312</v>
      </c>
      <c r="G158" s="399">
        <f t="shared" si="54"/>
        <v>0.42085817901234568</v>
      </c>
      <c r="H158" s="322">
        <v>1</v>
      </c>
      <c r="I158" s="691">
        <v>32.4</v>
      </c>
      <c r="J158" s="691">
        <v>1.08</v>
      </c>
      <c r="K158" s="843">
        <v>19000</v>
      </c>
      <c r="L158" s="323">
        <f t="shared" si="47"/>
        <v>586.41975308641975</v>
      </c>
      <c r="M158" s="324">
        <f t="shared" si="48"/>
        <v>586.41975308641975</v>
      </c>
      <c r="N158" s="621">
        <v>1000</v>
      </c>
      <c r="O158" s="324">
        <f t="shared" si="59"/>
        <v>30.8641975308642</v>
      </c>
      <c r="P158" s="325">
        <v>0</v>
      </c>
      <c r="Q158" s="324">
        <f t="shared" si="50"/>
        <v>0</v>
      </c>
      <c r="R158" s="689">
        <v>36</v>
      </c>
      <c r="S158" s="324">
        <f t="shared" si="58"/>
        <v>38.880000000000003</v>
      </c>
      <c r="T158" s="325">
        <v>0</v>
      </c>
      <c r="U158" s="324">
        <f t="shared" si="51"/>
        <v>0</v>
      </c>
      <c r="V158" s="325">
        <v>1635</v>
      </c>
      <c r="W158" s="324">
        <f t="shared" si="52"/>
        <v>50.462962962962962</v>
      </c>
      <c r="X158" s="324">
        <v>100</v>
      </c>
      <c r="Y158" s="325"/>
      <c r="Z158" s="324">
        <f t="shared" si="55"/>
        <v>0</v>
      </c>
      <c r="AA158" s="324">
        <v>0</v>
      </c>
      <c r="AB158" s="326">
        <v>7.0000000000000007E-2</v>
      </c>
      <c r="AC158" s="326">
        <v>5.0000000000000001E-3</v>
      </c>
      <c r="AD158" s="324">
        <f t="shared" si="56"/>
        <v>112.00000000000001</v>
      </c>
      <c r="AE158" s="327">
        <f t="shared" si="57"/>
        <v>8</v>
      </c>
    </row>
    <row r="159" spans="1:50" ht="13.7" customHeight="1" x14ac:dyDescent="0.2">
      <c r="A159" s="313" t="s">
        <v>249</v>
      </c>
      <c r="B159" s="314" t="s">
        <v>8</v>
      </c>
      <c r="C159" s="314" t="s">
        <v>1</v>
      </c>
      <c r="D159" s="615">
        <v>1600</v>
      </c>
      <c r="E159" s="315">
        <f t="shared" si="46"/>
        <v>965.50691358024687</v>
      </c>
      <c r="F159" s="315">
        <f t="shared" si="53"/>
        <v>634.49308641975313</v>
      </c>
      <c r="G159" s="400">
        <f t="shared" si="54"/>
        <v>0.39655817901234569</v>
      </c>
      <c r="H159" s="314">
        <v>2</v>
      </c>
      <c r="I159" s="692">
        <v>32.4</v>
      </c>
      <c r="J159" s="692">
        <v>1.08</v>
      </c>
      <c r="K159" s="843">
        <v>19000</v>
      </c>
      <c r="L159" s="315">
        <f t="shared" si="47"/>
        <v>586.41975308641975</v>
      </c>
      <c r="M159" s="316">
        <f t="shared" si="48"/>
        <v>586.41975308641975</v>
      </c>
      <c r="N159" s="622">
        <v>1000</v>
      </c>
      <c r="O159" s="316">
        <f t="shared" si="59"/>
        <v>30.8641975308642</v>
      </c>
      <c r="P159" s="317">
        <v>0</v>
      </c>
      <c r="Q159" s="316">
        <f t="shared" si="50"/>
        <v>0</v>
      </c>
      <c r="R159" s="687">
        <v>36</v>
      </c>
      <c r="S159" s="316">
        <f t="shared" si="58"/>
        <v>77.760000000000005</v>
      </c>
      <c r="T159" s="317">
        <v>0</v>
      </c>
      <c r="U159" s="316">
        <f t="shared" si="51"/>
        <v>0</v>
      </c>
      <c r="V159" s="317">
        <v>1635</v>
      </c>
      <c r="W159" s="316">
        <f t="shared" si="52"/>
        <v>50.462962962962962</v>
      </c>
      <c r="X159" s="316">
        <v>100</v>
      </c>
      <c r="Y159" s="317"/>
      <c r="Z159" s="316">
        <f t="shared" si="55"/>
        <v>0</v>
      </c>
      <c r="AA159" s="316">
        <v>0</v>
      </c>
      <c r="AB159" s="318">
        <v>7.0000000000000007E-2</v>
      </c>
      <c r="AC159" s="318">
        <v>5.0000000000000001E-3</v>
      </c>
      <c r="AD159" s="316">
        <f t="shared" si="56"/>
        <v>112.00000000000001</v>
      </c>
      <c r="AE159" s="319">
        <f t="shared" si="57"/>
        <v>8</v>
      </c>
    </row>
    <row r="160" spans="1:50" ht="13.7" customHeight="1" x14ac:dyDescent="0.2">
      <c r="A160" s="313" t="s">
        <v>249</v>
      </c>
      <c r="B160" s="314" t="s">
        <v>8</v>
      </c>
      <c r="C160" s="314" t="s">
        <v>1</v>
      </c>
      <c r="D160" s="615">
        <v>1750</v>
      </c>
      <c r="E160" s="315">
        <f t="shared" ref="E160:E181" si="60">SUM(M160,O160,Q160,S160,U160,W160,X160,Z160,AA160,AD160,AE160)</f>
        <v>1115.636913580247</v>
      </c>
      <c r="F160" s="315">
        <f t="shared" si="53"/>
        <v>634.36308641975302</v>
      </c>
      <c r="G160" s="400">
        <f t="shared" si="54"/>
        <v>0.36249319223985887</v>
      </c>
      <c r="H160" s="314">
        <v>3</v>
      </c>
      <c r="I160" s="692">
        <v>32.4</v>
      </c>
      <c r="J160" s="692">
        <v>1.08</v>
      </c>
      <c r="K160" s="843">
        <v>19000</v>
      </c>
      <c r="L160" s="315">
        <f t="shared" ref="L160:L181" si="61">K160/I160</f>
        <v>586.41975308641975</v>
      </c>
      <c r="M160" s="316">
        <f t="shared" ref="M160:M181" si="62">L160</f>
        <v>586.41975308641975</v>
      </c>
      <c r="N160" s="622">
        <v>1000</v>
      </c>
      <c r="O160" s="316">
        <f t="shared" si="59"/>
        <v>30.8641975308642</v>
      </c>
      <c r="P160" s="317">
        <v>0</v>
      </c>
      <c r="Q160" s="316">
        <f t="shared" ref="Q160:Q181" si="63">P160/I160</f>
        <v>0</v>
      </c>
      <c r="R160" s="687">
        <v>36</v>
      </c>
      <c r="S160" s="316">
        <f t="shared" si="58"/>
        <v>116.64000000000001</v>
      </c>
      <c r="T160" s="317">
        <v>0</v>
      </c>
      <c r="U160" s="316">
        <f t="shared" ref="U160:U181" si="64">(T160/I160)</f>
        <v>0</v>
      </c>
      <c r="V160" s="317">
        <v>1635</v>
      </c>
      <c r="W160" s="316">
        <f t="shared" ref="W160:W181" si="65">(V160/I160)</f>
        <v>50.462962962962962</v>
      </c>
      <c r="X160" s="316">
        <v>200</v>
      </c>
      <c r="Y160" s="317"/>
      <c r="Z160" s="316">
        <f t="shared" si="55"/>
        <v>0</v>
      </c>
      <c r="AA160" s="316">
        <v>0</v>
      </c>
      <c r="AB160" s="318">
        <v>7.0000000000000007E-2</v>
      </c>
      <c r="AC160" s="318">
        <v>5.0000000000000001E-3</v>
      </c>
      <c r="AD160" s="316">
        <f t="shared" si="56"/>
        <v>122.50000000000001</v>
      </c>
      <c r="AE160" s="319">
        <f t="shared" si="57"/>
        <v>8.75</v>
      </c>
    </row>
    <row r="161" spans="1:31" ht="13.7" customHeight="1" x14ac:dyDescent="0.2">
      <c r="A161" s="313" t="s">
        <v>249</v>
      </c>
      <c r="B161" s="314" t="s">
        <v>8</v>
      </c>
      <c r="C161" s="314" t="s">
        <v>1</v>
      </c>
      <c r="D161" s="615">
        <v>1900</v>
      </c>
      <c r="E161" s="315">
        <f t="shared" si="60"/>
        <v>1165.7669135802469</v>
      </c>
      <c r="F161" s="315">
        <f t="shared" si="53"/>
        <v>734.23308641975314</v>
      </c>
      <c r="G161" s="400">
        <f t="shared" si="54"/>
        <v>0.38643846653671216</v>
      </c>
      <c r="H161" s="314">
        <v>4</v>
      </c>
      <c r="I161" s="692">
        <v>32.4</v>
      </c>
      <c r="J161" s="692">
        <v>1.08</v>
      </c>
      <c r="K161" s="843">
        <v>19000</v>
      </c>
      <c r="L161" s="315">
        <f t="shared" si="61"/>
        <v>586.41975308641975</v>
      </c>
      <c r="M161" s="316">
        <f t="shared" si="62"/>
        <v>586.41975308641975</v>
      </c>
      <c r="N161" s="622">
        <v>1000</v>
      </c>
      <c r="O161" s="316">
        <f t="shared" si="59"/>
        <v>30.8641975308642</v>
      </c>
      <c r="P161" s="317">
        <v>0</v>
      </c>
      <c r="Q161" s="316">
        <f t="shared" si="63"/>
        <v>0</v>
      </c>
      <c r="R161" s="687">
        <v>36</v>
      </c>
      <c r="S161" s="316">
        <f t="shared" si="58"/>
        <v>155.52000000000001</v>
      </c>
      <c r="T161" s="317">
        <v>0</v>
      </c>
      <c r="U161" s="316">
        <f t="shared" si="64"/>
        <v>0</v>
      </c>
      <c r="V161" s="317">
        <v>1635</v>
      </c>
      <c r="W161" s="316">
        <f t="shared" si="65"/>
        <v>50.462962962962962</v>
      </c>
      <c r="X161" s="316">
        <v>200</v>
      </c>
      <c r="Y161" s="317"/>
      <c r="Z161" s="316">
        <f t="shared" si="55"/>
        <v>0</v>
      </c>
      <c r="AA161" s="316">
        <v>0</v>
      </c>
      <c r="AB161" s="318">
        <v>7.0000000000000007E-2</v>
      </c>
      <c r="AC161" s="318">
        <v>5.0000000000000001E-3</v>
      </c>
      <c r="AD161" s="316">
        <f t="shared" si="56"/>
        <v>133</v>
      </c>
      <c r="AE161" s="319">
        <f t="shared" si="57"/>
        <v>9.5</v>
      </c>
    </row>
    <row r="162" spans="1:31" ht="13.7" customHeight="1" x14ac:dyDescent="0.2">
      <c r="A162" s="313" t="s">
        <v>249</v>
      </c>
      <c r="B162" s="314" t="s">
        <v>8</v>
      </c>
      <c r="C162" s="314" t="s">
        <v>1</v>
      </c>
      <c r="D162" s="615">
        <v>2050</v>
      </c>
      <c r="E162" s="315">
        <f t="shared" si="60"/>
        <v>1315.8969135802467</v>
      </c>
      <c r="F162" s="315">
        <f t="shared" si="53"/>
        <v>734.10308641975325</v>
      </c>
      <c r="G162" s="400">
        <f t="shared" si="54"/>
        <v>0.35809906654622109</v>
      </c>
      <c r="H162" s="314">
        <v>5</v>
      </c>
      <c r="I162" s="692">
        <v>32.4</v>
      </c>
      <c r="J162" s="692">
        <v>1.08</v>
      </c>
      <c r="K162" s="843">
        <v>19000</v>
      </c>
      <c r="L162" s="315">
        <f t="shared" si="61"/>
        <v>586.41975308641975</v>
      </c>
      <c r="M162" s="316">
        <f t="shared" si="62"/>
        <v>586.41975308641975</v>
      </c>
      <c r="N162" s="622">
        <v>1000</v>
      </c>
      <c r="O162" s="316">
        <f t="shared" si="59"/>
        <v>30.8641975308642</v>
      </c>
      <c r="P162" s="317">
        <v>0</v>
      </c>
      <c r="Q162" s="316">
        <f t="shared" si="63"/>
        <v>0</v>
      </c>
      <c r="R162" s="687">
        <v>36</v>
      </c>
      <c r="S162" s="316">
        <f t="shared" si="58"/>
        <v>194.4</v>
      </c>
      <c r="T162" s="317">
        <v>0</v>
      </c>
      <c r="U162" s="316">
        <f t="shared" si="64"/>
        <v>0</v>
      </c>
      <c r="V162" s="317">
        <v>1635</v>
      </c>
      <c r="W162" s="316">
        <f t="shared" si="65"/>
        <v>50.462962962962962</v>
      </c>
      <c r="X162" s="316">
        <v>300</v>
      </c>
      <c r="Y162" s="317"/>
      <c r="Z162" s="316">
        <f t="shared" si="55"/>
        <v>0</v>
      </c>
      <c r="AA162" s="316">
        <v>0</v>
      </c>
      <c r="AB162" s="318">
        <v>7.0000000000000007E-2</v>
      </c>
      <c r="AC162" s="318">
        <v>5.0000000000000001E-3</v>
      </c>
      <c r="AD162" s="316">
        <f t="shared" si="56"/>
        <v>143.5</v>
      </c>
      <c r="AE162" s="319">
        <f t="shared" si="57"/>
        <v>10.25</v>
      </c>
    </row>
    <row r="163" spans="1:31" ht="13.7" customHeight="1" thickBot="1" x14ac:dyDescent="0.25">
      <c r="A163" s="328" t="s">
        <v>249</v>
      </c>
      <c r="B163" s="329" t="s">
        <v>8</v>
      </c>
      <c r="C163" s="329" t="s">
        <v>1</v>
      </c>
      <c r="D163" s="616">
        <v>2150</v>
      </c>
      <c r="E163" s="330">
        <f t="shared" si="60"/>
        <v>1362.2769135802469</v>
      </c>
      <c r="F163" s="330">
        <f t="shared" si="53"/>
        <v>787.72308641975314</v>
      </c>
      <c r="G163" s="401">
        <f t="shared" si="54"/>
        <v>0.36638283089290846</v>
      </c>
      <c r="H163" s="329">
        <v>6</v>
      </c>
      <c r="I163" s="693">
        <v>32.4</v>
      </c>
      <c r="J163" s="693">
        <v>1.08</v>
      </c>
      <c r="K163" s="843">
        <v>19000</v>
      </c>
      <c r="L163" s="330">
        <f t="shared" si="61"/>
        <v>586.41975308641975</v>
      </c>
      <c r="M163" s="331">
        <f t="shared" si="62"/>
        <v>586.41975308641975</v>
      </c>
      <c r="N163" s="623">
        <v>1000</v>
      </c>
      <c r="O163" s="331">
        <f t="shared" si="59"/>
        <v>30.8641975308642</v>
      </c>
      <c r="P163" s="332">
        <v>0</v>
      </c>
      <c r="Q163" s="331">
        <f t="shared" si="63"/>
        <v>0</v>
      </c>
      <c r="R163" s="688">
        <v>36</v>
      </c>
      <c r="S163" s="331">
        <f t="shared" si="58"/>
        <v>233.28000000000003</v>
      </c>
      <c r="T163" s="332">
        <v>0</v>
      </c>
      <c r="U163" s="331">
        <f t="shared" si="64"/>
        <v>0</v>
      </c>
      <c r="V163" s="332">
        <v>1635</v>
      </c>
      <c r="W163" s="331">
        <f t="shared" si="65"/>
        <v>50.462962962962962</v>
      </c>
      <c r="X163" s="331">
        <v>300</v>
      </c>
      <c r="Y163" s="332"/>
      <c r="Z163" s="331">
        <f t="shared" si="55"/>
        <v>0</v>
      </c>
      <c r="AA163" s="331">
        <v>0</v>
      </c>
      <c r="AB163" s="333">
        <v>7.0000000000000007E-2</v>
      </c>
      <c r="AC163" s="333">
        <v>5.0000000000000001E-3</v>
      </c>
      <c r="AD163" s="331">
        <f t="shared" si="56"/>
        <v>150.50000000000003</v>
      </c>
      <c r="AE163" s="334">
        <f t="shared" si="57"/>
        <v>10.75</v>
      </c>
    </row>
    <row r="164" spans="1:31" s="396" customFormat="1" ht="13.7" customHeight="1" x14ac:dyDescent="0.2">
      <c r="A164" s="385" t="s">
        <v>249</v>
      </c>
      <c r="B164" s="322" t="s">
        <v>9</v>
      </c>
      <c r="C164" s="322" t="s">
        <v>1</v>
      </c>
      <c r="D164" s="614">
        <v>1600</v>
      </c>
      <c r="E164" s="323">
        <f t="shared" si="60"/>
        <v>837.12074074074076</v>
      </c>
      <c r="F164" s="323">
        <f t="shared" si="53"/>
        <v>762.87925925925924</v>
      </c>
      <c r="G164" s="399">
        <f t="shared" si="54"/>
        <v>0.47679953703703704</v>
      </c>
      <c r="H164" s="322">
        <v>1</v>
      </c>
      <c r="I164" s="691">
        <v>32.4</v>
      </c>
      <c r="J164" s="691">
        <v>1.08</v>
      </c>
      <c r="K164" s="843">
        <v>16100</v>
      </c>
      <c r="L164" s="323">
        <f t="shared" si="61"/>
        <v>496.91358024691363</v>
      </c>
      <c r="M164" s="324">
        <f t="shared" si="62"/>
        <v>496.91358024691363</v>
      </c>
      <c r="N164" s="621">
        <v>1000</v>
      </c>
      <c r="O164" s="324">
        <f t="shared" si="59"/>
        <v>30.8641975308642</v>
      </c>
      <c r="P164" s="325">
        <v>0</v>
      </c>
      <c r="Q164" s="324">
        <f t="shared" si="63"/>
        <v>0</v>
      </c>
      <c r="R164" s="689">
        <v>36</v>
      </c>
      <c r="S164" s="324">
        <f t="shared" si="58"/>
        <v>38.880000000000003</v>
      </c>
      <c r="T164" s="325">
        <v>0</v>
      </c>
      <c r="U164" s="324">
        <f t="shared" si="64"/>
        <v>0</v>
      </c>
      <c r="V164" s="325">
        <v>1635</v>
      </c>
      <c r="W164" s="324">
        <f t="shared" si="65"/>
        <v>50.462962962962962</v>
      </c>
      <c r="X164" s="324">
        <v>100</v>
      </c>
      <c r="Y164" s="325"/>
      <c r="Z164" s="324">
        <f t="shared" si="55"/>
        <v>0</v>
      </c>
      <c r="AA164" s="324">
        <v>0</v>
      </c>
      <c r="AB164" s="326">
        <v>7.0000000000000007E-2</v>
      </c>
      <c r="AC164" s="326">
        <v>5.0000000000000001E-3</v>
      </c>
      <c r="AD164" s="324">
        <f t="shared" si="56"/>
        <v>112.00000000000001</v>
      </c>
      <c r="AE164" s="327">
        <f t="shared" si="57"/>
        <v>8</v>
      </c>
    </row>
    <row r="165" spans="1:31" ht="13.7" customHeight="1" x14ac:dyDescent="0.2">
      <c r="A165" s="313" t="s">
        <v>249</v>
      </c>
      <c r="B165" s="314" t="s">
        <v>9</v>
      </c>
      <c r="C165" s="314" t="s">
        <v>1</v>
      </c>
      <c r="D165" s="615">
        <v>1600</v>
      </c>
      <c r="E165" s="315">
        <f t="shared" si="60"/>
        <v>876.00074074074075</v>
      </c>
      <c r="F165" s="315">
        <f t="shared" si="53"/>
        <v>723.99925925925925</v>
      </c>
      <c r="G165" s="400">
        <f t="shared" si="54"/>
        <v>0.45249953703703705</v>
      </c>
      <c r="H165" s="314">
        <v>2</v>
      </c>
      <c r="I165" s="692">
        <v>32.4</v>
      </c>
      <c r="J165" s="692">
        <v>1.08</v>
      </c>
      <c r="K165" s="843">
        <v>16100</v>
      </c>
      <c r="L165" s="315">
        <f t="shared" si="61"/>
        <v>496.91358024691363</v>
      </c>
      <c r="M165" s="316">
        <f t="shared" si="62"/>
        <v>496.91358024691363</v>
      </c>
      <c r="N165" s="622">
        <v>1000</v>
      </c>
      <c r="O165" s="316">
        <f t="shared" si="59"/>
        <v>30.8641975308642</v>
      </c>
      <c r="P165" s="317">
        <v>0</v>
      </c>
      <c r="Q165" s="316">
        <f t="shared" si="63"/>
        <v>0</v>
      </c>
      <c r="R165" s="687">
        <v>36</v>
      </c>
      <c r="S165" s="316">
        <f t="shared" si="58"/>
        <v>77.760000000000005</v>
      </c>
      <c r="T165" s="317">
        <v>0</v>
      </c>
      <c r="U165" s="316">
        <f t="shared" si="64"/>
        <v>0</v>
      </c>
      <c r="V165" s="317">
        <v>1635</v>
      </c>
      <c r="W165" s="316">
        <f t="shared" si="65"/>
        <v>50.462962962962962</v>
      </c>
      <c r="X165" s="316">
        <v>100</v>
      </c>
      <c r="Y165" s="317"/>
      <c r="Z165" s="316">
        <f t="shared" si="55"/>
        <v>0</v>
      </c>
      <c r="AA165" s="316">
        <v>0</v>
      </c>
      <c r="AB165" s="318">
        <v>7.0000000000000007E-2</v>
      </c>
      <c r="AC165" s="318">
        <v>5.0000000000000001E-3</v>
      </c>
      <c r="AD165" s="316">
        <f t="shared" si="56"/>
        <v>112.00000000000001</v>
      </c>
      <c r="AE165" s="319">
        <f t="shared" si="57"/>
        <v>8</v>
      </c>
    </row>
    <row r="166" spans="1:31" ht="13.7" customHeight="1" x14ac:dyDescent="0.2">
      <c r="A166" s="313" t="s">
        <v>249</v>
      </c>
      <c r="B166" s="314" t="s">
        <v>9</v>
      </c>
      <c r="C166" s="314" t="s">
        <v>1</v>
      </c>
      <c r="D166" s="615">
        <v>1750</v>
      </c>
      <c r="E166" s="315">
        <f t="shared" si="60"/>
        <v>1026.1307407407407</v>
      </c>
      <c r="F166" s="315">
        <f t="shared" si="53"/>
        <v>723.86925925925925</v>
      </c>
      <c r="G166" s="400">
        <f t="shared" si="54"/>
        <v>0.41363957671957674</v>
      </c>
      <c r="H166" s="314">
        <v>3</v>
      </c>
      <c r="I166" s="692">
        <v>32.4</v>
      </c>
      <c r="J166" s="692">
        <v>1.08</v>
      </c>
      <c r="K166" s="843">
        <v>16100</v>
      </c>
      <c r="L166" s="315">
        <f t="shared" si="61"/>
        <v>496.91358024691363</v>
      </c>
      <c r="M166" s="316">
        <f t="shared" si="62"/>
        <v>496.91358024691363</v>
      </c>
      <c r="N166" s="622">
        <v>1000</v>
      </c>
      <c r="O166" s="316">
        <f t="shared" si="59"/>
        <v>30.8641975308642</v>
      </c>
      <c r="P166" s="317">
        <v>0</v>
      </c>
      <c r="Q166" s="316">
        <f t="shared" si="63"/>
        <v>0</v>
      </c>
      <c r="R166" s="687">
        <v>36</v>
      </c>
      <c r="S166" s="316">
        <f t="shared" si="58"/>
        <v>116.64000000000001</v>
      </c>
      <c r="T166" s="317">
        <v>0</v>
      </c>
      <c r="U166" s="316">
        <f t="shared" si="64"/>
        <v>0</v>
      </c>
      <c r="V166" s="317">
        <v>1635</v>
      </c>
      <c r="W166" s="316">
        <f t="shared" si="65"/>
        <v>50.462962962962962</v>
      </c>
      <c r="X166" s="316">
        <v>200</v>
      </c>
      <c r="Y166" s="317"/>
      <c r="Z166" s="316">
        <f t="shared" si="55"/>
        <v>0</v>
      </c>
      <c r="AA166" s="316">
        <v>0</v>
      </c>
      <c r="AB166" s="318">
        <v>7.0000000000000007E-2</v>
      </c>
      <c r="AC166" s="318">
        <v>5.0000000000000001E-3</v>
      </c>
      <c r="AD166" s="316">
        <f t="shared" si="56"/>
        <v>122.50000000000001</v>
      </c>
      <c r="AE166" s="319">
        <f t="shared" si="57"/>
        <v>8.75</v>
      </c>
    </row>
    <row r="167" spans="1:31" ht="13.7" customHeight="1" x14ac:dyDescent="0.2">
      <c r="A167" s="313" t="s">
        <v>249</v>
      </c>
      <c r="B167" s="314" t="s">
        <v>9</v>
      </c>
      <c r="C167" s="314" t="s">
        <v>1</v>
      </c>
      <c r="D167" s="615">
        <v>1900</v>
      </c>
      <c r="E167" s="315">
        <f t="shared" si="60"/>
        <v>1076.2607407407409</v>
      </c>
      <c r="F167" s="315">
        <f t="shared" si="53"/>
        <v>823.73925925925914</v>
      </c>
      <c r="G167" s="400">
        <f t="shared" si="54"/>
        <v>0.43354697855750479</v>
      </c>
      <c r="H167" s="314">
        <v>4</v>
      </c>
      <c r="I167" s="692">
        <v>32.4</v>
      </c>
      <c r="J167" s="692">
        <v>1.08</v>
      </c>
      <c r="K167" s="843">
        <v>16100</v>
      </c>
      <c r="L167" s="315">
        <f t="shared" si="61"/>
        <v>496.91358024691363</v>
      </c>
      <c r="M167" s="316">
        <f t="shared" si="62"/>
        <v>496.91358024691363</v>
      </c>
      <c r="N167" s="622">
        <v>1000</v>
      </c>
      <c r="O167" s="316">
        <f t="shared" si="59"/>
        <v>30.8641975308642</v>
      </c>
      <c r="P167" s="317">
        <v>0</v>
      </c>
      <c r="Q167" s="316">
        <f t="shared" si="63"/>
        <v>0</v>
      </c>
      <c r="R167" s="687">
        <v>36</v>
      </c>
      <c r="S167" s="316">
        <f t="shared" si="58"/>
        <v>155.52000000000001</v>
      </c>
      <c r="T167" s="317">
        <v>0</v>
      </c>
      <c r="U167" s="316">
        <f t="shared" si="64"/>
        <v>0</v>
      </c>
      <c r="V167" s="317">
        <v>1635</v>
      </c>
      <c r="W167" s="316">
        <f t="shared" si="65"/>
        <v>50.462962962962962</v>
      </c>
      <c r="X167" s="316">
        <v>200</v>
      </c>
      <c r="Y167" s="317"/>
      <c r="Z167" s="316">
        <f t="shared" si="55"/>
        <v>0</v>
      </c>
      <c r="AA167" s="316">
        <v>0</v>
      </c>
      <c r="AB167" s="318">
        <v>7.0000000000000007E-2</v>
      </c>
      <c r="AC167" s="318">
        <v>5.0000000000000001E-3</v>
      </c>
      <c r="AD167" s="316">
        <f t="shared" si="56"/>
        <v>133</v>
      </c>
      <c r="AE167" s="319">
        <f t="shared" si="57"/>
        <v>9.5</v>
      </c>
    </row>
    <row r="168" spans="1:31" ht="13.7" customHeight="1" x14ac:dyDescent="0.2">
      <c r="A168" s="313" t="s">
        <v>249</v>
      </c>
      <c r="B168" s="314" t="s">
        <v>9</v>
      </c>
      <c r="C168" s="314" t="s">
        <v>1</v>
      </c>
      <c r="D168" s="615">
        <v>2050</v>
      </c>
      <c r="E168" s="315">
        <f t="shared" si="60"/>
        <v>1226.3907407407407</v>
      </c>
      <c r="F168" s="315">
        <f t="shared" si="53"/>
        <v>823.60925925925926</v>
      </c>
      <c r="G168" s="400">
        <f t="shared" si="54"/>
        <v>0.4017606142728094</v>
      </c>
      <c r="H168" s="314">
        <v>5</v>
      </c>
      <c r="I168" s="692">
        <v>32.4</v>
      </c>
      <c r="J168" s="692">
        <v>1.08</v>
      </c>
      <c r="K168" s="843">
        <v>16100</v>
      </c>
      <c r="L168" s="315">
        <f t="shared" si="61"/>
        <v>496.91358024691363</v>
      </c>
      <c r="M168" s="316">
        <f t="shared" si="62"/>
        <v>496.91358024691363</v>
      </c>
      <c r="N168" s="622">
        <v>1000</v>
      </c>
      <c r="O168" s="316">
        <f t="shared" si="59"/>
        <v>30.8641975308642</v>
      </c>
      <c r="P168" s="317">
        <v>0</v>
      </c>
      <c r="Q168" s="316">
        <f t="shared" si="63"/>
        <v>0</v>
      </c>
      <c r="R168" s="687">
        <v>36</v>
      </c>
      <c r="S168" s="316">
        <f t="shared" si="58"/>
        <v>194.4</v>
      </c>
      <c r="T168" s="317">
        <v>0</v>
      </c>
      <c r="U168" s="316">
        <f t="shared" si="64"/>
        <v>0</v>
      </c>
      <c r="V168" s="317">
        <v>1635</v>
      </c>
      <c r="W168" s="316">
        <f t="shared" si="65"/>
        <v>50.462962962962962</v>
      </c>
      <c r="X168" s="316">
        <v>300</v>
      </c>
      <c r="Y168" s="317"/>
      <c r="Z168" s="316">
        <f t="shared" si="55"/>
        <v>0</v>
      </c>
      <c r="AA168" s="316">
        <v>0</v>
      </c>
      <c r="AB168" s="318">
        <v>7.0000000000000007E-2</v>
      </c>
      <c r="AC168" s="318">
        <v>5.0000000000000001E-3</v>
      </c>
      <c r="AD168" s="316">
        <f t="shared" si="56"/>
        <v>143.5</v>
      </c>
      <c r="AE168" s="319">
        <f t="shared" si="57"/>
        <v>10.25</v>
      </c>
    </row>
    <row r="169" spans="1:31" s="398" customFormat="1" ht="13.7" customHeight="1" thickBot="1" x14ac:dyDescent="0.25">
      <c r="A169" s="328" t="s">
        <v>249</v>
      </c>
      <c r="B169" s="329" t="s">
        <v>9</v>
      </c>
      <c r="C169" s="329" t="s">
        <v>1</v>
      </c>
      <c r="D169" s="616">
        <v>2150</v>
      </c>
      <c r="E169" s="330">
        <f t="shared" si="60"/>
        <v>1272.7707407407406</v>
      </c>
      <c r="F169" s="330">
        <f t="shared" si="53"/>
        <v>877.22925925925938</v>
      </c>
      <c r="G169" s="401">
        <f t="shared" si="54"/>
        <v>0.40801360895779504</v>
      </c>
      <c r="H169" s="329">
        <v>6</v>
      </c>
      <c r="I169" s="693">
        <v>32.4</v>
      </c>
      <c r="J169" s="693">
        <v>1.08</v>
      </c>
      <c r="K169" s="843">
        <v>16100</v>
      </c>
      <c r="L169" s="330">
        <f t="shared" si="61"/>
        <v>496.91358024691363</v>
      </c>
      <c r="M169" s="331">
        <f t="shared" si="62"/>
        <v>496.91358024691363</v>
      </c>
      <c r="N169" s="623">
        <v>1000</v>
      </c>
      <c r="O169" s="331">
        <f t="shared" si="59"/>
        <v>30.8641975308642</v>
      </c>
      <c r="P169" s="332">
        <v>0</v>
      </c>
      <c r="Q169" s="331">
        <f t="shared" si="63"/>
        <v>0</v>
      </c>
      <c r="R169" s="688">
        <v>36</v>
      </c>
      <c r="S169" s="331">
        <f t="shared" si="58"/>
        <v>233.28000000000003</v>
      </c>
      <c r="T169" s="332">
        <v>0</v>
      </c>
      <c r="U169" s="331">
        <f t="shared" si="64"/>
        <v>0</v>
      </c>
      <c r="V169" s="332">
        <v>1635</v>
      </c>
      <c r="W169" s="331">
        <f t="shared" si="65"/>
        <v>50.462962962962962</v>
      </c>
      <c r="X169" s="331">
        <v>300</v>
      </c>
      <c r="Y169" s="332"/>
      <c r="Z169" s="331">
        <f t="shared" si="55"/>
        <v>0</v>
      </c>
      <c r="AA169" s="331">
        <v>0</v>
      </c>
      <c r="AB169" s="333">
        <v>7.0000000000000007E-2</v>
      </c>
      <c r="AC169" s="333">
        <v>5.0000000000000001E-3</v>
      </c>
      <c r="AD169" s="331">
        <f t="shared" si="56"/>
        <v>150.50000000000003</v>
      </c>
      <c r="AE169" s="334">
        <f t="shared" si="57"/>
        <v>10.75</v>
      </c>
    </row>
    <row r="170" spans="1:31" ht="13.7" customHeight="1" x14ac:dyDescent="0.2">
      <c r="A170" s="385" t="s">
        <v>249</v>
      </c>
      <c r="B170" s="322" t="s">
        <v>10</v>
      </c>
      <c r="C170" s="322" t="s">
        <v>1</v>
      </c>
      <c r="D170" s="614">
        <v>1600</v>
      </c>
      <c r="E170" s="323">
        <f t="shared" si="60"/>
        <v>828.01580246913579</v>
      </c>
      <c r="F170" s="323">
        <f t="shared" si="53"/>
        <v>771.98419753086421</v>
      </c>
      <c r="G170" s="399">
        <f t="shared" si="54"/>
        <v>0.48249012345679015</v>
      </c>
      <c r="H170" s="322">
        <v>1</v>
      </c>
      <c r="I170" s="691">
        <v>32.4</v>
      </c>
      <c r="J170" s="691">
        <v>1.08</v>
      </c>
      <c r="K170" s="843">
        <v>15805</v>
      </c>
      <c r="L170" s="323">
        <f t="shared" si="61"/>
        <v>487.80864197530866</v>
      </c>
      <c r="M170" s="324">
        <f t="shared" si="62"/>
        <v>487.80864197530866</v>
      </c>
      <c r="N170" s="621">
        <v>1000</v>
      </c>
      <c r="O170" s="324">
        <f t="shared" si="59"/>
        <v>30.8641975308642</v>
      </c>
      <c r="P170" s="325">
        <v>0</v>
      </c>
      <c r="Q170" s="324">
        <f t="shared" si="63"/>
        <v>0</v>
      </c>
      <c r="R170" s="689">
        <v>36</v>
      </c>
      <c r="S170" s="324">
        <f t="shared" si="58"/>
        <v>38.880000000000003</v>
      </c>
      <c r="T170" s="325">
        <v>0</v>
      </c>
      <c r="U170" s="324">
        <f t="shared" si="64"/>
        <v>0</v>
      </c>
      <c r="V170" s="325">
        <v>1635</v>
      </c>
      <c r="W170" s="324">
        <f t="shared" si="65"/>
        <v>50.462962962962962</v>
      </c>
      <c r="X170" s="324">
        <v>100</v>
      </c>
      <c r="Y170" s="325"/>
      <c r="Z170" s="324">
        <f t="shared" si="55"/>
        <v>0</v>
      </c>
      <c r="AA170" s="324">
        <v>0</v>
      </c>
      <c r="AB170" s="326">
        <v>7.0000000000000007E-2</v>
      </c>
      <c r="AC170" s="326">
        <v>5.0000000000000001E-3</v>
      </c>
      <c r="AD170" s="324">
        <f t="shared" si="56"/>
        <v>112.00000000000001</v>
      </c>
      <c r="AE170" s="327">
        <f t="shared" si="57"/>
        <v>8</v>
      </c>
    </row>
    <row r="171" spans="1:31" ht="13.7" customHeight="1" x14ac:dyDescent="0.2">
      <c r="A171" s="313" t="s">
        <v>249</v>
      </c>
      <c r="B171" s="314" t="s">
        <v>10</v>
      </c>
      <c r="C171" s="314" t="s">
        <v>1</v>
      </c>
      <c r="D171" s="615">
        <v>1600</v>
      </c>
      <c r="E171" s="315">
        <f t="shared" si="60"/>
        <v>866.89580246913579</v>
      </c>
      <c r="F171" s="315">
        <f t="shared" si="53"/>
        <v>733.10419753086421</v>
      </c>
      <c r="G171" s="400">
        <f t="shared" si="54"/>
        <v>0.45819012345679011</v>
      </c>
      <c r="H171" s="314">
        <v>2</v>
      </c>
      <c r="I171" s="692">
        <v>32.4</v>
      </c>
      <c r="J171" s="692">
        <v>1.08</v>
      </c>
      <c r="K171" s="843">
        <v>15805</v>
      </c>
      <c r="L171" s="315">
        <f t="shared" si="61"/>
        <v>487.80864197530866</v>
      </c>
      <c r="M171" s="316">
        <f t="shared" si="62"/>
        <v>487.80864197530866</v>
      </c>
      <c r="N171" s="622">
        <v>1000</v>
      </c>
      <c r="O171" s="316">
        <f t="shared" si="59"/>
        <v>30.8641975308642</v>
      </c>
      <c r="P171" s="317">
        <v>0</v>
      </c>
      <c r="Q171" s="316">
        <f t="shared" si="63"/>
        <v>0</v>
      </c>
      <c r="R171" s="687">
        <v>36</v>
      </c>
      <c r="S171" s="316">
        <f t="shared" si="58"/>
        <v>77.760000000000005</v>
      </c>
      <c r="T171" s="317">
        <v>0</v>
      </c>
      <c r="U171" s="316">
        <f t="shared" si="64"/>
        <v>0</v>
      </c>
      <c r="V171" s="317">
        <v>1635</v>
      </c>
      <c r="W171" s="316">
        <f t="shared" si="65"/>
        <v>50.462962962962962</v>
      </c>
      <c r="X171" s="316">
        <v>100</v>
      </c>
      <c r="Y171" s="317"/>
      <c r="Z171" s="316">
        <f t="shared" si="55"/>
        <v>0</v>
      </c>
      <c r="AA171" s="316">
        <v>0</v>
      </c>
      <c r="AB171" s="318">
        <v>7.0000000000000007E-2</v>
      </c>
      <c r="AC171" s="318">
        <v>5.0000000000000001E-3</v>
      </c>
      <c r="AD171" s="316">
        <f t="shared" si="56"/>
        <v>112.00000000000001</v>
      </c>
      <c r="AE171" s="319">
        <f t="shared" si="57"/>
        <v>8</v>
      </c>
    </row>
    <row r="172" spans="1:31" ht="13.7" customHeight="1" x14ac:dyDescent="0.2">
      <c r="A172" s="313" t="s">
        <v>249</v>
      </c>
      <c r="B172" s="314" t="s">
        <v>10</v>
      </c>
      <c r="C172" s="314" t="s">
        <v>1</v>
      </c>
      <c r="D172" s="615">
        <v>1750</v>
      </c>
      <c r="E172" s="315">
        <f t="shared" si="60"/>
        <v>1017.0258024691358</v>
      </c>
      <c r="F172" s="315">
        <f t="shared" si="53"/>
        <v>732.97419753086422</v>
      </c>
      <c r="G172" s="400">
        <f t="shared" si="54"/>
        <v>0.41884239858906525</v>
      </c>
      <c r="H172" s="314">
        <v>3</v>
      </c>
      <c r="I172" s="692">
        <v>32.4</v>
      </c>
      <c r="J172" s="692">
        <v>1.08</v>
      </c>
      <c r="K172" s="843">
        <v>15805</v>
      </c>
      <c r="L172" s="315">
        <f t="shared" si="61"/>
        <v>487.80864197530866</v>
      </c>
      <c r="M172" s="316">
        <f t="shared" si="62"/>
        <v>487.80864197530866</v>
      </c>
      <c r="N172" s="622">
        <v>1000</v>
      </c>
      <c r="O172" s="316">
        <f t="shared" si="59"/>
        <v>30.8641975308642</v>
      </c>
      <c r="P172" s="317">
        <v>0</v>
      </c>
      <c r="Q172" s="316">
        <f t="shared" si="63"/>
        <v>0</v>
      </c>
      <c r="R172" s="687">
        <v>36</v>
      </c>
      <c r="S172" s="316">
        <f t="shared" si="58"/>
        <v>116.64000000000001</v>
      </c>
      <c r="T172" s="317">
        <v>0</v>
      </c>
      <c r="U172" s="316">
        <f t="shared" si="64"/>
        <v>0</v>
      </c>
      <c r="V172" s="317">
        <v>1635</v>
      </c>
      <c r="W172" s="316">
        <f t="shared" si="65"/>
        <v>50.462962962962962</v>
      </c>
      <c r="X172" s="316">
        <v>200</v>
      </c>
      <c r="Y172" s="317"/>
      <c r="Z172" s="316">
        <f t="shared" si="55"/>
        <v>0</v>
      </c>
      <c r="AA172" s="316">
        <v>0</v>
      </c>
      <c r="AB172" s="318">
        <v>7.0000000000000007E-2</v>
      </c>
      <c r="AC172" s="318">
        <v>5.0000000000000001E-3</v>
      </c>
      <c r="AD172" s="316">
        <f t="shared" si="56"/>
        <v>122.50000000000001</v>
      </c>
      <c r="AE172" s="319">
        <f t="shared" si="57"/>
        <v>8.75</v>
      </c>
    </row>
    <row r="173" spans="1:31" ht="13.7" customHeight="1" x14ac:dyDescent="0.2">
      <c r="A173" s="313" t="s">
        <v>249</v>
      </c>
      <c r="B173" s="314" t="s">
        <v>10</v>
      </c>
      <c r="C173" s="314" t="s">
        <v>1</v>
      </c>
      <c r="D173" s="615">
        <v>1900</v>
      </c>
      <c r="E173" s="315">
        <f t="shared" si="60"/>
        <v>1067.1558024691358</v>
      </c>
      <c r="F173" s="315">
        <f t="shared" si="53"/>
        <v>832.84419753086422</v>
      </c>
      <c r="G173" s="400">
        <f t="shared" si="54"/>
        <v>0.43833905133203382</v>
      </c>
      <c r="H173" s="314">
        <v>4</v>
      </c>
      <c r="I173" s="692">
        <v>32.4</v>
      </c>
      <c r="J173" s="692">
        <v>1.08</v>
      </c>
      <c r="K173" s="843">
        <v>15805</v>
      </c>
      <c r="L173" s="315">
        <f t="shared" si="61"/>
        <v>487.80864197530866</v>
      </c>
      <c r="M173" s="316">
        <f t="shared" si="62"/>
        <v>487.80864197530866</v>
      </c>
      <c r="N173" s="622">
        <v>1000</v>
      </c>
      <c r="O173" s="316">
        <f t="shared" si="59"/>
        <v>30.8641975308642</v>
      </c>
      <c r="P173" s="317">
        <v>0</v>
      </c>
      <c r="Q173" s="316">
        <f t="shared" si="63"/>
        <v>0</v>
      </c>
      <c r="R173" s="687">
        <v>36</v>
      </c>
      <c r="S173" s="316">
        <f t="shared" si="58"/>
        <v>155.52000000000001</v>
      </c>
      <c r="T173" s="317">
        <v>0</v>
      </c>
      <c r="U173" s="316">
        <f t="shared" si="64"/>
        <v>0</v>
      </c>
      <c r="V173" s="317">
        <v>1635</v>
      </c>
      <c r="W173" s="316">
        <f t="shared" si="65"/>
        <v>50.462962962962962</v>
      </c>
      <c r="X173" s="316">
        <v>200</v>
      </c>
      <c r="Y173" s="317"/>
      <c r="Z173" s="316">
        <f t="shared" si="55"/>
        <v>0</v>
      </c>
      <c r="AA173" s="316">
        <v>0</v>
      </c>
      <c r="AB173" s="318">
        <v>7.0000000000000007E-2</v>
      </c>
      <c r="AC173" s="318">
        <v>5.0000000000000001E-3</v>
      </c>
      <c r="AD173" s="316">
        <f t="shared" si="56"/>
        <v>133</v>
      </c>
      <c r="AE173" s="319">
        <f t="shared" si="57"/>
        <v>9.5</v>
      </c>
    </row>
    <row r="174" spans="1:31" ht="13.7" customHeight="1" x14ac:dyDescent="0.2">
      <c r="A174" s="313" t="s">
        <v>249</v>
      </c>
      <c r="B174" s="314" t="s">
        <v>10</v>
      </c>
      <c r="C174" s="314" t="s">
        <v>1</v>
      </c>
      <c r="D174" s="615">
        <v>2050</v>
      </c>
      <c r="E174" s="315">
        <f t="shared" si="60"/>
        <v>1217.2858024691359</v>
      </c>
      <c r="F174" s="315">
        <f t="shared" si="53"/>
        <v>832.71419753086411</v>
      </c>
      <c r="G174" s="400">
        <f t="shared" si="54"/>
        <v>0.40620204757603129</v>
      </c>
      <c r="H174" s="314">
        <v>5</v>
      </c>
      <c r="I174" s="692">
        <v>32.4</v>
      </c>
      <c r="J174" s="692">
        <v>1.08</v>
      </c>
      <c r="K174" s="843">
        <v>15805</v>
      </c>
      <c r="L174" s="315">
        <f t="shared" si="61"/>
        <v>487.80864197530866</v>
      </c>
      <c r="M174" s="316">
        <f t="shared" si="62"/>
        <v>487.80864197530866</v>
      </c>
      <c r="N174" s="622">
        <v>1000</v>
      </c>
      <c r="O174" s="316">
        <f t="shared" si="59"/>
        <v>30.8641975308642</v>
      </c>
      <c r="P174" s="317">
        <v>0</v>
      </c>
      <c r="Q174" s="316">
        <f t="shared" si="63"/>
        <v>0</v>
      </c>
      <c r="R174" s="687">
        <v>36</v>
      </c>
      <c r="S174" s="316">
        <f t="shared" si="58"/>
        <v>194.4</v>
      </c>
      <c r="T174" s="317">
        <v>0</v>
      </c>
      <c r="U174" s="316">
        <f t="shared" si="64"/>
        <v>0</v>
      </c>
      <c r="V174" s="317">
        <v>1635</v>
      </c>
      <c r="W174" s="316">
        <f t="shared" si="65"/>
        <v>50.462962962962962</v>
      </c>
      <c r="X174" s="316">
        <v>300</v>
      </c>
      <c r="Y174" s="317"/>
      <c r="Z174" s="316">
        <f t="shared" si="55"/>
        <v>0</v>
      </c>
      <c r="AA174" s="316">
        <v>0</v>
      </c>
      <c r="AB174" s="318">
        <v>7.0000000000000007E-2</v>
      </c>
      <c r="AC174" s="318">
        <v>5.0000000000000001E-3</v>
      </c>
      <c r="AD174" s="316">
        <f t="shared" si="56"/>
        <v>143.5</v>
      </c>
      <c r="AE174" s="319">
        <f t="shared" si="57"/>
        <v>10.25</v>
      </c>
    </row>
    <row r="175" spans="1:31" ht="13.7" customHeight="1" thickBot="1" x14ac:dyDescent="0.25">
      <c r="A175" s="328" t="s">
        <v>249</v>
      </c>
      <c r="B175" s="329" t="s">
        <v>10</v>
      </c>
      <c r="C175" s="329" t="s">
        <v>1</v>
      </c>
      <c r="D175" s="616">
        <v>2150</v>
      </c>
      <c r="E175" s="330">
        <f t="shared" si="60"/>
        <v>1263.665802469136</v>
      </c>
      <c r="F175" s="330">
        <f t="shared" si="53"/>
        <v>886.334197530864</v>
      </c>
      <c r="G175" s="401">
        <f t="shared" si="54"/>
        <v>0.4122484639678437</v>
      </c>
      <c r="H175" s="329">
        <v>6</v>
      </c>
      <c r="I175" s="693">
        <v>32.4</v>
      </c>
      <c r="J175" s="693">
        <v>1.08</v>
      </c>
      <c r="K175" s="843">
        <v>15805</v>
      </c>
      <c r="L175" s="330">
        <f t="shared" si="61"/>
        <v>487.80864197530866</v>
      </c>
      <c r="M175" s="331">
        <f t="shared" si="62"/>
        <v>487.80864197530866</v>
      </c>
      <c r="N175" s="623">
        <v>1000</v>
      </c>
      <c r="O175" s="331">
        <f t="shared" si="59"/>
        <v>30.8641975308642</v>
      </c>
      <c r="P175" s="332">
        <v>0</v>
      </c>
      <c r="Q175" s="331">
        <f t="shared" si="63"/>
        <v>0</v>
      </c>
      <c r="R175" s="688">
        <v>36</v>
      </c>
      <c r="S175" s="331">
        <f t="shared" si="58"/>
        <v>233.28000000000003</v>
      </c>
      <c r="T175" s="332">
        <v>0</v>
      </c>
      <c r="U175" s="331">
        <f t="shared" si="64"/>
        <v>0</v>
      </c>
      <c r="V175" s="332">
        <v>1635</v>
      </c>
      <c r="W175" s="331">
        <f t="shared" si="65"/>
        <v>50.462962962962962</v>
      </c>
      <c r="X175" s="331">
        <v>300</v>
      </c>
      <c r="Y175" s="332"/>
      <c r="Z175" s="331">
        <f t="shared" si="55"/>
        <v>0</v>
      </c>
      <c r="AA175" s="331">
        <v>0</v>
      </c>
      <c r="AB175" s="333">
        <v>7.0000000000000007E-2</v>
      </c>
      <c r="AC175" s="333">
        <v>5.0000000000000001E-3</v>
      </c>
      <c r="AD175" s="331">
        <f t="shared" si="56"/>
        <v>150.50000000000003</v>
      </c>
      <c r="AE175" s="334">
        <f t="shared" si="57"/>
        <v>10.75</v>
      </c>
    </row>
    <row r="176" spans="1:31" s="396" customFormat="1" ht="13.7" customHeight="1" x14ac:dyDescent="0.2">
      <c r="A176" s="385" t="s">
        <v>249</v>
      </c>
      <c r="B176" s="322" t="s">
        <v>11</v>
      </c>
      <c r="C176" s="322" t="s">
        <v>1</v>
      </c>
      <c r="D176" s="614">
        <v>1600</v>
      </c>
      <c r="E176" s="323">
        <f t="shared" si="60"/>
        <v>837.12074074074076</v>
      </c>
      <c r="F176" s="323">
        <f t="shared" si="53"/>
        <v>762.87925925925924</v>
      </c>
      <c r="G176" s="399">
        <f t="shared" si="54"/>
        <v>0.47679953703703704</v>
      </c>
      <c r="H176" s="322">
        <v>1</v>
      </c>
      <c r="I176" s="691">
        <v>32.4</v>
      </c>
      <c r="J176" s="691">
        <v>1.08</v>
      </c>
      <c r="K176" s="843">
        <v>16100</v>
      </c>
      <c r="L176" s="323">
        <f t="shared" si="61"/>
        <v>496.91358024691363</v>
      </c>
      <c r="M176" s="324">
        <f t="shared" si="62"/>
        <v>496.91358024691363</v>
      </c>
      <c r="N176" s="621">
        <v>1000</v>
      </c>
      <c r="O176" s="324">
        <f t="shared" si="59"/>
        <v>30.8641975308642</v>
      </c>
      <c r="P176" s="325">
        <v>0</v>
      </c>
      <c r="Q176" s="324">
        <f t="shared" si="63"/>
        <v>0</v>
      </c>
      <c r="R176" s="689">
        <v>36</v>
      </c>
      <c r="S176" s="324">
        <f t="shared" si="58"/>
        <v>38.880000000000003</v>
      </c>
      <c r="T176" s="325">
        <v>0</v>
      </c>
      <c r="U176" s="324">
        <f t="shared" si="64"/>
        <v>0</v>
      </c>
      <c r="V176" s="325">
        <v>1635</v>
      </c>
      <c r="W176" s="324">
        <f t="shared" si="65"/>
        <v>50.462962962962962</v>
      </c>
      <c r="X176" s="324">
        <v>100</v>
      </c>
      <c r="Y176" s="325"/>
      <c r="Z176" s="324">
        <f t="shared" si="55"/>
        <v>0</v>
      </c>
      <c r="AA176" s="324">
        <v>0</v>
      </c>
      <c r="AB176" s="326">
        <v>7.0000000000000007E-2</v>
      </c>
      <c r="AC176" s="326">
        <v>5.0000000000000001E-3</v>
      </c>
      <c r="AD176" s="324">
        <f t="shared" si="56"/>
        <v>112.00000000000001</v>
      </c>
      <c r="AE176" s="327">
        <f t="shared" si="57"/>
        <v>8</v>
      </c>
    </row>
    <row r="177" spans="1:50" ht="13.7" customHeight="1" x14ac:dyDescent="0.2">
      <c r="A177" s="313" t="s">
        <v>249</v>
      </c>
      <c r="B177" s="314" t="s">
        <v>11</v>
      </c>
      <c r="C177" s="314" t="s">
        <v>1</v>
      </c>
      <c r="D177" s="615">
        <v>1600</v>
      </c>
      <c r="E177" s="315">
        <f t="shared" si="60"/>
        <v>876.00074074074075</v>
      </c>
      <c r="F177" s="315">
        <f t="shared" si="53"/>
        <v>723.99925925925925</v>
      </c>
      <c r="G177" s="400">
        <f t="shared" si="54"/>
        <v>0.45249953703703705</v>
      </c>
      <c r="H177" s="314">
        <v>2</v>
      </c>
      <c r="I177" s="692">
        <v>32.4</v>
      </c>
      <c r="J177" s="692">
        <v>1.08</v>
      </c>
      <c r="K177" s="843">
        <v>16100</v>
      </c>
      <c r="L177" s="315">
        <f t="shared" si="61"/>
        <v>496.91358024691363</v>
      </c>
      <c r="M177" s="316">
        <f t="shared" si="62"/>
        <v>496.91358024691363</v>
      </c>
      <c r="N177" s="622">
        <v>1000</v>
      </c>
      <c r="O177" s="316">
        <f t="shared" si="59"/>
        <v>30.8641975308642</v>
      </c>
      <c r="P177" s="317">
        <v>0</v>
      </c>
      <c r="Q177" s="316">
        <f t="shared" si="63"/>
        <v>0</v>
      </c>
      <c r="R177" s="687">
        <v>36</v>
      </c>
      <c r="S177" s="316">
        <f t="shared" si="58"/>
        <v>77.760000000000005</v>
      </c>
      <c r="T177" s="317">
        <v>0</v>
      </c>
      <c r="U177" s="316">
        <f t="shared" si="64"/>
        <v>0</v>
      </c>
      <c r="V177" s="317">
        <v>1635</v>
      </c>
      <c r="W177" s="316">
        <f t="shared" si="65"/>
        <v>50.462962962962962</v>
      </c>
      <c r="X177" s="316">
        <v>100</v>
      </c>
      <c r="Y177" s="317"/>
      <c r="Z177" s="316">
        <f t="shared" si="55"/>
        <v>0</v>
      </c>
      <c r="AA177" s="316">
        <v>0</v>
      </c>
      <c r="AB177" s="318">
        <v>7.0000000000000007E-2</v>
      </c>
      <c r="AC177" s="318">
        <v>5.0000000000000001E-3</v>
      </c>
      <c r="AD177" s="316">
        <f t="shared" si="56"/>
        <v>112.00000000000001</v>
      </c>
      <c r="AE177" s="319">
        <f t="shared" si="57"/>
        <v>8</v>
      </c>
    </row>
    <row r="178" spans="1:50" ht="13.7" customHeight="1" x14ac:dyDescent="0.2">
      <c r="A178" s="313" t="s">
        <v>249</v>
      </c>
      <c r="B178" s="314" t="s">
        <v>11</v>
      </c>
      <c r="C178" s="314" t="s">
        <v>1</v>
      </c>
      <c r="D178" s="615">
        <v>1750</v>
      </c>
      <c r="E178" s="315">
        <f t="shared" si="60"/>
        <v>1026.1307407407407</v>
      </c>
      <c r="F178" s="315">
        <f t="shared" si="53"/>
        <v>723.86925925925925</v>
      </c>
      <c r="G178" s="400">
        <f t="shared" si="54"/>
        <v>0.41363957671957674</v>
      </c>
      <c r="H178" s="314">
        <v>3</v>
      </c>
      <c r="I178" s="692">
        <v>32.4</v>
      </c>
      <c r="J178" s="692">
        <v>1.08</v>
      </c>
      <c r="K178" s="843">
        <v>16100</v>
      </c>
      <c r="L178" s="315">
        <f t="shared" si="61"/>
        <v>496.91358024691363</v>
      </c>
      <c r="M178" s="316">
        <f t="shared" si="62"/>
        <v>496.91358024691363</v>
      </c>
      <c r="N178" s="622">
        <v>1000</v>
      </c>
      <c r="O178" s="316">
        <f t="shared" si="59"/>
        <v>30.8641975308642</v>
      </c>
      <c r="P178" s="317">
        <v>0</v>
      </c>
      <c r="Q178" s="316">
        <f t="shared" si="63"/>
        <v>0</v>
      </c>
      <c r="R178" s="687">
        <v>36</v>
      </c>
      <c r="S178" s="316">
        <f t="shared" si="58"/>
        <v>116.64000000000001</v>
      </c>
      <c r="T178" s="317">
        <v>0</v>
      </c>
      <c r="U178" s="316">
        <f t="shared" si="64"/>
        <v>0</v>
      </c>
      <c r="V178" s="317">
        <v>1635</v>
      </c>
      <c r="W178" s="316">
        <f t="shared" si="65"/>
        <v>50.462962962962962</v>
      </c>
      <c r="X178" s="316">
        <v>200</v>
      </c>
      <c r="Y178" s="317"/>
      <c r="Z178" s="316">
        <f t="shared" si="55"/>
        <v>0</v>
      </c>
      <c r="AA178" s="316">
        <v>0</v>
      </c>
      <c r="AB178" s="318">
        <v>7.0000000000000007E-2</v>
      </c>
      <c r="AC178" s="318">
        <v>5.0000000000000001E-3</v>
      </c>
      <c r="AD178" s="316">
        <f t="shared" si="56"/>
        <v>122.50000000000001</v>
      </c>
      <c r="AE178" s="319">
        <f t="shared" si="57"/>
        <v>8.75</v>
      </c>
    </row>
    <row r="179" spans="1:50" ht="13.7" customHeight="1" x14ac:dyDescent="0.2">
      <c r="A179" s="313" t="s">
        <v>249</v>
      </c>
      <c r="B179" s="314" t="s">
        <v>11</v>
      </c>
      <c r="C179" s="314" t="s">
        <v>1</v>
      </c>
      <c r="D179" s="615">
        <v>1900</v>
      </c>
      <c r="E179" s="315">
        <f t="shared" si="60"/>
        <v>1076.2607407407409</v>
      </c>
      <c r="F179" s="315">
        <f t="shared" si="53"/>
        <v>823.73925925925914</v>
      </c>
      <c r="G179" s="400">
        <f t="shared" si="54"/>
        <v>0.43354697855750479</v>
      </c>
      <c r="H179" s="314">
        <v>4</v>
      </c>
      <c r="I179" s="692">
        <v>32.4</v>
      </c>
      <c r="J179" s="692">
        <v>1.08</v>
      </c>
      <c r="K179" s="843">
        <v>16100</v>
      </c>
      <c r="L179" s="315">
        <f t="shared" si="61"/>
        <v>496.91358024691363</v>
      </c>
      <c r="M179" s="316">
        <f t="shared" si="62"/>
        <v>496.91358024691363</v>
      </c>
      <c r="N179" s="622">
        <v>1000</v>
      </c>
      <c r="O179" s="316">
        <f t="shared" si="59"/>
        <v>30.8641975308642</v>
      </c>
      <c r="P179" s="317">
        <v>0</v>
      </c>
      <c r="Q179" s="316">
        <f t="shared" si="63"/>
        <v>0</v>
      </c>
      <c r="R179" s="687">
        <v>36</v>
      </c>
      <c r="S179" s="316">
        <f t="shared" si="58"/>
        <v>155.52000000000001</v>
      </c>
      <c r="T179" s="317">
        <v>0</v>
      </c>
      <c r="U179" s="316">
        <f t="shared" si="64"/>
        <v>0</v>
      </c>
      <c r="V179" s="317">
        <v>1635</v>
      </c>
      <c r="W179" s="316">
        <f t="shared" si="65"/>
        <v>50.462962962962962</v>
      </c>
      <c r="X179" s="316">
        <v>200</v>
      </c>
      <c r="Y179" s="317"/>
      <c r="Z179" s="316">
        <f t="shared" si="55"/>
        <v>0</v>
      </c>
      <c r="AA179" s="316">
        <v>0</v>
      </c>
      <c r="AB179" s="318">
        <v>7.0000000000000007E-2</v>
      </c>
      <c r="AC179" s="318">
        <v>5.0000000000000001E-3</v>
      </c>
      <c r="AD179" s="316">
        <f t="shared" si="56"/>
        <v>133</v>
      </c>
      <c r="AE179" s="319">
        <f t="shared" si="57"/>
        <v>9.5</v>
      </c>
    </row>
    <row r="180" spans="1:50" ht="13.7" customHeight="1" x14ac:dyDescent="0.2">
      <c r="A180" s="313" t="s">
        <v>249</v>
      </c>
      <c r="B180" s="314" t="s">
        <v>11</v>
      </c>
      <c r="C180" s="314" t="s">
        <v>1</v>
      </c>
      <c r="D180" s="615">
        <v>2050</v>
      </c>
      <c r="E180" s="315">
        <f t="shared" si="60"/>
        <v>1226.3907407407407</v>
      </c>
      <c r="F180" s="315">
        <f t="shared" si="53"/>
        <v>823.60925925925926</v>
      </c>
      <c r="G180" s="400">
        <f t="shared" si="54"/>
        <v>0.4017606142728094</v>
      </c>
      <c r="H180" s="314">
        <v>5</v>
      </c>
      <c r="I180" s="692">
        <v>32.4</v>
      </c>
      <c r="J180" s="692">
        <v>1.08</v>
      </c>
      <c r="K180" s="843">
        <v>16100</v>
      </c>
      <c r="L180" s="315">
        <f t="shared" si="61"/>
        <v>496.91358024691363</v>
      </c>
      <c r="M180" s="316">
        <f t="shared" si="62"/>
        <v>496.91358024691363</v>
      </c>
      <c r="N180" s="622">
        <v>1000</v>
      </c>
      <c r="O180" s="316">
        <f t="shared" si="59"/>
        <v>30.8641975308642</v>
      </c>
      <c r="P180" s="317">
        <v>0</v>
      </c>
      <c r="Q180" s="316">
        <f t="shared" si="63"/>
        <v>0</v>
      </c>
      <c r="R180" s="687">
        <v>36</v>
      </c>
      <c r="S180" s="316">
        <f t="shared" si="58"/>
        <v>194.4</v>
      </c>
      <c r="T180" s="317">
        <v>0</v>
      </c>
      <c r="U180" s="316">
        <f t="shared" si="64"/>
        <v>0</v>
      </c>
      <c r="V180" s="317">
        <v>1635</v>
      </c>
      <c r="W180" s="316">
        <f t="shared" si="65"/>
        <v>50.462962962962962</v>
      </c>
      <c r="X180" s="316">
        <v>300</v>
      </c>
      <c r="Y180" s="317"/>
      <c r="Z180" s="316">
        <f t="shared" si="55"/>
        <v>0</v>
      </c>
      <c r="AA180" s="316">
        <v>0</v>
      </c>
      <c r="AB180" s="318">
        <v>7.0000000000000007E-2</v>
      </c>
      <c r="AC180" s="318">
        <v>5.0000000000000001E-3</v>
      </c>
      <c r="AD180" s="316">
        <f t="shared" si="56"/>
        <v>143.5</v>
      </c>
      <c r="AE180" s="319">
        <f t="shared" si="57"/>
        <v>10.25</v>
      </c>
    </row>
    <row r="181" spans="1:50" s="398" customFormat="1" ht="13.7" customHeight="1" thickBot="1" x14ac:dyDescent="0.25">
      <c r="A181" s="328" t="s">
        <v>249</v>
      </c>
      <c r="B181" s="329" t="s">
        <v>11</v>
      </c>
      <c r="C181" s="329" t="s">
        <v>1</v>
      </c>
      <c r="D181" s="616">
        <v>2150</v>
      </c>
      <c r="E181" s="330">
        <f t="shared" si="60"/>
        <v>1272.7707407407406</v>
      </c>
      <c r="F181" s="330">
        <f t="shared" si="53"/>
        <v>877.22925925925938</v>
      </c>
      <c r="G181" s="401">
        <f t="shared" si="54"/>
        <v>0.40801360895779504</v>
      </c>
      <c r="H181" s="329">
        <v>6</v>
      </c>
      <c r="I181" s="693">
        <v>32.4</v>
      </c>
      <c r="J181" s="693">
        <v>1.08</v>
      </c>
      <c r="K181" s="843">
        <v>16100</v>
      </c>
      <c r="L181" s="330">
        <f t="shared" si="61"/>
        <v>496.91358024691363</v>
      </c>
      <c r="M181" s="331">
        <f t="shared" si="62"/>
        <v>496.91358024691363</v>
      </c>
      <c r="N181" s="623">
        <v>1000</v>
      </c>
      <c r="O181" s="331">
        <f t="shared" si="59"/>
        <v>30.8641975308642</v>
      </c>
      <c r="P181" s="332">
        <v>0</v>
      </c>
      <c r="Q181" s="331">
        <f t="shared" si="63"/>
        <v>0</v>
      </c>
      <c r="R181" s="688">
        <v>36</v>
      </c>
      <c r="S181" s="331">
        <f t="shared" si="58"/>
        <v>233.28000000000003</v>
      </c>
      <c r="T181" s="332">
        <v>0</v>
      </c>
      <c r="U181" s="331">
        <f t="shared" si="64"/>
        <v>0</v>
      </c>
      <c r="V181" s="332">
        <v>1635</v>
      </c>
      <c r="W181" s="331">
        <f t="shared" si="65"/>
        <v>50.462962962962962</v>
      </c>
      <c r="X181" s="331">
        <v>300</v>
      </c>
      <c r="Y181" s="332"/>
      <c r="Z181" s="331">
        <f t="shared" si="55"/>
        <v>0</v>
      </c>
      <c r="AA181" s="331">
        <v>0</v>
      </c>
      <c r="AB181" s="333">
        <v>7.0000000000000007E-2</v>
      </c>
      <c r="AC181" s="333">
        <v>5.0000000000000001E-3</v>
      </c>
      <c r="AD181" s="331">
        <f t="shared" si="56"/>
        <v>150.50000000000003</v>
      </c>
      <c r="AE181" s="334">
        <f t="shared" si="57"/>
        <v>10.75</v>
      </c>
    </row>
    <row r="182" spans="1:50" ht="13.7" customHeight="1" x14ac:dyDescent="0.2">
      <c r="A182" s="385" t="s">
        <v>20</v>
      </c>
      <c r="B182" s="322" t="s">
        <v>7</v>
      </c>
      <c r="C182" s="322" t="s">
        <v>1</v>
      </c>
      <c r="D182" s="753">
        <v>350</v>
      </c>
      <c r="E182" s="323">
        <f t="shared" ref="E182:E211" si="66">SUM(M182,O182,Q182,S182,U182,W182,X182,Z182,AA182,AD182,AE182)</f>
        <v>231.64827160493829</v>
      </c>
      <c r="F182" s="323">
        <f t="shared" si="53"/>
        <v>118.35172839506171</v>
      </c>
      <c r="G182" s="399">
        <f t="shared" si="54"/>
        <v>0.33814779541446205</v>
      </c>
      <c r="H182" s="322">
        <v>1</v>
      </c>
      <c r="I182" s="691">
        <v>32.4</v>
      </c>
      <c r="J182" s="691">
        <v>1.08</v>
      </c>
      <c r="K182" s="843">
        <v>5785</v>
      </c>
      <c r="L182" s="323">
        <f t="shared" ref="L182:L211" si="67">K182/I182</f>
        <v>178.54938271604939</v>
      </c>
      <c r="M182" s="324">
        <f t="shared" ref="M182:M211" si="68">L182</f>
        <v>178.54938271604939</v>
      </c>
      <c r="N182" s="621">
        <v>300</v>
      </c>
      <c r="O182" s="324">
        <f>N182/I182</f>
        <v>9.2592592592592595</v>
      </c>
      <c r="P182" s="325">
        <v>0</v>
      </c>
      <c r="Q182" s="324">
        <f t="shared" ref="Q182:Q211" si="69">P182/I182</f>
        <v>0</v>
      </c>
      <c r="R182" s="687">
        <v>12</v>
      </c>
      <c r="S182" s="324">
        <f t="shared" si="58"/>
        <v>12.96</v>
      </c>
      <c r="T182" s="325">
        <v>0</v>
      </c>
      <c r="U182" s="324">
        <f t="shared" ref="U182:U211" si="70">(T182/I182)</f>
        <v>0</v>
      </c>
      <c r="V182" s="325">
        <v>150</v>
      </c>
      <c r="W182" s="324">
        <f t="shared" ref="W182:W211" si="71">(V182/I182)</f>
        <v>4.6296296296296298</v>
      </c>
      <c r="X182" s="324">
        <v>0</v>
      </c>
      <c r="Y182" s="325">
        <v>0</v>
      </c>
      <c r="Z182" s="324">
        <f t="shared" si="55"/>
        <v>0</v>
      </c>
      <c r="AA182" s="324">
        <v>0</v>
      </c>
      <c r="AB182" s="326">
        <v>7.0000000000000007E-2</v>
      </c>
      <c r="AC182" s="326">
        <v>5.0000000000000001E-3</v>
      </c>
      <c r="AD182" s="324">
        <f t="shared" si="56"/>
        <v>24.500000000000004</v>
      </c>
      <c r="AE182" s="327">
        <f t="shared" si="57"/>
        <v>1.75</v>
      </c>
    </row>
    <row r="183" spans="1:50" ht="13.7" customHeight="1" x14ac:dyDescent="0.2">
      <c r="A183" s="313" t="s">
        <v>20</v>
      </c>
      <c r="B183" s="314" t="s">
        <v>7</v>
      </c>
      <c r="C183" s="314" t="s">
        <v>1</v>
      </c>
      <c r="D183" s="750">
        <f>D182+30</f>
        <v>380</v>
      </c>
      <c r="E183" s="315">
        <f t="shared" si="66"/>
        <v>246.8582716049383</v>
      </c>
      <c r="F183" s="315">
        <f t="shared" si="53"/>
        <v>133.1417283950617</v>
      </c>
      <c r="G183" s="400">
        <f t="shared" si="54"/>
        <v>0.35037296946068869</v>
      </c>
      <c r="H183" s="314">
        <v>2</v>
      </c>
      <c r="I183" s="692">
        <v>32.4</v>
      </c>
      <c r="J183" s="692">
        <v>1.08</v>
      </c>
      <c r="K183" s="843">
        <v>5785</v>
      </c>
      <c r="L183" s="315">
        <f t="shared" si="67"/>
        <v>178.54938271604939</v>
      </c>
      <c r="M183" s="316">
        <f t="shared" si="68"/>
        <v>178.54938271604939</v>
      </c>
      <c r="N183" s="622">
        <v>300</v>
      </c>
      <c r="O183" s="316">
        <f t="shared" ref="O183:O211" si="72">N183/I183</f>
        <v>9.2592592592592595</v>
      </c>
      <c r="P183" s="317">
        <v>0</v>
      </c>
      <c r="Q183" s="316">
        <f t="shared" si="69"/>
        <v>0</v>
      </c>
      <c r="R183" s="687">
        <v>12</v>
      </c>
      <c r="S183" s="316">
        <f t="shared" si="58"/>
        <v>25.92</v>
      </c>
      <c r="T183" s="317">
        <v>0</v>
      </c>
      <c r="U183" s="316">
        <f t="shared" si="70"/>
        <v>0</v>
      </c>
      <c r="V183" s="317">
        <v>150</v>
      </c>
      <c r="W183" s="316">
        <f t="shared" si="71"/>
        <v>4.6296296296296298</v>
      </c>
      <c r="X183" s="316">
        <v>0</v>
      </c>
      <c r="Y183" s="317">
        <v>0</v>
      </c>
      <c r="Z183" s="316">
        <f t="shared" si="55"/>
        <v>0</v>
      </c>
      <c r="AA183" s="316">
        <v>0</v>
      </c>
      <c r="AB183" s="318">
        <v>7.0000000000000007E-2</v>
      </c>
      <c r="AC183" s="318">
        <v>5.0000000000000001E-3</v>
      </c>
      <c r="AD183" s="316">
        <f t="shared" si="56"/>
        <v>26.6</v>
      </c>
      <c r="AE183" s="319">
        <f t="shared" si="57"/>
        <v>1.9000000000000001</v>
      </c>
    </row>
    <row r="184" spans="1:50" ht="13.7" customHeight="1" x14ac:dyDescent="0.2">
      <c r="A184" s="313" t="s">
        <v>20</v>
      </c>
      <c r="B184" s="314" t="s">
        <v>7</v>
      </c>
      <c r="C184" s="314" t="s">
        <v>1</v>
      </c>
      <c r="D184" s="750">
        <f t="shared" ref="D184:D187" si="73">D183+30</f>
        <v>410</v>
      </c>
      <c r="E184" s="315">
        <f t="shared" si="66"/>
        <v>262.06827160493827</v>
      </c>
      <c r="F184" s="315">
        <f t="shared" si="53"/>
        <v>147.93172839506173</v>
      </c>
      <c r="G184" s="400">
        <f t="shared" si="54"/>
        <v>0.360809093646492</v>
      </c>
      <c r="H184" s="314">
        <v>3</v>
      </c>
      <c r="I184" s="692">
        <v>32.4</v>
      </c>
      <c r="J184" s="692">
        <v>1.08</v>
      </c>
      <c r="K184" s="843">
        <v>5785</v>
      </c>
      <c r="L184" s="315">
        <f t="shared" si="67"/>
        <v>178.54938271604939</v>
      </c>
      <c r="M184" s="316">
        <f t="shared" si="68"/>
        <v>178.54938271604939</v>
      </c>
      <c r="N184" s="622">
        <v>300</v>
      </c>
      <c r="O184" s="316">
        <f t="shared" si="72"/>
        <v>9.2592592592592595</v>
      </c>
      <c r="P184" s="317">
        <v>0</v>
      </c>
      <c r="Q184" s="316">
        <f t="shared" si="69"/>
        <v>0</v>
      </c>
      <c r="R184" s="687">
        <v>12</v>
      </c>
      <c r="S184" s="316">
        <f t="shared" si="58"/>
        <v>38.880000000000003</v>
      </c>
      <c r="T184" s="317">
        <v>0</v>
      </c>
      <c r="U184" s="316">
        <f t="shared" si="70"/>
        <v>0</v>
      </c>
      <c r="V184" s="317">
        <v>150</v>
      </c>
      <c r="W184" s="316">
        <f t="shared" si="71"/>
        <v>4.6296296296296298</v>
      </c>
      <c r="X184" s="316">
        <v>0</v>
      </c>
      <c r="Y184" s="317">
        <v>0</v>
      </c>
      <c r="Z184" s="316">
        <f t="shared" si="55"/>
        <v>0</v>
      </c>
      <c r="AA184" s="316">
        <v>0</v>
      </c>
      <c r="AB184" s="318">
        <v>7.0000000000000007E-2</v>
      </c>
      <c r="AC184" s="318">
        <v>5.0000000000000001E-3</v>
      </c>
      <c r="AD184" s="316">
        <f t="shared" si="56"/>
        <v>28.700000000000003</v>
      </c>
      <c r="AE184" s="319">
        <f t="shared" si="57"/>
        <v>2.0499999999999998</v>
      </c>
    </row>
    <row r="185" spans="1:50" ht="13.7" customHeight="1" x14ac:dyDescent="0.2">
      <c r="A185" s="313" t="s">
        <v>20</v>
      </c>
      <c r="B185" s="314" t="s">
        <v>7</v>
      </c>
      <c r="C185" s="314" t="s">
        <v>1</v>
      </c>
      <c r="D185" s="750">
        <f t="shared" si="73"/>
        <v>440</v>
      </c>
      <c r="E185" s="315">
        <f t="shared" si="66"/>
        <v>277.27827160493825</v>
      </c>
      <c r="F185" s="315">
        <f t="shared" si="53"/>
        <v>162.72172839506175</v>
      </c>
      <c r="G185" s="400">
        <f t="shared" si="54"/>
        <v>0.36982210998877668</v>
      </c>
      <c r="H185" s="314">
        <v>4</v>
      </c>
      <c r="I185" s="692">
        <v>32.4</v>
      </c>
      <c r="J185" s="692">
        <v>1.08</v>
      </c>
      <c r="K185" s="843">
        <v>5785</v>
      </c>
      <c r="L185" s="315">
        <f t="shared" si="67"/>
        <v>178.54938271604939</v>
      </c>
      <c r="M185" s="316">
        <f t="shared" si="68"/>
        <v>178.54938271604939</v>
      </c>
      <c r="N185" s="622">
        <v>300</v>
      </c>
      <c r="O185" s="316">
        <f t="shared" si="72"/>
        <v>9.2592592592592595</v>
      </c>
      <c r="P185" s="317">
        <v>0</v>
      </c>
      <c r="Q185" s="316">
        <f t="shared" si="69"/>
        <v>0</v>
      </c>
      <c r="R185" s="687">
        <v>12</v>
      </c>
      <c r="S185" s="316">
        <f t="shared" si="58"/>
        <v>51.84</v>
      </c>
      <c r="T185" s="317">
        <v>0</v>
      </c>
      <c r="U185" s="316">
        <f t="shared" si="70"/>
        <v>0</v>
      </c>
      <c r="V185" s="317">
        <v>150</v>
      </c>
      <c r="W185" s="316">
        <f t="shared" si="71"/>
        <v>4.6296296296296298</v>
      </c>
      <c r="X185" s="316">
        <v>0</v>
      </c>
      <c r="Y185" s="317">
        <v>0</v>
      </c>
      <c r="Z185" s="316">
        <f t="shared" si="55"/>
        <v>0</v>
      </c>
      <c r="AA185" s="316">
        <v>0</v>
      </c>
      <c r="AB185" s="318">
        <v>7.0000000000000007E-2</v>
      </c>
      <c r="AC185" s="318">
        <v>5.0000000000000001E-3</v>
      </c>
      <c r="AD185" s="316">
        <f t="shared" si="56"/>
        <v>30.800000000000004</v>
      </c>
      <c r="AE185" s="319">
        <f t="shared" si="57"/>
        <v>2.2000000000000002</v>
      </c>
    </row>
    <row r="186" spans="1:50" ht="13.7" customHeight="1" x14ac:dyDescent="0.2">
      <c r="A186" s="313" t="s">
        <v>20</v>
      </c>
      <c r="B186" s="314" t="s">
        <v>7</v>
      </c>
      <c r="C186" s="314" t="s">
        <v>1</v>
      </c>
      <c r="D186" s="750">
        <f t="shared" si="73"/>
        <v>470</v>
      </c>
      <c r="E186" s="315">
        <f t="shared" si="66"/>
        <v>292.48827160493829</v>
      </c>
      <c r="F186" s="315">
        <f t="shared" si="53"/>
        <v>177.51172839506171</v>
      </c>
      <c r="G186" s="400">
        <f t="shared" si="54"/>
        <v>0.37768452850013129</v>
      </c>
      <c r="H186" s="314">
        <v>5</v>
      </c>
      <c r="I186" s="692">
        <v>32.4</v>
      </c>
      <c r="J186" s="692">
        <v>1.08</v>
      </c>
      <c r="K186" s="843">
        <v>5785</v>
      </c>
      <c r="L186" s="315">
        <f t="shared" si="67"/>
        <v>178.54938271604939</v>
      </c>
      <c r="M186" s="316">
        <f t="shared" si="68"/>
        <v>178.54938271604939</v>
      </c>
      <c r="N186" s="622">
        <v>300</v>
      </c>
      <c r="O186" s="316">
        <f t="shared" si="72"/>
        <v>9.2592592592592595</v>
      </c>
      <c r="P186" s="317">
        <v>0</v>
      </c>
      <c r="Q186" s="316">
        <f t="shared" si="69"/>
        <v>0</v>
      </c>
      <c r="R186" s="687">
        <v>12</v>
      </c>
      <c r="S186" s="316">
        <f t="shared" si="58"/>
        <v>64.800000000000011</v>
      </c>
      <c r="T186" s="317">
        <v>0</v>
      </c>
      <c r="U186" s="316">
        <f t="shared" si="70"/>
        <v>0</v>
      </c>
      <c r="V186" s="317">
        <v>150</v>
      </c>
      <c r="W186" s="316">
        <f t="shared" si="71"/>
        <v>4.6296296296296298</v>
      </c>
      <c r="X186" s="316">
        <v>0</v>
      </c>
      <c r="Y186" s="317">
        <v>0</v>
      </c>
      <c r="Z186" s="316">
        <f t="shared" si="55"/>
        <v>0</v>
      </c>
      <c r="AA186" s="316">
        <v>0</v>
      </c>
      <c r="AB186" s="318">
        <v>7.0000000000000007E-2</v>
      </c>
      <c r="AC186" s="318">
        <v>5.0000000000000001E-3</v>
      </c>
      <c r="AD186" s="316">
        <f t="shared" si="56"/>
        <v>32.900000000000006</v>
      </c>
      <c r="AE186" s="319">
        <f t="shared" si="57"/>
        <v>2.35</v>
      </c>
    </row>
    <row r="187" spans="1:50" ht="13.7" customHeight="1" thickBot="1" x14ac:dyDescent="0.25">
      <c r="A187" s="328" t="s">
        <v>20</v>
      </c>
      <c r="B187" s="329" t="s">
        <v>7</v>
      </c>
      <c r="C187" s="329" t="s">
        <v>1</v>
      </c>
      <c r="D187" s="754">
        <f t="shared" si="73"/>
        <v>500</v>
      </c>
      <c r="E187" s="330">
        <f t="shared" si="66"/>
        <v>307.69827160493827</v>
      </c>
      <c r="F187" s="330">
        <f t="shared" si="53"/>
        <v>192.30172839506173</v>
      </c>
      <c r="G187" s="401">
        <f t="shared" si="54"/>
        <v>0.38460345679012348</v>
      </c>
      <c r="H187" s="329">
        <v>6</v>
      </c>
      <c r="I187" s="693">
        <v>32.4</v>
      </c>
      <c r="J187" s="693">
        <v>1.08</v>
      </c>
      <c r="K187" s="843">
        <v>5785</v>
      </c>
      <c r="L187" s="330">
        <f t="shared" si="67"/>
        <v>178.54938271604939</v>
      </c>
      <c r="M187" s="331">
        <f t="shared" si="68"/>
        <v>178.54938271604939</v>
      </c>
      <c r="N187" s="623">
        <v>300</v>
      </c>
      <c r="O187" s="331">
        <f t="shared" si="72"/>
        <v>9.2592592592592595</v>
      </c>
      <c r="P187" s="332">
        <v>0</v>
      </c>
      <c r="Q187" s="331">
        <f t="shared" si="69"/>
        <v>0</v>
      </c>
      <c r="R187" s="687">
        <v>12</v>
      </c>
      <c r="S187" s="331">
        <f t="shared" si="58"/>
        <v>77.760000000000005</v>
      </c>
      <c r="T187" s="332">
        <v>0</v>
      </c>
      <c r="U187" s="331">
        <f t="shared" si="70"/>
        <v>0</v>
      </c>
      <c r="V187" s="332">
        <v>150</v>
      </c>
      <c r="W187" s="331">
        <f t="shared" si="71"/>
        <v>4.6296296296296298</v>
      </c>
      <c r="X187" s="331">
        <v>0</v>
      </c>
      <c r="Y187" s="332">
        <v>0</v>
      </c>
      <c r="Z187" s="331">
        <f t="shared" si="55"/>
        <v>0</v>
      </c>
      <c r="AA187" s="331">
        <v>0</v>
      </c>
      <c r="AB187" s="333">
        <v>7.0000000000000007E-2</v>
      </c>
      <c r="AC187" s="333">
        <v>5.0000000000000001E-3</v>
      </c>
      <c r="AD187" s="331">
        <f t="shared" si="56"/>
        <v>35</v>
      </c>
      <c r="AE187" s="334">
        <f t="shared" si="57"/>
        <v>2.5</v>
      </c>
    </row>
    <row r="188" spans="1:50" s="396" customFormat="1" ht="13.7" customHeight="1" x14ac:dyDescent="0.2">
      <c r="A188" s="385" t="s">
        <v>20</v>
      </c>
      <c r="B188" s="322" t="s">
        <v>8</v>
      </c>
      <c r="C188" s="322" t="s">
        <v>1</v>
      </c>
      <c r="D188" s="753">
        <v>330</v>
      </c>
      <c r="E188" s="323">
        <f t="shared" si="66"/>
        <v>221.96925925925927</v>
      </c>
      <c r="F188" s="323">
        <f t="shared" si="53"/>
        <v>108.03074074074073</v>
      </c>
      <c r="G188" s="399">
        <f t="shared" si="54"/>
        <v>0.32736588103254766</v>
      </c>
      <c r="H188" s="322">
        <v>1</v>
      </c>
      <c r="I188" s="691">
        <v>32.4</v>
      </c>
      <c r="J188" s="691">
        <v>1.08</v>
      </c>
      <c r="K188" s="843">
        <v>5520</v>
      </c>
      <c r="L188" s="323">
        <f t="shared" si="67"/>
        <v>170.37037037037038</v>
      </c>
      <c r="M188" s="324">
        <f t="shared" si="68"/>
        <v>170.37037037037038</v>
      </c>
      <c r="N188" s="621">
        <v>300</v>
      </c>
      <c r="O188" s="324">
        <f t="shared" si="72"/>
        <v>9.2592592592592595</v>
      </c>
      <c r="P188" s="325">
        <v>0</v>
      </c>
      <c r="Q188" s="324">
        <f t="shared" si="69"/>
        <v>0</v>
      </c>
      <c r="R188" s="687">
        <v>12</v>
      </c>
      <c r="S188" s="324">
        <f t="shared" si="58"/>
        <v>12.96</v>
      </c>
      <c r="T188" s="325">
        <v>0</v>
      </c>
      <c r="U188" s="324">
        <f t="shared" si="70"/>
        <v>0</v>
      </c>
      <c r="V188" s="325">
        <v>150</v>
      </c>
      <c r="W188" s="324">
        <f t="shared" si="71"/>
        <v>4.6296296296296298</v>
      </c>
      <c r="X188" s="324">
        <v>0</v>
      </c>
      <c r="Y188" s="325">
        <v>0</v>
      </c>
      <c r="Z188" s="324">
        <f t="shared" si="55"/>
        <v>0</v>
      </c>
      <c r="AA188" s="324">
        <v>0</v>
      </c>
      <c r="AB188" s="326">
        <v>7.0000000000000007E-2</v>
      </c>
      <c r="AC188" s="326">
        <v>5.0000000000000001E-3</v>
      </c>
      <c r="AD188" s="324">
        <f t="shared" si="56"/>
        <v>23.1</v>
      </c>
      <c r="AE188" s="327">
        <f t="shared" si="57"/>
        <v>1.6500000000000001</v>
      </c>
    </row>
    <row r="189" spans="1:50" ht="13.7" customHeight="1" x14ac:dyDescent="0.2">
      <c r="A189" s="313" t="s">
        <v>20</v>
      </c>
      <c r="B189" s="314" t="s">
        <v>8</v>
      </c>
      <c r="C189" s="314" t="s">
        <v>1</v>
      </c>
      <c r="D189" s="750">
        <f t="shared" ref="D189:D193" si="74">D188+30</f>
        <v>360</v>
      </c>
      <c r="E189" s="315">
        <f t="shared" si="66"/>
        <v>237.17925925925925</v>
      </c>
      <c r="F189" s="315">
        <f t="shared" si="53"/>
        <v>122.82074074074075</v>
      </c>
      <c r="G189" s="400">
        <f t="shared" si="54"/>
        <v>0.34116872427983541</v>
      </c>
      <c r="H189" s="314">
        <v>2</v>
      </c>
      <c r="I189" s="692">
        <v>32.4</v>
      </c>
      <c r="J189" s="692">
        <v>1.08</v>
      </c>
      <c r="K189" s="843">
        <v>5520</v>
      </c>
      <c r="L189" s="315">
        <f t="shared" si="67"/>
        <v>170.37037037037038</v>
      </c>
      <c r="M189" s="316">
        <f t="shared" si="68"/>
        <v>170.37037037037038</v>
      </c>
      <c r="N189" s="622">
        <v>300</v>
      </c>
      <c r="O189" s="316">
        <f t="shared" si="72"/>
        <v>9.2592592592592595</v>
      </c>
      <c r="P189" s="317">
        <v>0</v>
      </c>
      <c r="Q189" s="316">
        <f t="shared" si="69"/>
        <v>0</v>
      </c>
      <c r="R189" s="687">
        <v>12</v>
      </c>
      <c r="S189" s="316">
        <f t="shared" si="58"/>
        <v>25.92</v>
      </c>
      <c r="T189" s="317">
        <v>0</v>
      </c>
      <c r="U189" s="316">
        <f t="shared" si="70"/>
        <v>0</v>
      </c>
      <c r="V189" s="317">
        <v>150</v>
      </c>
      <c r="W189" s="316">
        <f t="shared" si="71"/>
        <v>4.6296296296296298</v>
      </c>
      <c r="X189" s="316">
        <v>0</v>
      </c>
      <c r="Y189" s="317">
        <v>0</v>
      </c>
      <c r="Z189" s="316">
        <f t="shared" si="55"/>
        <v>0</v>
      </c>
      <c r="AA189" s="316">
        <v>0</v>
      </c>
      <c r="AB189" s="318">
        <v>7.0000000000000007E-2</v>
      </c>
      <c r="AC189" s="318">
        <v>5.0000000000000001E-3</v>
      </c>
      <c r="AD189" s="316">
        <f t="shared" si="56"/>
        <v>25.200000000000003</v>
      </c>
      <c r="AE189" s="319">
        <f t="shared" si="57"/>
        <v>1.8</v>
      </c>
    </row>
    <row r="190" spans="1:50" ht="13.7" customHeight="1" x14ac:dyDescent="0.2">
      <c r="A190" s="313" t="s">
        <v>20</v>
      </c>
      <c r="B190" s="314" t="s">
        <v>8</v>
      </c>
      <c r="C190" s="314" t="s">
        <v>1</v>
      </c>
      <c r="D190" s="750">
        <f t="shared" si="74"/>
        <v>390</v>
      </c>
      <c r="E190" s="315">
        <f t="shared" si="66"/>
        <v>252.38925925925926</v>
      </c>
      <c r="F190" s="315">
        <f t="shared" si="53"/>
        <v>137.61074074074074</v>
      </c>
      <c r="G190" s="400">
        <f t="shared" si="54"/>
        <v>0.35284805318138651</v>
      </c>
      <c r="H190" s="314">
        <v>3</v>
      </c>
      <c r="I190" s="692">
        <v>32.4</v>
      </c>
      <c r="J190" s="692">
        <v>1.08</v>
      </c>
      <c r="K190" s="843">
        <v>5520</v>
      </c>
      <c r="L190" s="315">
        <f t="shared" si="67"/>
        <v>170.37037037037038</v>
      </c>
      <c r="M190" s="316">
        <f t="shared" si="68"/>
        <v>170.37037037037038</v>
      </c>
      <c r="N190" s="622">
        <v>300</v>
      </c>
      <c r="O190" s="316">
        <f t="shared" si="72"/>
        <v>9.2592592592592595</v>
      </c>
      <c r="P190" s="317">
        <v>0</v>
      </c>
      <c r="Q190" s="316">
        <f t="shared" si="69"/>
        <v>0</v>
      </c>
      <c r="R190" s="687">
        <v>12</v>
      </c>
      <c r="S190" s="316">
        <f t="shared" si="58"/>
        <v>38.880000000000003</v>
      </c>
      <c r="T190" s="317">
        <v>0</v>
      </c>
      <c r="U190" s="316">
        <f t="shared" si="70"/>
        <v>0</v>
      </c>
      <c r="V190" s="317">
        <v>150</v>
      </c>
      <c r="W190" s="316">
        <f t="shared" si="71"/>
        <v>4.6296296296296298</v>
      </c>
      <c r="X190" s="316">
        <v>0</v>
      </c>
      <c r="Y190" s="317">
        <v>0</v>
      </c>
      <c r="Z190" s="316">
        <f t="shared" si="55"/>
        <v>0</v>
      </c>
      <c r="AA190" s="316">
        <v>0</v>
      </c>
      <c r="AB190" s="318">
        <v>7.0000000000000007E-2</v>
      </c>
      <c r="AC190" s="318">
        <v>5.0000000000000001E-3</v>
      </c>
      <c r="AD190" s="316">
        <f t="shared" si="56"/>
        <v>27.300000000000004</v>
      </c>
      <c r="AE190" s="319">
        <f t="shared" si="57"/>
        <v>1.95</v>
      </c>
    </row>
    <row r="191" spans="1:50" ht="13.7" customHeight="1" x14ac:dyDescent="0.2">
      <c r="A191" s="313" t="s">
        <v>20</v>
      </c>
      <c r="B191" s="314" t="s">
        <v>8</v>
      </c>
      <c r="C191" s="314" t="s">
        <v>1</v>
      </c>
      <c r="D191" s="750">
        <f t="shared" si="74"/>
        <v>420</v>
      </c>
      <c r="E191" s="315">
        <f t="shared" si="66"/>
        <v>267.59925925925927</v>
      </c>
      <c r="F191" s="315">
        <f t="shared" si="53"/>
        <v>152.40074074074073</v>
      </c>
      <c r="G191" s="400">
        <f t="shared" si="54"/>
        <v>0.36285890652557318</v>
      </c>
      <c r="H191" s="314">
        <v>4</v>
      </c>
      <c r="I191" s="692">
        <v>32.4</v>
      </c>
      <c r="J191" s="692">
        <v>1.08</v>
      </c>
      <c r="K191" s="843">
        <v>5520</v>
      </c>
      <c r="L191" s="315">
        <f t="shared" si="67"/>
        <v>170.37037037037038</v>
      </c>
      <c r="M191" s="316">
        <f t="shared" si="68"/>
        <v>170.37037037037038</v>
      </c>
      <c r="N191" s="622">
        <v>300</v>
      </c>
      <c r="O191" s="316">
        <f t="shared" si="72"/>
        <v>9.2592592592592595</v>
      </c>
      <c r="P191" s="317">
        <v>0</v>
      </c>
      <c r="Q191" s="316">
        <f t="shared" si="69"/>
        <v>0</v>
      </c>
      <c r="R191" s="687">
        <v>12</v>
      </c>
      <c r="S191" s="316">
        <f t="shared" si="58"/>
        <v>51.84</v>
      </c>
      <c r="T191" s="317">
        <v>0</v>
      </c>
      <c r="U191" s="316">
        <f t="shared" si="70"/>
        <v>0</v>
      </c>
      <c r="V191" s="317">
        <v>150</v>
      </c>
      <c r="W191" s="316">
        <f t="shared" si="71"/>
        <v>4.6296296296296298</v>
      </c>
      <c r="X191" s="316">
        <v>0</v>
      </c>
      <c r="Y191" s="317">
        <v>0</v>
      </c>
      <c r="Z191" s="316">
        <f t="shared" si="55"/>
        <v>0</v>
      </c>
      <c r="AA191" s="316">
        <v>0</v>
      </c>
      <c r="AB191" s="318">
        <v>7.0000000000000007E-2</v>
      </c>
      <c r="AC191" s="318">
        <v>5.0000000000000001E-3</v>
      </c>
      <c r="AD191" s="316">
        <f t="shared" si="56"/>
        <v>29.400000000000002</v>
      </c>
      <c r="AE191" s="319">
        <f t="shared" si="57"/>
        <v>2.1</v>
      </c>
    </row>
    <row r="192" spans="1:50" ht="13.7" customHeight="1" x14ac:dyDescent="0.2">
      <c r="A192" s="313" t="s">
        <v>20</v>
      </c>
      <c r="B192" s="314" t="s">
        <v>8</v>
      </c>
      <c r="C192" s="314" t="s">
        <v>1</v>
      </c>
      <c r="D192" s="750">
        <f t="shared" si="74"/>
        <v>450</v>
      </c>
      <c r="E192" s="315">
        <f t="shared" si="66"/>
        <v>282.80925925925931</v>
      </c>
      <c r="F192" s="315">
        <f t="shared" si="53"/>
        <v>167.19074074074069</v>
      </c>
      <c r="G192" s="400">
        <f t="shared" si="54"/>
        <v>0.37153497942386821</v>
      </c>
      <c r="H192" s="314">
        <v>5</v>
      </c>
      <c r="I192" s="692">
        <v>32.4</v>
      </c>
      <c r="J192" s="692">
        <v>1.08</v>
      </c>
      <c r="K192" s="843">
        <v>5520</v>
      </c>
      <c r="L192" s="315">
        <f t="shared" si="67"/>
        <v>170.37037037037038</v>
      </c>
      <c r="M192" s="316">
        <f t="shared" si="68"/>
        <v>170.37037037037038</v>
      </c>
      <c r="N192" s="622">
        <v>300</v>
      </c>
      <c r="O192" s="316">
        <f t="shared" si="72"/>
        <v>9.2592592592592595</v>
      </c>
      <c r="P192" s="317">
        <v>0</v>
      </c>
      <c r="Q192" s="316">
        <f t="shared" si="69"/>
        <v>0</v>
      </c>
      <c r="R192" s="687">
        <v>12</v>
      </c>
      <c r="S192" s="316">
        <f t="shared" si="58"/>
        <v>64.800000000000011</v>
      </c>
      <c r="T192" s="317">
        <v>0</v>
      </c>
      <c r="U192" s="316">
        <f t="shared" si="70"/>
        <v>0</v>
      </c>
      <c r="V192" s="317">
        <v>150</v>
      </c>
      <c r="W192" s="316">
        <f t="shared" si="71"/>
        <v>4.6296296296296298</v>
      </c>
      <c r="X192" s="316">
        <v>0</v>
      </c>
      <c r="Y192" s="317">
        <v>0</v>
      </c>
      <c r="Z192" s="316">
        <f t="shared" si="55"/>
        <v>0</v>
      </c>
      <c r="AA192" s="316">
        <v>0</v>
      </c>
      <c r="AB192" s="318">
        <v>7.0000000000000007E-2</v>
      </c>
      <c r="AC192" s="318">
        <v>5.0000000000000001E-3</v>
      </c>
      <c r="AD192" s="316">
        <f t="shared" si="56"/>
        <v>31.500000000000004</v>
      </c>
      <c r="AE192" s="319">
        <f t="shared" si="57"/>
        <v>2.25</v>
      </c>
    </row>
    <row r="193" spans="1:31" s="398" customFormat="1" ht="13.7" customHeight="1" thickBot="1" x14ac:dyDescent="0.25">
      <c r="A193" s="328" t="s">
        <v>20</v>
      </c>
      <c r="B193" s="329" t="s">
        <v>8</v>
      </c>
      <c r="C193" s="329" t="s">
        <v>1</v>
      </c>
      <c r="D193" s="754">
        <f t="shared" si="74"/>
        <v>480</v>
      </c>
      <c r="E193" s="330">
        <f t="shared" si="66"/>
        <v>298.01925925925929</v>
      </c>
      <c r="F193" s="330">
        <f t="shared" si="53"/>
        <v>181.98074074074071</v>
      </c>
      <c r="G193" s="401">
        <f t="shared" si="54"/>
        <v>0.37912654320987649</v>
      </c>
      <c r="H193" s="329">
        <v>6</v>
      </c>
      <c r="I193" s="693">
        <v>32.4</v>
      </c>
      <c r="J193" s="693">
        <v>1.08</v>
      </c>
      <c r="K193" s="843">
        <v>5520</v>
      </c>
      <c r="L193" s="330">
        <f t="shared" si="67"/>
        <v>170.37037037037038</v>
      </c>
      <c r="M193" s="331">
        <f t="shared" si="68"/>
        <v>170.37037037037038</v>
      </c>
      <c r="N193" s="623">
        <v>300</v>
      </c>
      <c r="O193" s="331">
        <f t="shared" si="72"/>
        <v>9.2592592592592595</v>
      </c>
      <c r="P193" s="332">
        <v>0</v>
      </c>
      <c r="Q193" s="331">
        <f t="shared" si="69"/>
        <v>0</v>
      </c>
      <c r="R193" s="687">
        <v>12</v>
      </c>
      <c r="S193" s="331">
        <f t="shared" si="58"/>
        <v>77.760000000000005</v>
      </c>
      <c r="T193" s="332">
        <v>0</v>
      </c>
      <c r="U193" s="331">
        <f t="shared" si="70"/>
        <v>0</v>
      </c>
      <c r="V193" s="332">
        <v>150</v>
      </c>
      <c r="W193" s="331">
        <f t="shared" si="71"/>
        <v>4.6296296296296298</v>
      </c>
      <c r="X193" s="331">
        <v>0</v>
      </c>
      <c r="Y193" s="332">
        <v>0</v>
      </c>
      <c r="Z193" s="331">
        <f t="shared" si="55"/>
        <v>0</v>
      </c>
      <c r="AA193" s="331">
        <v>0</v>
      </c>
      <c r="AB193" s="333">
        <v>7.0000000000000007E-2</v>
      </c>
      <c r="AC193" s="333">
        <v>5.0000000000000001E-3</v>
      </c>
      <c r="AD193" s="331">
        <f t="shared" si="56"/>
        <v>33.6</v>
      </c>
      <c r="AE193" s="334">
        <f t="shared" si="57"/>
        <v>2.4</v>
      </c>
    </row>
    <row r="194" spans="1:31" ht="13.7" customHeight="1" x14ac:dyDescent="0.2">
      <c r="A194" s="385" t="s">
        <v>20</v>
      </c>
      <c r="B194" s="322" t="s">
        <v>9</v>
      </c>
      <c r="C194" s="322" t="s">
        <v>1</v>
      </c>
      <c r="D194" s="753">
        <v>350</v>
      </c>
      <c r="E194" s="323">
        <f t="shared" si="66"/>
        <v>224.3951851851852</v>
      </c>
      <c r="F194" s="323">
        <f t="shared" ref="F194:F245" si="75">D194-E194</f>
        <v>125.6048148148148</v>
      </c>
      <c r="G194" s="399">
        <f t="shared" ref="G194:G245" si="76">F194/D194</f>
        <v>0.35887089947089945</v>
      </c>
      <c r="H194" s="322">
        <v>1</v>
      </c>
      <c r="I194" s="691">
        <v>32.4</v>
      </c>
      <c r="J194" s="691">
        <v>1.08</v>
      </c>
      <c r="K194" s="843">
        <v>5550</v>
      </c>
      <c r="L194" s="323">
        <f t="shared" si="67"/>
        <v>171.2962962962963</v>
      </c>
      <c r="M194" s="324">
        <f t="shared" si="68"/>
        <v>171.2962962962963</v>
      </c>
      <c r="N194" s="621">
        <v>300</v>
      </c>
      <c r="O194" s="324">
        <f t="shared" si="72"/>
        <v>9.2592592592592595</v>
      </c>
      <c r="P194" s="325">
        <v>0</v>
      </c>
      <c r="Q194" s="324">
        <f t="shared" si="69"/>
        <v>0</v>
      </c>
      <c r="R194" s="687">
        <v>12</v>
      </c>
      <c r="S194" s="324">
        <f t="shared" si="58"/>
        <v>12.96</v>
      </c>
      <c r="T194" s="325">
        <v>0</v>
      </c>
      <c r="U194" s="324">
        <f t="shared" si="70"/>
        <v>0</v>
      </c>
      <c r="V194" s="325">
        <v>150</v>
      </c>
      <c r="W194" s="324">
        <f t="shared" si="71"/>
        <v>4.6296296296296298</v>
      </c>
      <c r="X194" s="324">
        <v>0</v>
      </c>
      <c r="Y194" s="325">
        <v>0</v>
      </c>
      <c r="Z194" s="324">
        <f t="shared" ref="Z194:Z211" si="77">Y194/I194</f>
        <v>0</v>
      </c>
      <c r="AA194" s="324">
        <v>0</v>
      </c>
      <c r="AB194" s="326">
        <v>7.0000000000000007E-2</v>
      </c>
      <c r="AC194" s="326">
        <v>5.0000000000000001E-3</v>
      </c>
      <c r="AD194" s="324">
        <f t="shared" ref="AD194:AD245" si="78">D194*AB194</f>
        <v>24.500000000000004</v>
      </c>
      <c r="AE194" s="327">
        <f t="shared" ref="AE194:AE245" si="79">D194*AC194</f>
        <v>1.75</v>
      </c>
    </row>
    <row r="195" spans="1:31" ht="13.7" customHeight="1" x14ac:dyDescent="0.2">
      <c r="A195" s="313" t="s">
        <v>20</v>
      </c>
      <c r="B195" s="314" t="s">
        <v>9</v>
      </c>
      <c r="C195" s="314" t="s">
        <v>1</v>
      </c>
      <c r="D195" s="750">
        <f t="shared" ref="D195:D205" si="80">D194+30</f>
        <v>380</v>
      </c>
      <c r="E195" s="315">
        <f t="shared" si="66"/>
        <v>239.60518518518518</v>
      </c>
      <c r="F195" s="315">
        <f t="shared" si="75"/>
        <v>140.39481481481482</v>
      </c>
      <c r="G195" s="400">
        <f t="shared" si="76"/>
        <v>0.36946003898635482</v>
      </c>
      <c r="H195" s="314">
        <v>2</v>
      </c>
      <c r="I195" s="692">
        <v>32.4</v>
      </c>
      <c r="J195" s="692">
        <v>1.08</v>
      </c>
      <c r="K195" s="843">
        <v>5550</v>
      </c>
      <c r="L195" s="315">
        <f t="shared" si="67"/>
        <v>171.2962962962963</v>
      </c>
      <c r="M195" s="316">
        <f t="shared" si="68"/>
        <v>171.2962962962963</v>
      </c>
      <c r="N195" s="622">
        <v>300</v>
      </c>
      <c r="O195" s="316">
        <f t="shared" si="72"/>
        <v>9.2592592592592595</v>
      </c>
      <c r="P195" s="317">
        <v>0</v>
      </c>
      <c r="Q195" s="316">
        <f t="shared" si="69"/>
        <v>0</v>
      </c>
      <c r="R195" s="687">
        <v>12</v>
      </c>
      <c r="S195" s="316">
        <f t="shared" ref="S195:S246" si="81">(R195*J195)*H195</f>
        <v>25.92</v>
      </c>
      <c r="T195" s="317">
        <v>0</v>
      </c>
      <c r="U195" s="316">
        <f t="shared" si="70"/>
        <v>0</v>
      </c>
      <c r="V195" s="317">
        <v>150</v>
      </c>
      <c r="W195" s="316">
        <f t="shared" si="71"/>
        <v>4.6296296296296298</v>
      </c>
      <c r="X195" s="316">
        <v>0</v>
      </c>
      <c r="Y195" s="317">
        <v>0</v>
      </c>
      <c r="Z195" s="316">
        <f t="shared" si="77"/>
        <v>0</v>
      </c>
      <c r="AA195" s="316">
        <v>0</v>
      </c>
      <c r="AB195" s="318">
        <v>7.0000000000000007E-2</v>
      </c>
      <c r="AC195" s="318">
        <v>5.0000000000000001E-3</v>
      </c>
      <c r="AD195" s="316">
        <f t="shared" si="78"/>
        <v>26.6</v>
      </c>
      <c r="AE195" s="319">
        <f t="shared" si="79"/>
        <v>1.9000000000000001</v>
      </c>
    </row>
    <row r="196" spans="1:31" ht="13.7" customHeight="1" x14ac:dyDescent="0.2">
      <c r="A196" s="313" t="s">
        <v>20</v>
      </c>
      <c r="B196" s="314" t="s">
        <v>9</v>
      </c>
      <c r="C196" s="314" t="s">
        <v>1</v>
      </c>
      <c r="D196" s="750">
        <f t="shared" si="80"/>
        <v>410</v>
      </c>
      <c r="E196" s="315">
        <f t="shared" si="66"/>
        <v>254.81518518518521</v>
      </c>
      <c r="F196" s="315">
        <f t="shared" si="75"/>
        <v>155.18481481481479</v>
      </c>
      <c r="G196" s="400">
        <f t="shared" si="76"/>
        <v>0.37849954832881655</v>
      </c>
      <c r="H196" s="314">
        <v>3</v>
      </c>
      <c r="I196" s="692">
        <v>32.4</v>
      </c>
      <c r="J196" s="692">
        <v>1.08</v>
      </c>
      <c r="K196" s="843">
        <v>5550</v>
      </c>
      <c r="L196" s="315">
        <f t="shared" si="67"/>
        <v>171.2962962962963</v>
      </c>
      <c r="M196" s="316">
        <f t="shared" si="68"/>
        <v>171.2962962962963</v>
      </c>
      <c r="N196" s="622">
        <v>300</v>
      </c>
      <c r="O196" s="316">
        <f t="shared" si="72"/>
        <v>9.2592592592592595</v>
      </c>
      <c r="P196" s="317">
        <v>0</v>
      </c>
      <c r="Q196" s="316">
        <f t="shared" si="69"/>
        <v>0</v>
      </c>
      <c r="R196" s="687">
        <v>12</v>
      </c>
      <c r="S196" s="316">
        <f t="shared" si="81"/>
        <v>38.880000000000003</v>
      </c>
      <c r="T196" s="317">
        <v>0</v>
      </c>
      <c r="U196" s="316">
        <f t="shared" si="70"/>
        <v>0</v>
      </c>
      <c r="V196" s="317">
        <v>150</v>
      </c>
      <c r="W196" s="316">
        <f t="shared" si="71"/>
        <v>4.6296296296296298</v>
      </c>
      <c r="X196" s="316">
        <v>0</v>
      </c>
      <c r="Y196" s="317">
        <v>0</v>
      </c>
      <c r="Z196" s="316">
        <f t="shared" si="77"/>
        <v>0</v>
      </c>
      <c r="AA196" s="316">
        <v>0</v>
      </c>
      <c r="AB196" s="318">
        <v>7.0000000000000007E-2</v>
      </c>
      <c r="AC196" s="318">
        <v>5.0000000000000001E-3</v>
      </c>
      <c r="AD196" s="316">
        <f t="shared" si="78"/>
        <v>28.700000000000003</v>
      </c>
      <c r="AE196" s="319">
        <f t="shared" si="79"/>
        <v>2.0499999999999998</v>
      </c>
    </row>
    <row r="197" spans="1:31" ht="13.7" customHeight="1" x14ac:dyDescent="0.2">
      <c r="A197" s="313" t="s">
        <v>20</v>
      </c>
      <c r="B197" s="314" t="s">
        <v>9</v>
      </c>
      <c r="C197" s="314" t="s">
        <v>1</v>
      </c>
      <c r="D197" s="750">
        <f t="shared" si="80"/>
        <v>440</v>
      </c>
      <c r="E197" s="315">
        <f t="shared" si="66"/>
        <v>270.02518518518519</v>
      </c>
      <c r="F197" s="315">
        <f t="shared" si="75"/>
        <v>169.97481481481481</v>
      </c>
      <c r="G197" s="400">
        <f t="shared" si="76"/>
        <v>0.38630639730639726</v>
      </c>
      <c r="H197" s="314">
        <v>4</v>
      </c>
      <c r="I197" s="692">
        <v>32.4</v>
      </c>
      <c r="J197" s="692">
        <v>1.08</v>
      </c>
      <c r="K197" s="843">
        <v>5550</v>
      </c>
      <c r="L197" s="315">
        <f t="shared" si="67"/>
        <v>171.2962962962963</v>
      </c>
      <c r="M197" s="316">
        <f t="shared" si="68"/>
        <v>171.2962962962963</v>
      </c>
      <c r="N197" s="622">
        <v>300</v>
      </c>
      <c r="O197" s="316">
        <f t="shared" si="72"/>
        <v>9.2592592592592595</v>
      </c>
      <c r="P197" s="317">
        <v>0</v>
      </c>
      <c r="Q197" s="316">
        <f t="shared" si="69"/>
        <v>0</v>
      </c>
      <c r="R197" s="687">
        <v>12</v>
      </c>
      <c r="S197" s="316">
        <f t="shared" si="81"/>
        <v>51.84</v>
      </c>
      <c r="T197" s="317">
        <v>0</v>
      </c>
      <c r="U197" s="316">
        <f t="shared" si="70"/>
        <v>0</v>
      </c>
      <c r="V197" s="317">
        <v>150</v>
      </c>
      <c r="W197" s="316">
        <f t="shared" si="71"/>
        <v>4.6296296296296298</v>
      </c>
      <c r="X197" s="316">
        <v>0</v>
      </c>
      <c r="Y197" s="317">
        <v>0</v>
      </c>
      <c r="Z197" s="316">
        <f t="shared" si="77"/>
        <v>0</v>
      </c>
      <c r="AA197" s="316">
        <v>0</v>
      </c>
      <c r="AB197" s="318">
        <v>7.0000000000000007E-2</v>
      </c>
      <c r="AC197" s="318">
        <v>5.0000000000000001E-3</v>
      </c>
      <c r="AD197" s="316">
        <f t="shared" si="78"/>
        <v>30.800000000000004</v>
      </c>
      <c r="AE197" s="319">
        <f t="shared" si="79"/>
        <v>2.2000000000000002</v>
      </c>
    </row>
    <row r="198" spans="1:31" ht="13.7" customHeight="1" x14ac:dyDescent="0.2">
      <c r="A198" s="313" t="s">
        <v>20</v>
      </c>
      <c r="B198" s="314" t="s">
        <v>9</v>
      </c>
      <c r="C198" s="314" t="s">
        <v>1</v>
      </c>
      <c r="D198" s="750">
        <f t="shared" si="80"/>
        <v>470</v>
      </c>
      <c r="E198" s="315">
        <f t="shared" si="66"/>
        <v>285.23518518518523</v>
      </c>
      <c r="F198" s="315">
        <f t="shared" si="75"/>
        <v>184.76481481481477</v>
      </c>
      <c r="G198" s="400">
        <f t="shared" si="76"/>
        <v>0.39311662726556335</v>
      </c>
      <c r="H198" s="314">
        <v>5</v>
      </c>
      <c r="I198" s="692">
        <v>32.4</v>
      </c>
      <c r="J198" s="692">
        <v>1.08</v>
      </c>
      <c r="K198" s="843">
        <v>5550</v>
      </c>
      <c r="L198" s="315">
        <f t="shared" si="67"/>
        <v>171.2962962962963</v>
      </c>
      <c r="M198" s="316">
        <f t="shared" si="68"/>
        <v>171.2962962962963</v>
      </c>
      <c r="N198" s="622">
        <v>300</v>
      </c>
      <c r="O198" s="316">
        <f t="shared" si="72"/>
        <v>9.2592592592592595</v>
      </c>
      <c r="P198" s="317">
        <v>0</v>
      </c>
      <c r="Q198" s="316">
        <f t="shared" si="69"/>
        <v>0</v>
      </c>
      <c r="R198" s="687">
        <v>12</v>
      </c>
      <c r="S198" s="316">
        <f t="shared" si="81"/>
        <v>64.800000000000011</v>
      </c>
      <c r="T198" s="317">
        <v>0</v>
      </c>
      <c r="U198" s="316">
        <f t="shared" si="70"/>
        <v>0</v>
      </c>
      <c r="V198" s="317">
        <v>150</v>
      </c>
      <c r="W198" s="316">
        <f t="shared" si="71"/>
        <v>4.6296296296296298</v>
      </c>
      <c r="X198" s="316">
        <v>0</v>
      </c>
      <c r="Y198" s="317">
        <v>0</v>
      </c>
      <c r="Z198" s="316">
        <f t="shared" si="77"/>
        <v>0</v>
      </c>
      <c r="AA198" s="316">
        <v>0</v>
      </c>
      <c r="AB198" s="318">
        <v>7.0000000000000007E-2</v>
      </c>
      <c r="AC198" s="318">
        <v>5.0000000000000001E-3</v>
      </c>
      <c r="AD198" s="316">
        <f t="shared" si="78"/>
        <v>32.900000000000006</v>
      </c>
      <c r="AE198" s="319">
        <f t="shared" si="79"/>
        <v>2.35</v>
      </c>
    </row>
    <row r="199" spans="1:31" ht="13.7" customHeight="1" thickBot="1" x14ac:dyDescent="0.25">
      <c r="A199" s="328" t="s">
        <v>20</v>
      </c>
      <c r="B199" s="329" t="s">
        <v>9</v>
      </c>
      <c r="C199" s="329" t="s">
        <v>1</v>
      </c>
      <c r="D199" s="754">
        <f t="shared" si="80"/>
        <v>500</v>
      </c>
      <c r="E199" s="330">
        <f t="shared" si="66"/>
        <v>300.44518518518521</v>
      </c>
      <c r="F199" s="330">
        <f t="shared" si="75"/>
        <v>199.55481481481479</v>
      </c>
      <c r="G199" s="401">
        <f t="shared" si="76"/>
        <v>0.39910962962962959</v>
      </c>
      <c r="H199" s="329">
        <v>6</v>
      </c>
      <c r="I199" s="693">
        <v>32.4</v>
      </c>
      <c r="J199" s="693">
        <v>1.08</v>
      </c>
      <c r="K199" s="843">
        <v>5550</v>
      </c>
      <c r="L199" s="330">
        <f t="shared" si="67"/>
        <v>171.2962962962963</v>
      </c>
      <c r="M199" s="331">
        <f t="shared" si="68"/>
        <v>171.2962962962963</v>
      </c>
      <c r="N199" s="623">
        <v>300</v>
      </c>
      <c r="O199" s="331">
        <f t="shared" si="72"/>
        <v>9.2592592592592595</v>
      </c>
      <c r="P199" s="332">
        <v>0</v>
      </c>
      <c r="Q199" s="331">
        <f t="shared" si="69"/>
        <v>0</v>
      </c>
      <c r="R199" s="687">
        <v>12</v>
      </c>
      <c r="S199" s="331">
        <f t="shared" si="81"/>
        <v>77.760000000000005</v>
      </c>
      <c r="T199" s="332">
        <v>0</v>
      </c>
      <c r="U199" s="331">
        <f t="shared" si="70"/>
        <v>0</v>
      </c>
      <c r="V199" s="332">
        <v>150</v>
      </c>
      <c r="W199" s="331">
        <f t="shared" si="71"/>
        <v>4.6296296296296298</v>
      </c>
      <c r="X199" s="331">
        <v>0</v>
      </c>
      <c r="Y199" s="332">
        <v>0</v>
      </c>
      <c r="Z199" s="331">
        <f t="shared" si="77"/>
        <v>0</v>
      </c>
      <c r="AA199" s="331">
        <v>0</v>
      </c>
      <c r="AB199" s="333">
        <v>7.0000000000000007E-2</v>
      </c>
      <c r="AC199" s="333">
        <v>5.0000000000000001E-3</v>
      </c>
      <c r="AD199" s="331">
        <f t="shared" si="78"/>
        <v>35</v>
      </c>
      <c r="AE199" s="334">
        <f t="shared" si="79"/>
        <v>2.5</v>
      </c>
    </row>
    <row r="200" spans="1:31" s="396" customFormat="1" ht="13.7" customHeight="1" x14ac:dyDescent="0.2">
      <c r="A200" s="385" t="s">
        <v>20</v>
      </c>
      <c r="B200" s="322" t="s">
        <v>10</v>
      </c>
      <c r="C200" s="322" t="s">
        <v>1</v>
      </c>
      <c r="D200" s="753">
        <v>400</v>
      </c>
      <c r="E200" s="323">
        <f t="shared" si="66"/>
        <v>248.82419753086421</v>
      </c>
      <c r="F200" s="323">
        <f t="shared" si="75"/>
        <v>151.17580246913579</v>
      </c>
      <c r="G200" s="399">
        <f t="shared" si="76"/>
        <v>0.37793950617283945</v>
      </c>
      <c r="H200" s="322">
        <v>1</v>
      </c>
      <c r="I200" s="691">
        <v>32.4</v>
      </c>
      <c r="J200" s="691">
        <v>1.08</v>
      </c>
      <c r="K200" s="843">
        <v>6220</v>
      </c>
      <c r="L200" s="323">
        <f t="shared" si="67"/>
        <v>191.97530864197532</v>
      </c>
      <c r="M200" s="324">
        <f t="shared" si="68"/>
        <v>191.97530864197532</v>
      </c>
      <c r="N200" s="621">
        <v>300</v>
      </c>
      <c r="O200" s="324">
        <f t="shared" si="72"/>
        <v>9.2592592592592595</v>
      </c>
      <c r="P200" s="325">
        <v>0</v>
      </c>
      <c r="Q200" s="324">
        <f t="shared" si="69"/>
        <v>0</v>
      </c>
      <c r="R200" s="687">
        <v>12</v>
      </c>
      <c r="S200" s="324">
        <f t="shared" si="81"/>
        <v>12.96</v>
      </c>
      <c r="T200" s="325">
        <v>0</v>
      </c>
      <c r="U200" s="324">
        <f t="shared" si="70"/>
        <v>0</v>
      </c>
      <c r="V200" s="325">
        <v>150</v>
      </c>
      <c r="W200" s="324">
        <f t="shared" si="71"/>
        <v>4.6296296296296298</v>
      </c>
      <c r="X200" s="324">
        <v>0</v>
      </c>
      <c r="Y200" s="325">
        <v>0</v>
      </c>
      <c r="Z200" s="324">
        <f t="shared" si="77"/>
        <v>0</v>
      </c>
      <c r="AA200" s="324">
        <v>0</v>
      </c>
      <c r="AB200" s="326">
        <v>7.0000000000000007E-2</v>
      </c>
      <c r="AC200" s="326">
        <v>5.0000000000000001E-3</v>
      </c>
      <c r="AD200" s="324">
        <f t="shared" si="78"/>
        <v>28.000000000000004</v>
      </c>
      <c r="AE200" s="327">
        <f t="shared" si="79"/>
        <v>2</v>
      </c>
    </row>
    <row r="201" spans="1:31" ht="13.7" customHeight="1" x14ac:dyDescent="0.2">
      <c r="A201" s="313" t="s">
        <v>20</v>
      </c>
      <c r="B201" s="314" t="s">
        <v>10</v>
      </c>
      <c r="C201" s="314" t="s">
        <v>1</v>
      </c>
      <c r="D201" s="750">
        <f t="shared" si="80"/>
        <v>430</v>
      </c>
      <c r="E201" s="315">
        <f t="shared" si="66"/>
        <v>264.03419753086422</v>
      </c>
      <c r="F201" s="315">
        <f t="shared" si="75"/>
        <v>165.96580246913578</v>
      </c>
      <c r="G201" s="400">
        <f t="shared" si="76"/>
        <v>0.3859669824863623</v>
      </c>
      <c r="H201" s="314">
        <v>2</v>
      </c>
      <c r="I201" s="692">
        <v>32.4</v>
      </c>
      <c r="J201" s="692">
        <v>1.08</v>
      </c>
      <c r="K201" s="843">
        <v>6220</v>
      </c>
      <c r="L201" s="315">
        <f t="shared" si="67"/>
        <v>191.97530864197532</v>
      </c>
      <c r="M201" s="316">
        <f t="shared" si="68"/>
        <v>191.97530864197532</v>
      </c>
      <c r="N201" s="622">
        <v>300</v>
      </c>
      <c r="O201" s="316">
        <f t="shared" si="72"/>
        <v>9.2592592592592595</v>
      </c>
      <c r="P201" s="317">
        <v>0</v>
      </c>
      <c r="Q201" s="316">
        <f t="shared" si="69"/>
        <v>0</v>
      </c>
      <c r="R201" s="687">
        <v>12</v>
      </c>
      <c r="S201" s="316">
        <f t="shared" si="81"/>
        <v>25.92</v>
      </c>
      <c r="T201" s="317">
        <v>0</v>
      </c>
      <c r="U201" s="316">
        <f t="shared" si="70"/>
        <v>0</v>
      </c>
      <c r="V201" s="317">
        <v>150</v>
      </c>
      <c r="W201" s="316">
        <f t="shared" si="71"/>
        <v>4.6296296296296298</v>
      </c>
      <c r="X201" s="316">
        <v>0</v>
      </c>
      <c r="Y201" s="317">
        <v>0</v>
      </c>
      <c r="Z201" s="316">
        <f t="shared" si="77"/>
        <v>0</v>
      </c>
      <c r="AA201" s="316">
        <v>0</v>
      </c>
      <c r="AB201" s="318">
        <v>7.0000000000000007E-2</v>
      </c>
      <c r="AC201" s="318">
        <v>5.0000000000000001E-3</v>
      </c>
      <c r="AD201" s="316">
        <f t="shared" si="78"/>
        <v>30.1</v>
      </c>
      <c r="AE201" s="319">
        <f t="shared" si="79"/>
        <v>2.15</v>
      </c>
    </row>
    <row r="202" spans="1:31" ht="13.7" customHeight="1" x14ac:dyDescent="0.2">
      <c r="A202" s="313" t="s">
        <v>20</v>
      </c>
      <c r="B202" s="314" t="s">
        <v>10</v>
      </c>
      <c r="C202" s="314" t="s">
        <v>1</v>
      </c>
      <c r="D202" s="750">
        <f t="shared" si="80"/>
        <v>460</v>
      </c>
      <c r="E202" s="315">
        <f t="shared" si="66"/>
        <v>279.2441975308642</v>
      </c>
      <c r="F202" s="315">
        <f t="shared" si="75"/>
        <v>180.7558024691358</v>
      </c>
      <c r="G202" s="400">
        <f t="shared" si="76"/>
        <v>0.39294739667203438</v>
      </c>
      <c r="H202" s="314">
        <v>3</v>
      </c>
      <c r="I202" s="692">
        <v>32.4</v>
      </c>
      <c r="J202" s="692">
        <v>1.08</v>
      </c>
      <c r="K202" s="843">
        <v>6220</v>
      </c>
      <c r="L202" s="315">
        <f t="shared" si="67"/>
        <v>191.97530864197532</v>
      </c>
      <c r="M202" s="316">
        <f t="shared" si="68"/>
        <v>191.97530864197532</v>
      </c>
      <c r="N202" s="622">
        <v>300</v>
      </c>
      <c r="O202" s="316">
        <f t="shared" si="72"/>
        <v>9.2592592592592595</v>
      </c>
      <c r="P202" s="317">
        <v>0</v>
      </c>
      <c r="Q202" s="316">
        <f t="shared" si="69"/>
        <v>0</v>
      </c>
      <c r="R202" s="687">
        <v>12</v>
      </c>
      <c r="S202" s="316">
        <f t="shared" si="81"/>
        <v>38.880000000000003</v>
      </c>
      <c r="T202" s="317">
        <v>0</v>
      </c>
      <c r="U202" s="316">
        <f t="shared" si="70"/>
        <v>0</v>
      </c>
      <c r="V202" s="317">
        <v>150</v>
      </c>
      <c r="W202" s="316">
        <f t="shared" si="71"/>
        <v>4.6296296296296298</v>
      </c>
      <c r="X202" s="316">
        <v>0</v>
      </c>
      <c r="Y202" s="317">
        <v>0</v>
      </c>
      <c r="Z202" s="316">
        <f t="shared" si="77"/>
        <v>0</v>
      </c>
      <c r="AA202" s="316">
        <v>0</v>
      </c>
      <c r="AB202" s="318">
        <v>7.0000000000000007E-2</v>
      </c>
      <c r="AC202" s="318">
        <v>5.0000000000000001E-3</v>
      </c>
      <c r="AD202" s="316">
        <f t="shared" si="78"/>
        <v>32.200000000000003</v>
      </c>
      <c r="AE202" s="319">
        <f t="shared" si="79"/>
        <v>2.3000000000000003</v>
      </c>
    </row>
    <row r="203" spans="1:31" ht="13.7" customHeight="1" x14ac:dyDescent="0.2">
      <c r="A203" s="313" t="s">
        <v>20</v>
      </c>
      <c r="B203" s="314" t="s">
        <v>10</v>
      </c>
      <c r="C203" s="314" t="s">
        <v>1</v>
      </c>
      <c r="D203" s="750">
        <f t="shared" si="80"/>
        <v>490</v>
      </c>
      <c r="E203" s="315">
        <f t="shared" si="66"/>
        <v>294.45419753086423</v>
      </c>
      <c r="F203" s="315">
        <f t="shared" si="75"/>
        <v>195.54580246913577</v>
      </c>
      <c r="G203" s="400">
        <f t="shared" si="76"/>
        <v>0.39907306626354239</v>
      </c>
      <c r="H203" s="314">
        <v>4</v>
      </c>
      <c r="I203" s="692">
        <v>32.4</v>
      </c>
      <c r="J203" s="692">
        <v>1.08</v>
      </c>
      <c r="K203" s="843">
        <v>6220</v>
      </c>
      <c r="L203" s="315">
        <f t="shared" si="67"/>
        <v>191.97530864197532</v>
      </c>
      <c r="M203" s="316">
        <f t="shared" si="68"/>
        <v>191.97530864197532</v>
      </c>
      <c r="N203" s="622">
        <v>300</v>
      </c>
      <c r="O203" s="316">
        <f t="shared" si="72"/>
        <v>9.2592592592592595</v>
      </c>
      <c r="P203" s="317">
        <v>0</v>
      </c>
      <c r="Q203" s="316">
        <f t="shared" si="69"/>
        <v>0</v>
      </c>
      <c r="R203" s="687">
        <v>12</v>
      </c>
      <c r="S203" s="316">
        <f t="shared" si="81"/>
        <v>51.84</v>
      </c>
      <c r="T203" s="317">
        <v>0</v>
      </c>
      <c r="U203" s="316">
        <f t="shared" si="70"/>
        <v>0</v>
      </c>
      <c r="V203" s="317">
        <v>150</v>
      </c>
      <c r="W203" s="316">
        <f t="shared" si="71"/>
        <v>4.6296296296296298</v>
      </c>
      <c r="X203" s="316">
        <v>0</v>
      </c>
      <c r="Y203" s="317">
        <v>0</v>
      </c>
      <c r="Z203" s="316">
        <f t="shared" si="77"/>
        <v>0</v>
      </c>
      <c r="AA203" s="316">
        <v>0</v>
      </c>
      <c r="AB203" s="318">
        <v>7.0000000000000007E-2</v>
      </c>
      <c r="AC203" s="318">
        <v>5.0000000000000001E-3</v>
      </c>
      <c r="AD203" s="316">
        <f t="shared" si="78"/>
        <v>34.300000000000004</v>
      </c>
      <c r="AE203" s="319">
        <f t="shared" si="79"/>
        <v>2.4500000000000002</v>
      </c>
    </row>
    <row r="204" spans="1:31" ht="13.7" customHeight="1" x14ac:dyDescent="0.2">
      <c r="A204" s="313" t="s">
        <v>20</v>
      </c>
      <c r="B204" s="314" t="s">
        <v>10</v>
      </c>
      <c r="C204" s="314" t="s">
        <v>1</v>
      </c>
      <c r="D204" s="750">
        <f t="shared" si="80"/>
        <v>520</v>
      </c>
      <c r="E204" s="315">
        <f t="shared" si="66"/>
        <v>309.66419753086427</v>
      </c>
      <c r="F204" s="315">
        <f t="shared" si="75"/>
        <v>210.33580246913573</v>
      </c>
      <c r="G204" s="400">
        <f t="shared" si="76"/>
        <v>0.404491927825261</v>
      </c>
      <c r="H204" s="314">
        <v>5</v>
      </c>
      <c r="I204" s="692">
        <v>32.4</v>
      </c>
      <c r="J204" s="692">
        <v>1.08</v>
      </c>
      <c r="K204" s="843">
        <v>6220</v>
      </c>
      <c r="L204" s="315">
        <f t="shared" si="67"/>
        <v>191.97530864197532</v>
      </c>
      <c r="M204" s="316">
        <f t="shared" si="68"/>
        <v>191.97530864197532</v>
      </c>
      <c r="N204" s="622">
        <v>300</v>
      </c>
      <c r="O204" s="316">
        <f t="shared" si="72"/>
        <v>9.2592592592592595</v>
      </c>
      <c r="P204" s="317">
        <v>0</v>
      </c>
      <c r="Q204" s="316">
        <f t="shared" si="69"/>
        <v>0</v>
      </c>
      <c r="R204" s="687">
        <v>12</v>
      </c>
      <c r="S204" s="316">
        <f t="shared" si="81"/>
        <v>64.800000000000011</v>
      </c>
      <c r="T204" s="317">
        <v>0</v>
      </c>
      <c r="U204" s="316">
        <f t="shared" si="70"/>
        <v>0</v>
      </c>
      <c r="V204" s="317">
        <v>150</v>
      </c>
      <c r="W204" s="316">
        <f t="shared" si="71"/>
        <v>4.6296296296296298</v>
      </c>
      <c r="X204" s="316">
        <v>0</v>
      </c>
      <c r="Y204" s="317">
        <v>0</v>
      </c>
      <c r="Z204" s="316">
        <f t="shared" si="77"/>
        <v>0</v>
      </c>
      <c r="AA204" s="316">
        <v>0</v>
      </c>
      <c r="AB204" s="318">
        <v>7.0000000000000007E-2</v>
      </c>
      <c r="AC204" s="318">
        <v>5.0000000000000001E-3</v>
      </c>
      <c r="AD204" s="316">
        <f t="shared" si="78"/>
        <v>36.400000000000006</v>
      </c>
      <c r="AE204" s="319">
        <f t="shared" si="79"/>
        <v>2.6</v>
      </c>
    </row>
    <row r="205" spans="1:31" s="398" customFormat="1" ht="13.7" customHeight="1" thickBot="1" x14ac:dyDescent="0.25">
      <c r="A205" s="328" t="s">
        <v>20</v>
      </c>
      <c r="B205" s="329" t="s">
        <v>10</v>
      </c>
      <c r="C205" s="329" t="s">
        <v>1</v>
      </c>
      <c r="D205" s="754">
        <f t="shared" si="80"/>
        <v>550</v>
      </c>
      <c r="E205" s="330">
        <f t="shared" si="66"/>
        <v>324.87419753086419</v>
      </c>
      <c r="F205" s="330">
        <f t="shared" si="75"/>
        <v>225.12580246913581</v>
      </c>
      <c r="G205" s="401">
        <f t="shared" si="76"/>
        <v>0.40931964085297418</v>
      </c>
      <c r="H205" s="329">
        <v>6</v>
      </c>
      <c r="I205" s="693">
        <v>32.4</v>
      </c>
      <c r="J205" s="693">
        <v>1.08</v>
      </c>
      <c r="K205" s="843">
        <v>6220</v>
      </c>
      <c r="L205" s="330">
        <f t="shared" si="67"/>
        <v>191.97530864197532</v>
      </c>
      <c r="M205" s="331">
        <f t="shared" si="68"/>
        <v>191.97530864197532</v>
      </c>
      <c r="N205" s="623">
        <v>300</v>
      </c>
      <c r="O205" s="331">
        <f t="shared" si="72"/>
        <v>9.2592592592592595</v>
      </c>
      <c r="P205" s="332">
        <v>0</v>
      </c>
      <c r="Q205" s="331">
        <f t="shared" si="69"/>
        <v>0</v>
      </c>
      <c r="R205" s="687">
        <v>12</v>
      </c>
      <c r="S205" s="331">
        <f t="shared" si="81"/>
        <v>77.760000000000005</v>
      </c>
      <c r="T205" s="332">
        <v>0</v>
      </c>
      <c r="U205" s="331">
        <f t="shared" si="70"/>
        <v>0</v>
      </c>
      <c r="V205" s="332">
        <v>150</v>
      </c>
      <c r="W205" s="331">
        <f t="shared" si="71"/>
        <v>4.6296296296296298</v>
      </c>
      <c r="X205" s="331">
        <v>0</v>
      </c>
      <c r="Y205" s="332">
        <v>0</v>
      </c>
      <c r="Z205" s="331">
        <f t="shared" si="77"/>
        <v>0</v>
      </c>
      <c r="AA205" s="331">
        <v>0</v>
      </c>
      <c r="AB205" s="333">
        <v>7.0000000000000007E-2</v>
      </c>
      <c r="AC205" s="333">
        <v>5.0000000000000001E-3</v>
      </c>
      <c r="AD205" s="331">
        <f t="shared" si="78"/>
        <v>38.500000000000007</v>
      </c>
      <c r="AE205" s="334">
        <f t="shared" si="79"/>
        <v>2.75</v>
      </c>
    </row>
    <row r="206" spans="1:31" ht="13.7" customHeight="1" x14ac:dyDescent="0.2">
      <c r="A206" s="385" t="s">
        <v>20</v>
      </c>
      <c r="B206" s="322" t="s">
        <v>11</v>
      </c>
      <c r="C206" s="322" t="s">
        <v>1</v>
      </c>
      <c r="D206" s="753">
        <v>440</v>
      </c>
      <c r="E206" s="323">
        <f t="shared" si="66"/>
        <v>284.3859259259259</v>
      </c>
      <c r="F206" s="323">
        <f t="shared" si="75"/>
        <v>155.6140740740741</v>
      </c>
      <c r="G206" s="399">
        <f t="shared" si="76"/>
        <v>0.35366835016835024</v>
      </c>
      <c r="H206" s="322">
        <v>1</v>
      </c>
      <c r="I206" s="691">
        <v>32.4</v>
      </c>
      <c r="J206" s="691">
        <v>1.08</v>
      </c>
      <c r="K206" s="843">
        <v>7275</v>
      </c>
      <c r="L206" s="323">
        <f t="shared" si="67"/>
        <v>224.53703703703704</v>
      </c>
      <c r="M206" s="324">
        <f t="shared" si="68"/>
        <v>224.53703703703704</v>
      </c>
      <c r="N206" s="621">
        <v>300</v>
      </c>
      <c r="O206" s="324">
        <f t="shared" si="72"/>
        <v>9.2592592592592595</v>
      </c>
      <c r="P206" s="325">
        <v>0</v>
      </c>
      <c r="Q206" s="324">
        <f t="shared" si="69"/>
        <v>0</v>
      </c>
      <c r="R206" s="687">
        <v>12</v>
      </c>
      <c r="S206" s="324">
        <f t="shared" si="81"/>
        <v>12.96</v>
      </c>
      <c r="T206" s="325">
        <v>0</v>
      </c>
      <c r="U206" s="324">
        <f t="shared" si="70"/>
        <v>0</v>
      </c>
      <c r="V206" s="325">
        <v>150</v>
      </c>
      <c r="W206" s="324">
        <f t="shared" si="71"/>
        <v>4.6296296296296298</v>
      </c>
      <c r="X206" s="324">
        <v>0</v>
      </c>
      <c r="Y206" s="325">
        <v>0</v>
      </c>
      <c r="Z206" s="324">
        <f t="shared" si="77"/>
        <v>0</v>
      </c>
      <c r="AA206" s="324">
        <v>0</v>
      </c>
      <c r="AB206" s="326">
        <v>7.0000000000000007E-2</v>
      </c>
      <c r="AC206" s="326">
        <v>5.0000000000000001E-3</v>
      </c>
      <c r="AD206" s="324">
        <f t="shared" si="78"/>
        <v>30.800000000000004</v>
      </c>
      <c r="AE206" s="327">
        <f t="shared" si="79"/>
        <v>2.2000000000000002</v>
      </c>
    </row>
    <row r="207" spans="1:31" ht="13.7" customHeight="1" x14ac:dyDescent="0.2">
      <c r="A207" s="313" t="s">
        <v>20</v>
      </c>
      <c r="B207" s="314" t="s">
        <v>11</v>
      </c>
      <c r="C207" s="314" t="s">
        <v>1</v>
      </c>
      <c r="D207" s="750">
        <f t="shared" ref="D207:D211" si="82">D206+30</f>
        <v>470</v>
      </c>
      <c r="E207" s="315">
        <f t="shared" si="66"/>
        <v>299.59592592592594</v>
      </c>
      <c r="F207" s="315">
        <f t="shared" si="75"/>
        <v>170.40407407407406</v>
      </c>
      <c r="G207" s="400">
        <f t="shared" si="76"/>
        <v>0.36256185973207244</v>
      </c>
      <c r="H207" s="314">
        <v>2</v>
      </c>
      <c r="I207" s="692">
        <v>32.4</v>
      </c>
      <c r="J207" s="692">
        <v>1.08</v>
      </c>
      <c r="K207" s="843">
        <v>7275</v>
      </c>
      <c r="L207" s="315">
        <f t="shared" si="67"/>
        <v>224.53703703703704</v>
      </c>
      <c r="M207" s="316">
        <f t="shared" si="68"/>
        <v>224.53703703703704</v>
      </c>
      <c r="N207" s="622">
        <v>300</v>
      </c>
      <c r="O207" s="316">
        <f t="shared" si="72"/>
        <v>9.2592592592592595</v>
      </c>
      <c r="P207" s="317">
        <v>0</v>
      </c>
      <c r="Q207" s="316">
        <f t="shared" si="69"/>
        <v>0</v>
      </c>
      <c r="R207" s="687">
        <v>12</v>
      </c>
      <c r="S207" s="316">
        <f t="shared" si="81"/>
        <v>25.92</v>
      </c>
      <c r="T207" s="317">
        <v>0</v>
      </c>
      <c r="U207" s="316">
        <f t="shared" si="70"/>
        <v>0</v>
      </c>
      <c r="V207" s="317">
        <v>150</v>
      </c>
      <c r="W207" s="316">
        <f t="shared" si="71"/>
        <v>4.6296296296296298</v>
      </c>
      <c r="X207" s="316">
        <v>0</v>
      </c>
      <c r="Y207" s="317">
        <v>0</v>
      </c>
      <c r="Z207" s="316">
        <f t="shared" si="77"/>
        <v>0</v>
      </c>
      <c r="AA207" s="316">
        <v>0</v>
      </c>
      <c r="AB207" s="318">
        <v>7.0000000000000007E-2</v>
      </c>
      <c r="AC207" s="318">
        <v>5.0000000000000001E-3</v>
      </c>
      <c r="AD207" s="316">
        <f t="shared" si="78"/>
        <v>32.900000000000006</v>
      </c>
      <c r="AE207" s="319">
        <f t="shared" si="79"/>
        <v>2.35</v>
      </c>
    </row>
    <row r="208" spans="1:31" ht="13.7" customHeight="1" x14ac:dyDescent="0.2">
      <c r="A208" s="313" t="s">
        <v>20</v>
      </c>
      <c r="B208" s="314" t="s">
        <v>11</v>
      </c>
      <c r="C208" s="314" t="s">
        <v>1</v>
      </c>
      <c r="D208" s="750">
        <f t="shared" si="82"/>
        <v>500</v>
      </c>
      <c r="E208" s="315">
        <f t="shared" si="66"/>
        <v>314.80592592592592</v>
      </c>
      <c r="F208" s="315">
        <f t="shared" si="75"/>
        <v>185.19407407407408</v>
      </c>
      <c r="G208" s="400">
        <f t="shared" si="76"/>
        <v>0.37038814814814819</v>
      </c>
      <c r="H208" s="314">
        <v>3</v>
      </c>
      <c r="I208" s="692">
        <v>32.4</v>
      </c>
      <c r="J208" s="692">
        <v>1.08</v>
      </c>
      <c r="K208" s="843">
        <v>7275</v>
      </c>
      <c r="L208" s="315">
        <f t="shared" si="67"/>
        <v>224.53703703703704</v>
      </c>
      <c r="M208" s="316">
        <f t="shared" si="68"/>
        <v>224.53703703703704</v>
      </c>
      <c r="N208" s="622">
        <v>300</v>
      </c>
      <c r="O208" s="316">
        <f t="shared" si="72"/>
        <v>9.2592592592592595</v>
      </c>
      <c r="P208" s="317">
        <v>0</v>
      </c>
      <c r="Q208" s="316">
        <f t="shared" si="69"/>
        <v>0</v>
      </c>
      <c r="R208" s="687">
        <v>12</v>
      </c>
      <c r="S208" s="316">
        <f t="shared" si="81"/>
        <v>38.880000000000003</v>
      </c>
      <c r="T208" s="317">
        <v>0</v>
      </c>
      <c r="U208" s="316">
        <f t="shared" si="70"/>
        <v>0</v>
      </c>
      <c r="V208" s="317">
        <v>150</v>
      </c>
      <c r="W208" s="316">
        <f t="shared" si="71"/>
        <v>4.6296296296296298</v>
      </c>
      <c r="X208" s="316">
        <v>0</v>
      </c>
      <c r="Y208" s="317">
        <v>0</v>
      </c>
      <c r="Z208" s="316">
        <f t="shared" si="77"/>
        <v>0</v>
      </c>
      <c r="AA208" s="316">
        <v>0</v>
      </c>
      <c r="AB208" s="318">
        <v>7.0000000000000007E-2</v>
      </c>
      <c r="AC208" s="318">
        <v>5.0000000000000001E-3</v>
      </c>
      <c r="AD208" s="316">
        <f t="shared" si="78"/>
        <v>35</v>
      </c>
      <c r="AE208" s="319">
        <f t="shared" si="79"/>
        <v>2.5</v>
      </c>
    </row>
    <row r="209" spans="1:31" ht="13.7" customHeight="1" x14ac:dyDescent="0.2">
      <c r="A209" s="313" t="s">
        <v>20</v>
      </c>
      <c r="B209" s="314" t="s">
        <v>11</v>
      </c>
      <c r="C209" s="314" t="s">
        <v>1</v>
      </c>
      <c r="D209" s="750">
        <f t="shared" si="82"/>
        <v>530</v>
      </c>
      <c r="E209" s="315">
        <f t="shared" si="66"/>
        <v>330.01592592592596</v>
      </c>
      <c r="F209" s="315">
        <f t="shared" si="75"/>
        <v>199.98407407407404</v>
      </c>
      <c r="G209" s="400">
        <f t="shared" si="76"/>
        <v>0.37732844164919632</v>
      </c>
      <c r="H209" s="314">
        <v>4</v>
      </c>
      <c r="I209" s="692">
        <v>32.4</v>
      </c>
      <c r="J209" s="692">
        <v>1.08</v>
      </c>
      <c r="K209" s="843">
        <v>7275</v>
      </c>
      <c r="L209" s="315">
        <f t="shared" si="67"/>
        <v>224.53703703703704</v>
      </c>
      <c r="M209" s="316">
        <f t="shared" si="68"/>
        <v>224.53703703703704</v>
      </c>
      <c r="N209" s="622">
        <v>300</v>
      </c>
      <c r="O209" s="316">
        <f t="shared" si="72"/>
        <v>9.2592592592592595</v>
      </c>
      <c r="P209" s="317">
        <v>0</v>
      </c>
      <c r="Q209" s="316">
        <f t="shared" si="69"/>
        <v>0</v>
      </c>
      <c r="R209" s="687">
        <v>12</v>
      </c>
      <c r="S209" s="316">
        <f t="shared" si="81"/>
        <v>51.84</v>
      </c>
      <c r="T209" s="317">
        <v>0</v>
      </c>
      <c r="U209" s="316">
        <f t="shared" si="70"/>
        <v>0</v>
      </c>
      <c r="V209" s="317">
        <v>150</v>
      </c>
      <c r="W209" s="316">
        <f t="shared" si="71"/>
        <v>4.6296296296296298</v>
      </c>
      <c r="X209" s="316">
        <v>0</v>
      </c>
      <c r="Y209" s="317">
        <v>0</v>
      </c>
      <c r="Z209" s="316">
        <f t="shared" si="77"/>
        <v>0</v>
      </c>
      <c r="AA209" s="316">
        <v>0</v>
      </c>
      <c r="AB209" s="318">
        <v>7.0000000000000007E-2</v>
      </c>
      <c r="AC209" s="318">
        <v>5.0000000000000001E-3</v>
      </c>
      <c r="AD209" s="316">
        <f t="shared" si="78"/>
        <v>37.1</v>
      </c>
      <c r="AE209" s="319">
        <f t="shared" si="79"/>
        <v>2.65</v>
      </c>
    </row>
    <row r="210" spans="1:31" ht="13.7" customHeight="1" x14ac:dyDescent="0.2">
      <c r="A210" s="313" t="s">
        <v>20</v>
      </c>
      <c r="B210" s="314" t="s">
        <v>11</v>
      </c>
      <c r="C210" s="314" t="s">
        <v>1</v>
      </c>
      <c r="D210" s="750">
        <f t="shared" si="82"/>
        <v>560</v>
      </c>
      <c r="E210" s="315">
        <f t="shared" si="66"/>
        <v>345.22592592592594</v>
      </c>
      <c r="F210" s="315">
        <f t="shared" si="75"/>
        <v>214.77407407407406</v>
      </c>
      <c r="G210" s="400">
        <f t="shared" si="76"/>
        <v>0.38352513227513224</v>
      </c>
      <c r="H210" s="314">
        <v>5</v>
      </c>
      <c r="I210" s="692">
        <v>32.4</v>
      </c>
      <c r="J210" s="692">
        <v>1.08</v>
      </c>
      <c r="K210" s="843">
        <v>7275</v>
      </c>
      <c r="L210" s="315">
        <f t="shared" si="67"/>
        <v>224.53703703703704</v>
      </c>
      <c r="M210" s="316">
        <f t="shared" si="68"/>
        <v>224.53703703703704</v>
      </c>
      <c r="N210" s="622">
        <v>300</v>
      </c>
      <c r="O210" s="316">
        <f t="shared" si="72"/>
        <v>9.2592592592592595</v>
      </c>
      <c r="P210" s="317">
        <v>0</v>
      </c>
      <c r="Q210" s="316">
        <f t="shared" si="69"/>
        <v>0</v>
      </c>
      <c r="R210" s="687">
        <v>12</v>
      </c>
      <c r="S210" s="316">
        <f t="shared" si="81"/>
        <v>64.800000000000011</v>
      </c>
      <c r="T210" s="317">
        <v>0</v>
      </c>
      <c r="U210" s="316">
        <f t="shared" si="70"/>
        <v>0</v>
      </c>
      <c r="V210" s="317">
        <v>150</v>
      </c>
      <c r="W210" s="316">
        <f t="shared" si="71"/>
        <v>4.6296296296296298</v>
      </c>
      <c r="X210" s="316">
        <v>0</v>
      </c>
      <c r="Y210" s="317">
        <v>0</v>
      </c>
      <c r="Z210" s="316">
        <f t="shared" si="77"/>
        <v>0</v>
      </c>
      <c r="AA210" s="316">
        <v>0</v>
      </c>
      <c r="AB210" s="318">
        <v>7.0000000000000007E-2</v>
      </c>
      <c r="AC210" s="318">
        <v>5.0000000000000001E-3</v>
      </c>
      <c r="AD210" s="316">
        <f t="shared" si="78"/>
        <v>39.200000000000003</v>
      </c>
      <c r="AE210" s="319">
        <f t="shared" si="79"/>
        <v>2.8000000000000003</v>
      </c>
    </row>
    <row r="211" spans="1:31" ht="13.7" customHeight="1" thickBot="1" x14ac:dyDescent="0.25">
      <c r="A211" s="328" t="s">
        <v>20</v>
      </c>
      <c r="B211" s="329" t="s">
        <v>11</v>
      </c>
      <c r="C211" s="329" t="s">
        <v>1</v>
      </c>
      <c r="D211" s="754">
        <f t="shared" si="82"/>
        <v>590</v>
      </c>
      <c r="E211" s="330">
        <f t="shared" si="66"/>
        <v>360.43592592592591</v>
      </c>
      <c r="F211" s="330">
        <f t="shared" si="75"/>
        <v>229.56407407407409</v>
      </c>
      <c r="G211" s="401">
        <f t="shared" si="76"/>
        <v>0.38909165097300691</v>
      </c>
      <c r="H211" s="329">
        <v>6</v>
      </c>
      <c r="I211" s="693">
        <v>32.4</v>
      </c>
      <c r="J211" s="693">
        <v>1.08</v>
      </c>
      <c r="K211" s="843">
        <v>7275</v>
      </c>
      <c r="L211" s="330">
        <f t="shared" si="67"/>
        <v>224.53703703703704</v>
      </c>
      <c r="M211" s="331">
        <f t="shared" si="68"/>
        <v>224.53703703703704</v>
      </c>
      <c r="N211" s="623">
        <v>300</v>
      </c>
      <c r="O211" s="331">
        <f t="shared" si="72"/>
        <v>9.2592592592592595</v>
      </c>
      <c r="P211" s="332">
        <v>0</v>
      </c>
      <c r="Q211" s="331">
        <f t="shared" si="69"/>
        <v>0</v>
      </c>
      <c r="R211" s="687">
        <v>12</v>
      </c>
      <c r="S211" s="331">
        <f t="shared" si="81"/>
        <v>77.760000000000005</v>
      </c>
      <c r="T211" s="332">
        <v>0</v>
      </c>
      <c r="U211" s="331">
        <f t="shared" si="70"/>
        <v>0</v>
      </c>
      <c r="V211" s="332">
        <v>150</v>
      </c>
      <c r="W211" s="331">
        <f t="shared" si="71"/>
        <v>4.6296296296296298</v>
      </c>
      <c r="X211" s="331">
        <v>0</v>
      </c>
      <c r="Y211" s="332">
        <v>0</v>
      </c>
      <c r="Z211" s="331">
        <f t="shared" si="77"/>
        <v>0</v>
      </c>
      <c r="AA211" s="331">
        <v>0</v>
      </c>
      <c r="AB211" s="333">
        <v>7.0000000000000007E-2</v>
      </c>
      <c r="AC211" s="333">
        <v>5.0000000000000001E-3</v>
      </c>
      <c r="AD211" s="331">
        <f t="shared" si="78"/>
        <v>41.300000000000004</v>
      </c>
      <c r="AE211" s="334">
        <f t="shared" si="79"/>
        <v>2.95</v>
      </c>
    </row>
    <row r="212" spans="1:31" s="396" customFormat="1" ht="13.7" customHeight="1" x14ac:dyDescent="0.2">
      <c r="A212" s="385" t="s">
        <v>214</v>
      </c>
      <c r="B212" s="322" t="s">
        <v>7</v>
      </c>
      <c r="C212" s="322" t="s">
        <v>1</v>
      </c>
      <c r="D212" s="753">
        <v>300</v>
      </c>
      <c r="E212" s="323">
        <f t="shared" ref="E212:E229" si="83">SUM(M212,O212,Q212,S212,U212,W212,X212,Z212,AA212,AD212,AE212)</f>
        <v>184.69135802469137</v>
      </c>
      <c r="F212" s="323">
        <f t="shared" si="75"/>
        <v>115.30864197530863</v>
      </c>
      <c r="G212" s="399">
        <f t="shared" si="76"/>
        <v>0.38436213991769547</v>
      </c>
      <c r="H212" s="322">
        <v>1</v>
      </c>
      <c r="I212" s="691">
        <v>32.4</v>
      </c>
      <c r="J212" s="691">
        <v>1.08</v>
      </c>
      <c r="K212" s="843">
        <v>5255</v>
      </c>
      <c r="L212" s="323">
        <f t="shared" ref="L212:L229" si="84">K212/I212</f>
        <v>162.19135802469137</v>
      </c>
      <c r="M212" s="324">
        <f t="shared" ref="M212:M229" si="85">L212</f>
        <v>162.19135802469137</v>
      </c>
      <c r="N212" s="325"/>
      <c r="O212" s="324">
        <f>N212/I212</f>
        <v>0</v>
      </c>
      <c r="P212" s="325">
        <v>0</v>
      </c>
      <c r="Q212" s="324">
        <f t="shared" ref="Q212:Q229" si="86">P212/I212</f>
        <v>0</v>
      </c>
      <c r="R212" s="325">
        <v>0</v>
      </c>
      <c r="S212" s="324">
        <f t="shared" si="81"/>
        <v>0</v>
      </c>
      <c r="T212" s="325"/>
      <c r="U212" s="324">
        <f t="shared" ref="U212:U229" si="87">(T212/I212)</f>
        <v>0</v>
      </c>
      <c r="V212" s="325"/>
      <c r="W212" s="324">
        <f t="shared" ref="W212:W229" si="88">(V212/I212)</f>
        <v>0</v>
      </c>
      <c r="X212" s="324">
        <v>0</v>
      </c>
      <c r="Y212" s="325">
        <v>0</v>
      </c>
      <c r="Z212" s="324">
        <f t="shared" ref="Z212:Z239" si="89">Y212/I212</f>
        <v>0</v>
      </c>
      <c r="AA212" s="324"/>
      <c r="AB212" s="326">
        <v>7.0000000000000007E-2</v>
      </c>
      <c r="AC212" s="326">
        <v>5.0000000000000001E-3</v>
      </c>
      <c r="AD212" s="324">
        <f t="shared" si="78"/>
        <v>21.000000000000004</v>
      </c>
      <c r="AE212" s="327">
        <f t="shared" si="79"/>
        <v>1.5</v>
      </c>
    </row>
    <row r="213" spans="1:31" ht="13.7" customHeight="1" x14ac:dyDescent="0.2">
      <c r="A213" s="313" t="s">
        <v>214</v>
      </c>
      <c r="B213" s="314" t="s">
        <v>7</v>
      </c>
      <c r="C213" s="314" t="s">
        <v>1</v>
      </c>
      <c r="D213" s="750">
        <v>300</v>
      </c>
      <c r="E213" s="315">
        <f t="shared" si="83"/>
        <v>184.69135802469137</v>
      </c>
      <c r="F213" s="315">
        <f t="shared" si="75"/>
        <v>115.30864197530863</v>
      </c>
      <c r="G213" s="400">
        <f t="shared" si="76"/>
        <v>0.38436213991769547</v>
      </c>
      <c r="H213" s="314">
        <v>2</v>
      </c>
      <c r="I213" s="692">
        <v>32.4</v>
      </c>
      <c r="J213" s="692">
        <v>1.08</v>
      </c>
      <c r="K213" s="843">
        <v>5255</v>
      </c>
      <c r="L213" s="315">
        <f t="shared" si="84"/>
        <v>162.19135802469137</v>
      </c>
      <c r="M213" s="316">
        <f t="shared" si="85"/>
        <v>162.19135802469137</v>
      </c>
      <c r="N213" s="317"/>
      <c r="O213" s="316">
        <f t="shared" ref="O213:O229" si="90">N213/I213</f>
        <v>0</v>
      </c>
      <c r="P213" s="317">
        <v>0</v>
      </c>
      <c r="Q213" s="316">
        <f t="shared" si="86"/>
        <v>0</v>
      </c>
      <c r="R213" s="317">
        <v>0</v>
      </c>
      <c r="S213" s="316">
        <f t="shared" si="81"/>
        <v>0</v>
      </c>
      <c r="T213" s="317"/>
      <c r="U213" s="316">
        <f t="shared" si="87"/>
        <v>0</v>
      </c>
      <c r="V213" s="317"/>
      <c r="W213" s="316">
        <f t="shared" si="88"/>
        <v>0</v>
      </c>
      <c r="X213" s="316">
        <v>0</v>
      </c>
      <c r="Y213" s="317">
        <v>0</v>
      </c>
      <c r="Z213" s="316">
        <f t="shared" si="89"/>
        <v>0</v>
      </c>
      <c r="AA213" s="316"/>
      <c r="AB213" s="318">
        <v>7.0000000000000007E-2</v>
      </c>
      <c r="AC213" s="318">
        <v>5.0000000000000001E-3</v>
      </c>
      <c r="AD213" s="316">
        <f t="shared" si="78"/>
        <v>21.000000000000004</v>
      </c>
      <c r="AE213" s="319">
        <f t="shared" si="79"/>
        <v>1.5</v>
      </c>
    </row>
    <row r="214" spans="1:31" ht="13.7" customHeight="1" x14ac:dyDescent="0.2">
      <c r="A214" s="313" t="s">
        <v>214</v>
      </c>
      <c r="B214" s="314" t="s">
        <v>7</v>
      </c>
      <c r="C214" s="314" t="s">
        <v>1</v>
      </c>
      <c r="D214" s="750">
        <v>300</v>
      </c>
      <c r="E214" s="315">
        <f t="shared" si="83"/>
        <v>184.69135802469137</v>
      </c>
      <c r="F214" s="315">
        <f t="shared" si="75"/>
        <v>115.30864197530863</v>
      </c>
      <c r="G214" s="400">
        <f t="shared" si="76"/>
        <v>0.38436213991769547</v>
      </c>
      <c r="H214" s="314">
        <v>3</v>
      </c>
      <c r="I214" s="692">
        <v>32.4</v>
      </c>
      <c r="J214" s="692">
        <v>1.08</v>
      </c>
      <c r="K214" s="843">
        <v>5255</v>
      </c>
      <c r="L214" s="315">
        <f t="shared" si="84"/>
        <v>162.19135802469137</v>
      </c>
      <c r="M214" s="316">
        <f t="shared" si="85"/>
        <v>162.19135802469137</v>
      </c>
      <c r="N214" s="317"/>
      <c r="O214" s="316">
        <f t="shared" si="90"/>
        <v>0</v>
      </c>
      <c r="P214" s="317">
        <v>0</v>
      </c>
      <c r="Q214" s="316">
        <f t="shared" si="86"/>
        <v>0</v>
      </c>
      <c r="R214" s="317">
        <v>0</v>
      </c>
      <c r="S214" s="316">
        <f t="shared" si="81"/>
        <v>0</v>
      </c>
      <c r="T214" s="317"/>
      <c r="U214" s="316">
        <f t="shared" si="87"/>
        <v>0</v>
      </c>
      <c r="V214" s="317"/>
      <c r="W214" s="316">
        <f t="shared" si="88"/>
        <v>0</v>
      </c>
      <c r="X214" s="316">
        <v>0</v>
      </c>
      <c r="Y214" s="317">
        <v>0</v>
      </c>
      <c r="Z214" s="316">
        <f t="shared" si="89"/>
        <v>0</v>
      </c>
      <c r="AA214" s="316"/>
      <c r="AB214" s="318">
        <v>7.0000000000000007E-2</v>
      </c>
      <c r="AC214" s="318">
        <v>5.0000000000000001E-3</v>
      </c>
      <c r="AD214" s="316">
        <f t="shared" si="78"/>
        <v>21.000000000000004</v>
      </c>
      <c r="AE214" s="319">
        <f t="shared" si="79"/>
        <v>1.5</v>
      </c>
    </row>
    <row r="215" spans="1:31" ht="13.7" customHeight="1" x14ac:dyDescent="0.2">
      <c r="A215" s="313" t="s">
        <v>214</v>
      </c>
      <c r="B215" s="314" t="s">
        <v>7</v>
      </c>
      <c r="C215" s="314" t="s">
        <v>1</v>
      </c>
      <c r="D215" s="750">
        <v>300</v>
      </c>
      <c r="E215" s="315">
        <f t="shared" si="83"/>
        <v>184.69135802469137</v>
      </c>
      <c r="F215" s="315">
        <f t="shared" si="75"/>
        <v>115.30864197530863</v>
      </c>
      <c r="G215" s="400">
        <f t="shared" si="76"/>
        <v>0.38436213991769547</v>
      </c>
      <c r="H215" s="314">
        <v>4</v>
      </c>
      <c r="I215" s="692">
        <v>32.4</v>
      </c>
      <c r="J215" s="692">
        <v>1.08</v>
      </c>
      <c r="K215" s="843">
        <v>5255</v>
      </c>
      <c r="L215" s="315">
        <f t="shared" si="84"/>
        <v>162.19135802469137</v>
      </c>
      <c r="M215" s="316">
        <f t="shared" si="85"/>
        <v>162.19135802469137</v>
      </c>
      <c r="N215" s="317"/>
      <c r="O215" s="316">
        <f t="shared" si="90"/>
        <v>0</v>
      </c>
      <c r="P215" s="317">
        <v>0</v>
      </c>
      <c r="Q215" s="316">
        <f t="shared" si="86"/>
        <v>0</v>
      </c>
      <c r="R215" s="317">
        <v>0</v>
      </c>
      <c r="S215" s="316">
        <f t="shared" si="81"/>
        <v>0</v>
      </c>
      <c r="T215" s="317"/>
      <c r="U215" s="316">
        <f t="shared" si="87"/>
        <v>0</v>
      </c>
      <c r="V215" s="317"/>
      <c r="W215" s="316">
        <f t="shared" si="88"/>
        <v>0</v>
      </c>
      <c r="X215" s="316">
        <v>0</v>
      </c>
      <c r="Y215" s="317">
        <v>0</v>
      </c>
      <c r="Z215" s="316">
        <f t="shared" si="89"/>
        <v>0</v>
      </c>
      <c r="AA215" s="316"/>
      <c r="AB215" s="318">
        <v>7.0000000000000007E-2</v>
      </c>
      <c r="AC215" s="318">
        <v>5.0000000000000001E-3</v>
      </c>
      <c r="AD215" s="316">
        <f t="shared" si="78"/>
        <v>21.000000000000004</v>
      </c>
      <c r="AE215" s="319">
        <f t="shared" si="79"/>
        <v>1.5</v>
      </c>
    </row>
    <row r="216" spans="1:31" ht="13.7" customHeight="1" x14ac:dyDescent="0.2">
      <c r="A216" s="313" t="s">
        <v>214</v>
      </c>
      <c r="B216" s="314" t="s">
        <v>7</v>
      </c>
      <c r="C216" s="314" t="s">
        <v>1</v>
      </c>
      <c r="D216" s="750">
        <v>300</v>
      </c>
      <c r="E216" s="315">
        <f t="shared" si="83"/>
        <v>184.69135802469137</v>
      </c>
      <c r="F216" s="315">
        <f t="shared" si="75"/>
        <v>115.30864197530863</v>
      </c>
      <c r="G216" s="400">
        <f t="shared" si="76"/>
        <v>0.38436213991769547</v>
      </c>
      <c r="H216" s="314">
        <v>5</v>
      </c>
      <c r="I216" s="692">
        <v>32.4</v>
      </c>
      <c r="J216" s="692">
        <v>1.08</v>
      </c>
      <c r="K216" s="843">
        <v>5255</v>
      </c>
      <c r="L216" s="315">
        <f t="shared" si="84"/>
        <v>162.19135802469137</v>
      </c>
      <c r="M216" s="316">
        <f t="shared" si="85"/>
        <v>162.19135802469137</v>
      </c>
      <c r="N216" s="317"/>
      <c r="O216" s="316">
        <f t="shared" si="90"/>
        <v>0</v>
      </c>
      <c r="P216" s="317">
        <v>0</v>
      </c>
      <c r="Q216" s="316">
        <f t="shared" si="86"/>
        <v>0</v>
      </c>
      <c r="R216" s="317">
        <v>0</v>
      </c>
      <c r="S216" s="316">
        <f t="shared" si="81"/>
        <v>0</v>
      </c>
      <c r="T216" s="317"/>
      <c r="U216" s="316">
        <f t="shared" si="87"/>
        <v>0</v>
      </c>
      <c r="V216" s="317"/>
      <c r="W216" s="316">
        <f t="shared" si="88"/>
        <v>0</v>
      </c>
      <c r="X216" s="316">
        <v>0</v>
      </c>
      <c r="Y216" s="317">
        <v>0</v>
      </c>
      <c r="Z216" s="316">
        <f t="shared" si="89"/>
        <v>0</v>
      </c>
      <c r="AA216" s="316"/>
      <c r="AB216" s="318">
        <v>7.0000000000000007E-2</v>
      </c>
      <c r="AC216" s="318">
        <v>5.0000000000000001E-3</v>
      </c>
      <c r="AD216" s="316">
        <f t="shared" si="78"/>
        <v>21.000000000000004</v>
      </c>
      <c r="AE216" s="319">
        <f t="shared" si="79"/>
        <v>1.5</v>
      </c>
    </row>
    <row r="217" spans="1:31" s="398" customFormat="1" ht="13.7" customHeight="1" thickBot="1" x14ac:dyDescent="0.25">
      <c r="A217" s="328" t="s">
        <v>214</v>
      </c>
      <c r="B217" s="329" t="s">
        <v>7</v>
      </c>
      <c r="C217" s="329" t="s">
        <v>1</v>
      </c>
      <c r="D217" s="754">
        <v>300</v>
      </c>
      <c r="E217" s="330">
        <f t="shared" si="83"/>
        <v>184.69135802469137</v>
      </c>
      <c r="F217" s="330">
        <f t="shared" si="75"/>
        <v>115.30864197530863</v>
      </c>
      <c r="G217" s="401">
        <f t="shared" si="76"/>
        <v>0.38436213991769547</v>
      </c>
      <c r="H217" s="329">
        <v>6</v>
      </c>
      <c r="I217" s="693">
        <v>32.4</v>
      </c>
      <c r="J217" s="693">
        <v>1.08</v>
      </c>
      <c r="K217" s="843">
        <v>5255</v>
      </c>
      <c r="L217" s="330">
        <f t="shared" si="84"/>
        <v>162.19135802469137</v>
      </c>
      <c r="M217" s="331">
        <f t="shared" si="85"/>
        <v>162.19135802469137</v>
      </c>
      <c r="N217" s="332"/>
      <c r="O217" s="331">
        <f t="shared" si="90"/>
        <v>0</v>
      </c>
      <c r="P217" s="332">
        <v>0</v>
      </c>
      <c r="Q217" s="331">
        <f t="shared" si="86"/>
        <v>0</v>
      </c>
      <c r="R217" s="332">
        <v>0</v>
      </c>
      <c r="S217" s="331">
        <f t="shared" si="81"/>
        <v>0</v>
      </c>
      <c r="T217" s="332"/>
      <c r="U217" s="331">
        <f t="shared" si="87"/>
        <v>0</v>
      </c>
      <c r="V217" s="332"/>
      <c r="W217" s="331">
        <f t="shared" si="88"/>
        <v>0</v>
      </c>
      <c r="X217" s="331">
        <v>0</v>
      </c>
      <c r="Y217" s="332">
        <v>0</v>
      </c>
      <c r="Z217" s="331">
        <f t="shared" si="89"/>
        <v>0</v>
      </c>
      <c r="AA217" s="331"/>
      <c r="AB217" s="333">
        <v>7.0000000000000007E-2</v>
      </c>
      <c r="AC217" s="333">
        <v>5.0000000000000001E-3</v>
      </c>
      <c r="AD217" s="331">
        <f t="shared" si="78"/>
        <v>21.000000000000004</v>
      </c>
      <c r="AE217" s="334">
        <f t="shared" si="79"/>
        <v>1.5</v>
      </c>
    </row>
    <row r="218" spans="1:31" ht="13.7" customHeight="1" x14ac:dyDescent="0.2">
      <c r="A218" s="385" t="s">
        <v>214</v>
      </c>
      <c r="B218" s="322" t="s">
        <v>8</v>
      </c>
      <c r="C218" s="322" t="s">
        <v>1</v>
      </c>
      <c r="D218" s="753">
        <v>300</v>
      </c>
      <c r="E218" s="323">
        <f t="shared" si="83"/>
        <v>186.38888888888889</v>
      </c>
      <c r="F218" s="323">
        <f t="shared" si="75"/>
        <v>113.61111111111111</v>
      </c>
      <c r="G218" s="399">
        <f t="shared" si="76"/>
        <v>0.37870370370370371</v>
      </c>
      <c r="H218" s="322">
        <v>1</v>
      </c>
      <c r="I218" s="691">
        <v>32.4</v>
      </c>
      <c r="J218" s="691">
        <v>1.08</v>
      </c>
      <c r="K218" s="843">
        <v>5310</v>
      </c>
      <c r="L218" s="323">
        <f t="shared" si="84"/>
        <v>163.88888888888889</v>
      </c>
      <c r="M218" s="324">
        <f t="shared" si="85"/>
        <v>163.88888888888889</v>
      </c>
      <c r="N218" s="325"/>
      <c r="O218" s="324">
        <f t="shared" si="90"/>
        <v>0</v>
      </c>
      <c r="P218" s="325">
        <v>0</v>
      </c>
      <c r="Q218" s="324">
        <f t="shared" si="86"/>
        <v>0</v>
      </c>
      <c r="R218" s="325">
        <v>0</v>
      </c>
      <c r="S218" s="324">
        <f t="shared" si="81"/>
        <v>0</v>
      </c>
      <c r="T218" s="325"/>
      <c r="U218" s="324">
        <f t="shared" si="87"/>
        <v>0</v>
      </c>
      <c r="V218" s="325"/>
      <c r="W218" s="324">
        <f t="shared" si="88"/>
        <v>0</v>
      </c>
      <c r="X218" s="324">
        <v>0</v>
      </c>
      <c r="Y218" s="325">
        <v>0</v>
      </c>
      <c r="Z218" s="324">
        <f t="shared" si="89"/>
        <v>0</v>
      </c>
      <c r="AA218" s="324"/>
      <c r="AB218" s="326">
        <v>7.0000000000000007E-2</v>
      </c>
      <c r="AC218" s="326">
        <v>5.0000000000000001E-3</v>
      </c>
      <c r="AD218" s="324">
        <f t="shared" si="78"/>
        <v>21.000000000000004</v>
      </c>
      <c r="AE218" s="327">
        <f t="shared" si="79"/>
        <v>1.5</v>
      </c>
    </row>
    <row r="219" spans="1:31" ht="13.7" customHeight="1" x14ac:dyDescent="0.2">
      <c r="A219" s="313" t="s">
        <v>214</v>
      </c>
      <c r="B219" s="314" t="s">
        <v>8</v>
      </c>
      <c r="C219" s="314" t="s">
        <v>1</v>
      </c>
      <c r="D219" s="750">
        <v>300</v>
      </c>
      <c r="E219" s="315">
        <f t="shared" si="83"/>
        <v>186.38888888888889</v>
      </c>
      <c r="F219" s="315">
        <f t="shared" si="75"/>
        <v>113.61111111111111</v>
      </c>
      <c r="G219" s="400">
        <f t="shared" si="76"/>
        <v>0.37870370370370371</v>
      </c>
      <c r="H219" s="314">
        <v>2</v>
      </c>
      <c r="I219" s="692">
        <v>32.4</v>
      </c>
      <c r="J219" s="692">
        <v>1.08</v>
      </c>
      <c r="K219" s="843">
        <v>5310</v>
      </c>
      <c r="L219" s="315">
        <f t="shared" si="84"/>
        <v>163.88888888888889</v>
      </c>
      <c r="M219" s="316">
        <f t="shared" si="85"/>
        <v>163.88888888888889</v>
      </c>
      <c r="N219" s="317"/>
      <c r="O219" s="316">
        <f t="shared" si="90"/>
        <v>0</v>
      </c>
      <c r="P219" s="317">
        <v>0</v>
      </c>
      <c r="Q219" s="316">
        <f t="shared" si="86"/>
        <v>0</v>
      </c>
      <c r="R219" s="317">
        <v>0</v>
      </c>
      <c r="S219" s="316">
        <f t="shared" si="81"/>
        <v>0</v>
      </c>
      <c r="T219" s="317"/>
      <c r="U219" s="316">
        <f t="shared" si="87"/>
        <v>0</v>
      </c>
      <c r="V219" s="317"/>
      <c r="W219" s="316">
        <f t="shared" si="88"/>
        <v>0</v>
      </c>
      <c r="X219" s="316">
        <v>0</v>
      </c>
      <c r="Y219" s="317">
        <v>0</v>
      </c>
      <c r="Z219" s="316">
        <f t="shared" si="89"/>
        <v>0</v>
      </c>
      <c r="AA219" s="316"/>
      <c r="AB219" s="318">
        <v>7.0000000000000007E-2</v>
      </c>
      <c r="AC219" s="318">
        <v>5.0000000000000001E-3</v>
      </c>
      <c r="AD219" s="316">
        <f t="shared" si="78"/>
        <v>21.000000000000004</v>
      </c>
      <c r="AE219" s="319">
        <f t="shared" si="79"/>
        <v>1.5</v>
      </c>
    </row>
    <row r="220" spans="1:31" ht="13.7" customHeight="1" x14ac:dyDescent="0.2">
      <c r="A220" s="313" t="s">
        <v>214</v>
      </c>
      <c r="B220" s="314" t="s">
        <v>8</v>
      </c>
      <c r="C220" s="314" t="s">
        <v>1</v>
      </c>
      <c r="D220" s="750">
        <v>300</v>
      </c>
      <c r="E220" s="315">
        <f t="shared" si="83"/>
        <v>186.38888888888889</v>
      </c>
      <c r="F220" s="315">
        <f t="shared" si="75"/>
        <v>113.61111111111111</v>
      </c>
      <c r="G220" s="400">
        <f t="shared" si="76"/>
        <v>0.37870370370370371</v>
      </c>
      <c r="H220" s="314">
        <v>3</v>
      </c>
      <c r="I220" s="692">
        <v>32.4</v>
      </c>
      <c r="J220" s="692">
        <v>1.08</v>
      </c>
      <c r="K220" s="843">
        <v>5310</v>
      </c>
      <c r="L220" s="315">
        <f t="shared" si="84"/>
        <v>163.88888888888889</v>
      </c>
      <c r="M220" s="316">
        <f t="shared" si="85"/>
        <v>163.88888888888889</v>
      </c>
      <c r="N220" s="317"/>
      <c r="O220" s="316">
        <f t="shared" si="90"/>
        <v>0</v>
      </c>
      <c r="P220" s="317">
        <v>0</v>
      </c>
      <c r="Q220" s="316">
        <f t="shared" si="86"/>
        <v>0</v>
      </c>
      <c r="R220" s="317">
        <v>0</v>
      </c>
      <c r="S220" s="316">
        <f t="shared" si="81"/>
        <v>0</v>
      </c>
      <c r="T220" s="317"/>
      <c r="U220" s="316">
        <f t="shared" si="87"/>
        <v>0</v>
      </c>
      <c r="V220" s="317"/>
      <c r="W220" s="316">
        <f t="shared" si="88"/>
        <v>0</v>
      </c>
      <c r="X220" s="316">
        <v>0</v>
      </c>
      <c r="Y220" s="317">
        <v>0</v>
      </c>
      <c r="Z220" s="316">
        <f t="shared" si="89"/>
        <v>0</v>
      </c>
      <c r="AA220" s="316"/>
      <c r="AB220" s="318">
        <v>7.0000000000000007E-2</v>
      </c>
      <c r="AC220" s="318">
        <v>5.0000000000000001E-3</v>
      </c>
      <c r="AD220" s="316">
        <f t="shared" si="78"/>
        <v>21.000000000000004</v>
      </c>
      <c r="AE220" s="319">
        <f t="shared" si="79"/>
        <v>1.5</v>
      </c>
    </row>
    <row r="221" spans="1:31" ht="13.7" customHeight="1" x14ac:dyDescent="0.2">
      <c r="A221" s="313" t="s">
        <v>214</v>
      </c>
      <c r="B221" s="314" t="s">
        <v>8</v>
      </c>
      <c r="C221" s="314" t="s">
        <v>1</v>
      </c>
      <c r="D221" s="750">
        <v>300</v>
      </c>
      <c r="E221" s="315">
        <f t="shared" si="83"/>
        <v>186.38888888888889</v>
      </c>
      <c r="F221" s="315">
        <f t="shared" si="75"/>
        <v>113.61111111111111</v>
      </c>
      <c r="G221" s="400">
        <f t="shared" si="76"/>
        <v>0.37870370370370371</v>
      </c>
      <c r="H221" s="314">
        <v>4</v>
      </c>
      <c r="I221" s="692">
        <v>32.4</v>
      </c>
      <c r="J221" s="692">
        <v>1.08</v>
      </c>
      <c r="K221" s="843">
        <v>5310</v>
      </c>
      <c r="L221" s="315">
        <f t="shared" si="84"/>
        <v>163.88888888888889</v>
      </c>
      <c r="M221" s="316">
        <f t="shared" si="85"/>
        <v>163.88888888888889</v>
      </c>
      <c r="N221" s="317"/>
      <c r="O221" s="316">
        <f t="shared" si="90"/>
        <v>0</v>
      </c>
      <c r="P221" s="317">
        <v>0</v>
      </c>
      <c r="Q221" s="316">
        <f t="shared" si="86"/>
        <v>0</v>
      </c>
      <c r="R221" s="317">
        <v>0</v>
      </c>
      <c r="S221" s="316">
        <f t="shared" si="81"/>
        <v>0</v>
      </c>
      <c r="T221" s="317"/>
      <c r="U221" s="316">
        <f t="shared" si="87"/>
        <v>0</v>
      </c>
      <c r="V221" s="317"/>
      <c r="W221" s="316">
        <f t="shared" si="88"/>
        <v>0</v>
      </c>
      <c r="X221" s="316">
        <v>0</v>
      </c>
      <c r="Y221" s="317">
        <v>0</v>
      </c>
      <c r="Z221" s="316">
        <f t="shared" si="89"/>
        <v>0</v>
      </c>
      <c r="AA221" s="316"/>
      <c r="AB221" s="318">
        <v>7.0000000000000007E-2</v>
      </c>
      <c r="AC221" s="318">
        <v>5.0000000000000001E-3</v>
      </c>
      <c r="AD221" s="316">
        <f t="shared" si="78"/>
        <v>21.000000000000004</v>
      </c>
      <c r="AE221" s="319">
        <f t="shared" si="79"/>
        <v>1.5</v>
      </c>
    </row>
    <row r="222" spans="1:31" ht="13.7" customHeight="1" x14ac:dyDescent="0.2">
      <c r="A222" s="313" t="s">
        <v>214</v>
      </c>
      <c r="B222" s="314" t="s">
        <v>8</v>
      </c>
      <c r="C222" s="314" t="s">
        <v>1</v>
      </c>
      <c r="D222" s="750">
        <v>300</v>
      </c>
      <c r="E222" s="315">
        <f t="shared" si="83"/>
        <v>186.38888888888889</v>
      </c>
      <c r="F222" s="315">
        <f t="shared" si="75"/>
        <v>113.61111111111111</v>
      </c>
      <c r="G222" s="400">
        <f t="shared" si="76"/>
        <v>0.37870370370370371</v>
      </c>
      <c r="H222" s="314">
        <v>5</v>
      </c>
      <c r="I222" s="692">
        <v>32.4</v>
      </c>
      <c r="J222" s="692">
        <v>1.08</v>
      </c>
      <c r="K222" s="843">
        <v>5310</v>
      </c>
      <c r="L222" s="315">
        <f t="shared" si="84"/>
        <v>163.88888888888889</v>
      </c>
      <c r="M222" s="316">
        <f t="shared" si="85"/>
        <v>163.88888888888889</v>
      </c>
      <c r="N222" s="317"/>
      <c r="O222" s="316">
        <f t="shared" si="90"/>
        <v>0</v>
      </c>
      <c r="P222" s="317">
        <v>0</v>
      </c>
      <c r="Q222" s="316">
        <f t="shared" si="86"/>
        <v>0</v>
      </c>
      <c r="R222" s="317">
        <v>0</v>
      </c>
      <c r="S222" s="316">
        <f t="shared" si="81"/>
        <v>0</v>
      </c>
      <c r="T222" s="317"/>
      <c r="U222" s="316">
        <f t="shared" si="87"/>
        <v>0</v>
      </c>
      <c r="V222" s="317"/>
      <c r="W222" s="316">
        <f t="shared" si="88"/>
        <v>0</v>
      </c>
      <c r="X222" s="316">
        <v>0</v>
      </c>
      <c r="Y222" s="317">
        <v>0</v>
      </c>
      <c r="Z222" s="316">
        <f t="shared" si="89"/>
        <v>0</v>
      </c>
      <c r="AA222" s="316"/>
      <c r="AB222" s="318">
        <v>7.0000000000000007E-2</v>
      </c>
      <c r="AC222" s="318">
        <v>5.0000000000000001E-3</v>
      </c>
      <c r="AD222" s="316">
        <f t="shared" si="78"/>
        <v>21.000000000000004</v>
      </c>
      <c r="AE222" s="319">
        <f t="shared" si="79"/>
        <v>1.5</v>
      </c>
    </row>
    <row r="223" spans="1:31" ht="13.7" customHeight="1" thickBot="1" x14ac:dyDescent="0.25">
      <c r="A223" s="328" t="s">
        <v>214</v>
      </c>
      <c r="B223" s="329" t="s">
        <v>8</v>
      </c>
      <c r="C223" s="329" t="s">
        <v>1</v>
      </c>
      <c r="D223" s="754">
        <v>300</v>
      </c>
      <c r="E223" s="330">
        <f t="shared" si="83"/>
        <v>186.38888888888889</v>
      </c>
      <c r="F223" s="330">
        <f t="shared" si="75"/>
        <v>113.61111111111111</v>
      </c>
      <c r="G223" s="401">
        <f t="shared" si="76"/>
        <v>0.37870370370370371</v>
      </c>
      <c r="H223" s="329">
        <v>6</v>
      </c>
      <c r="I223" s="693">
        <v>32.4</v>
      </c>
      <c r="J223" s="693">
        <v>1.08</v>
      </c>
      <c r="K223" s="843">
        <v>5310</v>
      </c>
      <c r="L223" s="330">
        <f t="shared" si="84"/>
        <v>163.88888888888889</v>
      </c>
      <c r="M223" s="331">
        <f t="shared" si="85"/>
        <v>163.88888888888889</v>
      </c>
      <c r="N223" s="332"/>
      <c r="O223" s="331">
        <f t="shared" si="90"/>
        <v>0</v>
      </c>
      <c r="P223" s="332">
        <v>0</v>
      </c>
      <c r="Q223" s="331">
        <f t="shared" si="86"/>
        <v>0</v>
      </c>
      <c r="R223" s="332">
        <v>0</v>
      </c>
      <c r="S223" s="331">
        <f t="shared" si="81"/>
        <v>0</v>
      </c>
      <c r="T223" s="332"/>
      <c r="U223" s="331">
        <f t="shared" si="87"/>
        <v>0</v>
      </c>
      <c r="V223" s="332"/>
      <c r="W223" s="331">
        <f t="shared" si="88"/>
        <v>0</v>
      </c>
      <c r="X223" s="331">
        <v>0</v>
      </c>
      <c r="Y223" s="332">
        <v>0</v>
      </c>
      <c r="Z223" s="331">
        <f t="shared" si="89"/>
        <v>0</v>
      </c>
      <c r="AA223" s="331"/>
      <c r="AB223" s="333">
        <v>7.0000000000000007E-2</v>
      </c>
      <c r="AC223" s="333">
        <v>5.0000000000000001E-3</v>
      </c>
      <c r="AD223" s="331">
        <f t="shared" si="78"/>
        <v>21.000000000000004</v>
      </c>
      <c r="AE223" s="334">
        <f t="shared" si="79"/>
        <v>1.5</v>
      </c>
    </row>
    <row r="224" spans="1:31" s="396" customFormat="1" ht="13.7" customHeight="1" x14ac:dyDescent="0.2">
      <c r="A224" s="385" t="s">
        <v>214</v>
      </c>
      <c r="B224" s="322" t="s">
        <v>9</v>
      </c>
      <c r="C224" s="322" t="s">
        <v>1</v>
      </c>
      <c r="D224" s="753">
        <v>300</v>
      </c>
      <c r="E224" s="323">
        <f t="shared" si="83"/>
        <v>184.69135802469137</v>
      </c>
      <c r="F224" s="323">
        <f t="shared" si="75"/>
        <v>115.30864197530863</v>
      </c>
      <c r="G224" s="399">
        <f t="shared" si="76"/>
        <v>0.38436213991769547</v>
      </c>
      <c r="H224" s="322">
        <v>1</v>
      </c>
      <c r="I224" s="691">
        <v>32.4</v>
      </c>
      <c r="J224" s="691">
        <v>1.08</v>
      </c>
      <c r="K224" s="843">
        <v>5255</v>
      </c>
      <c r="L224" s="323">
        <f t="shared" si="84"/>
        <v>162.19135802469137</v>
      </c>
      <c r="M224" s="324">
        <f t="shared" si="85"/>
        <v>162.19135802469137</v>
      </c>
      <c r="N224" s="325"/>
      <c r="O224" s="324">
        <f t="shared" si="90"/>
        <v>0</v>
      </c>
      <c r="P224" s="325">
        <v>0</v>
      </c>
      <c r="Q224" s="324">
        <f t="shared" si="86"/>
        <v>0</v>
      </c>
      <c r="R224" s="325">
        <v>0</v>
      </c>
      <c r="S224" s="324">
        <f t="shared" si="81"/>
        <v>0</v>
      </c>
      <c r="T224" s="325"/>
      <c r="U224" s="324">
        <f t="shared" si="87"/>
        <v>0</v>
      </c>
      <c r="V224" s="325"/>
      <c r="W224" s="324">
        <f t="shared" si="88"/>
        <v>0</v>
      </c>
      <c r="X224" s="324">
        <v>0</v>
      </c>
      <c r="Y224" s="325">
        <v>0</v>
      </c>
      <c r="Z224" s="324">
        <f t="shared" si="89"/>
        <v>0</v>
      </c>
      <c r="AA224" s="324"/>
      <c r="AB224" s="326">
        <v>7.0000000000000007E-2</v>
      </c>
      <c r="AC224" s="326">
        <v>5.0000000000000001E-3</v>
      </c>
      <c r="AD224" s="324">
        <f t="shared" si="78"/>
        <v>21.000000000000004</v>
      </c>
      <c r="AE224" s="327">
        <f t="shared" si="79"/>
        <v>1.5</v>
      </c>
    </row>
    <row r="225" spans="1:50" ht="13.7" customHeight="1" x14ac:dyDescent="0.2">
      <c r="A225" s="313" t="s">
        <v>214</v>
      </c>
      <c r="B225" s="314" t="s">
        <v>9</v>
      </c>
      <c r="C225" s="314" t="s">
        <v>1</v>
      </c>
      <c r="D225" s="750">
        <v>300</v>
      </c>
      <c r="E225" s="315">
        <f t="shared" si="83"/>
        <v>184.69135802469137</v>
      </c>
      <c r="F225" s="315">
        <f t="shared" si="75"/>
        <v>115.30864197530863</v>
      </c>
      <c r="G225" s="400">
        <f t="shared" si="76"/>
        <v>0.38436213991769547</v>
      </c>
      <c r="H225" s="314">
        <v>2</v>
      </c>
      <c r="I225" s="692">
        <v>32.4</v>
      </c>
      <c r="J225" s="692">
        <v>1.08</v>
      </c>
      <c r="K225" s="843">
        <v>5255</v>
      </c>
      <c r="L225" s="315">
        <f t="shared" si="84"/>
        <v>162.19135802469137</v>
      </c>
      <c r="M225" s="316">
        <f t="shared" si="85"/>
        <v>162.19135802469137</v>
      </c>
      <c r="N225" s="317"/>
      <c r="O225" s="316">
        <f t="shared" si="90"/>
        <v>0</v>
      </c>
      <c r="P225" s="317">
        <v>0</v>
      </c>
      <c r="Q225" s="316">
        <f t="shared" si="86"/>
        <v>0</v>
      </c>
      <c r="R225" s="317">
        <v>0</v>
      </c>
      <c r="S225" s="316">
        <f t="shared" si="81"/>
        <v>0</v>
      </c>
      <c r="T225" s="317"/>
      <c r="U225" s="316">
        <f t="shared" si="87"/>
        <v>0</v>
      </c>
      <c r="V225" s="317"/>
      <c r="W225" s="316">
        <f t="shared" si="88"/>
        <v>0</v>
      </c>
      <c r="X225" s="316">
        <v>0</v>
      </c>
      <c r="Y225" s="317">
        <v>0</v>
      </c>
      <c r="Z225" s="316">
        <f t="shared" si="89"/>
        <v>0</v>
      </c>
      <c r="AA225" s="316"/>
      <c r="AB225" s="318">
        <v>7.0000000000000007E-2</v>
      </c>
      <c r="AC225" s="318">
        <v>5.0000000000000001E-3</v>
      </c>
      <c r="AD225" s="316">
        <f t="shared" si="78"/>
        <v>21.000000000000004</v>
      </c>
      <c r="AE225" s="319">
        <f t="shared" si="79"/>
        <v>1.5</v>
      </c>
    </row>
    <row r="226" spans="1:50" ht="13.7" customHeight="1" x14ac:dyDescent="0.2">
      <c r="A226" s="313" t="s">
        <v>214</v>
      </c>
      <c r="B226" s="314" t="s">
        <v>9</v>
      </c>
      <c r="C226" s="314" t="s">
        <v>1</v>
      </c>
      <c r="D226" s="750">
        <v>300</v>
      </c>
      <c r="E226" s="315">
        <f t="shared" si="83"/>
        <v>184.69135802469137</v>
      </c>
      <c r="F226" s="315">
        <f t="shared" si="75"/>
        <v>115.30864197530863</v>
      </c>
      <c r="G226" s="400">
        <f t="shared" si="76"/>
        <v>0.38436213991769547</v>
      </c>
      <c r="H226" s="314">
        <v>3</v>
      </c>
      <c r="I226" s="692">
        <v>32.4</v>
      </c>
      <c r="J226" s="692">
        <v>1.08</v>
      </c>
      <c r="K226" s="843">
        <v>5255</v>
      </c>
      <c r="L226" s="315">
        <f t="shared" si="84"/>
        <v>162.19135802469137</v>
      </c>
      <c r="M226" s="316">
        <f t="shared" si="85"/>
        <v>162.19135802469137</v>
      </c>
      <c r="N226" s="317"/>
      <c r="O226" s="316">
        <f t="shared" si="90"/>
        <v>0</v>
      </c>
      <c r="P226" s="317">
        <v>0</v>
      </c>
      <c r="Q226" s="316">
        <f t="shared" si="86"/>
        <v>0</v>
      </c>
      <c r="R226" s="317">
        <v>0</v>
      </c>
      <c r="S226" s="316">
        <f t="shared" si="81"/>
        <v>0</v>
      </c>
      <c r="T226" s="317"/>
      <c r="U226" s="316">
        <f t="shared" si="87"/>
        <v>0</v>
      </c>
      <c r="V226" s="317"/>
      <c r="W226" s="316">
        <f t="shared" si="88"/>
        <v>0</v>
      </c>
      <c r="X226" s="316">
        <v>0</v>
      </c>
      <c r="Y226" s="317">
        <v>0</v>
      </c>
      <c r="Z226" s="316">
        <f t="shared" si="89"/>
        <v>0</v>
      </c>
      <c r="AA226" s="316"/>
      <c r="AB226" s="318">
        <v>7.0000000000000007E-2</v>
      </c>
      <c r="AC226" s="318">
        <v>5.0000000000000001E-3</v>
      </c>
      <c r="AD226" s="316">
        <f t="shared" si="78"/>
        <v>21.000000000000004</v>
      </c>
      <c r="AE226" s="319">
        <f t="shared" si="79"/>
        <v>1.5</v>
      </c>
    </row>
    <row r="227" spans="1:50" ht="13.7" customHeight="1" x14ac:dyDescent="0.2">
      <c r="A227" s="313" t="s">
        <v>214</v>
      </c>
      <c r="B227" s="314" t="s">
        <v>9</v>
      </c>
      <c r="C227" s="314" t="s">
        <v>1</v>
      </c>
      <c r="D227" s="750">
        <v>300</v>
      </c>
      <c r="E227" s="315">
        <f t="shared" si="83"/>
        <v>184.69135802469137</v>
      </c>
      <c r="F227" s="315">
        <f t="shared" si="75"/>
        <v>115.30864197530863</v>
      </c>
      <c r="G227" s="400">
        <f t="shared" si="76"/>
        <v>0.38436213991769547</v>
      </c>
      <c r="H227" s="314">
        <v>4</v>
      </c>
      <c r="I227" s="692">
        <v>32.4</v>
      </c>
      <c r="J227" s="692">
        <v>1.08</v>
      </c>
      <c r="K227" s="843">
        <v>5255</v>
      </c>
      <c r="L227" s="315">
        <f t="shared" si="84"/>
        <v>162.19135802469137</v>
      </c>
      <c r="M227" s="316">
        <f t="shared" si="85"/>
        <v>162.19135802469137</v>
      </c>
      <c r="N227" s="317"/>
      <c r="O227" s="316">
        <f t="shared" si="90"/>
        <v>0</v>
      </c>
      <c r="P227" s="317">
        <v>0</v>
      </c>
      <c r="Q227" s="316">
        <f t="shared" si="86"/>
        <v>0</v>
      </c>
      <c r="R227" s="317">
        <v>0</v>
      </c>
      <c r="S227" s="316">
        <f t="shared" si="81"/>
        <v>0</v>
      </c>
      <c r="T227" s="317"/>
      <c r="U227" s="316">
        <f t="shared" si="87"/>
        <v>0</v>
      </c>
      <c r="V227" s="317"/>
      <c r="W227" s="316">
        <f t="shared" si="88"/>
        <v>0</v>
      </c>
      <c r="X227" s="316">
        <v>0</v>
      </c>
      <c r="Y227" s="317">
        <v>0</v>
      </c>
      <c r="Z227" s="316">
        <f t="shared" si="89"/>
        <v>0</v>
      </c>
      <c r="AA227" s="316"/>
      <c r="AB227" s="318">
        <v>7.0000000000000007E-2</v>
      </c>
      <c r="AC227" s="318">
        <v>5.0000000000000001E-3</v>
      </c>
      <c r="AD227" s="316">
        <f t="shared" si="78"/>
        <v>21.000000000000004</v>
      </c>
      <c r="AE227" s="319">
        <f t="shared" si="79"/>
        <v>1.5</v>
      </c>
    </row>
    <row r="228" spans="1:50" ht="13.7" customHeight="1" x14ac:dyDescent="0.2">
      <c r="A228" s="313" t="s">
        <v>214</v>
      </c>
      <c r="B228" s="314" t="s">
        <v>9</v>
      </c>
      <c r="C228" s="314" t="s">
        <v>1</v>
      </c>
      <c r="D228" s="750">
        <v>300</v>
      </c>
      <c r="E228" s="315">
        <f t="shared" si="83"/>
        <v>184.69135802469137</v>
      </c>
      <c r="F228" s="315">
        <f t="shared" si="75"/>
        <v>115.30864197530863</v>
      </c>
      <c r="G228" s="400">
        <f t="shared" si="76"/>
        <v>0.38436213991769547</v>
      </c>
      <c r="H228" s="314">
        <v>5</v>
      </c>
      <c r="I228" s="692">
        <v>32.4</v>
      </c>
      <c r="J228" s="692">
        <v>1.08</v>
      </c>
      <c r="K228" s="843">
        <v>5255</v>
      </c>
      <c r="L228" s="315">
        <f t="shared" si="84"/>
        <v>162.19135802469137</v>
      </c>
      <c r="M228" s="316">
        <f t="shared" si="85"/>
        <v>162.19135802469137</v>
      </c>
      <c r="N228" s="317"/>
      <c r="O228" s="316">
        <f t="shared" si="90"/>
        <v>0</v>
      </c>
      <c r="P228" s="317">
        <v>0</v>
      </c>
      <c r="Q228" s="316">
        <f t="shared" si="86"/>
        <v>0</v>
      </c>
      <c r="R228" s="317">
        <v>0</v>
      </c>
      <c r="S228" s="316">
        <f t="shared" si="81"/>
        <v>0</v>
      </c>
      <c r="T228" s="317"/>
      <c r="U228" s="316">
        <f t="shared" si="87"/>
        <v>0</v>
      </c>
      <c r="V228" s="317"/>
      <c r="W228" s="316">
        <f t="shared" si="88"/>
        <v>0</v>
      </c>
      <c r="X228" s="316">
        <v>0</v>
      </c>
      <c r="Y228" s="317">
        <v>0</v>
      </c>
      <c r="Z228" s="316">
        <f t="shared" si="89"/>
        <v>0</v>
      </c>
      <c r="AA228" s="316"/>
      <c r="AB228" s="318">
        <v>7.0000000000000007E-2</v>
      </c>
      <c r="AC228" s="318">
        <v>5.0000000000000001E-3</v>
      </c>
      <c r="AD228" s="316">
        <f t="shared" si="78"/>
        <v>21.000000000000004</v>
      </c>
      <c r="AE228" s="319">
        <f t="shared" si="79"/>
        <v>1.5</v>
      </c>
    </row>
    <row r="229" spans="1:50" s="398" customFormat="1" ht="13.7" customHeight="1" thickBot="1" x14ac:dyDescent="0.25">
      <c r="A229" s="328" t="s">
        <v>214</v>
      </c>
      <c r="B229" s="329" t="s">
        <v>9</v>
      </c>
      <c r="C229" s="329" t="s">
        <v>1</v>
      </c>
      <c r="D229" s="754">
        <v>300</v>
      </c>
      <c r="E229" s="330">
        <f t="shared" si="83"/>
        <v>184.69135802469137</v>
      </c>
      <c r="F229" s="330">
        <f t="shared" si="75"/>
        <v>115.30864197530863</v>
      </c>
      <c r="G229" s="401">
        <f t="shared" si="76"/>
        <v>0.38436213991769547</v>
      </c>
      <c r="H229" s="329">
        <v>6</v>
      </c>
      <c r="I229" s="693">
        <v>32.4</v>
      </c>
      <c r="J229" s="693">
        <v>1.08</v>
      </c>
      <c r="K229" s="843">
        <v>5255</v>
      </c>
      <c r="L229" s="330">
        <f t="shared" si="84"/>
        <v>162.19135802469137</v>
      </c>
      <c r="M229" s="331">
        <f t="shared" si="85"/>
        <v>162.19135802469137</v>
      </c>
      <c r="N229" s="332"/>
      <c r="O229" s="331">
        <f t="shared" si="90"/>
        <v>0</v>
      </c>
      <c r="P229" s="332">
        <v>0</v>
      </c>
      <c r="Q229" s="331">
        <f t="shared" si="86"/>
        <v>0</v>
      </c>
      <c r="R229" s="332">
        <v>0</v>
      </c>
      <c r="S229" s="331">
        <f t="shared" si="81"/>
        <v>0</v>
      </c>
      <c r="T229" s="332"/>
      <c r="U229" s="331">
        <f t="shared" si="87"/>
        <v>0</v>
      </c>
      <c r="V229" s="332"/>
      <c r="W229" s="331">
        <f t="shared" si="88"/>
        <v>0</v>
      </c>
      <c r="X229" s="331">
        <v>0</v>
      </c>
      <c r="Y229" s="332">
        <v>0</v>
      </c>
      <c r="Z229" s="331">
        <f t="shared" si="89"/>
        <v>0</v>
      </c>
      <c r="AA229" s="331"/>
      <c r="AB229" s="333">
        <v>7.0000000000000007E-2</v>
      </c>
      <c r="AC229" s="333">
        <v>5.0000000000000001E-3</v>
      </c>
      <c r="AD229" s="331">
        <f t="shared" si="78"/>
        <v>21.000000000000004</v>
      </c>
      <c r="AE229" s="334">
        <f t="shared" si="79"/>
        <v>1.5</v>
      </c>
    </row>
    <row r="230" spans="1:50" ht="13.7" customHeight="1" x14ac:dyDescent="0.2">
      <c r="A230" s="385" t="s">
        <v>132</v>
      </c>
      <c r="B230" s="322" t="s">
        <v>10</v>
      </c>
      <c r="C230" s="322" t="s">
        <v>1</v>
      </c>
      <c r="D230" s="753">
        <v>450</v>
      </c>
      <c r="E230" s="323">
        <f t="shared" ref="E230:E240" si="91">SUM(M230,O230,Q230,S230,U230,W230,X230,Z230,AA230,AD230,AE230)</f>
        <v>272.48456790123464</v>
      </c>
      <c r="F230" s="323">
        <f t="shared" si="75"/>
        <v>177.51543209876536</v>
      </c>
      <c r="G230" s="399">
        <f t="shared" si="76"/>
        <v>0.39447873799725636</v>
      </c>
      <c r="H230" s="322">
        <v>1</v>
      </c>
      <c r="I230" s="691">
        <v>32.4</v>
      </c>
      <c r="J230" s="691">
        <v>1.08</v>
      </c>
      <c r="K230" s="843">
        <v>5950</v>
      </c>
      <c r="L230" s="323">
        <f t="shared" ref="L230:L240" si="92">K230/I230</f>
        <v>183.64197530864197</v>
      </c>
      <c r="M230" s="324">
        <f t="shared" ref="M230:M240" si="93">L230</f>
        <v>183.64197530864197</v>
      </c>
      <c r="N230" s="621">
        <v>350</v>
      </c>
      <c r="O230" s="324">
        <f t="shared" ref="O230:O241" si="94">N230/I230</f>
        <v>10.80246913580247</v>
      </c>
      <c r="P230" s="325">
        <v>0</v>
      </c>
      <c r="Q230" s="324">
        <f t="shared" ref="Q230:Q240" si="95">P230/I230</f>
        <v>0</v>
      </c>
      <c r="R230" s="317">
        <v>300</v>
      </c>
      <c r="S230" s="324">
        <f>(R230*H230)/I230</f>
        <v>9.2592592592592595</v>
      </c>
      <c r="T230" s="325">
        <v>5</v>
      </c>
      <c r="U230" s="324">
        <f t="shared" ref="U230:U240" si="96">(T230/I230)</f>
        <v>0.15432098765432101</v>
      </c>
      <c r="V230" s="325">
        <v>130</v>
      </c>
      <c r="W230" s="324">
        <f t="shared" ref="W230:W240" si="97">(V230/I230)</f>
        <v>4.0123456790123457</v>
      </c>
      <c r="X230" s="324">
        <v>0</v>
      </c>
      <c r="Y230" s="325">
        <v>0</v>
      </c>
      <c r="Z230" s="324">
        <f t="shared" si="89"/>
        <v>0</v>
      </c>
      <c r="AA230" s="324">
        <f t="shared" ref="AA230:AA259" si="98">(30000/30)/I230</f>
        <v>30.8641975308642</v>
      </c>
      <c r="AB230" s="326">
        <v>7.0000000000000007E-2</v>
      </c>
      <c r="AC230" s="326">
        <v>5.0000000000000001E-3</v>
      </c>
      <c r="AD230" s="324">
        <f t="shared" si="78"/>
        <v>31.500000000000004</v>
      </c>
      <c r="AE230" s="327">
        <f t="shared" si="79"/>
        <v>2.25</v>
      </c>
    </row>
    <row r="231" spans="1:50" ht="13.7" customHeight="1" x14ac:dyDescent="0.2">
      <c r="A231" s="313" t="s">
        <v>132</v>
      </c>
      <c r="B231" s="314" t="s">
        <v>10</v>
      </c>
      <c r="C231" s="314" t="s">
        <v>1</v>
      </c>
      <c r="D231" s="750">
        <f>D230+25</f>
        <v>475</v>
      </c>
      <c r="E231" s="315">
        <f t="shared" si="91"/>
        <v>283.61882716049388</v>
      </c>
      <c r="F231" s="315">
        <f t="shared" si="75"/>
        <v>191.38117283950612</v>
      </c>
      <c r="G231" s="400">
        <f t="shared" si="76"/>
        <v>0.40290773229369709</v>
      </c>
      <c r="H231" s="314">
        <v>2</v>
      </c>
      <c r="I231" s="692">
        <v>32.4</v>
      </c>
      <c r="J231" s="692">
        <v>1.08</v>
      </c>
      <c r="K231" s="843">
        <v>5950</v>
      </c>
      <c r="L231" s="315">
        <f t="shared" si="92"/>
        <v>183.64197530864197</v>
      </c>
      <c r="M231" s="316">
        <f t="shared" si="93"/>
        <v>183.64197530864197</v>
      </c>
      <c r="N231" s="622">
        <v>350</v>
      </c>
      <c r="O231" s="316">
        <f t="shared" si="94"/>
        <v>10.80246913580247</v>
      </c>
      <c r="P231" s="317">
        <v>0</v>
      </c>
      <c r="Q231" s="316">
        <f t="shared" si="95"/>
        <v>0</v>
      </c>
      <c r="R231" s="317">
        <v>300</v>
      </c>
      <c r="S231" s="316">
        <f t="shared" ref="S231:S241" si="99">(R231*H231)/I231</f>
        <v>18.518518518518519</v>
      </c>
      <c r="T231" s="317">
        <v>5</v>
      </c>
      <c r="U231" s="316">
        <f t="shared" si="96"/>
        <v>0.15432098765432101</v>
      </c>
      <c r="V231" s="317">
        <v>130</v>
      </c>
      <c r="W231" s="316">
        <f t="shared" si="97"/>
        <v>4.0123456790123457</v>
      </c>
      <c r="X231" s="316">
        <v>0</v>
      </c>
      <c r="Y231" s="317">
        <v>0</v>
      </c>
      <c r="Z231" s="316">
        <f t="shared" si="89"/>
        <v>0</v>
      </c>
      <c r="AA231" s="316">
        <f t="shared" si="98"/>
        <v>30.8641975308642</v>
      </c>
      <c r="AB231" s="318">
        <v>7.0000000000000007E-2</v>
      </c>
      <c r="AC231" s="318">
        <v>5.0000000000000001E-3</v>
      </c>
      <c r="AD231" s="316">
        <f t="shared" si="78"/>
        <v>33.25</v>
      </c>
      <c r="AE231" s="319">
        <f t="shared" si="79"/>
        <v>2.375</v>
      </c>
    </row>
    <row r="232" spans="1:50" ht="13.7" customHeight="1" x14ac:dyDescent="0.2">
      <c r="A232" s="313" t="s">
        <v>132</v>
      </c>
      <c r="B232" s="314" t="s">
        <v>10</v>
      </c>
      <c r="C232" s="314" t="s">
        <v>1</v>
      </c>
      <c r="D232" s="750">
        <f t="shared" ref="D232:D235" si="100">D231+25</f>
        <v>500</v>
      </c>
      <c r="E232" s="315">
        <f t="shared" si="91"/>
        <v>294.75308641975312</v>
      </c>
      <c r="F232" s="315">
        <f t="shared" si="75"/>
        <v>205.24691358024688</v>
      </c>
      <c r="G232" s="400">
        <f t="shared" si="76"/>
        <v>0.41049382716049376</v>
      </c>
      <c r="H232" s="314">
        <v>3</v>
      </c>
      <c r="I232" s="692">
        <v>32.4</v>
      </c>
      <c r="J232" s="692">
        <v>1.08</v>
      </c>
      <c r="K232" s="843">
        <v>5950</v>
      </c>
      <c r="L232" s="315">
        <f t="shared" si="92"/>
        <v>183.64197530864197</v>
      </c>
      <c r="M232" s="316">
        <f t="shared" si="93"/>
        <v>183.64197530864197</v>
      </c>
      <c r="N232" s="622">
        <v>350</v>
      </c>
      <c r="O232" s="316">
        <f t="shared" si="94"/>
        <v>10.80246913580247</v>
      </c>
      <c r="P232" s="317">
        <v>0</v>
      </c>
      <c r="Q232" s="316">
        <f t="shared" si="95"/>
        <v>0</v>
      </c>
      <c r="R232" s="317">
        <v>300</v>
      </c>
      <c r="S232" s="316">
        <f t="shared" si="99"/>
        <v>27.777777777777779</v>
      </c>
      <c r="T232" s="317">
        <v>5</v>
      </c>
      <c r="U232" s="316">
        <f t="shared" si="96"/>
        <v>0.15432098765432101</v>
      </c>
      <c r="V232" s="317">
        <v>130</v>
      </c>
      <c r="W232" s="316">
        <f t="shared" si="97"/>
        <v>4.0123456790123457</v>
      </c>
      <c r="X232" s="316">
        <v>0</v>
      </c>
      <c r="Y232" s="317">
        <v>0</v>
      </c>
      <c r="Z232" s="316">
        <f t="shared" si="89"/>
        <v>0</v>
      </c>
      <c r="AA232" s="316">
        <f t="shared" si="98"/>
        <v>30.8641975308642</v>
      </c>
      <c r="AB232" s="318">
        <v>7.0000000000000007E-2</v>
      </c>
      <c r="AC232" s="318">
        <v>5.0000000000000001E-3</v>
      </c>
      <c r="AD232" s="316">
        <f t="shared" si="78"/>
        <v>35</v>
      </c>
      <c r="AE232" s="319">
        <f t="shared" si="79"/>
        <v>2.5</v>
      </c>
    </row>
    <row r="233" spans="1:50" ht="13.7" customHeight="1" x14ac:dyDescent="0.2">
      <c r="A233" s="313" t="s">
        <v>132</v>
      </c>
      <c r="B233" s="314" t="s">
        <v>10</v>
      </c>
      <c r="C233" s="314" t="s">
        <v>1</v>
      </c>
      <c r="D233" s="750">
        <f t="shared" si="100"/>
        <v>525</v>
      </c>
      <c r="E233" s="315">
        <f t="shared" si="91"/>
        <v>305.88734567901236</v>
      </c>
      <c r="F233" s="315">
        <f t="shared" si="75"/>
        <v>219.11265432098764</v>
      </c>
      <c r="G233" s="400">
        <f t="shared" si="76"/>
        <v>0.41735743680188125</v>
      </c>
      <c r="H233" s="314">
        <v>4</v>
      </c>
      <c r="I233" s="692">
        <v>32.4</v>
      </c>
      <c r="J233" s="692">
        <v>1.08</v>
      </c>
      <c r="K233" s="843">
        <v>5950</v>
      </c>
      <c r="L233" s="315">
        <f t="shared" si="92"/>
        <v>183.64197530864197</v>
      </c>
      <c r="M233" s="316">
        <f t="shared" si="93"/>
        <v>183.64197530864197</v>
      </c>
      <c r="N233" s="622">
        <v>350</v>
      </c>
      <c r="O233" s="316">
        <f t="shared" si="94"/>
        <v>10.80246913580247</v>
      </c>
      <c r="P233" s="317">
        <v>0</v>
      </c>
      <c r="Q233" s="316">
        <f t="shared" si="95"/>
        <v>0</v>
      </c>
      <c r="R233" s="317">
        <v>300</v>
      </c>
      <c r="S233" s="316">
        <f t="shared" si="99"/>
        <v>37.037037037037038</v>
      </c>
      <c r="T233" s="317">
        <v>5</v>
      </c>
      <c r="U233" s="316">
        <f t="shared" si="96"/>
        <v>0.15432098765432101</v>
      </c>
      <c r="V233" s="317">
        <v>130</v>
      </c>
      <c r="W233" s="316">
        <f t="shared" si="97"/>
        <v>4.0123456790123457</v>
      </c>
      <c r="X233" s="316">
        <v>0</v>
      </c>
      <c r="Y233" s="317">
        <v>0</v>
      </c>
      <c r="Z233" s="316">
        <f t="shared" si="89"/>
        <v>0</v>
      </c>
      <c r="AA233" s="316">
        <f t="shared" si="98"/>
        <v>30.8641975308642</v>
      </c>
      <c r="AB233" s="318">
        <v>7.0000000000000007E-2</v>
      </c>
      <c r="AC233" s="318">
        <v>5.0000000000000001E-3</v>
      </c>
      <c r="AD233" s="316">
        <f t="shared" si="78"/>
        <v>36.75</v>
      </c>
      <c r="AE233" s="319">
        <f t="shared" si="79"/>
        <v>2.625</v>
      </c>
    </row>
    <row r="234" spans="1:50" ht="13.7" customHeight="1" x14ac:dyDescent="0.2">
      <c r="A234" s="313" t="s">
        <v>132</v>
      </c>
      <c r="B234" s="314" t="s">
        <v>10</v>
      </c>
      <c r="C234" s="314" t="s">
        <v>1</v>
      </c>
      <c r="D234" s="750">
        <f t="shared" si="100"/>
        <v>550</v>
      </c>
      <c r="E234" s="315">
        <f t="shared" si="91"/>
        <v>317.02160493827165</v>
      </c>
      <c r="F234" s="315">
        <f t="shared" si="75"/>
        <v>232.97839506172835</v>
      </c>
      <c r="G234" s="400">
        <f t="shared" si="76"/>
        <v>0.42359708193041518</v>
      </c>
      <c r="H234" s="314">
        <v>5</v>
      </c>
      <c r="I234" s="692">
        <v>32.4</v>
      </c>
      <c r="J234" s="692">
        <v>1.08</v>
      </c>
      <c r="K234" s="843">
        <v>5950</v>
      </c>
      <c r="L234" s="315">
        <f t="shared" si="92"/>
        <v>183.64197530864197</v>
      </c>
      <c r="M234" s="316">
        <f t="shared" si="93"/>
        <v>183.64197530864197</v>
      </c>
      <c r="N234" s="622">
        <v>350</v>
      </c>
      <c r="O234" s="316">
        <f t="shared" si="94"/>
        <v>10.80246913580247</v>
      </c>
      <c r="P234" s="317">
        <v>0</v>
      </c>
      <c r="Q234" s="316">
        <f t="shared" si="95"/>
        <v>0</v>
      </c>
      <c r="R234" s="317">
        <v>300</v>
      </c>
      <c r="S234" s="316">
        <f t="shared" si="99"/>
        <v>46.296296296296298</v>
      </c>
      <c r="T234" s="317">
        <v>5</v>
      </c>
      <c r="U234" s="316">
        <f t="shared" si="96"/>
        <v>0.15432098765432101</v>
      </c>
      <c r="V234" s="317">
        <v>130</v>
      </c>
      <c r="W234" s="316">
        <f t="shared" si="97"/>
        <v>4.0123456790123457</v>
      </c>
      <c r="X234" s="316">
        <v>0</v>
      </c>
      <c r="Y234" s="317">
        <v>0</v>
      </c>
      <c r="Z234" s="316">
        <f t="shared" si="89"/>
        <v>0</v>
      </c>
      <c r="AA234" s="316">
        <f t="shared" si="98"/>
        <v>30.8641975308642</v>
      </c>
      <c r="AB234" s="318">
        <v>7.0000000000000007E-2</v>
      </c>
      <c r="AC234" s="318">
        <v>5.0000000000000001E-3</v>
      </c>
      <c r="AD234" s="316">
        <f t="shared" si="78"/>
        <v>38.500000000000007</v>
      </c>
      <c r="AE234" s="319">
        <f t="shared" si="79"/>
        <v>2.75</v>
      </c>
    </row>
    <row r="235" spans="1:50" ht="13.7" customHeight="1" thickBot="1" x14ac:dyDescent="0.25">
      <c r="A235" s="328" t="s">
        <v>132</v>
      </c>
      <c r="B235" s="329" t="s">
        <v>10</v>
      </c>
      <c r="C235" s="329" t="s">
        <v>1</v>
      </c>
      <c r="D235" s="754">
        <f t="shared" si="100"/>
        <v>575</v>
      </c>
      <c r="E235" s="330">
        <f>SUM(M235,O235,Q235,S235,U235,W235,X235,Z235,AA235,AD235,AE235)</f>
        <v>328.15586419753089</v>
      </c>
      <c r="F235" s="330">
        <f t="shared" si="75"/>
        <v>246.84413580246911</v>
      </c>
      <c r="G235" s="401">
        <f t="shared" si="76"/>
        <v>0.42929414922168541</v>
      </c>
      <c r="H235" s="329">
        <v>6</v>
      </c>
      <c r="I235" s="693">
        <v>32.4</v>
      </c>
      <c r="J235" s="693">
        <v>1.08</v>
      </c>
      <c r="K235" s="843">
        <v>5950</v>
      </c>
      <c r="L235" s="330">
        <f>K235/I235</f>
        <v>183.64197530864197</v>
      </c>
      <c r="M235" s="331">
        <f>L235</f>
        <v>183.64197530864197</v>
      </c>
      <c r="N235" s="623">
        <v>350</v>
      </c>
      <c r="O235" s="331">
        <f t="shared" si="94"/>
        <v>10.80246913580247</v>
      </c>
      <c r="P235" s="332">
        <v>0</v>
      </c>
      <c r="Q235" s="331">
        <f>P235/I235</f>
        <v>0</v>
      </c>
      <c r="R235" s="332">
        <v>300</v>
      </c>
      <c r="S235" s="331">
        <f t="shared" si="99"/>
        <v>55.555555555555557</v>
      </c>
      <c r="T235" s="332">
        <v>5</v>
      </c>
      <c r="U235" s="331">
        <f>(T235/I235)</f>
        <v>0.15432098765432101</v>
      </c>
      <c r="V235" s="332">
        <v>130</v>
      </c>
      <c r="W235" s="331">
        <f>(V235/I235)</f>
        <v>4.0123456790123457</v>
      </c>
      <c r="X235" s="331">
        <v>0</v>
      </c>
      <c r="Y235" s="332">
        <v>0</v>
      </c>
      <c r="Z235" s="331">
        <f t="shared" si="89"/>
        <v>0</v>
      </c>
      <c r="AA235" s="331">
        <f t="shared" si="98"/>
        <v>30.8641975308642</v>
      </c>
      <c r="AB235" s="333">
        <v>7.0000000000000007E-2</v>
      </c>
      <c r="AC235" s="333">
        <v>5.0000000000000001E-3</v>
      </c>
      <c r="AD235" s="331">
        <f t="shared" si="78"/>
        <v>40.250000000000007</v>
      </c>
      <c r="AE235" s="334">
        <f t="shared" si="79"/>
        <v>2.875</v>
      </c>
    </row>
    <row r="236" spans="1:50" s="396" customFormat="1" ht="13.7" customHeight="1" x14ac:dyDescent="0.2">
      <c r="A236" s="385" t="s">
        <v>132</v>
      </c>
      <c r="B236" s="322" t="s">
        <v>11</v>
      </c>
      <c r="C236" s="322" t="s">
        <v>1</v>
      </c>
      <c r="D236" s="753">
        <v>430</v>
      </c>
      <c r="E236" s="323">
        <f t="shared" si="91"/>
        <v>266.20061728395063</v>
      </c>
      <c r="F236" s="323">
        <f t="shared" si="75"/>
        <v>163.79938271604937</v>
      </c>
      <c r="G236" s="399">
        <f t="shared" si="76"/>
        <v>0.38092879701406829</v>
      </c>
      <c r="H236" s="322">
        <v>1</v>
      </c>
      <c r="I236" s="691">
        <v>32.4</v>
      </c>
      <c r="J236" s="691">
        <v>1.08</v>
      </c>
      <c r="K236" s="843">
        <v>5795</v>
      </c>
      <c r="L236" s="323">
        <f t="shared" si="92"/>
        <v>178.85802469135803</v>
      </c>
      <c r="M236" s="324">
        <f t="shared" si="93"/>
        <v>178.85802469135803</v>
      </c>
      <c r="N236" s="621">
        <v>350</v>
      </c>
      <c r="O236" s="324">
        <f t="shared" si="94"/>
        <v>10.80246913580247</v>
      </c>
      <c r="P236" s="325">
        <v>0</v>
      </c>
      <c r="Q236" s="324">
        <f t="shared" si="95"/>
        <v>0</v>
      </c>
      <c r="R236" s="317">
        <v>300</v>
      </c>
      <c r="S236" s="324">
        <f t="shared" si="99"/>
        <v>9.2592592592592595</v>
      </c>
      <c r="T236" s="325">
        <v>5</v>
      </c>
      <c r="U236" s="324">
        <f t="shared" si="96"/>
        <v>0.15432098765432101</v>
      </c>
      <c r="V236" s="325">
        <v>130</v>
      </c>
      <c r="W236" s="324">
        <f t="shared" si="97"/>
        <v>4.0123456790123457</v>
      </c>
      <c r="X236" s="324">
        <v>0</v>
      </c>
      <c r="Y236" s="325">
        <v>0</v>
      </c>
      <c r="Z236" s="324">
        <f t="shared" si="89"/>
        <v>0</v>
      </c>
      <c r="AA236" s="324">
        <f t="shared" si="98"/>
        <v>30.8641975308642</v>
      </c>
      <c r="AB236" s="326">
        <v>7.0000000000000007E-2</v>
      </c>
      <c r="AC236" s="326">
        <v>5.0000000000000001E-3</v>
      </c>
      <c r="AD236" s="324">
        <f t="shared" si="78"/>
        <v>30.1</v>
      </c>
      <c r="AE236" s="327">
        <f t="shared" si="79"/>
        <v>2.15</v>
      </c>
    </row>
    <row r="237" spans="1:50" ht="13.7" customHeight="1" x14ac:dyDescent="0.2">
      <c r="A237" s="313" t="s">
        <v>132</v>
      </c>
      <c r="B237" s="314" t="s">
        <v>11</v>
      </c>
      <c r="C237" s="314" t="s">
        <v>1</v>
      </c>
      <c r="D237" s="750">
        <f>D236+25</f>
        <v>455</v>
      </c>
      <c r="E237" s="315">
        <f t="shared" si="91"/>
        <v>277.33487654320993</v>
      </c>
      <c r="F237" s="315">
        <f t="shared" si="75"/>
        <v>177.66512345679007</v>
      </c>
      <c r="G237" s="400">
        <f t="shared" si="76"/>
        <v>0.390472798806132</v>
      </c>
      <c r="H237" s="314">
        <v>2</v>
      </c>
      <c r="I237" s="692">
        <v>32.4</v>
      </c>
      <c r="J237" s="692">
        <v>1.08</v>
      </c>
      <c r="K237" s="843">
        <v>5795</v>
      </c>
      <c r="L237" s="315">
        <f t="shared" si="92"/>
        <v>178.85802469135803</v>
      </c>
      <c r="M237" s="316">
        <f t="shared" si="93"/>
        <v>178.85802469135803</v>
      </c>
      <c r="N237" s="622">
        <v>350</v>
      </c>
      <c r="O237" s="316">
        <f t="shared" si="94"/>
        <v>10.80246913580247</v>
      </c>
      <c r="P237" s="317">
        <v>0</v>
      </c>
      <c r="Q237" s="316">
        <f t="shared" si="95"/>
        <v>0</v>
      </c>
      <c r="R237" s="317">
        <v>300</v>
      </c>
      <c r="S237" s="316">
        <f t="shared" si="99"/>
        <v>18.518518518518519</v>
      </c>
      <c r="T237" s="317">
        <v>5</v>
      </c>
      <c r="U237" s="316">
        <f t="shared" si="96"/>
        <v>0.15432098765432101</v>
      </c>
      <c r="V237" s="317">
        <v>130</v>
      </c>
      <c r="W237" s="316">
        <f t="shared" si="97"/>
        <v>4.0123456790123457</v>
      </c>
      <c r="X237" s="316">
        <v>0</v>
      </c>
      <c r="Y237" s="317">
        <v>0</v>
      </c>
      <c r="Z237" s="316">
        <f t="shared" si="89"/>
        <v>0</v>
      </c>
      <c r="AA237" s="316">
        <f t="shared" si="98"/>
        <v>30.8641975308642</v>
      </c>
      <c r="AB237" s="318">
        <v>7.0000000000000007E-2</v>
      </c>
      <c r="AC237" s="318">
        <v>5.0000000000000001E-3</v>
      </c>
      <c r="AD237" s="316">
        <f t="shared" si="78"/>
        <v>31.85</v>
      </c>
      <c r="AE237" s="319">
        <f t="shared" si="79"/>
        <v>2.2749999999999999</v>
      </c>
    </row>
    <row r="238" spans="1:50" ht="13.7" customHeight="1" x14ac:dyDescent="0.2">
      <c r="A238" s="313" t="s">
        <v>132</v>
      </c>
      <c r="B238" s="314" t="s">
        <v>11</v>
      </c>
      <c r="C238" s="314" t="s">
        <v>1</v>
      </c>
      <c r="D238" s="750">
        <f t="shared" ref="D238:D241" si="101">D237+25</f>
        <v>480</v>
      </c>
      <c r="E238" s="315">
        <f t="shared" si="91"/>
        <v>288.46913580246917</v>
      </c>
      <c r="F238" s="315">
        <f t="shared" si="75"/>
        <v>191.53086419753083</v>
      </c>
      <c r="G238" s="400">
        <f t="shared" si="76"/>
        <v>0.39902263374485591</v>
      </c>
      <c r="H238" s="314">
        <v>3</v>
      </c>
      <c r="I238" s="692">
        <v>32.4</v>
      </c>
      <c r="J238" s="692">
        <v>1.08</v>
      </c>
      <c r="K238" s="843">
        <v>5795</v>
      </c>
      <c r="L238" s="315">
        <f t="shared" si="92"/>
        <v>178.85802469135803</v>
      </c>
      <c r="M238" s="316">
        <f t="shared" si="93"/>
        <v>178.85802469135803</v>
      </c>
      <c r="N238" s="622">
        <v>350</v>
      </c>
      <c r="O238" s="316">
        <f t="shared" si="94"/>
        <v>10.80246913580247</v>
      </c>
      <c r="P238" s="317">
        <v>0</v>
      </c>
      <c r="Q238" s="316">
        <f t="shared" si="95"/>
        <v>0</v>
      </c>
      <c r="R238" s="317">
        <v>300</v>
      </c>
      <c r="S238" s="316">
        <f t="shared" si="99"/>
        <v>27.777777777777779</v>
      </c>
      <c r="T238" s="317">
        <v>5</v>
      </c>
      <c r="U238" s="316">
        <f t="shared" si="96"/>
        <v>0.15432098765432101</v>
      </c>
      <c r="V238" s="317">
        <v>130</v>
      </c>
      <c r="W238" s="316">
        <f t="shared" si="97"/>
        <v>4.0123456790123457</v>
      </c>
      <c r="X238" s="316">
        <v>0</v>
      </c>
      <c r="Y238" s="317">
        <v>0</v>
      </c>
      <c r="Z238" s="316">
        <f t="shared" si="89"/>
        <v>0</v>
      </c>
      <c r="AA238" s="316">
        <f t="shared" si="98"/>
        <v>30.8641975308642</v>
      </c>
      <c r="AB238" s="318">
        <v>7.0000000000000007E-2</v>
      </c>
      <c r="AC238" s="318">
        <v>5.0000000000000001E-3</v>
      </c>
      <c r="AD238" s="316">
        <f t="shared" si="78"/>
        <v>33.6</v>
      </c>
      <c r="AE238" s="319">
        <f t="shared" si="79"/>
        <v>2.4</v>
      </c>
    </row>
    <row r="239" spans="1:50" ht="13.7" customHeight="1" x14ac:dyDescent="0.2">
      <c r="A239" s="313" t="s">
        <v>132</v>
      </c>
      <c r="B239" s="314" t="s">
        <v>11</v>
      </c>
      <c r="C239" s="314" t="s">
        <v>1</v>
      </c>
      <c r="D239" s="750">
        <f t="shared" si="101"/>
        <v>505</v>
      </c>
      <c r="E239" s="315">
        <f t="shared" si="91"/>
        <v>299.60339506172841</v>
      </c>
      <c r="F239" s="315">
        <f t="shared" si="75"/>
        <v>205.39660493827159</v>
      </c>
      <c r="G239" s="400">
        <f t="shared" si="76"/>
        <v>0.40672595037281506</v>
      </c>
      <c r="H239" s="314">
        <v>4</v>
      </c>
      <c r="I239" s="692">
        <v>32.4</v>
      </c>
      <c r="J239" s="692">
        <v>1.08</v>
      </c>
      <c r="K239" s="843">
        <v>5795</v>
      </c>
      <c r="L239" s="315">
        <f t="shared" si="92"/>
        <v>178.85802469135803</v>
      </c>
      <c r="M239" s="316">
        <f t="shared" si="93"/>
        <v>178.85802469135803</v>
      </c>
      <c r="N239" s="622">
        <v>350</v>
      </c>
      <c r="O239" s="316">
        <f t="shared" si="94"/>
        <v>10.80246913580247</v>
      </c>
      <c r="P239" s="317">
        <v>0</v>
      </c>
      <c r="Q239" s="316">
        <f t="shared" si="95"/>
        <v>0</v>
      </c>
      <c r="R239" s="317">
        <v>300</v>
      </c>
      <c r="S239" s="316">
        <f t="shared" si="99"/>
        <v>37.037037037037038</v>
      </c>
      <c r="T239" s="317">
        <v>5</v>
      </c>
      <c r="U239" s="316">
        <f t="shared" si="96"/>
        <v>0.15432098765432101</v>
      </c>
      <c r="V239" s="317">
        <v>130</v>
      </c>
      <c r="W239" s="316">
        <f t="shared" si="97"/>
        <v>4.0123456790123457</v>
      </c>
      <c r="X239" s="316">
        <v>0</v>
      </c>
      <c r="Y239" s="317">
        <v>0</v>
      </c>
      <c r="Z239" s="316">
        <f t="shared" si="89"/>
        <v>0</v>
      </c>
      <c r="AA239" s="316">
        <f t="shared" si="98"/>
        <v>30.8641975308642</v>
      </c>
      <c r="AB239" s="318">
        <v>7.0000000000000007E-2</v>
      </c>
      <c r="AC239" s="318">
        <v>5.0000000000000001E-3</v>
      </c>
      <c r="AD239" s="316">
        <f t="shared" si="78"/>
        <v>35.35</v>
      </c>
      <c r="AE239" s="319">
        <f t="shared" si="79"/>
        <v>2.5249999999999999</v>
      </c>
    </row>
    <row r="240" spans="1:50" ht="13.7" customHeight="1" x14ac:dyDescent="0.2">
      <c r="A240" s="313" t="s">
        <v>132</v>
      </c>
      <c r="B240" s="314" t="s">
        <v>11</v>
      </c>
      <c r="C240" s="314" t="s">
        <v>1</v>
      </c>
      <c r="D240" s="750">
        <f t="shared" si="101"/>
        <v>530</v>
      </c>
      <c r="E240" s="315">
        <f t="shared" si="91"/>
        <v>310.7376543209877</v>
      </c>
      <c r="F240" s="315">
        <f t="shared" si="75"/>
        <v>219.2623456790123</v>
      </c>
      <c r="G240" s="400">
        <f t="shared" si="76"/>
        <v>0.41370253901700432</v>
      </c>
      <c r="H240" s="314">
        <v>5</v>
      </c>
      <c r="I240" s="692">
        <v>32.4</v>
      </c>
      <c r="J240" s="692">
        <v>1.08</v>
      </c>
      <c r="K240" s="843">
        <v>5795</v>
      </c>
      <c r="L240" s="315">
        <f t="shared" si="92"/>
        <v>178.85802469135803</v>
      </c>
      <c r="M240" s="316">
        <f t="shared" si="93"/>
        <v>178.85802469135803</v>
      </c>
      <c r="N240" s="622">
        <v>350</v>
      </c>
      <c r="O240" s="316">
        <f t="shared" si="94"/>
        <v>10.80246913580247</v>
      </c>
      <c r="P240" s="317">
        <v>0</v>
      </c>
      <c r="Q240" s="316">
        <f t="shared" si="95"/>
        <v>0</v>
      </c>
      <c r="R240" s="317">
        <v>300</v>
      </c>
      <c r="S240" s="316">
        <f t="shared" si="99"/>
        <v>46.296296296296298</v>
      </c>
      <c r="T240" s="317">
        <v>5</v>
      </c>
      <c r="U240" s="316">
        <f t="shared" si="96"/>
        <v>0.15432098765432101</v>
      </c>
      <c r="V240" s="317">
        <v>130</v>
      </c>
      <c r="W240" s="316">
        <f t="shared" si="97"/>
        <v>4.0123456790123457</v>
      </c>
      <c r="X240" s="316">
        <v>0</v>
      </c>
      <c r="Y240" s="317">
        <v>0</v>
      </c>
      <c r="Z240" s="316">
        <f t="shared" ref="Z240:Z259" si="102">Y240/I240</f>
        <v>0</v>
      </c>
      <c r="AA240" s="316">
        <f t="shared" si="98"/>
        <v>30.8641975308642</v>
      </c>
      <c r="AB240" s="318">
        <v>7.0000000000000007E-2</v>
      </c>
      <c r="AC240" s="318">
        <v>5.0000000000000001E-3</v>
      </c>
      <c r="AD240" s="316">
        <f t="shared" si="78"/>
        <v>37.1</v>
      </c>
      <c r="AE240" s="319">
        <f t="shared" si="79"/>
        <v>2.65</v>
      </c>
    </row>
    <row r="241" spans="1:50" s="398" customFormat="1" ht="13.7" customHeight="1" thickBot="1" x14ac:dyDescent="0.25">
      <c r="A241" s="328" t="s">
        <v>132</v>
      </c>
      <c r="B241" s="329" t="s">
        <v>11</v>
      </c>
      <c r="C241" s="329" t="s">
        <v>1</v>
      </c>
      <c r="D241" s="754">
        <f t="shared" si="101"/>
        <v>555</v>
      </c>
      <c r="E241" s="330">
        <f t="shared" ref="E241:E259" si="103">SUM(M241,O241,Q241,S241,U241,W241,X241,Z241,AA241,AD241,AE241)</f>
        <v>321.87191358024694</v>
      </c>
      <c r="F241" s="330">
        <f t="shared" si="75"/>
        <v>233.12808641975306</v>
      </c>
      <c r="G241" s="401">
        <f t="shared" si="76"/>
        <v>0.42005060616171724</v>
      </c>
      <c r="H241" s="329">
        <v>6</v>
      </c>
      <c r="I241" s="693">
        <v>32.4</v>
      </c>
      <c r="J241" s="693">
        <v>1.08</v>
      </c>
      <c r="K241" s="843">
        <v>5795</v>
      </c>
      <c r="L241" s="330">
        <f t="shared" ref="L241:L259" si="104">K241/I241</f>
        <v>178.85802469135803</v>
      </c>
      <c r="M241" s="331">
        <f t="shared" ref="M241:M259" si="105">L241</f>
        <v>178.85802469135803</v>
      </c>
      <c r="N241" s="623">
        <v>350</v>
      </c>
      <c r="O241" s="331">
        <f t="shared" si="94"/>
        <v>10.80246913580247</v>
      </c>
      <c r="P241" s="332">
        <v>0</v>
      </c>
      <c r="Q241" s="331">
        <f t="shared" ref="Q241:Q259" si="106">P241/I241</f>
        <v>0</v>
      </c>
      <c r="R241" s="332">
        <v>300</v>
      </c>
      <c r="S241" s="331">
        <f t="shared" si="99"/>
        <v>55.555555555555557</v>
      </c>
      <c r="T241" s="332">
        <v>5</v>
      </c>
      <c r="U241" s="331">
        <f>(T241/I241)</f>
        <v>0.15432098765432101</v>
      </c>
      <c r="V241" s="332">
        <v>130</v>
      </c>
      <c r="W241" s="331">
        <f t="shared" ref="W241:W259" si="107">(V241/I241)</f>
        <v>4.0123456790123457</v>
      </c>
      <c r="X241" s="331">
        <v>0</v>
      </c>
      <c r="Y241" s="332">
        <v>0</v>
      </c>
      <c r="Z241" s="331">
        <f t="shared" si="102"/>
        <v>0</v>
      </c>
      <c r="AA241" s="331">
        <f t="shared" si="98"/>
        <v>30.8641975308642</v>
      </c>
      <c r="AB241" s="333">
        <v>7.0000000000000007E-2</v>
      </c>
      <c r="AC241" s="333">
        <v>5.0000000000000001E-3</v>
      </c>
      <c r="AD241" s="331">
        <f t="shared" si="78"/>
        <v>38.85</v>
      </c>
      <c r="AE241" s="334">
        <f t="shared" si="79"/>
        <v>2.7749999999999999</v>
      </c>
    </row>
    <row r="242" spans="1:50" ht="13.7" customHeight="1" x14ac:dyDescent="0.2">
      <c r="A242" s="385" t="s">
        <v>21</v>
      </c>
      <c r="B242" s="322" t="s">
        <v>9</v>
      </c>
      <c r="C242" s="322" t="s">
        <v>1</v>
      </c>
      <c r="D242" s="753">
        <v>450</v>
      </c>
      <c r="E242" s="323">
        <f t="shared" si="103"/>
        <v>282.69725925925928</v>
      </c>
      <c r="F242" s="323">
        <f t="shared" si="75"/>
        <v>167.30274074074072</v>
      </c>
      <c r="G242" s="399">
        <f t="shared" si="76"/>
        <v>0.37178386831275717</v>
      </c>
      <c r="H242" s="322">
        <v>1</v>
      </c>
      <c r="I242" s="691">
        <v>32.4</v>
      </c>
      <c r="J242" s="691">
        <v>1.08</v>
      </c>
      <c r="K242" s="843">
        <v>6140</v>
      </c>
      <c r="L242" s="323">
        <f t="shared" si="104"/>
        <v>189.50617283950618</v>
      </c>
      <c r="M242" s="324">
        <f t="shared" si="105"/>
        <v>189.50617283950618</v>
      </c>
      <c r="N242" s="621">
        <v>350</v>
      </c>
      <c r="O242" s="324">
        <f t="shared" ref="O242:O259" si="108">N242/I242</f>
        <v>10.80246913580247</v>
      </c>
      <c r="P242" s="325">
        <v>0</v>
      </c>
      <c r="Q242" s="324">
        <f t="shared" si="106"/>
        <v>0</v>
      </c>
      <c r="R242" s="687">
        <v>13.6</v>
      </c>
      <c r="S242" s="324">
        <f t="shared" si="81"/>
        <v>14.688000000000001</v>
      </c>
      <c r="T242" s="325">
        <v>5</v>
      </c>
      <c r="U242" s="324">
        <f t="shared" ref="U242:U259" si="109">T242/I242</f>
        <v>0.15432098765432101</v>
      </c>
      <c r="V242" s="325">
        <v>95</v>
      </c>
      <c r="W242" s="324">
        <f t="shared" si="107"/>
        <v>2.9320987654320989</v>
      </c>
      <c r="X242" s="324">
        <v>0</v>
      </c>
      <c r="Y242" s="325">
        <v>0</v>
      </c>
      <c r="Z242" s="324">
        <f t="shared" si="102"/>
        <v>0</v>
      </c>
      <c r="AA242" s="324">
        <f t="shared" si="98"/>
        <v>30.8641975308642</v>
      </c>
      <c r="AB242" s="326">
        <v>7.0000000000000007E-2</v>
      </c>
      <c r="AC242" s="326">
        <v>5.0000000000000001E-3</v>
      </c>
      <c r="AD242" s="324">
        <f t="shared" si="78"/>
        <v>31.500000000000004</v>
      </c>
      <c r="AE242" s="327">
        <f t="shared" si="79"/>
        <v>2.25</v>
      </c>
    </row>
    <row r="243" spans="1:50" ht="13.7" customHeight="1" x14ac:dyDescent="0.2">
      <c r="A243" s="313" t="s">
        <v>21</v>
      </c>
      <c r="B243" s="314" t="s">
        <v>9</v>
      </c>
      <c r="C243" s="314" t="s">
        <v>1</v>
      </c>
      <c r="D243" s="750">
        <f>D242+30</f>
        <v>480</v>
      </c>
      <c r="E243" s="315">
        <f t="shared" si="103"/>
        <v>299.63525925925927</v>
      </c>
      <c r="F243" s="315">
        <f t="shared" si="75"/>
        <v>180.36474074074073</v>
      </c>
      <c r="G243" s="400">
        <f t="shared" si="76"/>
        <v>0.37575987654320986</v>
      </c>
      <c r="H243" s="314">
        <v>2</v>
      </c>
      <c r="I243" s="692">
        <v>32.4</v>
      </c>
      <c r="J243" s="692">
        <v>1.08</v>
      </c>
      <c r="K243" s="843">
        <v>6140</v>
      </c>
      <c r="L243" s="315">
        <f t="shared" si="104"/>
        <v>189.50617283950618</v>
      </c>
      <c r="M243" s="316">
        <f t="shared" si="105"/>
        <v>189.50617283950618</v>
      </c>
      <c r="N243" s="622">
        <v>350</v>
      </c>
      <c r="O243" s="316">
        <f t="shared" si="108"/>
        <v>10.80246913580247</v>
      </c>
      <c r="P243" s="317">
        <v>0</v>
      </c>
      <c r="Q243" s="316">
        <f t="shared" si="106"/>
        <v>0</v>
      </c>
      <c r="R243" s="687">
        <v>13.6</v>
      </c>
      <c r="S243" s="316">
        <f t="shared" si="81"/>
        <v>29.376000000000001</v>
      </c>
      <c r="T243" s="317">
        <v>5</v>
      </c>
      <c r="U243" s="316">
        <f t="shared" si="109"/>
        <v>0.15432098765432101</v>
      </c>
      <c r="V243" s="317">
        <v>95</v>
      </c>
      <c r="W243" s="316">
        <f t="shared" si="107"/>
        <v>2.9320987654320989</v>
      </c>
      <c r="X243" s="316">
        <v>0</v>
      </c>
      <c r="Y243" s="317">
        <v>0</v>
      </c>
      <c r="Z243" s="316">
        <f t="shared" si="102"/>
        <v>0</v>
      </c>
      <c r="AA243" s="316">
        <f t="shared" si="98"/>
        <v>30.8641975308642</v>
      </c>
      <c r="AB243" s="318">
        <v>7.0000000000000007E-2</v>
      </c>
      <c r="AC243" s="318">
        <v>5.0000000000000001E-3</v>
      </c>
      <c r="AD243" s="316">
        <f t="shared" si="78"/>
        <v>33.6</v>
      </c>
      <c r="AE243" s="319">
        <f t="shared" si="79"/>
        <v>2.4</v>
      </c>
    </row>
    <row r="244" spans="1:50" ht="13.7" customHeight="1" x14ac:dyDescent="0.2">
      <c r="A244" s="313" t="s">
        <v>21</v>
      </c>
      <c r="B244" s="314" t="s">
        <v>9</v>
      </c>
      <c r="C244" s="314" t="s">
        <v>1</v>
      </c>
      <c r="D244" s="750">
        <f t="shared" ref="D244:D247" si="110">D243+30</f>
        <v>510</v>
      </c>
      <c r="E244" s="315">
        <f t="shared" si="103"/>
        <v>316.57325925925926</v>
      </c>
      <c r="F244" s="315">
        <f t="shared" si="75"/>
        <v>193.42674074074074</v>
      </c>
      <c r="G244" s="400">
        <f t="shared" si="76"/>
        <v>0.37926811909949165</v>
      </c>
      <c r="H244" s="314">
        <v>3</v>
      </c>
      <c r="I244" s="692">
        <v>32.4</v>
      </c>
      <c r="J244" s="692">
        <v>1.08</v>
      </c>
      <c r="K244" s="843">
        <v>6140</v>
      </c>
      <c r="L244" s="315">
        <f t="shared" si="104"/>
        <v>189.50617283950618</v>
      </c>
      <c r="M244" s="316">
        <f t="shared" si="105"/>
        <v>189.50617283950618</v>
      </c>
      <c r="N244" s="622">
        <v>350</v>
      </c>
      <c r="O244" s="316">
        <f t="shared" si="108"/>
        <v>10.80246913580247</v>
      </c>
      <c r="P244" s="317">
        <v>0</v>
      </c>
      <c r="Q244" s="316">
        <f t="shared" si="106"/>
        <v>0</v>
      </c>
      <c r="R244" s="687">
        <v>13.6</v>
      </c>
      <c r="S244" s="316">
        <f t="shared" si="81"/>
        <v>44.064</v>
      </c>
      <c r="T244" s="317">
        <v>5</v>
      </c>
      <c r="U244" s="316">
        <f t="shared" si="109"/>
        <v>0.15432098765432101</v>
      </c>
      <c r="V244" s="317">
        <v>95</v>
      </c>
      <c r="W244" s="316">
        <f t="shared" si="107"/>
        <v>2.9320987654320989</v>
      </c>
      <c r="X244" s="316">
        <v>0</v>
      </c>
      <c r="Y244" s="317">
        <v>0</v>
      </c>
      <c r="Z244" s="316">
        <f t="shared" si="102"/>
        <v>0</v>
      </c>
      <c r="AA244" s="316">
        <f t="shared" si="98"/>
        <v>30.8641975308642</v>
      </c>
      <c r="AB244" s="318">
        <v>7.0000000000000007E-2</v>
      </c>
      <c r="AC244" s="318">
        <v>5.0000000000000001E-3</v>
      </c>
      <c r="AD244" s="316">
        <f t="shared" si="78"/>
        <v>35.700000000000003</v>
      </c>
      <c r="AE244" s="319">
        <f t="shared" si="79"/>
        <v>2.5500000000000003</v>
      </c>
    </row>
    <row r="245" spans="1:50" ht="13.7" customHeight="1" x14ac:dyDescent="0.2">
      <c r="A245" s="313" t="s">
        <v>21</v>
      </c>
      <c r="B245" s="314" t="s">
        <v>9</v>
      </c>
      <c r="C245" s="314" t="s">
        <v>1</v>
      </c>
      <c r="D245" s="750">
        <f t="shared" si="110"/>
        <v>540</v>
      </c>
      <c r="E245" s="315">
        <f t="shared" si="103"/>
        <v>333.5112592592593</v>
      </c>
      <c r="F245" s="315">
        <f t="shared" si="75"/>
        <v>206.4887407407407</v>
      </c>
      <c r="G245" s="400">
        <f t="shared" si="76"/>
        <v>0.38238655692729756</v>
      </c>
      <c r="H245" s="314">
        <v>4</v>
      </c>
      <c r="I245" s="692">
        <v>32.4</v>
      </c>
      <c r="J245" s="692">
        <v>1.08</v>
      </c>
      <c r="K245" s="843">
        <v>6140</v>
      </c>
      <c r="L245" s="315">
        <f t="shared" si="104"/>
        <v>189.50617283950618</v>
      </c>
      <c r="M245" s="316">
        <f t="shared" si="105"/>
        <v>189.50617283950618</v>
      </c>
      <c r="N245" s="622">
        <v>350</v>
      </c>
      <c r="O245" s="316">
        <f t="shared" si="108"/>
        <v>10.80246913580247</v>
      </c>
      <c r="P245" s="317">
        <v>0</v>
      </c>
      <c r="Q245" s="316">
        <f t="shared" si="106"/>
        <v>0</v>
      </c>
      <c r="R245" s="687">
        <v>13.6</v>
      </c>
      <c r="S245" s="316">
        <f t="shared" si="81"/>
        <v>58.752000000000002</v>
      </c>
      <c r="T245" s="317">
        <v>5</v>
      </c>
      <c r="U245" s="316">
        <f t="shared" si="109"/>
        <v>0.15432098765432101</v>
      </c>
      <c r="V245" s="317">
        <v>95</v>
      </c>
      <c r="W245" s="316">
        <f t="shared" si="107"/>
        <v>2.9320987654320989</v>
      </c>
      <c r="X245" s="316">
        <v>0</v>
      </c>
      <c r="Y245" s="317">
        <v>0</v>
      </c>
      <c r="Z245" s="316">
        <f t="shared" si="102"/>
        <v>0</v>
      </c>
      <c r="AA245" s="316">
        <f t="shared" si="98"/>
        <v>30.8641975308642</v>
      </c>
      <c r="AB245" s="318">
        <v>7.0000000000000007E-2</v>
      </c>
      <c r="AC245" s="318">
        <v>5.0000000000000001E-3</v>
      </c>
      <c r="AD245" s="316">
        <f t="shared" si="78"/>
        <v>37.800000000000004</v>
      </c>
      <c r="AE245" s="319">
        <f t="shared" si="79"/>
        <v>2.7</v>
      </c>
    </row>
    <row r="246" spans="1:50" ht="13.7" customHeight="1" x14ac:dyDescent="0.2">
      <c r="A246" s="313" t="s">
        <v>21</v>
      </c>
      <c r="B246" s="314" t="s">
        <v>9</v>
      </c>
      <c r="C246" s="314" t="s">
        <v>1</v>
      </c>
      <c r="D246" s="750">
        <f t="shared" si="110"/>
        <v>570</v>
      </c>
      <c r="E246" s="315">
        <f t="shared" si="103"/>
        <v>350.44925925925929</v>
      </c>
      <c r="F246" s="315">
        <f t="shared" ref="F246:F279" si="111">D246-E246</f>
        <v>219.55074074074071</v>
      </c>
      <c r="G246" s="400">
        <f t="shared" ref="G246:G279" si="112">F246/D246</f>
        <v>0.38517673814165038</v>
      </c>
      <c r="H246" s="314">
        <v>5</v>
      </c>
      <c r="I246" s="692">
        <v>32.4</v>
      </c>
      <c r="J246" s="692">
        <v>1.08</v>
      </c>
      <c r="K246" s="843">
        <v>6140</v>
      </c>
      <c r="L246" s="315">
        <f t="shared" si="104"/>
        <v>189.50617283950618</v>
      </c>
      <c r="M246" s="316">
        <f t="shared" si="105"/>
        <v>189.50617283950618</v>
      </c>
      <c r="N246" s="622">
        <v>350</v>
      </c>
      <c r="O246" s="316">
        <f t="shared" si="108"/>
        <v>10.80246913580247</v>
      </c>
      <c r="P246" s="317">
        <v>0</v>
      </c>
      <c r="Q246" s="316">
        <f t="shared" si="106"/>
        <v>0</v>
      </c>
      <c r="R246" s="687">
        <v>13.6</v>
      </c>
      <c r="S246" s="316">
        <f t="shared" si="81"/>
        <v>73.44</v>
      </c>
      <c r="T246" s="317">
        <v>5</v>
      </c>
      <c r="U246" s="316">
        <f t="shared" si="109"/>
        <v>0.15432098765432101</v>
      </c>
      <c r="V246" s="317">
        <v>95</v>
      </c>
      <c r="W246" s="316">
        <f t="shared" si="107"/>
        <v>2.9320987654320989</v>
      </c>
      <c r="X246" s="316">
        <v>0</v>
      </c>
      <c r="Y246" s="317">
        <v>0</v>
      </c>
      <c r="Z246" s="316">
        <f t="shared" si="102"/>
        <v>0</v>
      </c>
      <c r="AA246" s="316">
        <f t="shared" si="98"/>
        <v>30.8641975308642</v>
      </c>
      <c r="AB246" s="318">
        <v>7.0000000000000007E-2</v>
      </c>
      <c r="AC246" s="318">
        <v>5.0000000000000001E-3</v>
      </c>
      <c r="AD246" s="316">
        <f t="shared" ref="AD246:AD279" si="113">D246*AB246</f>
        <v>39.900000000000006</v>
      </c>
      <c r="AE246" s="319">
        <f t="shared" ref="AE246:AE279" si="114">D246*AC246</f>
        <v>2.85</v>
      </c>
    </row>
    <row r="247" spans="1:50" ht="13.7" customHeight="1" thickBot="1" x14ac:dyDescent="0.25">
      <c r="A247" s="328" t="s">
        <v>21</v>
      </c>
      <c r="B247" s="329" t="s">
        <v>9</v>
      </c>
      <c r="C247" s="329" t="s">
        <v>1</v>
      </c>
      <c r="D247" s="754">
        <f t="shared" si="110"/>
        <v>600</v>
      </c>
      <c r="E247" s="330">
        <f t="shared" si="103"/>
        <v>367.38725925925928</v>
      </c>
      <c r="F247" s="330">
        <f t="shared" si="111"/>
        <v>232.61274074074072</v>
      </c>
      <c r="G247" s="401">
        <f t="shared" si="112"/>
        <v>0.38768790123456787</v>
      </c>
      <c r="H247" s="329">
        <v>6</v>
      </c>
      <c r="I247" s="693">
        <v>32.4</v>
      </c>
      <c r="J247" s="693">
        <v>1.08</v>
      </c>
      <c r="K247" s="843">
        <v>6140</v>
      </c>
      <c r="L247" s="330">
        <f t="shared" si="104"/>
        <v>189.50617283950618</v>
      </c>
      <c r="M247" s="331">
        <f t="shared" si="105"/>
        <v>189.50617283950618</v>
      </c>
      <c r="N247" s="623">
        <v>350</v>
      </c>
      <c r="O247" s="331">
        <f t="shared" si="108"/>
        <v>10.80246913580247</v>
      </c>
      <c r="P247" s="332">
        <v>0</v>
      </c>
      <c r="Q247" s="331">
        <f t="shared" si="106"/>
        <v>0</v>
      </c>
      <c r="R247" s="687">
        <v>13.6</v>
      </c>
      <c r="S247" s="331">
        <f t="shared" ref="S247:S280" si="115">(R247*J247)*H247</f>
        <v>88.128</v>
      </c>
      <c r="T247" s="332">
        <v>5</v>
      </c>
      <c r="U247" s="331">
        <f t="shared" si="109"/>
        <v>0.15432098765432101</v>
      </c>
      <c r="V247" s="332">
        <v>95</v>
      </c>
      <c r="W247" s="331">
        <f t="shared" si="107"/>
        <v>2.9320987654320989</v>
      </c>
      <c r="X247" s="331">
        <v>0</v>
      </c>
      <c r="Y247" s="332">
        <v>0</v>
      </c>
      <c r="Z247" s="331">
        <f t="shared" si="102"/>
        <v>0</v>
      </c>
      <c r="AA247" s="331">
        <f t="shared" si="98"/>
        <v>30.8641975308642</v>
      </c>
      <c r="AB247" s="333">
        <v>7.0000000000000007E-2</v>
      </c>
      <c r="AC247" s="333">
        <v>5.0000000000000001E-3</v>
      </c>
      <c r="AD247" s="331">
        <f t="shared" si="113"/>
        <v>42.000000000000007</v>
      </c>
      <c r="AE247" s="334">
        <f t="shared" si="114"/>
        <v>3</v>
      </c>
    </row>
    <row r="248" spans="1:50" s="396" customFormat="1" ht="13.7" customHeight="1" x14ac:dyDescent="0.2">
      <c r="A248" s="385" t="s">
        <v>21</v>
      </c>
      <c r="B248" s="322" t="s">
        <v>10</v>
      </c>
      <c r="C248" s="322" t="s">
        <v>1</v>
      </c>
      <c r="D248" s="753">
        <v>450</v>
      </c>
      <c r="E248" s="323">
        <f t="shared" si="103"/>
        <v>263.40713580246916</v>
      </c>
      <c r="F248" s="323">
        <f t="shared" si="111"/>
        <v>186.59286419753084</v>
      </c>
      <c r="G248" s="399">
        <f t="shared" si="112"/>
        <v>0.41465080932784631</v>
      </c>
      <c r="H248" s="322">
        <v>1</v>
      </c>
      <c r="I248" s="691">
        <v>32.4</v>
      </c>
      <c r="J248" s="691">
        <v>1.08</v>
      </c>
      <c r="K248" s="843">
        <v>5520</v>
      </c>
      <c r="L248" s="323">
        <f t="shared" si="104"/>
        <v>170.37037037037038</v>
      </c>
      <c r="M248" s="324">
        <f t="shared" si="105"/>
        <v>170.37037037037038</v>
      </c>
      <c r="N248" s="621">
        <v>350</v>
      </c>
      <c r="O248" s="324">
        <f t="shared" si="108"/>
        <v>10.80246913580247</v>
      </c>
      <c r="P248" s="325">
        <v>0</v>
      </c>
      <c r="Q248" s="324">
        <f t="shared" si="106"/>
        <v>0</v>
      </c>
      <c r="R248" s="687">
        <v>13.6</v>
      </c>
      <c r="S248" s="324">
        <f t="shared" si="115"/>
        <v>14.688000000000001</v>
      </c>
      <c r="T248" s="325">
        <v>0</v>
      </c>
      <c r="U248" s="324">
        <f t="shared" si="109"/>
        <v>0</v>
      </c>
      <c r="V248" s="325">
        <v>95</v>
      </c>
      <c r="W248" s="324">
        <f t="shared" si="107"/>
        <v>2.9320987654320989</v>
      </c>
      <c r="X248" s="324">
        <v>0</v>
      </c>
      <c r="Y248" s="325">
        <v>0</v>
      </c>
      <c r="Z248" s="324">
        <f t="shared" si="102"/>
        <v>0</v>
      </c>
      <c r="AA248" s="324">
        <f t="shared" si="98"/>
        <v>30.8641975308642</v>
      </c>
      <c r="AB248" s="326">
        <v>7.0000000000000007E-2</v>
      </c>
      <c r="AC248" s="326">
        <v>5.0000000000000001E-3</v>
      </c>
      <c r="AD248" s="324">
        <f t="shared" si="113"/>
        <v>31.500000000000004</v>
      </c>
      <c r="AE248" s="327">
        <f t="shared" si="114"/>
        <v>2.25</v>
      </c>
    </row>
    <row r="249" spans="1:50" ht="13.7" customHeight="1" x14ac:dyDescent="0.2">
      <c r="A249" s="313" t="s">
        <v>21</v>
      </c>
      <c r="B249" s="314" t="s">
        <v>10</v>
      </c>
      <c r="C249" s="314" t="s">
        <v>1</v>
      </c>
      <c r="D249" s="750">
        <f t="shared" ref="D249:D253" si="116">D248+30</f>
        <v>480</v>
      </c>
      <c r="E249" s="315">
        <f t="shared" si="103"/>
        <v>280.34513580246914</v>
      </c>
      <c r="F249" s="315">
        <f t="shared" si="111"/>
        <v>199.65486419753086</v>
      </c>
      <c r="G249" s="400">
        <f t="shared" si="112"/>
        <v>0.41594763374485594</v>
      </c>
      <c r="H249" s="314">
        <v>2</v>
      </c>
      <c r="I249" s="692">
        <v>32.4</v>
      </c>
      <c r="J249" s="692">
        <v>1.08</v>
      </c>
      <c r="K249" s="843">
        <v>5520</v>
      </c>
      <c r="L249" s="315">
        <f t="shared" si="104"/>
        <v>170.37037037037038</v>
      </c>
      <c r="M249" s="316">
        <f t="shared" si="105"/>
        <v>170.37037037037038</v>
      </c>
      <c r="N249" s="622">
        <v>350</v>
      </c>
      <c r="O249" s="316">
        <f t="shared" si="108"/>
        <v>10.80246913580247</v>
      </c>
      <c r="P249" s="317">
        <v>0</v>
      </c>
      <c r="Q249" s="316">
        <f t="shared" si="106"/>
        <v>0</v>
      </c>
      <c r="R249" s="687">
        <v>13.6</v>
      </c>
      <c r="S249" s="316">
        <f t="shared" si="115"/>
        <v>29.376000000000001</v>
      </c>
      <c r="T249" s="317">
        <v>0</v>
      </c>
      <c r="U249" s="316">
        <f t="shared" si="109"/>
        <v>0</v>
      </c>
      <c r="V249" s="317">
        <v>95</v>
      </c>
      <c r="W249" s="316">
        <f t="shared" si="107"/>
        <v>2.9320987654320989</v>
      </c>
      <c r="X249" s="316">
        <v>0</v>
      </c>
      <c r="Y249" s="317">
        <v>0</v>
      </c>
      <c r="Z249" s="316">
        <f t="shared" si="102"/>
        <v>0</v>
      </c>
      <c r="AA249" s="316">
        <f t="shared" si="98"/>
        <v>30.8641975308642</v>
      </c>
      <c r="AB249" s="318">
        <v>7.0000000000000007E-2</v>
      </c>
      <c r="AC249" s="318">
        <v>5.0000000000000001E-3</v>
      </c>
      <c r="AD249" s="316">
        <f t="shared" si="113"/>
        <v>33.6</v>
      </c>
      <c r="AE249" s="319">
        <f t="shared" si="114"/>
        <v>2.4</v>
      </c>
    </row>
    <row r="250" spans="1:50" ht="13.7" customHeight="1" x14ac:dyDescent="0.2">
      <c r="A250" s="313" t="s">
        <v>21</v>
      </c>
      <c r="B250" s="314" t="s">
        <v>10</v>
      </c>
      <c r="C250" s="314" t="s">
        <v>1</v>
      </c>
      <c r="D250" s="750">
        <f t="shared" si="116"/>
        <v>510</v>
      </c>
      <c r="E250" s="315">
        <f t="shared" si="103"/>
        <v>297.28313580246913</v>
      </c>
      <c r="F250" s="315">
        <f t="shared" si="111"/>
        <v>212.71686419753087</v>
      </c>
      <c r="G250" s="400">
        <f t="shared" si="112"/>
        <v>0.41709189058339385</v>
      </c>
      <c r="H250" s="314">
        <v>3</v>
      </c>
      <c r="I250" s="692">
        <v>32.4</v>
      </c>
      <c r="J250" s="692">
        <v>1.08</v>
      </c>
      <c r="K250" s="843">
        <v>5520</v>
      </c>
      <c r="L250" s="315">
        <f t="shared" si="104"/>
        <v>170.37037037037038</v>
      </c>
      <c r="M250" s="316">
        <f t="shared" si="105"/>
        <v>170.37037037037038</v>
      </c>
      <c r="N250" s="622">
        <v>350</v>
      </c>
      <c r="O250" s="316">
        <f t="shared" si="108"/>
        <v>10.80246913580247</v>
      </c>
      <c r="P250" s="317">
        <v>0</v>
      </c>
      <c r="Q250" s="316">
        <f t="shared" si="106"/>
        <v>0</v>
      </c>
      <c r="R250" s="687">
        <v>13.6</v>
      </c>
      <c r="S250" s="316">
        <f t="shared" si="115"/>
        <v>44.064</v>
      </c>
      <c r="T250" s="317">
        <v>0</v>
      </c>
      <c r="U250" s="316">
        <f t="shared" si="109"/>
        <v>0</v>
      </c>
      <c r="V250" s="317">
        <v>95</v>
      </c>
      <c r="W250" s="316">
        <f t="shared" si="107"/>
        <v>2.9320987654320989</v>
      </c>
      <c r="X250" s="316">
        <v>0</v>
      </c>
      <c r="Y250" s="317">
        <v>0</v>
      </c>
      <c r="Z250" s="316">
        <f t="shared" si="102"/>
        <v>0</v>
      </c>
      <c r="AA250" s="316">
        <f t="shared" si="98"/>
        <v>30.8641975308642</v>
      </c>
      <c r="AB250" s="318">
        <v>7.0000000000000007E-2</v>
      </c>
      <c r="AC250" s="318">
        <v>5.0000000000000001E-3</v>
      </c>
      <c r="AD250" s="316">
        <f t="shared" si="113"/>
        <v>35.700000000000003</v>
      </c>
      <c r="AE250" s="319">
        <f t="shared" si="114"/>
        <v>2.5500000000000003</v>
      </c>
    </row>
    <row r="251" spans="1:50" ht="13.7" customHeight="1" x14ac:dyDescent="0.2">
      <c r="A251" s="313" t="s">
        <v>21</v>
      </c>
      <c r="B251" s="314" t="s">
        <v>10</v>
      </c>
      <c r="C251" s="314" t="s">
        <v>1</v>
      </c>
      <c r="D251" s="750">
        <f t="shared" si="116"/>
        <v>540</v>
      </c>
      <c r="E251" s="315">
        <f t="shared" si="103"/>
        <v>314.22113580246918</v>
      </c>
      <c r="F251" s="315">
        <f t="shared" si="111"/>
        <v>225.77886419753082</v>
      </c>
      <c r="G251" s="400">
        <f t="shared" si="112"/>
        <v>0.4181090077732052</v>
      </c>
      <c r="H251" s="314">
        <v>4</v>
      </c>
      <c r="I251" s="692">
        <v>32.4</v>
      </c>
      <c r="J251" s="692">
        <v>1.08</v>
      </c>
      <c r="K251" s="843">
        <v>5520</v>
      </c>
      <c r="L251" s="315">
        <f t="shared" si="104"/>
        <v>170.37037037037038</v>
      </c>
      <c r="M251" s="316">
        <f t="shared" si="105"/>
        <v>170.37037037037038</v>
      </c>
      <c r="N251" s="622">
        <v>350</v>
      </c>
      <c r="O251" s="316">
        <f t="shared" si="108"/>
        <v>10.80246913580247</v>
      </c>
      <c r="P251" s="317">
        <v>0</v>
      </c>
      <c r="Q251" s="316">
        <f t="shared" si="106"/>
        <v>0</v>
      </c>
      <c r="R251" s="687">
        <v>13.6</v>
      </c>
      <c r="S251" s="316">
        <f t="shared" si="115"/>
        <v>58.752000000000002</v>
      </c>
      <c r="T251" s="317">
        <v>0</v>
      </c>
      <c r="U251" s="316">
        <f t="shared" si="109"/>
        <v>0</v>
      </c>
      <c r="V251" s="317">
        <v>95</v>
      </c>
      <c r="W251" s="316">
        <f t="shared" si="107"/>
        <v>2.9320987654320989</v>
      </c>
      <c r="X251" s="316">
        <v>0</v>
      </c>
      <c r="Y251" s="317">
        <v>0</v>
      </c>
      <c r="Z251" s="316">
        <f t="shared" si="102"/>
        <v>0</v>
      </c>
      <c r="AA251" s="316">
        <f t="shared" si="98"/>
        <v>30.8641975308642</v>
      </c>
      <c r="AB251" s="318">
        <v>7.0000000000000007E-2</v>
      </c>
      <c r="AC251" s="318">
        <v>5.0000000000000001E-3</v>
      </c>
      <c r="AD251" s="316">
        <f t="shared" si="113"/>
        <v>37.800000000000004</v>
      </c>
      <c r="AE251" s="319">
        <f t="shared" si="114"/>
        <v>2.7</v>
      </c>
    </row>
    <row r="252" spans="1:50" ht="13.7" customHeight="1" x14ac:dyDescent="0.2">
      <c r="A252" s="313" t="s">
        <v>21</v>
      </c>
      <c r="B252" s="314" t="s">
        <v>10</v>
      </c>
      <c r="C252" s="314" t="s">
        <v>1</v>
      </c>
      <c r="D252" s="750">
        <f t="shared" si="116"/>
        <v>570</v>
      </c>
      <c r="E252" s="315">
        <f t="shared" si="103"/>
        <v>331.15913580246922</v>
      </c>
      <c r="F252" s="315">
        <f t="shared" si="111"/>
        <v>238.84086419753078</v>
      </c>
      <c r="G252" s="400">
        <f t="shared" si="112"/>
        <v>0.41901905999566802</v>
      </c>
      <c r="H252" s="314">
        <v>5</v>
      </c>
      <c r="I252" s="692">
        <v>32.4</v>
      </c>
      <c r="J252" s="692">
        <v>1.08</v>
      </c>
      <c r="K252" s="843">
        <v>5520</v>
      </c>
      <c r="L252" s="315">
        <f t="shared" si="104"/>
        <v>170.37037037037038</v>
      </c>
      <c r="M252" s="316">
        <f t="shared" si="105"/>
        <v>170.37037037037038</v>
      </c>
      <c r="N252" s="622">
        <v>350</v>
      </c>
      <c r="O252" s="316">
        <f t="shared" si="108"/>
        <v>10.80246913580247</v>
      </c>
      <c r="P252" s="317">
        <v>0</v>
      </c>
      <c r="Q252" s="316">
        <f t="shared" si="106"/>
        <v>0</v>
      </c>
      <c r="R252" s="687">
        <v>13.6</v>
      </c>
      <c r="S252" s="316">
        <f t="shared" si="115"/>
        <v>73.44</v>
      </c>
      <c r="T252" s="317">
        <v>0</v>
      </c>
      <c r="U252" s="316">
        <f t="shared" si="109"/>
        <v>0</v>
      </c>
      <c r="V252" s="317">
        <v>95</v>
      </c>
      <c r="W252" s="316">
        <f t="shared" si="107"/>
        <v>2.9320987654320989</v>
      </c>
      <c r="X252" s="316">
        <v>0</v>
      </c>
      <c r="Y252" s="317">
        <v>0</v>
      </c>
      <c r="Z252" s="316">
        <f t="shared" si="102"/>
        <v>0</v>
      </c>
      <c r="AA252" s="316">
        <f t="shared" si="98"/>
        <v>30.8641975308642</v>
      </c>
      <c r="AB252" s="318">
        <v>7.0000000000000007E-2</v>
      </c>
      <c r="AC252" s="318">
        <v>5.0000000000000001E-3</v>
      </c>
      <c r="AD252" s="316">
        <f t="shared" si="113"/>
        <v>39.900000000000006</v>
      </c>
      <c r="AE252" s="319">
        <f t="shared" si="114"/>
        <v>2.85</v>
      </c>
    </row>
    <row r="253" spans="1:50" s="398" customFormat="1" ht="13.7" customHeight="1" thickBot="1" x14ac:dyDescent="0.25">
      <c r="A253" s="328" t="s">
        <v>21</v>
      </c>
      <c r="B253" s="329" t="s">
        <v>10</v>
      </c>
      <c r="C253" s="329" t="s">
        <v>1</v>
      </c>
      <c r="D253" s="754">
        <f t="shared" si="116"/>
        <v>600</v>
      </c>
      <c r="E253" s="330">
        <f t="shared" si="103"/>
        <v>348.09713580246915</v>
      </c>
      <c r="F253" s="330">
        <f t="shared" si="111"/>
        <v>251.90286419753085</v>
      </c>
      <c r="G253" s="401">
        <f t="shared" si="112"/>
        <v>0.41983810699588475</v>
      </c>
      <c r="H253" s="329">
        <v>6</v>
      </c>
      <c r="I253" s="693">
        <v>32.4</v>
      </c>
      <c r="J253" s="693">
        <v>1.08</v>
      </c>
      <c r="K253" s="843">
        <v>5520</v>
      </c>
      <c r="L253" s="330">
        <f t="shared" si="104"/>
        <v>170.37037037037038</v>
      </c>
      <c r="M253" s="331">
        <f t="shared" si="105"/>
        <v>170.37037037037038</v>
      </c>
      <c r="N253" s="623">
        <v>350</v>
      </c>
      <c r="O253" s="331">
        <f t="shared" si="108"/>
        <v>10.80246913580247</v>
      </c>
      <c r="P253" s="332">
        <v>0</v>
      </c>
      <c r="Q253" s="331">
        <f t="shared" si="106"/>
        <v>0</v>
      </c>
      <c r="R253" s="687">
        <v>13.6</v>
      </c>
      <c r="S253" s="331">
        <f t="shared" si="115"/>
        <v>88.128</v>
      </c>
      <c r="T253" s="332">
        <v>0</v>
      </c>
      <c r="U253" s="331">
        <f t="shared" si="109"/>
        <v>0</v>
      </c>
      <c r="V253" s="332">
        <v>95</v>
      </c>
      <c r="W253" s="331">
        <f t="shared" si="107"/>
        <v>2.9320987654320989</v>
      </c>
      <c r="X253" s="331">
        <v>0</v>
      </c>
      <c r="Y253" s="332">
        <v>0</v>
      </c>
      <c r="Z253" s="331">
        <f t="shared" si="102"/>
        <v>0</v>
      </c>
      <c r="AA253" s="331">
        <f t="shared" si="98"/>
        <v>30.8641975308642</v>
      </c>
      <c r="AB253" s="333">
        <v>7.0000000000000007E-2</v>
      </c>
      <c r="AC253" s="333">
        <v>5.0000000000000001E-3</v>
      </c>
      <c r="AD253" s="331">
        <f t="shared" si="113"/>
        <v>42.000000000000007</v>
      </c>
      <c r="AE253" s="334">
        <f t="shared" si="114"/>
        <v>3</v>
      </c>
    </row>
    <row r="254" spans="1:50" ht="13.7" customHeight="1" x14ac:dyDescent="0.2">
      <c r="A254" s="385" t="s">
        <v>21</v>
      </c>
      <c r="B254" s="322" t="s">
        <v>11</v>
      </c>
      <c r="C254" s="322" t="s">
        <v>1</v>
      </c>
      <c r="D254" s="753">
        <v>470</v>
      </c>
      <c r="E254" s="323">
        <f t="shared" si="103"/>
        <v>287.59232098765438</v>
      </c>
      <c r="F254" s="323">
        <f t="shared" si="111"/>
        <v>182.40767901234562</v>
      </c>
      <c r="G254" s="399">
        <f t="shared" si="112"/>
        <v>0.38810144470711833</v>
      </c>
      <c r="H254" s="322">
        <v>1</v>
      </c>
      <c r="I254" s="691">
        <v>32.4</v>
      </c>
      <c r="J254" s="691">
        <v>1.08</v>
      </c>
      <c r="K254" s="843">
        <v>6250</v>
      </c>
      <c r="L254" s="323">
        <f t="shared" si="104"/>
        <v>192.90123456790124</v>
      </c>
      <c r="M254" s="324">
        <f t="shared" si="105"/>
        <v>192.90123456790124</v>
      </c>
      <c r="N254" s="621">
        <v>350</v>
      </c>
      <c r="O254" s="324">
        <f t="shared" si="108"/>
        <v>10.80246913580247</v>
      </c>
      <c r="P254" s="325">
        <v>0</v>
      </c>
      <c r="Q254" s="324">
        <f t="shared" si="106"/>
        <v>0</v>
      </c>
      <c r="R254" s="687">
        <v>13.6</v>
      </c>
      <c r="S254" s="324">
        <f t="shared" si="115"/>
        <v>14.688000000000001</v>
      </c>
      <c r="T254" s="325">
        <v>5</v>
      </c>
      <c r="U254" s="324">
        <f t="shared" si="109"/>
        <v>0.15432098765432101</v>
      </c>
      <c r="V254" s="325">
        <v>95</v>
      </c>
      <c r="W254" s="324">
        <f t="shared" si="107"/>
        <v>2.9320987654320989</v>
      </c>
      <c r="X254" s="324">
        <v>0</v>
      </c>
      <c r="Y254" s="325">
        <v>0</v>
      </c>
      <c r="Z254" s="324">
        <f t="shared" si="102"/>
        <v>0</v>
      </c>
      <c r="AA254" s="324">
        <f t="shared" si="98"/>
        <v>30.8641975308642</v>
      </c>
      <c r="AB254" s="326">
        <v>7.0000000000000007E-2</v>
      </c>
      <c r="AC254" s="326">
        <v>5.0000000000000001E-3</v>
      </c>
      <c r="AD254" s="324">
        <f t="shared" si="113"/>
        <v>32.900000000000006</v>
      </c>
      <c r="AE254" s="327">
        <f t="shared" si="114"/>
        <v>2.35</v>
      </c>
    </row>
    <row r="255" spans="1:50" ht="13.7" customHeight="1" x14ac:dyDescent="0.2">
      <c r="A255" s="313" t="s">
        <v>21</v>
      </c>
      <c r="B255" s="314" t="s">
        <v>11</v>
      </c>
      <c r="C255" s="314" t="s">
        <v>1</v>
      </c>
      <c r="D255" s="750">
        <f t="shared" ref="D255:D259" si="117">D254+30</f>
        <v>500</v>
      </c>
      <c r="E255" s="315">
        <f t="shared" si="103"/>
        <v>304.53032098765436</v>
      </c>
      <c r="F255" s="315">
        <f t="shared" si="111"/>
        <v>195.46967901234564</v>
      </c>
      <c r="G255" s="400">
        <f t="shared" si="112"/>
        <v>0.39093935802469126</v>
      </c>
      <c r="H255" s="314">
        <v>2</v>
      </c>
      <c r="I255" s="692">
        <v>32.4</v>
      </c>
      <c r="J255" s="692">
        <v>1.08</v>
      </c>
      <c r="K255" s="843">
        <v>6250</v>
      </c>
      <c r="L255" s="315">
        <f t="shared" si="104"/>
        <v>192.90123456790124</v>
      </c>
      <c r="M255" s="316">
        <f t="shared" si="105"/>
        <v>192.90123456790124</v>
      </c>
      <c r="N255" s="622">
        <v>350</v>
      </c>
      <c r="O255" s="316">
        <f t="shared" si="108"/>
        <v>10.80246913580247</v>
      </c>
      <c r="P255" s="317">
        <v>0</v>
      </c>
      <c r="Q255" s="316">
        <f t="shared" si="106"/>
        <v>0</v>
      </c>
      <c r="R255" s="687">
        <v>13.6</v>
      </c>
      <c r="S255" s="316">
        <f t="shared" si="115"/>
        <v>29.376000000000001</v>
      </c>
      <c r="T255" s="317">
        <v>5</v>
      </c>
      <c r="U255" s="316">
        <f t="shared" si="109"/>
        <v>0.15432098765432101</v>
      </c>
      <c r="V255" s="317">
        <v>95</v>
      </c>
      <c r="W255" s="316">
        <f t="shared" si="107"/>
        <v>2.9320987654320989</v>
      </c>
      <c r="X255" s="316">
        <v>0</v>
      </c>
      <c r="Y255" s="317">
        <v>0</v>
      </c>
      <c r="Z255" s="316">
        <f t="shared" si="102"/>
        <v>0</v>
      </c>
      <c r="AA255" s="316">
        <f t="shared" si="98"/>
        <v>30.8641975308642</v>
      </c>
      <c r="AB255" s="318">
        <v>7.0000000000000007E-2</v>
      </c>
      <c r="AC255" s="318">
        <v>5.0000000000000001E-3</v>
      </c>
      <c r="AD255" s="316">
        <f t="shared" si="113"/>
        <v>35</v>
      </c>
      <c r="AE255" s="319">
        <f t="shared" si="114"/>
        <v>2.5</v>
      </c>
    </row>
    <row r="256" spans="1:50" ht="13.7" customHeight="1" x14ac:dyDescent="0.2">
      <c r="A256" s="313" t="s">
        <v>21</v>
      </c>
      <c r="B256" s="314" t="s">
        <v>11</v>
      </c>
      <c r="C256" s="314" t="s">
        <v>1</v>
      </c>
      <c r="D256" s="750">
        <f t="shared" si="117"/>
        <v>530</v>
      </c>
      <c r="E256" s="315">
        <f t="shared" si="103"/>
        <v>321.46832098765435</v>
      </c>
      <c r="F256" s="315">
        <f t="shared" si="111"/>
        <v>208.53167901234565</v>
      </c>
      <c r="G256" s="400">
        <f t="shared" si="112"/>
        <v>0.39345599813650123</v>
      </c>
      <c r="H256" s="314">
        <v>3</v>
      </c>
      <c r="I256" s="692">
        <v>32.4</v>
      </c>
      <c r="J256" s="692">
        <v>1.08</v>
      </c>
      <c r="K256" s="843">
        <v>6250</v>
      </c>
      <c r="L256" s="315">
        <f t="shared" si="104"/>
        <v>192.90123456790124</v>
      </c>
      <c r="M256" s="316">
        <f t="shared" si="105"/>
        <v>192.90123456790124</v>
      </c>
      <c r="N256" s="622">
        <v>350</v>
      </c>
      <c r="O256" s="316">
        <f t="shared" si="108"/>
        <v>10.80246913580247</v>
      </c>
      <c r="P256" s="317">
        <v>0</v>
      </c>
      <c r="Q256" s="316">
        <f t="shared" si="106"/>
        <v>0</v>
      </c>
      <c r="R256" s="687">
        <v>13.6</v>
      </c>
      <c r="S256" s="316">
        <f t="shared" si="115"/>
        <v>44.064</v>
      </c>
      <c r="T256" s="317">
        <v>5</v>
      </c>
      <c r="U256" s="316">
        <f t="shared" si="109"/>
        <v>0.15432098765432101</v>
      </c>
      <c r="V256" s="317">
        <v>95</v>
      </c>
      <c r="W256" s="316">
        <f t="shared" si="107"/>
        <v>2.9320987654320989</v>
      </c>
      <c r="X256" s="316">
        <v>0</v>
      </c>
      <c r="Y256" s="317">
        <v>0</v>
      </c>
      <c r="Z256" s="316">
        <f t="shared" si="102"/>
        <v>0</v>
      </c>
      <c r="AA256" s="316">
        <f t="shared" si="98"/>
        <v>30.8641975308642</v>
      </c>
      <c r="AB256" s="318">
        <v>7.0000000000000007E-2</v>
      </c>
      <c r="AC256" s="318">
        <v>5.0000000000000001E-3</v>
      </c>
      <c r="AD256" s="316">
        <f t="shared" si="113"/>
        <v>37.1</v>
      </c>
      <c r="AE256" s="319">
        <f t="shared" si="114"/>
        <v>2.65</v>
      </c>
    </row>
    <row r="257" spans="1:31" ht="13.7" customHeight="1" x14ac:dyDescent="0.2">
      <c r="A257" s="313" t="s">
        <v>21</v>
      </c>
      <c r="B257" s="314" t="s">
        <v>11</v>
      </c>
      <c r="C257" s="314" t="s">
        <v>1</v>
      </c>
      <c r="D257" s="750">
        <f t="shared" si="117"/>
        <v>560</v>
      </c>
      <c r="E257" s="315">
        <f t="shared" si="103"/>
        <v>338.40632098765434</v>
      </c>
      <c r="F257" s="315">
        <f t="shared" si="111"/>
        <v>221.59367901234566</v>
      </c>
      <c r="G257" s="400">
        <f t="shared" si="112"/>
        <v>0.39570299823633154</v>
      </c>
      <c r="H257" s="314">
        <v>4</v>
      </c>
      <c r="I257" s="692">
        <v>32.4</v>
      </c>
      <c r="J257" s="692">
        <v>1.08</v>
      </c>
      <c r="K257" s="843">
        <v>6250</v>
      </c>
      <c r="L257" s="315">
        <f t="shared" si="104"/>
        <v>192.90123456790124</v>
      </c>
      <c r="M257" s="316">
        <f t="shared" si="105"/>
        <v>192.90123456790124</v>
      </c>
      <c r="N257" s="622">
        <v>350</v>
      </c>
      <c r="O257" s="316">
        <f t="shared" si="108"/>
        <v>10.80246913580247</v>
      </c>
      <c r="P257" s="317">
        <v>0</v>
      </c>
      <c r="Q257" s="316">
        <f t="shared" si="106"/>
        <v>0</v>
      </c>
      <c r="R257" s="687">
        <v>13.6</v>
      </c>
      <c r="S257" s="316">
        <f t="shared" si="115"/>
        <v>58.752000000000002</v>
      </c>
      <c r="T257" s="317">
        <v>5</v>
      </c>
      <c r="U257" s="316">
        <f t="shared" si="109"/>
        <v>0.15432098765432101</v>
      </c>
      <c r="V257" s="317">
        <v>95</v>
      </c>
      <c r="W257" s="316">
        <f t="shared" si="107"/>
        <v>2.9320987654320989</v>
      </c>
      <c r="X257" s="316">
        <v>0</v>
      </c>
      <c r="Y257" s="317">
        <v>0</v>
      </c>
      <c r="Z257" s="316">
        <f t="shared" si="102"/>
        <v>0</v>
      </c>
      <c r="AA257" s="316">
        <f t="shared" si="98"/>
        <v>30.8641975308642</v>
      </c>
      <c r="AB257" s="318">
        <v>7.0000000000000007E-2</v>
      </c>
      <c r="AC257" s="318">
        <v>5.0000000000000001E-3</v>
      </c>
      <c r="AD257" s="316">
        <f t="shared" si="113"/>
        <v>39.200000000000003</v>
      </c>
      <c r="AE257" s="319">
        <f t="shared" si="114"/>
        <v>2.8000000000000003</v>
      </c>
    </row>
    <row r="258" spans="1:31" ht="13.7" customHeight="1" x14ac:dyDescent="0.2">
      <c r="A258" s="313" t="s">
        <v>21</v>
      </c>
      <c r="B258" s="314" t="s">
        <v>11</v>
      </c>
      <c r="C258" s="314" t="s">
        <v>1</v>
      </c>
      <c r="D258" s="750">
        <f t="shared" si="117"/>
        <v>590</v>
      </c>
      <c r="E258" s="315">
        <f t="shared" si="103"/>
        <v>355.34432098765438</v>
      </c>
      <c r="F258" s="315">
        <f t="shared" si="111"/>
        <v>234.65567901234562</v>
      </c>
      <c r="G258" s="400">
        <f t="shared" si="112"/>
        <v>0.39772148985143324</v>
      </c>
      <c r="H258" s="314">
        <v>5</v>
      </c>
      <c r="I258" s="692">
        <v>32.4</v>
      </c>
      <c r="J258" s="692">
        <v>1.08</v>
      </c>
      <c r="K258" s="843">
        <v>6250</v>
      </c>
      <c r="L258" s="315">
        <f t="shared" si="104"/>
        <v>192.90123456790124</v>
      </c>
      <c r="M258" s="316">
        <f t="shared" si="105"/>
        <v>192.90123456790124</v>
      </c>
      <c r="N258" s="622">
        <v>350</v>
      </c>
      <c r="O258" s="316">
        <f t="shared" si="108"/>
        <v>10.80246913580247</v>
      </c>
      <c r="P258" s="317">
        <v>0</v>
      </c>
      <c r="Q258" s="316">
        <f t="shared" si="106"/>
        <v>0</v>
      </c>
      <c r="R258" s="687">
        <v>13.6</v>
      </c>
      <c r="S258" s="316">
        <f t="shared" si="115"/>
        <v>73.44</v>
      </c>
      <c r="T258" s="317">
        <v>5</v>
      </c>
      <c r="U258" s="316">
        <f t="shared" si="109"/>
        <v>0.15432098765432101</v>
      </c>
      <c r="V258" s="317">
        <v>95</v>
      </c>
      <c r="W258" s="316">
        <f t="shared" si="107"/>
        <v>2.9320987654320989</v>
      </c>
      <c r="X258" s="316">
        <v>0</v>
      </c>
      <c r="Y258" s="317">
        <v>0</v>
      </c>
      <c r="Z258" s="316">
        <f t="shared" si="102"/>
        <v>0</v>
      </c>
      <c r="AA258" s="316">
        <f t="shared" si="98"/>
        <v>30.8641975308642</v>
      </c>
      <c r="AB258" s="318">
        <v>7.0000000000000007E-2</v>
      </c>
      <c r="AC258" s="318">
        <v>5.0000000000000001E-3</v>
      </c>
      <c r="AD258" s="316">
        <f t="shared" si="113"/>
        <v>41.300000000000004</v>
      </c>
      <c r="AE258" s="319">
        <f t="shared" si="114"/>
        <v>2.95</v>
      </c>
    </row>
    <row r="259" spans="1:31" ht="13.7" customHeight="1" thickBot="1" x14ac:dyDescent="0.25">
      <c r="A259" s="328" t="s">
        <v>21</v>
      </c>
      <c r="B259" s="329" t="s">
        <v>11</v>
      </c>
      <c r="C259" s="329" t="s">
        <v>1</v>
      </c>
      <c r="D259" s="754">
        <f t="shared" si="117"/>
        <v>620</v>
      </c>
      <c r="E259" s="330">
        <f t="shared" si="103"/>
        <v>372.28232098765443</v>
      </c>
      <c r="F259" s="330">
        <f t="shared" si="111"/>
        <v>247.71767901234557</v>
      </c>
      <c r="G259" s="401">
        <f t="shared" si="112"/>
        <v>0.39954464356829933</v>
      </c>
      <c r="H259" s="329">
        <v>6</v>
      </c>
      <c r="I259" s="693">
        <v>32.4</v>
      </c>
      <c r="J259" s="693">
        <v>1.08</v>
      </c>
      <c r="K259" s="843">
        <v>6250</v>
      </c>
      <c r="L259" s="330">
        <f t="shared" si="104"/>
        <v>192.90123456790124</v>
      </c>
      <c r="M259" s="331">
        <f t="shared" si="105"/>
        <v>192.90123456790124</v>
      </c>
      <c r="N259" s="623">
        <v>350</v>
      </c>
      <c r="O259" s="331">
        <f t="shared" si="108"/>
        <v>10.80246913580247</v>
      </c>
      <c r="P259" s="332">
        <v>0</v>
      </c>
      <c r="Q259" s="331">
        <f t="shared" si="106"/>
        <v>0</v>
      </c>
      <c r="R259" s="687">
        <v>13.6</v>
      </c>
      <c r="S259" s="331">
        <f t="shared" si="115"/>
        <v>88.128</v>
      </c>
      <c r="T259" s="332">
        <v>5</v>
      </c>
      <c r="U259" s="331">
        <f t="shared" si="109"/>
        <v>0.15432098765432101</v>
      </c>
      <c r="V259" s="332">
        <v>95</v>
      </c>
      <c r="W259" s="331">
        <f t="shared" si="107"/>
        <v>2.9320987654320989</v>
      </c>
      <c r="X259" s="331">
        <v>0</v>
      </c>
      <c r="Y259" s="332">
        <v>0</v>
      </c>
      <c r="Z259" s="331">
        <f t="shared" si="102"/>
        <v>0</v>
      </c>
      <c r="AA259" s="331">
        <f t="shared" si="98"/>
        <v>30.8641975308642</v>
      </c>
      <c r="AB259" s="333">
        <v>7.0000000000000007E-2</v>
      </c>
      <c r="AC259" s="333">
        <v>5.0000000000000001E-3</v>
      </c>
      <c r="AD259" s="331">
        <f t="shared" si="113"/>
        <v>43.400000000000006</v>
      </c>
      <c r="AE259" s="334">
        <f t="shared" si="114"/>
        <v>3.1</v>
      </c>
    </row>
    <row r="260" spans="1:31" s="396" customFormat="1" ht="13.7" customHeight="1" x14ac:dyDescent="0.2">
      <c r="A260" s="385" t="s">
        <v>162</v>
      </c>
      <c r="B260" s="24" t="s">
        <v>7</v>
      </c>
      <c r="C260" s="24" t="s">
        <v>1</v>
      </c>
      <c r="D260" s="753">
        <v>450</v>
      </c>
      <c r="E260" s="31">
        <f>SUM(M260,O260,Q260,S260,U260,W260,X260,Z260,(AA260/J260),AD260,AE260)</f>
        <v>268.3179012345679</v>
      </c>
      <c r="F260" s="31">
        <f t="shared" si="111"/>
        <v>181.6820987654321</v>
      </c>
      <c r="G260" s="26">
        <f t="shared" si="112"/>
        <v>0.40373799725651577</v>
      </c>
      <c r="H260" s="24">
        <v>1</v>
      </c>
      <c r="I260" s="739">
        <v>32.4</v>
      </c>
      <c r="J260" s="691">
        <v>1.08</v>
      </c>
      <c r="K260" s="843">
        <v>5845</v>
      </c>
      <c r="L260" s="31">
        <f t="shared" ref="L260:L284" si="118">K260/I260</f>
        <v>180.40123456790124</v>
      </c>
      <c r="M260" s="32">
        <f t="shared" ref="M260:M284" si="119">L260</f>
        <v>180.40123456790124</v>
      </c>
      <c r="N260" s="33">
        <v>0</v>
      </c>
      <c r="O260" s="32">
        <f t="shared" ref="O260:O284" si="120">(N260/I260)*H260</f>
        <v>0</v>
      </c>
      <c r="P260" s="33">
        <v>0</v>
      </c>
      <c r="Q260" s="32">
        <f t="shared" ref="Q260:Q284" si="121">P260/I260</f>
        <v>0</v>
      </c>
      <c r="R260" s="33">
        <v>0</v>
      </c>
      <c r="S260" s="32">
        <f t="shared" si="115"/>
        <v>0</v>
      </c>
      <c r="T260" s="33">
        <v>0</v>
      </c>
      <c r="U260" s="32">
        <f t="shared" ref="U260:U284" si="122">(T260/I260)</f>
        <v>0</v>
      </c>
      <c r="V260" s="33">
        <v>15</v>
      </c>
      <c r="W260" s="32">
        <f t="shared" ref="W260:W284" si="123">(V260/I260)</f>
        <v>0.46296296296296297</v>
      </c>
      <c r="X260" s="32">
        <v>0</v>
      </c>
      <c r="Y260" s="33">
        <v>0</v>
      </c>
      <c r="Z260" s="32">
        <f t="shared" ref="Z260:Z284" si="124">Y260/I260</f>
        <v>0</v>
      </c>
      <c r="AA260" s="705">
        <f t="shared" ref="AA260:AA289" si="125">58*H260</f>
        <v>58</v>
      </c>
      <c r="AB260" s="34">
        <v>7.0000000000000007E-2</v>
      </c>
      <c r="AC260" s="34">
        <v>5.0000000000000001E-3</v>
      </c>
      <c r="AD260" s="32">
        <f t="shared" si="113"/>
        <v>31.500000000000004</v>
      </c>
      <c r="AE260" s="35">
        <f t="shared" si="114"/>
        <v>2.25</v>
      </c>
    </row>
    <row r="261" spans="1:31" ht="13.7" customHeight="1" x14ac:dyDescent="0.2">
      <c r="A261" s="313" t="s">
        <v>162</v>
      </c>
      <c r="B261" s="36" t="s">
        <v>7</v>
      </c>
      <c r="C261" s="36" t="s">
        <v>1</v>
      </c>
      <c r="D261" s="750">
        <f>D260+100</f>
        <v>550</v>
      </c>
      <c r="E261" s="43">
        <f t="shared" ref="E261:E289" si="126">SUM(M261,O261,Q261,S261,U261,W261,X261,Z261,(AA261/J261),AD261,AE261)</f>
        <v>329.52160493827159</v>
      </c>
      <c r="F261" s="43">
        <f t="shared" si="111"/>
        <v>220.47839506172841</v>
      </c>
      <c r="G261" s="38">
        <f t="shared" si="112"/>
        <v>0.40086980920314258</v>
      </c>
      <c r="H261" s="36">
        <v>2</v>
      </c>
      <c r="I261" s="740">
        <v>32.4</v>
      </c>
      <c r="J261" s="692">
        <v>1.08</v>
      </c>
      <c r="K261" s="843">
        <v>5845</v>
      </c>
      <c r="L261" s="43">
        <f t="shared" si="118"/>
        <v>180.40123456790124</v>
      </c>
      <c r="M261" s="44">
        <f t="shared" si="119"/>
        <v>180.40123456790124</v>
      </c>
      <c r="N261" s="45">
        <v>0</v>
      </c>
      <c r="O261" s="44">
        <f t="shared" si="120"/>
        <v>0</v>
      </c>
      <c r="P261" s="45">
        <v>0</v>
      </c>
      <c r="Q261" s="44">
        <f t="shared" si="121"/>
        <v>0</v>
      </c>
      <c r="R261" s="45">
        <v>0</v>
      </c>
      <c r="S261" s="44">
        <f t="shared" si="115"/>
        <v>0</v>
      </c>
      <c r="T261" s="45">
        <v>0</v>
      </c>
      <c r="U261" s="44">
        <f t="shared" si="122"/>
        <v>0</v>
      </c>
      <c r="V261" s="45">
        <v>15</v>
      </c>
      <c r="W261" s="44">
        <f t="shared" si="123"/>
        <v>0.46296296296296297</v>
      </c>
      <c r="X261" s="44">
        <v>0</v>
      </c>
      <c r="Y261" s="45">
        <v>0</v>
      </c>
      <c r="Z261" s="44">
        <f t="shared" si="124"/>
        <v>0</v>
      </c>
      <c r="AA261" s="706">
        <f t="shared" si="125"/>
        <v>116</v>
      </c>
      <c r="AB261" s="46">
        <v>7.0000000000000007E-2</v>
      </c>
      <c r="AC261" s="46">
        <v>5.0000000000000001E-3</v>
      </c>
      <c r="AD261" s="44">
        <f t="shared" si="113"/>
        <v>38.500000000000007</v>
      </c>
      <c r="AE261" s="47">
        <f t="shared" si="114"/>
        <v>2.75</v>
      </c>
    </row>
    <row r="262" spans="1:31" ht="13.7" customHeight="1" x14ac:dyDescent="0.2">
      <c r="A262" s="313" t="s">
        <v>162</v>
      </c>
      <c r="B262" s="36" t="s">
        <v>7</v>
      </c>
      <c r="C262" s="36" t="s">
        <v>1</v>
      </c>
      <c r="D262" s="750">
        <f t="shared" ref="D262:D289" si="127">D261+100</f>
        <v>650</v>
      </c>
      <c r="E262" s="43">
        <f t="shared" si="126"/>
        <v>390.72530864197529</v>
      </c>
      <c r="F262" s="43">
        <f t="shared" si="111"/>
        <v>259.27469135802471</v>
      </c>
      <c r="G262" s="38">
        <f t="shared" si="112"/>
        <v>0.39888414055080723</v>
      </c>
      <c r="H262" s="36">
        <v>3</v>
      </c>
      <c r="I262" s="740">
        <v>32.4</v>
      </c>
      <c r="J262" s="692">
        <v>1.08</v>
      </c>
      <c r="K262" s="843">
        <v>5845</v>
      </c>
      <c r="L262" s="43">
        <f t="shared" si="118"/>
        <v>180.40123456790124</v>
      </c>
      <c r="M262" s="44">
        <f t="shared" si="119"/>
        <v>180.40123456790124</v>
      </c>
      <c r="N262" s="45">
        <v>0</v>
      </c>
      <c r="O262" s="44">
        <f t="shared" si="120"/>
        <v>0</v>
      </c>
      <c r="P262" s="45">
        <v>0</v>
      </c>
      <c r="Q262" s="44">
        <f t="shared" si="121"/>
        <v>0</v>
      </c>
      <c r="R262" s="45">
        <v>0</v>
      </c>
      <c r="S262" s="44">
        <f t="shared" si="115"/>
        <v>0</v>
      </c>
      <c r="T262" s="45">
        <v>0</v>
      </c>
      <c r="U262" s="44">
        <f t="shared" si="122"/>
        <v>0</v>
      </c>
      <c r="V262" s="45">
        <v>15</v>
      </c>
      <c r="W262" s="44">
        <f t="shared" si="123"/>
        <v>0.46296296296296297</v>
      </c>
      <c r="X262" s="44">
        <v>0</v>
      </c>
      <c r="Y262" s="45">
        <v>0</v>
      </c>
      <c r="Z262" s="44">
        <f t="shared" si="124"/>
        <v>0</v>
      </c>
      <c r="AA262" s="706">
        <f t="shared" si="125"/>
        <v>174</v>
      </c>
      <c r="AB262" s="46">
        <v>7.0000000000000007E-2</v>
      </c>
      <c r="AC262" s="46">
        <v>5.0000000000000001E-3</v>
      </c>
      <c r="AD262" s="44">
        <f t="shared" si="113"/>
        <v>45.500000000000007</v>
      </c>
      <c r="AE262" s="47">
        <f t="shared" si="114"/>
        <v>3.25</v>
      </c>
    </row>
    <row r="263" spans="1:31" ht="13.7" customHeight="1" x14ac:dyDescent="0.2">
      <c r="A263" s="313" t="s">
        <v>162</v>
      </c>
      <c r="B263" s="36" t="s">
        <v>7</v>
      </c>
      <c r="C263" s="36" t="s">
        <v>1</v>
      </c>
      <c r="D263" s="750">
        <f t="shared" si="127"/>
        <v>750</v>
      </c>
      <c r="E263" s="43">
        <f t="shared" si="126"/>
        <v>451.92901234567898</v>
      </c>
      <c r="F263" s="43">
        <f t="shared" si="111"/>
        <v>298.07098765432102</v>
      </c>
      <c r="G263" s="38">
        <f t="shared" si="112"/>
        <v>0.3974279835390947</v>
      </c>
      <c r="H263" s="36">
        <v>4</v>
      </c>
      <c r="I263" s="740">
        <v>32.4</v>
      </c>
      <c r="J263" s="692">
        <v>1.08</v>
      </c>
      <c r="K263" s="843">
        <v>5845</v>
      </c>
      <c r="L263" s="43">
        <f t="shared" si="118"/>
        <v>180.40123456790124</v>
      </c>
      <c r="M263" s="44">
        <f t="shared" si="119"/>
        <v>180.40123456790124</v>
      </c>
      <c r="N263" s="45">
        <v>0</v>
      </c>
      <c r="O263" s="44">
        <f t="shared" si="120"/>
        <v>0</v>
      </c>
      <c r="P263" s="45">
        <v>0</v>
      </c>
      <c r="Q263" s="44">
        <f t="shared" si="121"/>
        <v>0</v>
      </c>
      <c r="R263" s="45">
        <v>0</v>
      </c>
      <c r="S263" s="44">
        <f t="shared" si="115"/>
        <v>0</v>
      </c>
      <c r="T263" s="45">
        <v>0</v>
      </c>
      <c r="U263" s="44">
        <f t="shared" si="122"/>
        <v>0</v>
      </c>
      <c r="V263" s="45">
        <v>15</v>
      </c>
      <c r="W263" s="44">
        <f t="shared" si="123"/>
        <v>0.46296296296296297</v>
      </c>
      <c r="X263" s="44">
        <v>0</v>
      </c>
      <c r="Y263" s="45">
        <v>0</v>
      </c>
      <c r="Z263" s="44">
        <f t="shared" si="124"/>
        <v>0</v>
      </c>
      <c r="AA263" s="706">
        <f t="shared" si="125"/>
        <v>232</v>
      </c>
      <c r="AB263" s="46">
        <v>7.0000000000000007E-2</v>
      </c>
      <c r="AC263" s="46">
        <v>5.0000000000000001E-3</v>
      </c>
      <c r="AD263" s="44">
        <f t="shared" si="113"/>
        <v>52.500000000000007</v>
      </c>
      <c r="AE263" s="47">
        <f t="shared" si="114"/>
        <v>3.75</v>
      </c>
    </row>
    <row r="264" spans="1:31" ht="13.7" customHeight="1" x14ac:dyDescent="0.2">
      <c r="A264" s="313" t="s">
        <v>162</v>
      </c>
      <c r="B264" s="36" t="s">
        <v>7</v>
      </c>
      <c r="C264" s="36" t="s">
        <v>1</v>
      </c>
      <c r="D264" s="750">
        <f t="shared" si="127"/>
        <v>850</v>
      </c>
      <c r="E264" s="43">
        <f t="shared" si="126"/>
        <v>513.13271604938268</v>
      </c>
      <c r="F264" s="43">
        <f t="shared" si="111"/>
        <v>336.86728395061732</v>
      </c>
      <c r="G264" s="38">
        <f t="shared" si="112"/>
        <v>0.39631445170660862</v>
      </c>
      <c r="H264" s="36">
        <v>5</v>
      </c>
      <c r="I264" s="740">
        <v>32.4</v>
      </c>
      <c r="J264" s="692">
        <v>1.08</v>
      </c>
      <c r="K264" s="843">
        <v>5845</v>
      </c>
      <c r="L264" s="43">
        <f t="shared" si="118"/>
        <v>180.40123456790124</v>
      </c>
      <c r="M264" s="44">
        <f t="shared" si="119"/>
        <v>180.40123456790124</v>
      </c>
      <c r="N264" s="45">
        <v>0</v>
      </c>
      <c r="O264" s="44">
        <f t="shared" si="120"/>
        <v>0</v>
      </c>
      <c r="P264" s="45">
        <v>0</v>
      </c>
      <c r="Q264" s="44">
        <f t="shared" si="121"/>
        <v>0</v>
      </c>
      <c r="R264" s="45">
        <v>0</v>
      </c>
      <c r="S264" s="44">
        <f t="shared" si="115"/>
        <v>0</v>
      </c>
      <c r="T264" s="45">
        <v>0</v>
      </c>
      <c r="U264" s="44">
        <f t="shared" si="122"/>
        <v>0</v>
      </c>
      <c r="V264" s="45">
        <v>15</v>
      </c>
      <c r="W264" s="44">
        <f t="shared" si="123"/>
        <v>0.46296296296296297</v>
      </c>
      <c r="X264" s="44">
        <v>0</v>
      </c>
      <c r="Y264" s="45">
        <v>0</v>
      </c>
      <c r="Z264" s="44">
        <f t="shared" si="124"/>
        <v>0</v>
      </c>
      <c r="AA264" s="706">
        <f t="shared" si="125"/>
        <v>290</v>
      </c>
      <c r="AB264" s="46">
        <v>7.0000000000000007E-2</v>
      </c>
      <c r="AC264" s="46">
        <v>5.0000000000000001E-3</v>
      </c>
      <c r="AD264" s="44">
        <f t="shared" si="113"/>
        <v>59.500000000000007</v>
      </c>
      <c r="AE264" s="47">
        <f t="shared" si="114"/>
        <v>4.25</v>
      </c>
    </row>
    <row r="265" spans="1:31" s="398" customFormat="1" ht="13.7" customHeight="1" thickBot="1" x14ac:dyDescent="0.25">
      <c r="A265" s="328" t="s">
        <v>162</v>
      </c>
      <c r="B265" s="48" t="s">
        <v>7</v>
      </c>
      <c r="C265" s="48" t="s">
        <v>1</v>
      </c>
      <c r="D265" s="754">
        <f t="shared" si="127"/>
        <v>950</v>
      </c>
      <c r="E265" s="55">
        <f t="shared" si="126"/>
        <v>574.33641975308637</v>
      </c>
      <c r="F265" s="55">
        <f t="shared" si="111"/>
        <v>375.66358024691363</v>
      </c>
      <c r="G265" s="50">
        <f t="shared" si="112"/>
        <v>0.39543534762833016</v>
      </c>
      <c r="H265" s="48">
        <v>6</v>
      </c>
      <c r="I265" s="741">
        <v>32.4</v>
      </c>
      <c r="J265" s="693">
        <v>1.08</v>
      </c>
      <c r="K265" s="843">
        <v>5845</v>
      </c>
      <c r="L265" s="55">
        <f t="shared" si="118"/>
        <v>180.40123456790124</v>
      </c>
      <c r="M265" s="56">
        <f t="shared" si="119"/>
        <v>180.40123456790124</v>
      </c>
      <c r="N265" s="57">
        <v>0</v>
      </c>
      <c r="O265" s="56">
        <f t="shared" si="120"/>
        <v>0</v>
      </c>
      <c r="P265" s="57">
        <v>0</v>
      </c>
      <c r="Q265" s="56">
        <f t="shared" si="121"/>
        <v>0</v>
      </c>
      <c r="R265" s="57">
        <v>0</v>
      </c>
      <c r="S265" s="56">
        <f t="shared" si="115"/>
        <v>0</v>
      </c>
      <c r="T265" s="57">
        <v>0</v>
      </c>
      <c r="U265" s="56">
        <f t="shared" si="122"/>
        <v>0</v>
      </c>
      <c r="V265" s="57">
        <v>15</v>
      </c>
      <c r="W265" s="56">
        <f t="shared" si="123"/>
        <v>0.46296296296296297</v>
      </c>
      <c r="X265" s="56">
        <v>0</v>
      </c>
      <c r="Y265" s="57">
        <v>0</v>
      </c>
      <c r="Z265" s="56">
        <f t="shared" si="124"/>
        <v>0</v>
      </c>
      <c r="AA265" s="707">
        <f t="shared" si="125"/>
        <v>348</v>
      </c>
      <c r="AB265" s="58">
        <v>7.0000000000000007E-2</v>
      </c>
      <c r="AC265" s="58">
        <v>5.0000000000000001E-3</v>
      </c>
      <c r="AD265" s="56">
        <f t="shared" si="113"/>
        <v>66.5</v>
      </c>
      <c r="AE265" s="59">
        <f t="shared" si="114"/>
        <v>4.75</v>
      </c>
    </row>
    <row r="266" spans="1:31" ht="13.7" customHeight="1" x14ac:dyDescent="0.2">
      <c r="A266" s="385" t="s">
        <v>162</v>
      </c>
      <c r="B266" s="24" t="s">
        <v>8</v>
      </c>
      <c r="C266" s="24" t="s">
        <v>1</v>
      </c>
      <c r="D266" s="753">
        <v>400</v>
      </c>
      <c r="E266" s="31">
        <f t="shared" si="126"/>
        <v>210.40123456790124</v>
      </c>
      <c r="F266" s="31">
        <f t="shared" si="111"/>
        <v>189.59876543209876</v>
      </c>
      <c r="G266" s="26">
        <f t="shared" si="112"/>
        <v>0.47399691358024687</v>
      </c>
      <c r="H266" s="24">
        <v>1</v>
      </c>
      <c r="I266" s="739">
        <v>32.4</v>
      </c>
      <c r="J266" s="691">
        <v>1.08</v>
      </c>
      <c r="K266" s="843">
        <v>4090</v>
      </c>
      <c r="L266" s="31">
        <f t="shared" si="118"/>
        <v>126.23456790123457</v>
      </c>
      <c r="M266" s="32">
        <f t="shared" si="119"/>
        <v>126.23456790123457</v>
      </c>
      <c r="N266" s="33">
        <v>0</v>
      </c>
      <c r="O266" s="32">
        <f t="shared" si="120"/>
        <v>0</v>
      </c>
      <c r="P266" s="33">
        <v>0</v>
      </c>
      <c r="Q266" s="32">
        <f t="shared" si="121"/>
        <v>0</v>
      </c>
      <c r="R266" s="33">
        <v>0</v>
      </c>
      <c r="S266" s="32">
        <f t="shared" si="115"/>
        <v>0</v>
      </c>
      <c r="T266" s="33">
        <v>0</v>
      </c>
      <c r="U266" s="32">
        <f t="shared" si="122"/>
        <v>0</v>
      </c>
      <c r="V266" s="33">
        <v>15</v>
      </c>
      <c r="W266" s="32">
        <f t="shared" si="123"/>
        <v>0.46296296296296297</v>
      </c>
      <c r="X266" s="32">
        <v>0</v>
      </c>
      <c r="Y266" s="33">
        <v>0</v>
      </c>
      <c r="Z266" s="32">
        <f t="shared" si="124"/>
        <v>0</v>
      </c>
      <c r="AA266" s="705">
        <f t="shared" si="125"/>
        <v>58</v>
      </c>
      <c r="AB266" s="34">
        <v>7.0000000000000007E-2</v>
      </c>
      <c r="AC266" s="34">
        <v>5.0000000000000001E-3</v>
      </c>
      <c r="AD266" s="32">
        <f t="shared" si="113"/>
        <v>28.000000000000004</v>
      </c>
      <c r="AE266" s="35">
        <f t="shared" si="114"/>
        <v>2</v>
      </c>
    </row>
    <row r="267" spans="1:31" ht="13.7" customHeight="1" x14ac:dyDescent="0.2">
      <c r="A267" s="313" t="s">
        <v>162</v>
      </c>
      <c r="B267" s="36" t="s">
        <v>8</v>
      </c>
      <c r="C267" s="36" t="s">
        <v>1</v>
      </c>
      <c r="D267" s="750">
        <f t="shared" si="127"/>
        <v>500</v>
      </c>
      <c r="E267" s="43">
        <f t="shared" si="126"/>
        <v>271.60493827160496</v>
      </c>
      <c r="F267" s="43">
        <f t="shared" si="111"/>
        <v>228.39506172839504</v>
      </c>
      <c r="G267" s="38">
        <f t="shared" si="112"/>
        <v>0.45679012345679004</v>
      </c>
      <c r="H267" s="36">
        <v>2</v>
      </c>
      <c r="I267" s="740">
        <v>32.4</v>
      </c>
      <c r="J267" s="692">
        <v>1.08</v>
      </c>
      <c r="K267" s="843">
        <v>4090</v>
      </c>
      <c r="L267" s="43">
        <f t="shared" si="118"/>
        <v>126.23456790123457</v>
      </c>
      <c r="M267" s="44">
        <f t="shared" si="119"/>
        <v>126.23456790123457</v>
      </c>
      <c r="N267" s="45">
        <v>0</v>
      </c>
      <c r="O267" s="44">
        <f t="shared" si="120"/>
        <v>0</v>
      </c>
      <c r="P267" s="45">
        <v>0</v>
      </c>
      <c r="Q267" s="44">
        <f t="shared" si="121"/>
        <v>0</v>
      </c>
      <c r="R267" s="45">
        <v>0</v>
      </c>
      <c r="S267" s="44">
        <f t="shared" si="115"/>
        <v>0</v>
      </c>
      <c r="T267" s="45">
        <v>0</v>
      </c>
      <c r="U267" s="44">
        <f t="shared" si="122"/>
        <v>0</v>
      </c>
      <c r="V267" s="45">
        <v>15</v>
      </c>
      <c r="W267" s="44">
        <f t="shared" si="123"/>
        <v>0.46296296296296297</v>
      </c>
      <c r="X267" s="44">
        <v>0</v>
      </c>
      <c r="Y267" s="45">
        <v>0</v>
      </c>
      <c r="Z267" s="44">
        <f t="shared" si="124"/>
        <v>0</v>
      </c>
      <c r="AA267" s="706">
        <f t="shared" si="125"/>
        <v>116</v>
      </c>
      <c r="AB267" s="46">
        <v>7.0000000000000007E-2</v>
      </c>
      <c r="AC267" s="46">
        <v>5.0000000000000001E-3</v>
      </c>
      <c r="AD267" s="44">
        <f t="shared" si="113"/>
        <v>35</v>
      </c>
      <c r="AE267" s="47">
        <f t="shared" si="114"/>
        <v>2.5</v>
      </c>
    </row>
    <row r="268" spans="1:31" ht="13.7" customHeight="1" x14ac:dyDescent="0.2">
      <c r="A268" s="313" t="s">
        <v>162</v>
      </c>
      <c r="B268" s="36" t="s">
        <v>8</v>
      </c>
      <c r="C268" s="36" t="s">
        <v>1</v>
      </c>
      <c r="D268" s="750">
        <f t="shared" si="127"/>
        <v>600</v>
      </c>
      <c r="E268" s="43">
        <f t="shared" si="126"/>
        <v>332.80864197530866</v>
      </c>
      <c r="F268" s="43">
        <f t="shared" si="111"/>
        <v>267.19135802469134</v>
      </c>
      <c r="G268" s="38">
        <f t="shared" si="112"/>
        <v>0.44531893004115225</v>
      </c>
      <c r="H268" s="36">
        <v>3</v>
      </c>
      <c r="I268" s="740">
        <v>32.4</v>
      </c>
      <c r="J268" s="692">
        <v>1.08</v>
      </c>
      <c r="K268" s="843">
        <v>4090</v>
      </c>
      <c r="L268" s="43">
        <f t="shared" si="118"/>
        <v>126.23456790123457</v>
      </c>
      <c r="M268" s="44">
        <f t="shared" si="119"/>
        <v>126.23456790123457</v>
      </c>
      <c r="N268" s="45">
        <v>0</v>
      </c>
      <c r="O268" s="44">
        <f t="shared" si="120"/>
        <v>0</v>
      </c>
      <c r="P268" s="45">
        <v>0</v>
      </c>
      <c r="Q268" s="44">
        <f t="shared" si="121"/>
        <v>0</v>
      </c>
      <c r="R268" s="45">
        <v>0</v>
      </c>
      <c r="S268" s="44">
        <f t="shared" si="115"/>
        <v>0</v>
      </c>
      <c r="T268" s="45">
        <v>0</v>
      </c>
      <c r="U268" s="44">
        <f t="shared" si="122"/>
        <v>0</v>
      </c>
      <c r="V268" s="45">
        <v>15</v>
      </c>
      <c r="W268" s="44">
        <f t="shared" si="123"/>
        <v>0.46296296296296297</v>
      </c>
      <c r="X268" s="44">
        <v>0</v>
      </c>
      <c r="Y268" s="45">
        <v>0</v>
      </c>
      <c r="Z268" s="44">
        <f t="shared" si="124"/>
        <v>0</v>
      </c>
      <c r="AA268" s="706">
        <f t="shared" si="125"/>
        <v>174</v>
      </c>
      <c r="AB268" s="46">
        <v>7.0000000000000007E-2</v>
      </c>
      <c r="AC268" s="46">
        <v>5.0000000000000001E-3</v>
      </c>
      <c r="AD268" s="44">
        <f t="shared" si="113"/>
        <v>42.000000000000007</v>
      </c>
      <c r="AE268" s="47">
        <f t="shared" si="114"/>
        <v>3</v>
      </c>
    </row>
    <row r="269" spans="1:31" ht="13.7" customHeight="1" x14ac:dyDescent="0.2">
      <c r="A269" s="313" t="s">
        <v>162</v>
      </c>
      <c r="B269" s="36" t="s">
        <v>8</v>
      </c>
      <c r="C269" s="36" t="s">
        <v>1</v>
      </c>
      <c r="D269" s="750">
        <f t="shared" si="127"/>
        <v>700</v>
      </c>
      <c r="E269" s="43">
        <f t="shared" si="126"/>
        <v>394.01234567901236</v>
      </c>
      <c r="F269" s="43">
        <f t="shared" si="111"/>
        <v>305.98765432098764</v>
      </c>
      <c r="G269" s="38">
        <f t="shared" si="112"/>
        <v>0.43712522045855379</v>
      </c>
      <c r="H269" s="36">
        <v>4</v>
      </c>
      <c r="I269" s="740">
        <v>32.4</v>
      </c>
      <c r="J269" s="692">
        <v>1.08</v>
      </c>
      <c r="K269" s="843">
        <v>4090</v>
      </c>
      <c r="L269" s="43">
        <f t="shared" si="118"/>
        <v>126.23456790123457</v>
      </c>
      <c r="M269" s="44">
        <f t="shared" si="119"/>
        <v>126.23456790123457</v>
      </c>
      <c r="N269" s="45">
        <v>0</v>
      </c>
      <c r="O269" s="44">
        <f t="shared" si="120"/>
        <v>0</v>
      </c>
      <c r="P269" s="45">
        <v>0</v>
      </c>
      <c r="Q269" s="44">
        <f t="shared" si="121"/>
        <v>0</v>
      </c>
      <c r="R269" s="45">
        <v>0</v>
      </c>
      <c r="S269" s="44">
        <f t="shared" si="115"/>
        <v>0</v>
      </c>
      <c r="T269" s="45">
        <v>0</v>
      </c>
      <c r="U269" s="44">
        <f t="shared" si="122"/>
        <v>0</v>
      </c>
      <c r="V269" s="45">
        <v>15</v>
      </c>
      <c r="W269" s="44">
        <f t="shared" si="123"/>
        <v>0.46296296296296297</v>
      </c>
      <c r="X269" s="44">
        <v>0</v>
      </c>
      <c r="Y269" s="45">
        <v>0</v>
      </c>
      <c r="Z269" s="44">
        <f t="shared" si="124"/>
        <v>0</v>
      </c>
      <c r="AA269" s="706">
        <f t="shared" si="125"/>
        <v>232</v>
      </c>
      <c r="AB269" s="46">
        <v>7.0000000000000007E-2</v>
      </c>
      <c r="AC269" s="46">
        <v>5.0000000000000001E-3</v>
      </c>
      <c r="AD269" s="44">
        <f t="shared" si="113"/>
        <v>49.000000000000007</v>
      </c>
      <c r="AE269" s="47">
        <f t="shared" si="114"/>
        <v>3.5</v>
      </c>
    </row>
    <row r="270" spans="1:31" ht="13.7" customHeight="1" x14ac:dyDescent="0.2">
      <c r="A270" s="313" t="s">
        <v>162</v>
      </c>
      <c r="B270" s="36" t="s">
        <v>8</v>
      </c>
      <c r="C270" s="36" t="s">
        <v>1</v>
      </c>
      <c r="D270" s="750">
        <f t="shared" si="127"/>
        <v>800</v>
      </c>
      <c r="E270" s="43">
        <f t="shared" si="126"/>
        <v>455.21604938271599</v>
      </c>
      <c r="F270" s="43">
        <f t="shared" si="111"/>
        <v>344.78395061728401</v>
      </c>
      <c r="G270" s="38">
        <f t="shared" si="112"/>
        <v>0.43097993827160502</v>
      </c>
      <c r="H270" s="36">
        <v>5</v>
      </c>
      <c r="I270" s="740">
        <v>32.4</v>
      </c>
      <c r="J270" s="692">
        <v>1.08</v>
      </c>
      <c r="K270" s="843">
        <v>4090</v>
      </c>
      <c r="L270" s="43">
        <f t="shared" si="118"/>
        <v>126.23456790123457</v>
      </c>
      <c r="M270" s="44">
        <f t="shared" si="119"/>
        <v>126.23456790123457</v>
      </c>
      <c r="N270" s="45">
        <v>0</v>
      </c>
      <c r="O270" s="44">
        <f t="shared" si="120"/>
        <v>0</v>
      </c>
      <c r="P270" s="45">
        <v>0</v>
      </c>
      <c r="Q270" s="44">
        <f t="shared" si="121"/>
        <v>0</v>
      </c>
      <c r="R270" s="45">
        <v>0</v>
      </c>
      <c r="S270" s="44">
        <f t="shared" si="115"/>
        <v>0</v>
      </c>
      <c r="T270" s="45">
        <v>0</v>
      </c>
      <c r="U270" s="44">
        <f t="shared" si="122"/>
        <v>0</v>
      </c>
      <c r="V270" s="45">
        <v>15</v>
      </c>
      <c r="W270" s="44">
        <f t="shared" si="123"/>
        <v>0.46296296296296297</v>
      </c>
      <c r="X270" s="44">
        <v>0</v>
      </c>
      <c r="Y270" s="45">
        <v>0</v>
      </c>
      <c r="Z270" s="44">
        <f t="shared" si="124"/>
        <v>0</v>
      </c>
      <c r="AA270" s="706">
        <f t="shared" si="125"/>
        <v>290</v>
      </c>
      <c r="AB270" s="46">
        <v>7.0000000000000007E-2</v>
      </c>
      <c r="AC270" s="46">
        <v>5.0000000000000001E-3</v>
      </c>
      <c r="AD270" s="44">
        <f t="shared" si="113"/>
        <v>56.000000000000007</v>
      </c>
      <c r="AE270" s="47">
        <f t="shared" si="114"/>
        <v>4</v>
      </c>
    </row>
    <row r="271" spans="1:31" ht="13.7" customHeight="1" thickBot="1" x14ac:dyDescent="0.25">
      <c r="A271" s="328" t="s">
        <v>162</v>
      </c>
      <c r="B271" s="48" t="s">
        <v>8</v>
      </c>
      <c r="C271" s="48" t="s">
        <v>1</v>
      </c>
      <c r="D271" s="754">
        <f t="shared" si="127"/>
        <v>900</v>
      </c>
      <c r="E271" s="55">
        <f t="shared" si="126"/>
        <v>516.41975308641975</v>
      </c>
      <c r="F271" s="55">
        <f t="shared" si="111"/>
        <v>383.58024691358025</v>
      </c>
      <c r="G271" s="50">
        <f t="shared" si="112"/>
        <v>0.4262002743484225</v>
      </c>
      <c r="H271" s="48">
        <v>6</v>
      </c>
      <c r="I271" s="741">
        <v>32.4</v>
      </c>
      <c r="J271" s="693">
        <v>1.08</v>
      </c>
      <c r="K271" s="843">
        <v>4090</v>
      </c>
      <c r="L271" s="55">
        <f t="shared" si="118"/>
        <v>126.23456790123457</v>
      </c>
      <c r="M271" s="56">
        <f t="shared" si="119"/>
        <v>126.23456790123457</v>
      </c>
      <c r="N271" s="57">
        <v>0</v>
      </c>
      <c r="O271" s="56">
        <f t="shared" si="120"/>
        <v>0</v>
      </c>
      <c r="P271" s="57">
        <v>0</v>
      </c>
      <c r="Q271" s="56">
        <f t="shared" si="121"/>
        <v>0</v>
      </c>
      <c r="R271" s="57">
        <v>0</v>
      </c>
      <c r="S271" s="56">
        <f t="shared" si="115"/>
        <v>0</v>
      </c>
      <c r="T271" s="57">
        <v>0</v>
      </c>
      <c r="U271" s="56">
        <f t="shared" si="122"/>
        <v>0</v>
      </c>
      <c r="V271" s="57">
        <v>15</v>
      </c>
      <c r="W271" s="56">
        <f t="shared" si="123"/>
        <v>0.46296296296296297</v>
      </c>
      <c r="X271" s="56">
        <v>0</v>
      </c>
      <c r="Y271" s="57">
        <v>0</v>
      </c>
      <c r="Z271" s="56">
        <f t="shared" si="124"/>
        <v>0</v>
      </c>
      <c r="AA271" s="707">
        <f t="shared" si="125"/>
        <v>348</v>
      </c>
      <c r="AB271" s="58">
        <v>7.0000000000000007E-2</v>
      </c>
      <c r="AC271" s="58">
        <v>5.0000000000000001E-3</v>
      </c>
      <c r="AD271" s="56">
        <f t="shared" si="113"/>
        <v>63.000000000000007</v>
      </c>
      <c r="AE271" s="59">
        <f t="shared" si="114"/>
        <v>4.5</v>
      </c>
    </row>
    <row r="272" spans="1:31" s="396" customFormat="1" ht="13.7" customHeight="1" x14ac:dyDescent="0.2">
      <c r="A272" s="385" t="s">
        <v>162</v>
      </c>
      <c r="B272" s="24" t="s">
        <v>9</v>
      </c>
      <c r="C272" s="24" t="s">
        <v>1</v>
      </c>
      <c r="D272" s="753">
        <v>250</v>
      </c>
      <c r="E272" s="31">
        <f t="shared" si="126"/>
        <v>155.01543209876544</v>
      </c>
      <c r="F272" s="31">
        <f t="shared" si="111"/>
        <v>94.984567901234556</v>
      </c>
      <c r="G272" s="26">
        <f t="shared" si="112"/>
        <v>0.3799382716049382</v>
      </c>
      <c r="H272" s="24">
        <v>1</v>
      </c>
      <c r="I272" s="739">
        <v>32.4</v>
      </c>
      <c r="J272" s="691">
        <v>1.08</v>
      </c>
      <c r="K272" s="843">
        <v>2660</v>
      </c>
      <c r="L272" s="31">
        <f t="shared" si="118"/>
        <v>82.098765432098773</v>
      </c>
      <c r="M272" s="32">
        <f t="shared" si="119"/>
        <v>82.098765432098773</v>
      </c>
      <c r="N272" s="33">
        <v>0</v>
      </c>
      <c r="O272" s="32">
        <f t="shared" si="120"/>
        <v>0</v>
      </c>
      <c r="P272" s="33">
        <v>0</v>
      </c>
      <c r="Q272" s="32">
        <f t="shared" si="121"/>
        <v>0</v>
      </c>
      <c r="R272" s="33">
        <v>0</v>
      </c>
      <c r="S272" s="32">
        <f t="shared" si="115"/>
        <v>0</v>
      </c>
      <c r="T272" s="33">
        <v>0</v>
      </c>
      <c r="U272" s="32">
        <f t="shared" si="122"/>
        <v>0</v>
      </c>
      <c r="V272" s="33">
        <v>15</v>
      </c>
      <c r="W272" s="32">
        <f t="shared" si="123"/>
        <v>0.46296296296296297</v>
      </c>
      <c r="X272" s="32">
        <v>0</v>
      </c>
      <c r="Y272" s="33">
        <v>0</v>
      </c>
      <c r="Z272" s="32">
        <f t="shared" si="124"/>
        <v>0</v>
      </c>
      <c r="AA272" s="705">
        <f t="shared" si="125"/>
        <v>58</v>
      </c>
      <c r="AB272" s="34">
        <v>7.0000000000000007E-2</v>
      </c>
      <c r="AC272" s="34">
        <v>5.0000000000000001E-3</v>
      </c>
      <c r="AD272" s="32">
        <f t="shared" si="113"/>
        <v>17.5</v>
      </c>
      <c r="AE272" s="35">
        <f t="shared" si="114"/>
        <v>1.25</v>
      </c>
    </row>
    <row r="273" spans="1:31" ht="13.7" customHeight="1" x14ac:dyDescent="0.2">
      <c r="A273" s="313" t="s">
        <v>162</v>
      </c>
      <c r="B273" s="36" t="s">
        <v>9</v>
      </c>
      <c r="C273" s="36" t="s">
        <v>1</v>
      </c>
      <c r="D273" s="750">
        <f t="shared" si="127"/>
        <v>350</v>
      </c>
      <c r="E273" s="43">
        <f t="shared" si="126"/>
        <v>216.21913580246914</v>
      </c>
      <c r="F273" s="43">
        <f t="shared" si="111"/>
        <v>133.78086419753086</v>
      </c>
      <c r="G273" s="38">
        <f t="shared" si="112"/>
        <v>0.3822310405643739</v>
      </c>
      <c r="H273" s="36">
        <v>2</v>
      </c>
      <c r="I273" s="740">
        <v>32.4</v>
      </c>
      <c r="J273" s="692">
        <v>1.08</v>
      </c>
      <c r="K273" s="843">
        <v>2660</v>
      </c>
      <c r="L273" s="43">
        <f t="shared" si="118"/>
        <v>82.098765432098773</v>
      </c>
      <c r="M273" s="44">
        <f t="shared" si="119"/>
        <v>82.098765432098773</v>
      </c>
      <c r="N273" s="45">
        <v>0</v>
      </c>
      <c r="O273" s="44">
        <f t="shared" si="120"/>
        <v>0</v>
      </c>
      <c r="P273" s="45">
        <v>0</v>
      </c>
      <c r="Q273" s="44">
        <f t="shared" si="121"/>
        <v>0</v>
      </c>
      <c r="R273" s="45">
        <v>0</v>
      </c>
      <c r="S273" s="44">
        <f t="shared" si="115"/>
        <v>0</v>
      </c>
      <c r="T273" s="45">
        <v>0</v>
      </c>
      <c r="U273" s="44">
        <f t="shared" si="122"/>
        <v>0</v>
      </c>
      <c r="V273" s="45">
        <v>15</v>
      </c>
      <c r="W273" s="44">
        <f t="shared" si="123"/>
        <v>0.46296296296296297</v>
      </c>
      <c r="X273" s="44">
        <v>0</v>
      </c>
      <c r="Y273" s="45">
        <v>0</v>
      </c>
      <c r="Z273" s="44">
        <f t="shared" si="124"/>
        <v>0</v>
      </c>
      <c r="AA273" s="706">
        <f t="shared" si="125"/>
        <v>116</v>
      </c>
      <c r="AB273" s="46">
        <v>7.0000000000000007E-2</v>
      </c>
      <c r="AC273" s="46">
        <v>5.0000000000000001E-3</v>
      </c>
      <c r="AD273" s="44">
        <f t="shared" si="113"/>
        <v>24.500000000000004</v>
      </c>
      <c r="AE273" s="47">
        <f t="shared" si="114"/>
        <v>1.75</v>
      </c>
    </row>
    <row r="274" spans="1:31" ht="13.7" customHeight="1" x14ac:dyDescent="0.2">
      <c r="A274" s="313" t="s">
        <v>162</v>
      </c>
      <c r="B274" s="36" t="s">
        <v>9</v>
      </c>
      <c r="C274" s="36" t="s">
        <v>1</v>
      </c>
      <c r="D274" s="750">
        <f t="shared" si="127"/>
        <v>450</v>
      </c>
      <c r="E274" s="43">
        <f t="shared" si="126"/>
        <v>277.42283950617286</v>
      </c>
      <c r="F274" s="43">
        <f t="shared" si="111"/>
        <v>172.57716049382714</v>
      </c>
      <c r="G274" s="38">
        <f t="shared" si="112"/>
        <v>0.38350480109739365</v>
      </c>
      <c r="H274" s="36">
        <v>3</v>
      </c>
      <c r="I274" s="740">
        <v>32.4</v>
      </c>
      <c r="J274" s="692">
        <v>1.08</v>
      </c>
      <c r="K274" s="843">
        <v>2660</v>
      </c>
      <c r="L274" s="43">
        <f t="shared" si="118"/>
        <v>82.098765432098773</v>
      </c>
      <c r="M274" s="44">
        <f t="shared" si="119"/>
        <v>82.098765432098773</v>
      </c>
      <c r="N274" s="45">
        <v>0</v>
      </c>
      <c r="O274" s="44">
        <f t="shared" si="120"/>
        <v>0</v>
      </c>
      <c r="P274" s="45">
        <v>0</v>
      </c>
      <c r="Q274" s="44">
        <f t="shared" si="121"/>
        <v>0</v>
      </c>
      <c r="R274" s="45">
        <v>0</v>
      </c>
      <c r="S274" s="44">
        <f t="shared" si="115"/>
        <v>0</v>
      </c>
      <c r="T274" s="45">
        <v>0</v>
      </c>
      <c r="U274" s="44">
        <f t="shared" si="122"/>
        <v>0</v>
      </c>
      <c r="V274" s="45">
        <v>15</v>
      </c>
      <c r="W274" s="44">
        <f t="shared" si="123"/>
        <v>0.46296296296296297</v>
      </c>
      <c r="X274" s="44">
        <v>0</v>
      </c>
      <c r="Y274" s="45">
        <v>0</v>
      </c>
      <c r="Z274" s="44">
        <f t="shared" si="124"/>
        <v>0</v>
      </c>
      <c r="AA274" s="706">
        <f t="shared" si="125"/>
        <v>174</v>
      </c>
      <c r="AB274" s="46">
        <v>7.0000000000000007E-2</v>
      </c>
      <c r="AC274" s="46">
        <v>5.0000000000000001E-3</v>
      </c>
      <c r="AD274" s="44">
        <f t="shared" si="113"/>
        <v>31.500000000000004</v>
      </c>
      <c r="AE274" s="47">
        <f t="shared" si="114"/>
        <v>2.25</v>
      </c>
    </row>
    <row r="275" spans="1:31" ht="13.7" customHeight="1" x14ac:dyDescent="0.2">
      <c r="A275" s="313" t="s">
        <v>162</v>
      </c>
      <c r="B275" s="36" t="s">
        <v>9</v>
      </c>
      <c r="C275" s="36" t="s">
        <v>1</v>
      </c>
      <c r="D275" s="750">
        <f t="shared" si="127"/>
        <v>550</v>
      </c>
      <c r="E275" s="43">
        <f t="shared" si="126"/>
        <v>338.62654320987656</v>
      </c>
      <c r="F275" s="43">
        <f t="shared" si="111"/>
        <v>211.37345679012344</v>
      </c>
      <c r="G275" s="38">
        <f t="shared" si="112"/>
        <v>0.38431537598204263</v>
      </c>
      <c r="H275" s="36">
        <v>4</v>
      </c>
      <c r="I275" s="740">
        <v>32.4</v>
      </c>
      <c r="J275" s="692">
        <v>1.08</v>
      </c>
      <c r="K275" s="843">
        <v>2660</v>
      </c>
      <c r="L275" s="43">
        <f t="shared" si="118"/>
        <v>82.098765432098773</v>
      </c>
      <c r="M275" s="44">
        <f t="shared" si="119"/>
        <v>82.098765432098773</v>
      </c>
      <c r="N275" s="45">
        <v>0</v>
      </c>
      <c r="O275" s="44">
        <f t="shared" si="120"/>
        <v>0</v>
      </c>
      <c r="P275" s="45">
        <v>0</v>
      </c>
      <c r="Q275" s="44">
        <f t="shared" si="121"/>
        <v>0</v>
      </c>
      <c r="R275" s="45">
        <v>0</v>
      </c>
      <c r="S275" s="44">
        <f t="shared" si="115"/>
        <v>0</v>
      </c>
      <c r="T275" s="45">
        <v>0</v>
      </c>
      <c r="U275" s="44">
        <f t="shared" si="122"/>
        <v>0</v>
      </c>
      <c r="V275" s="45">
        <v>15</v>
      </c>
      <c r="W275" s="44">
        <f t="shared" si="123"/>
        <v>0.46296296296296297</v>
      </c>
      <c r="X275" s="44">
        <v>0</v>
      </c>
      <c r="Y275" s="45">
        <v>0</v>
      </c>
      <c r="Z275" s="44">
        <f t="shared" si="124"/>
        <v>0</v>
      </c>
      <c r="AA275" s="706">
        <f t="shared" si="125"/>
        <v>232</v>
      </c>
      <c r="AB275" s="46">
        <v>7.0000000000000007E-2</v>
      </c>
      <c r="AC275" s="46">
        <v>5.0000000000000001E-3</v>
      </c>
      <c r="AD275" s="44">
        <f t="shared" si="113"/>
        <v>38.500000000000007</v>
      </c>
      <c r="AE275" s="47">
        <f t="shared" si="114"/>
        <v>2.75</v>
      </c>
    </row>
    <row r="276" spans="1:31" ht="13.7" customHeight="1" x14ac:dyDescent="0.2">
      <c r="A276" s="313" t="s">
        <v>162</v>
      </c>
      <c r="B276" s="36" t="s">
        <v>9</v>
      </c>
      <c r="C276" s="36" t="s">
        <v>1</v>
      </c>
      <c r="D276" s="750">
        <f t="shared" si="127"/>
        <v>650</v>
      </c>
      <c r="E276" s="43">
        <f t="shared" si="126"/>
        <v>399.8302469135802</v>
      </c>
      <c r="F276" s="43">
        <f t="shared" si="111"/>
        <v>250.1697530864198</v>
      </c>
      <c r="G276" s="38">
        <f t="shared" si="112"/>
        <v>0.38487654320987663</v>
      </c>
      <c r="H276" s="36">
        <v>5</v>
      </c>
      <c r="I276" s="740">
        <v>32.4</v>
      </c>
      <c r="J276" s="692">
        <v>1.08</v>
      </c>
      <c r="K276" s="843">
        <v>2660</v>
      </c>
      <c r="L276" s="43">
        <f t="shared" si="118"/>
        <v>82.098765432098773</v>
      </c>
      <c r="M276" s="44">
        <f t="shared" si="119"/>
        <v>82.098765432098773</v>
      </c>
      <c r="N276" s="45">
        <v>0</v>
      </c>
      <c r="O276" s="44">
        <f t="shared" si="120"/>
        <v>0</v>
      </c>
      <c r="P276" s="45">
        <v>0</v>
      </c>
      <c r="Q276" s="44">
        <f t="shared" si="121"/>
        <v>0</v>
      </c>
      <c r="R276" s="45">
        <v>0</v>
      </c>
      <c r="S276" s="44">
        <f t="shared" si="115"/>
        <v>0</v>
      </c>
      <c r="T276" s="45">
        <v>0</v>
      </c>
      <c r="U276" s="44">
        <f t="shared" si="122"/>
        <v>0</v>
      </c>
      <c r="V276" s="45">
        <v>15</v>
      </c>
      <c r="W276" s="44">
        <f t="shared" si="123"/>
        <v>0.46296296296296297</v>
      </c>
      <c r="X276" s="44">
        <v>0</v>
      </c>
      <c r="Y276" s="45">
        <v>0</v>
      </c>
      <c r="Z276" s="44">
        <f t="shared" si="124"/>
        <v>0</v>
      </c>
      <c r="AA276" s="706">
        <f t="shared" si="125"/>
        <v>290</v>
      </c>
      <c r="AB276" s="46">
        <v>7.0000000000000007E-2</v>
      </c>
      <c r="AC276" s="46">
        <v>5.0000000000000001E-3</v>
      </c>
      <c r="AD276" s="44">
        <f t="shared" si="113"/>
        <v>45.500000000000007</v>
      </c>
      <c r="AE276" s="47">
        <f t="shared" si="114"/>
        <v>3.25</v>
      </c>
    </row>
    <row r="277" spans="1:31" s="398" customFormat="1" ht="13.7" customHeight="1" thickBot="1" x14ac:dyDescent="0.25">
      <c r="A277" s="328" t="s">
        <v>162</v>
      </c>
      <c r="B277" s="48" t="s">
        <v>9</v>
      </c>
      <c r="C277" s="48" t="s">
        <v>1</v>
      </c>
      <c r="D277" s="754">
        <f t="shared" si="127"/>
        <v>750</v>
      </c>
      <c r="E277" s="55">
        <f t="shared" si="126"/>
        <v>461.03395061728395</v>
      </c>
      <c r="F277" s="55">
        <f t="shared" si="111"/>
        <v>288.96604938271605</v>
      </c>
      <c r="G277" s="50">
        <f t="shared" si="112"/>
        <v>0.38528806584362141</v>
      </c>
      <c r="H277" s="48">
        <v>6</v>
      </c>
      <c r="I277" s="741">
        <v>32.4</v>
      </c>
      <c r="J277" s="693">
        <v>1.08</v>
      </c>
      <c r="K277" s="843">
        <v>2660</v>
      </c>
      <c r="L277" s="55">
        <f t="shared" si="118"/>
        <v>82.098765432098773</v>
      </c>
      <c r="M277" s="56">
        <f t="shared" si="119"/>
        <v>82.098765432098773</v>
      </c>
      <c r="N277" s="57">
        <v>0</v>
      </c>
      <c r="O277" s="56">
        <f t="shared" si="120"/>
        <v>0</v>
      </c>
      <c r="P277" s="57">
        <v>0</v>
      </c>
      <c r="Q277" s="56">
        <f t="shared" si="121"/>
        <v>0</v>
      </c>
      <c r="R277" s="57">
        <v>0</v>
      </c>
      <c r="S277" s="56">
        <f t="shared" si="115"/>
        <v>0</v>
      </c>
      <c r="T277" s="57">
        <v>0</v>
      </c>
      <c r="U277" s="56">
        <f t="shared" si="122"/>
        <v>0</v>
      </c>
      <c r="V277" s="57">
        <v>15</v>
      </c>
      <c r="W277" s="56">
        <f t="shared" si="123"/>
        <v>0.46296296296296297</v>
      </c>
      <c r="X277" s="56">
        <v>0</v>
      </c>
      <c r="Y277" s="57">
        <v>0</v>
      </c>
      <c r="Z277" s="56">
        <f t="shared" si="124"/>
        <v>0</v>
      </c>
      <c r="AA277" s="707">
        <f t="shared" si="125"/>
        <v>348</v>
      </c>
      <c r="AB277" s="58">
        <v>7.0000000000000007E-2</v>
      </c>
      <c r="AC277" s="58">
        <v>5.0000000000000001E-3</v>
      </c>
      <c r="AD277" s="56">
        <f t="shared" si="113"/>
        <v>52.500000000000007</v>
      </c>
      <c r="AE277" s="59">
        <f t="shared" si="114"/>
        <v>3.75</v>
      </c>
    </row>
    <row r="278" spans="1:31" ht="13.7" customHeight="1" x14ac:dyDescent="0.2">
      <c r="A278" s="385" t="s">
        <v>162</v>
      </c>
      <c r="B278" s="24" t="s">
        <v>10</v>
      </c>
      <c r="C278" s="24" t="s">
        <v>1</v>
      </c>
      <c r="D278" s="753">
        <v>350</v>
      </c>
      <c r="E278" s="31">
        <f t="shared" si="126"/>
        <v>203.25617283950618</v>
      </c>
      <c r="F278" s="31">
        <f t="shared" si="111"/>
        <v>146.74382716049382</v>
      </c>
      <c r="G278" s="26">
        <f t="shared" si="112"/>
        <v>0.41926807760141094</v>
      </c>
      <c r="H278" s="24">
        <v>1</v>
      </c>
      <c r="I278" s="739">
        <v>32.4</v>
      </c>
      <c r="J278" s="691">
        <v>1.08</v>
      </c>
      <c r="K278" s="843">
        <v>3980</v>
      </c>
      <c r="L278" s="31">
        <f t="shared" si="118"/>
        <v>122.83950617283951</v>
      </c>
      <c r="M278" s="32">
        <f t="shared" si="119"/>
        <v>122.83950617283951</v>
      </c>
      <c r="N278" s="33">
        <v>0</v>
      </c>
      <c r="O278" s="32">
        <f t="shared" si="120"/>
        <v>0</v>
      </c>
      <c r="P278" s="33">
        <v>0</v>
      </c>
      <c r="Q278" s="32">
        <f t="shared" si="121"/>
        <v>0</v>
      </c>
      <c r="R278" s="33">
        <v>0</v>
      </c>
      <c r="S278" s="32">
        <f t="shared" si="115"/>
        <v>0</v>
      </c>
      <c r="T278" s="33">
        <v>0</v>
      </c>
      <c r="U278" s="32">
        <f t="shared" si="122"/>
        <v>0</v>
      </c>
      <c r="V278" s="33">
        <v>15</v>
      </c>
      <c r="W278" s="32">
        <f t="shared" si="123"/>
        <v>0.46296296296296297</v>
      </c>
      <c r="X278" s="32">
        <v>0</v>
      </c>
      <c r="Y278" s="33">
        <v>0</v>
      </c>
      <c r="Z278" s="32">
        <f t="shared" si="124"/>
        <v>0</v>
      </c>
      <c r="AA278" s="705">
        <f t="shared" si="125"/>
        <v>58</v>
      </c>
      <c r="AB278" s="34">
        <v>7.0000000000000007E-2</v>
      </c>
      <c r="AC278" s="34">
        <v>5.0000000000000001E-3</v>
      </c>
      <c r="AD278" s="32">
        <f t="shared" si="113"/>
        <v>24.500000000000004</v>
      </c>
      <c r="AE278" s="35">
        <f t="shared" si="114"/>
        <v>1.75</v>
      </c>
    </row>
    <row r="279" spans="1:31" ht="13.7" customHeight="1" x14ac:dyDescent="0.2">
      <c r="A279" s="313" t="s">
        <v>162</v>
      </c>
      <c r="B279" s="36" t="s">
        <v>10</v>
      </c>
      <c r="C279" s="36" t="s">
        <v>1</v>
      </c>
      <c r="D279" s="750">
        <f t="shared" si="127"/>
        <v>450</v>
      </c>
      <c r="E279" s="43">
        <f t="shared" si="126"/>
        <v>264.45987654320987</v>
      </c>
      <c r="F279" s="43">
        <f t="shared" si="111"/>
        <v>185.54012345679013</v>
      </c>
      <c r="G279" s="38">
        <f t="shared" si="112"/>
        <v>0.41231138545953361</v>
      </c>
      <c r="H279" s="36">
        <v>2</v>
      </c>
      <c r="I279" s="740">
        <v>32.4</v>
      </c>
      <c r="J279" s="692">
        <v>1.08</v>
      </c>
      <c r="K279" s="843">
        <v>3980</v>
      </c>
      <c r="L279" s="43">
        <f t="shared" si="118"/>
        <v>122.83950617283951</v>
      </c>
      <c r="M279" s="44">
        <f t="shared" si="119"/>
        <v>122.83950617283951</v>
      </c>
      <c r="N279" s="45">
        <v>0</v>
      </c>
      <c r="O279" s="44">
        <f t="shared" si="120"/>
        <v>0</v>
      </c>
      <c r="P279" s="45">
        <v>0</v>
      </c>
      <c r="Q279" s="44">
        <f t="shared" si="121"/>
        <v>0</v>
      </c>
      <c r="R279" s="45">
        <v>0</v>
      </c>
      <c r="S279" s="44">
        <f t="shared" si="115"/>
        <v>0</v>
      </c>
      <c r="T279" s="45">
        <v>0</v>
      </c>
      <c r="U279" s="44">
        <f t="shared" si="122"/>
        <v>0</v>
      </c>
      <c r="V279" s="45">
        <v>15</v>
      </c>
      <c r="W279" s="44">
        <f t="shared" si="123"/>
        <v>0.46296296296296297</v>
      </c>
      <c r="X279" s="44">
        <v>0</v>
      </c>
      <c r="Y279" s="45">
        <v>0</v>
      </c>
      <c r="Z279" s="44">
        <f t="shared" si="124"/>
        <v>0</v>
      </c>
      <c r="AA279" s="706">
        <f t="shared" si="125"/>
        <v>116</v>
      </c>
      <c r="AB279" s="46">
        <v>7.0000000000000007E-2</v>
      </c>
      <c r="AC279" s="46">
        <v>5.0000000000000001E-3</v>
      </c>
      <c r="AD279" s="44">
        <f t="shared" si="113"/>
        <v>31.500000000000004</v>
      </c>
      <c r="AE279" s="47">
        <f t="shared" si="114"/>
        <v>2.25</v>
      </c>
    </row>
    <row r="280" spans="1:31" ht="13.7" customHeight="1" x14ac:dyDescent="0.2">
      <c r="A280" s="313" t="s">
        <v>162</v>
      </c>
      <c r="B280" s="36" t="s">
        <v>10</v>
      </c>
      <c r="C280" s="36" t="s">
        <v>1</v>
      </c>
      <c r="D280" s="750">
        <f t="shared" si="127"/>
        <v>550</v>
      </c>
      <c r="E280" s="43">
        <f t="shared" si="126"/>
        <v>325.66358024691357</v>
      </c>
      <c r="F280" s="43">
        <f t="shared" ref="F280:F301" si="128">D280-E280</f>
        <v>224.33641975308643</v>
      </c>
      <c r="G280" s="38">
        <f t="shared" ref="G280:G301" si="129">F280/D280</f>
        <v>0.40788439955106626</v>
      </c>
      <c r="H280" s="36">
        <v>3</v>
      </c>
      <c r="I280" s="740">
        <v>32.4</v>
      </c>
      <c r="J280" s="692">
        <v>1.08</v>
      </c>
      <c r="K280" s="843">
        <v>3980</v>
      </c>
      <c r="L280" s="43">
        <f t="shared" si="118"/>
        <v>122.83950617283951</v>
      </c>
      <c r="M280" s="44">
        <f t="shared" si="119"/>
        <v>122.83950617283951</v>
      </c>
      <c r="N280" s="45">
        <v>0</v>
      </c>
      <c r="O280" s="44">
        <f t="shared" si="120"/>
        <v>0</v>
      </c>
      <c r="P280" s="45">
        <v>0</v>
      </c>
      <c r="Q280" s="44">
        <f t="shared" si="121"/>
        <v>0</v>
      </c>
      <c r="R280" s="45">
        <v>0</v>
      </c>
      <c r="S280" s="44">
        <f t="shared" si="115"/>
        <v>0</v>
      </c>
      <c r="T280" s="45">
        <v>0</v>
      </c>
      <c r="U280" s="44">
        <f t="shared" si="122"/>
        <v>0</v>
      </c>
      <c r="V280" s="45">
        <v>15</v>
      </c>
      <c r="W280" s="44">
        <f t="shared" si="123"/>
        <v>0.46296296296296297</v>
      </c>
      <c r="X280" s="44">
        <v>0</v>
      </c>
      <c r="Y280" s="45">
        <v>0</v>
      </c>
      <c r="Z280" s="44">
        <f t="shared" si="124"/>
        <v>0</v>
      </c>
      <c r="AA280" s="706">
        <f t="shared" si="125"/>
        <v>174</v>
      </c>
      <c r="AB280" s="46">
        <v>7.0000000000000007E-2</v>
      </c>
      <c r="AC280" s="46">
        <v>5.0000000000000001E-3</v>
      </c>
      <c r="AD280" s="44">
        <f t="shared" ref="AD280:AD301" si="130">D280*AB280</f>
        <v>38.500000000000007</v>
      </c>
      <c r="AE280" s="47">
        <f t="shared" ref="AE280:AE301" si="131">D280*AC280</f>
        <v>2.75</v>
      </c>
    </row>
    <row r="281" spans="1:31" ht="13.7" customHeight="1" x14ac:dyDescent="0.2">
      <c r="A281" s="313" t="s">
        <v>162</v>
      </c>
      <c r="B281" s="36" t="s">
        <v>10</v>
      </c>
      <c r="C281" s="36" t="s">
        <v>1</v>
      </c>
      <c r="D281" s="750">
        <f t="shared" si="127"/>
        <v>650</v>
      </c>
      <c r="E281" s="43">
        <f t="shared" si="126"/>
        <v>386.86728395061726</v>
      </c>
      <c r="F281" s="43">
        <f t="shared" si="128"/>
        <v>263.13271604938274</v>
      </c>
      <c r="G281" s="38">
        <f t="shared" si="129"/>
        <v>0.40481956315289652</v>
      </c>
      <c r="H281" s="36">
        <v>4</v>
      </c>
      <c r="I281" s="740">
        <v>32.4</v>
      </c>
      <c r="J281" s="692">
        <v>1.08</v>
      </c>
      <c r="K281" s="843">
        <v>3980</v>
      </c>
      <c r="L281" s="43">
        <f t="shared" si="118"/>
        <v>122.83950617283951</v>
      </c>
      <c r="M281" s="44">
        <f t="shared" si="119"/>
        <v>122.83950617283951</v>
      </c>
      <c r="N281" s="45">
        <v>0</v>
      </c>
      <c r="O281" s="44">
        <f t="shared" si="120"/>
        <v>0</v>
      </c>
      <c r="P281" s="45">
        <v>0</v>
      </c>
      <c r="Q281" s="44">
        <f t="shared" si="121"/>
        <v>0</v>
      </c>
      <c r="R281" s="45">
        <v>0</v>
      </c>
      <c r="S281" s="44">
        <f t="shared" ref="S281:S301" si="132">(R281*J281)*H281</f>
        <v>0</v>
      </c>
      <c r="T281" s="45">
        <v>0</v>
      </c>
      <c r="U281" s="44">
        <f t="shared" si="122"/>
        <v>0</v>
      </c>
      <c r="V281" s="45">
        <v>15</v>
      </c>
      <c r="W281" s="44">
        <f t="shared" si="123"/>
        <v>0.46296296296296297</v>
      </c>
      <c r="X281" s="44">
        <v>0</v>
      </c>
      <c r="Y281" s="45">
        <v>0</v>
      </c>
      <c r="Z281" s="44">
        <f t="shared" si="124"/>
        <v>0</v>
      </c>
      <c r="AA281" s="706">
        <f t="shared" si="125"/>
        <v>232</v>
      </c>
      <c r="AB281" s="46">
        <v>7.0000000000000007E-2</v>
      </c>
      <c r="AC281" s="46">
        <v>5.0000000000000001E-3</v>
      </c>
      <c r="AD281" s="44">
        <f t="shared" si="130"/>
        <v>45.500000000000007</v>
      </c>
      <c r="AE281" s="47">
        <f t="shared" si="131"/>
        <v>3.25</v>
      </c>
    </row>
    <row r="282" spans="1:31" ht="13.7" customHeight="1" x14ac:dyDescent="0.2">
      <c r="A282" s="313" t="s">
        <v>162</v>
      </c>
      <c r="B282" s="36" t="s">
        <v>10</v>
      </c>
      <c r="C282" s="36" t="s">
        <v>1</v>
      </c>
      <c r="D282" s="750">
        <f t="shared" si="127"/>
        <v>750</v>
      </c>
      <c r="E282" s="43">
        <f t="shared" si="126"/>
        <v>448.07098765432096</v>
      </c>
      <c r="F282" s="43">
        <f t="shared" si="128"/>
        <v>301.92901234567904</v>
      </c>
      <c r="G282" s="38">
        <f t="shared" si="129"/>
        <v>0.4025720164609054</v>
      </c>
      <c r="H282" s="36">
        <v>5</v>
      </c>
      <c r="I282" s="740">
        <v>32.4</v>
      </c>
      <c r="J282" s="692">
        <v>1.08</v>
      </c>
      <c r="K282" s="843">
        <v>3980</v>
      </c>
      <c r="L282" s="43">
        <f t="shared" si="118"/>
        <v>122.83950617283951</v>
      </c>
      <c r="M282" s="44">
        <f t="shared" si="119"/>
        <v>122.83950617283951</v>
      </c>
      <c r="N282" s="45">
        <v>0</v>
      </c>
      <c r="O282" s="44">
        <f t="shared" si="120"/>
        <v>0</v>
      </c>
      <c r="P282" s="45">
        <v>0</v>
      </c>
      <c r="Q282" s="44">
        <f t="shared" si="121"/>
        <v>0</v>
      </c>
      <c r="R282" s="45">
        <v>0</v>
      </c>
      <c r="S282" s="44">
        <f t="shared" si="132"/>
        <v>0</v>
      </c>
      <c r="T282" s="45">
        <v>0</v>
      </c>
      <c r="U282" s="44">
        <f t="shared" si="122"/>
        <v>0</v>
      </c>
      <c r="V282" s="45">
        <v>15</v>
      </c>
      <c r="W282" s="44">
        <f t="shared" si="123"/>
        <v>0.46296296296296297</v>
      </c>
      <c r="X282" s="44">
        <v>0</v>
      </c>
      <c r="Y282" s="45">
        <v>0</v>
      </c>
      <c r="Z282" s="44">
        <f t="shared" si="124"/>
        <v>0</v>
      </c>
      <c r="AA282" s="706">
        <f t="shared" si="125"/>
        <v>290</v>
      </c>
      <c r="AB282" s="46">
        <v>7.0000000000000007E-2</v>
      </c>
      <c r="AC282" s="46">
        <v>5.0000000000000001E-3</v>
      </c>
      <c r="AD282" s="44">
        <f t="shared" si="130"/>
        <v>52.500000000000007</v>
      </c>
      <c r="AE282" s="47">
        <f t="shared" si="131"/>
        <v>3.75</v>
      </c>
    </row>
    <row r="283" spans="1:31" ht="13.7" customHeight="1" thickBot="1" x14ac:dyDescent="0.25">
      <c r="A283" s="328" t="s">
        <v>162</v>
      </c>
      <c r="B283" s="48" t="s">
        <v>10</v>
      </c>
      <c r="C283" s="48" t="s">
        <v>1</v>
      </c>
      <c r="D283" s="754">
        <f t="shared" si="127"/>
        <v>850</v>
      </c>
      <c r="E283" s="55">
        <f t="shared" si="126"/>
        <v>509.27469135802471</v>
      </c>
      <c r="F283" s="55">
        <f t="shared" si="128"/>
        <v>340.72530864197529</v>
      </c>
      <c r="G283" s="50">
        <f t="shared" si="129"/>
        <v>0.4008533042846768</v>
      </c>
      <c r="H283" s="48">
        <v>6</v>
      </c>
      <c r="I283" s="741">
        <v>32.4</v>
      </c>
      <c r="J283" s="693">
        <v>1.08</v>
      </c>
      <c r="K283" s="843">
        <v>3980</v>
      </c>
      <c r="L283" s="55">
        <f t="shared" si="118"/>
        <v>122.83950617283951</v>
      </c>
      <c r="M283" s="56">
        <f t="shared" si="119"/>
        <v>122.83950617283951</v>
      </c>
      <c r="N283" s="57">
        <v>0</v>
      </c>
      <c r="O283" s="56">
        <f t="shared" si="120"/>
        <v>0</v>
      </c>
      <c r="P283" s="57">
        <v>0</v>
      </c>
      <c r="Q283" s="56">
        <f t="shared" si="121"/>
        <v>0</v>
      </c>
      <c r="R283" s="57">
        <v>0</v>
      </c>
      <c r="S283" s="56">
        <f t="shared" si="132"/>
        <v>0</v>
      </c>
      <c r="T283" s="57">
        <v>0</v>
      </c>
      <c r="U283" s="56">
        <f t="shared" si="122"/>
        <v>0</v>
      </c>
      <c r="V283" s="57">
        <v>15</v>
      </c>
      <c r="W283" s="56">
        <f t="shared" si="123"/>
        <v>0.46296296296296297</v>
      </c>
      <c r="X283" s="56">
        <v>0</v>
      </c>
      <c r="Y283" s="57">
        <v>0</v>
      </c>
      <c r="Z283" s="56">
        <f t="shared" si="124"/>
        <v>0</v>
      </c>
      <c r="AA283" s="707">
        <f t="shared" si="125"/>
        <v>348</v>
      </c>
      <c r="AB283" s="58">
        <v>7.0000000000000007E-2</v>
      </c>
      <c r="AC283" s="58">
        <v>5.0000000000000001E-3</v>
      </c>
      <c r="AD283" s="56">
        <f t="shared" si="130"/>
        <v>59.500000000000007</v>
      </c>
      <c r="AE283" s="59">
        <f t="shared" si="131"/>
        <v>4.25</v>
      </c>
    </row>
    <row r="284" spans="1:31" s="396" customFormat="1" ht="13.7" customHeight="1" x14ac:dyDescent="0.2">
      <c r="A284" s="385" t="s">
        <v>162</v>
      </c>
      <c r="B284" s="24" t="s">
        <v>11</v>
      </c>
      <c r="C284" s="24" t="s">
        <v>1</v>
      </c>
      <c r="D284" s="753">
        <v>450</v>
      </c>
      <c r="E284" s="31">
        <f t="shared" si="126"/>
        <v>284.36728395061732</v>
      </c>
      <c r="F284" s="31">
        <f t="shared" si="128"/>
        <v>165.63271604938268</v>
      </c>
      <c r="G284" s="26">
        <f t="shared" si="129"/>
        <v>0.36807270233196149</v>
      </c>
      <c r="H284" s="24">
        <v>1</v>
      </c>
      <c r="I284" s="739">
        <v>32.4</v>
      </c>
      <c r="J284" s="691">
        <v>1.08</v>
      </c>
      <c r="K284" s="843">
        <v>6365</v>
      </c>
      <c r="L284" s="31">
        <f t="shared" si="118"/>
        <v>196.45061728395063</v>
      </c>
      <c r="M284" s="32">
        <f t="shared" si="119"/>
        <v>196.45061728395063</v>
      </c>
      <c r="N284" s="33">
        <v>0</v>
      </c>
      <c r="O284" s="32">
        <f t="shared" si="120"/>
        <v>0</v>
      </c>
      <c r="P284" s="33">
        <v>0</v>
      </c>
      <c r="Q284" s="32">
        <f t="shared" si="121"/>
        <v>0</v>
      </c>
      <c r="R284" s="33">
        <v>0</v>
      </c>
      <c r="S284" s="32">
        <f t="shared" si="132"/>
        <v>0</v>
      </c>
      <c r="T284" s="33">
        <v>0</v>
      </c>
      <c r="U284" s="32">
        <f t="shared" si="122"/>
        <v>0</v>
      </c>
      <c r="V284" s="33">
        <v>15</v>
      </c>
      <c r="W284" s="32">
        <f t="shared" si="123"/>
        <v>0.46296296296296297</v>
      </c>
      <c r="X284" s="32">
        <v>0</v>
      </c>
      <c r="Y284" s="33">
        <v>0</v>
      </c>
      <c r="Z284" s="32">
        <f t="shared" si="124"/>
        <v>0</v>
      </c>
      <c r="AA284" s="705">
        <f t="shared" si="125"/>
        <v>58</v>
      </c>
      <c r="AB284" s="34">
        <v>7.0000000000000007E-2</v>
      </c>
      <c r="AC284" s="34">
        <v>5.0000000000000001E-3</v>
      </c>
      <c r="AD284" s="32">
        <f t="shared" si="130"/>
        <v>31.500000000000004</v>
      </c>
      <c r="AE284" s="35">
        <f t="shared" si="131"/>
        <v>2.25</v>
      </c>
    </row>
    <row r="285" spans="1:31" ht="13.7" customHeight="1" x14ac:dyDescent="0.2">
      <c r="A285" s="313" t="s">
        <v>162</v>
      </c>
      <c r="B285" s="36" t="s">
        <v>11</v>
      </c>
      <c r="C285" s="36" t="s">
        <v>1</v>
      </c>
      <c r="D285" s="750">
        <f t="shared" si="127"/>
        <v>550</v>
      </c>
      <c r="E285" s="43">
        <f t="shared" si="126"/>
        <v>345.57098765432102</v>
      </c>
      <c r="F285" s="43">
        <f t="shared" si="128"/>
        <v>204.42901234567898</v>
      </c>
      <c r="G285" s="38">
        <f t="shared" si="129"/>
        <v>0.37168911335577998</v>
      </c>
      <c r="H285" s="36">
        <v>2</v>
      </c>
      <c r="I285" s="740">
        <v>32.4</v>
      </c>
      <c r="J285" s="692">
        <v>1.08</v>
      </c>
      <c r="K285" s="843">
        <v>6365</v>
      </c>
      <c r="L285" s="43">
        <f t="shared" ref="L285:L289" si="133">K285/I285</f>
        <v>196.45061728395063</v>
      </c>
      <c r="M285" s="44">
        <f t="shared" ref="M285:M289" si="134">L285</f>
        <v>196.45061728395063</v>
      </c>
      <c r="N285" s="45">
        <v>0</v>
      </c>
      <c r="O285" s="44">
        <f t="shared" ref="O285:O289" si="135">(N285/I285)*H285</f>
        <v>0</v>
      </c>
      <c r="P285" s="45">
        <v>0</v>
      </c>
      <c r="Q285" s="44">
        <f t="shared" ref="Q285:Q289" si="136">P285/I285</f>
        <v>0</v>
      </c>
      <c r="R285" s="45">
        <v>0</v>
      </c>
      <c r="S285" s="44">
        <f t="shared" si="132"/>
        <v>0</v>
      </c>
      <c r="T285" s="45">
        <v>0</v>
      </c>
      <c r="U285" s="44">
        <f t="shared" ref="U285:U289" si="137">(T285/I285)</f>
        <v>0</v>
      </c>
      <c r="V285" s="45">
        <v>15</v>
      </c>
      <c r="W285" s="44">
        <f t="shared" ref="W285:W289" si="138">(V285/I285)</f>
        <v>0.46296296296296297</v>
      </c>
      <c r="X285" s="44">
        <v>0</v>
      </c>
      <c r="Y285" s="45">
        <v>0</v>
      </c>
      <c r="Z285" s="44">
        <f t="shared" ref="Z285:Z289" si="139">Y285/I285</f>
        <v>0</v>
      </c>
      <c r="AA285" s="706">
        <f t="shared" si="125"/>
        <v>116</v>
      </c>
      <c r="AB285" s="46">
        <v>7.0000000000000007E-2</v>
      </c>
      <c r="AC285" s="46">
        <v>5.0000000000000001E-3</v>
      </c>
      <c r="AD285" s="44">
        <f t="shared" si="130"/>
        <v>38.500000000000007</v>
      </c>
      <c r="AE285" s="47">
        <f t="shared" si="131"/>
        <v>2.75</v>
      </c>
    </row>
    <row r="286" spans="1:31" ht="13.7" customHeight="1" x14ac:dyDescent="0.2">
      <c r="A286" s="313" t="s">
        <v>162</v>
      </c>
      <c r="B286" s="36" t="s">
        <v>11</v>
      </c>
      <c r="C286" s="36" t="s">
        <v>1</v>
      </c>
      <c r="D286" s="750">
        <f t="shared" si="127"/>
        <v>650</v>
      </c>
      <c r="E286" s="43">
        <f t="shared" si="126"/>
        <v>406.77469135802471</v>
      </c>
      <c r="F286" s="43">
        <f t="shared" si="128"/>
        <v>243.22530864197529</v>
      </c>
      <c r="G286" s="38">
        <f t="shared" si="129"/>
        <v>0.37419278252611582</v>
      </c>
      <c r="H286" s="36">
        <v>3</v>
      </c>
      <c r="I286" s="740">
        <v>32.4</v>
      </c>
      <c r="J286" s="692">
        <v>1.08</v>
      </c>
      <c r="K286" s="843">
        <v>6365</v>
      </c>
      <c r="L286" s="43">
        <f t="shared" si="133"/>
        <v>196.45061728395063</v>
      </c>
      <c r="M286" s="44">
        <f t="shared" si="134"/>
        <v>196.45061728395063</v>
      </c>
      <c r="N286" s="45">
        <v>0</v>
      </c>
      <c r="O286" s="44">
        <f t="shared" si="135"/>
        <v>0</v>
      </c>
      <c r="P286" s="45">
        <v>0</v>
      </c>
      <c r="Q286" s="44">
        <f t="shared" si="136"/>
        <v>0</v>
      </c>
      <c r="R286" s="45">
        <v>0</v>
      </c>
      <c r="S286" s="44">
        <f t="shared" si="132"/>
        <v>0</v>
      </c>
      <c r="T286" s="45">
        <v>0</v>
      </c>
      <c r="U286" s="44">
        <f t="shared" si="137"/>
        <v>0</v>
      </c>
      <c r="V286" s="45">
        <v>15</v>
      </c>
      <c r="W286" s="44">
        <f t="shared" si="138"/>
        <v>0.46296296296296297</v>
      </c>
      <c r="X286" s="44">
        <v>0</v>
      </c>
      <c r="Y286" s="45">
        <v>0</v>
      </c>
      <c r="Z286" s="44">
        <f t="shared" si="139"/>
        <v>0</v>
      </c>
      <c r="AA286" s="706">
        <f t="shared" si="125"/>
        <v>174</v>
      </c>
      <c r="AB286" s="46">
        <v>7.0000000000000007E-2</v>
      </c>
      <c r="AC286" s="46">
        <v>5.0000000000000001E-3</v>
      </c>
      <c r="AD286" s="44">
        <f t="shared" si="130"/>
        <v>45.500000000000007</v>
      </c>
      <c r="AE286" s="47">
        <f t="shared" si="131"/>
        <v>3.25</v>
      </c>
    </row>
    <row r="287" spans="1:31" ht="13.7" customHeight="1" x14ac:dyDescent="0.2">
      <c r="A287" s="313" t="s">
        <v>162</v>
      </c>
      <c r="B287" s="36" t="s">
        <v>11</v>
      </c>
      <c r="C287" s="36" t="s">
        <v>1</v>
      </c>
      <c r="D287" s="750">
        <f t="shared" si="127"/>
        <v>750</v>
      </c>
      <c r="E287" s="43">
        <f t="shared" si="126"/>
        <v>467.97839506172841</v>
      </c>
      <c r="F287" s="43">
        <f t="shared" si="128"/>
        <v>282.02160493827159</v>
      </c>
      <c r="G287" s="38">
        <f t="shared" si="129"/>
        <v>0.37602880658436211</v>
      </c>
      <c r="H287" s="36">
        <v>4</v>
      </c>
      <c r="I287" s="740">
        <v>32.4</v>
      </c>
      <c r="J287" s="692">
        <v>1.08</v>
      </c>
      <c r="K287" s="843">
        <v>6365</v>
      </c>
      <c r="L287" s="43">
        <f t="shared" si="133"/>
        <v>196.45061728395063</v>
      </c>
      <c r="M287" s="44">
        <f t="shared" si="134"/>
        <v>196.45061728395063</v>
      </c>
      <c r="N287" s="45">
        <v>0</v>
      </c>
      <c r="O287" s="44">
        <f t="shared" si="135"/>
        <v>0</v>
      </c>
      <c r="P287" s="45">
        <v>0</v>
      </c>
      <c r="Q287" s="44">
        <f t="shared" si="136"/>
        <v>0</v>
      </c>
      <c r="R287" s="45">
        <v>0</v>
      </c>
      <c r="S287" s="44">
        <f t="shared" si="132"/>
        <v>0</v>
      </c>
      <c r="T287" s="45">
        <v>0</v>
      </c>
      <c r="U287" s="44">
        <f t="shared" si="137"/>
        <v>0</v>
      </c>
      <c r="V287" s="45">
        <v>15</v>
      </c>
      <c r="W287" s="44">
        <f t="shared" si="138"/>
        <v>0.46296296296296297</v>
      </c>
      <c r="X287" s="44">
        <v>0</v>
      </c>
      <c r="Y287" s="45">
        <v>0</v>
      </c>
      <c r="Z287" s="44">
        <f t="shared" si="139"/>
        <v>0</v>
      </c>
      <c r="AA287" s="706">
        <f t="shared" si="125"/>
        <v>232</v>
      </c>
      <c r="AB287" s="46">
        <v>7.0000000000000007E-2</v>
      </c>
      <c r="AC287" s="46">
        <v>5.0000000000000001E-3</v>
      </c>
      <c r="AD287" s="44">
        <f t="shared" si="130"/>
        <v>52.500000000000007</v>
      </c>
      <c r="AE287" s="47">
        <f t="shared" si="131"/>
        <v>3.75</v>
      </c>
    </row>
    <row r="288" spans="1:31" ht="13.7" customHeight="1" x14ac:dyDescent="0.2">
      <c r="A288" s="313" t="s">
        <v>162</v>
      </c>
      <c r="B288" s="36" t="s">
        <v>11</v>
      </c>
      <c r="C288" s="36" t="s">
        <v>1</v>
      </c>
      <c r="D288" s="750">
        <f t="shared" si="127"/>
        <v>850</v>
      </c>
      <c r="E288" s="43">
        <f t="shared" si="126"/>
        <v>529.1820987654321</v>
      </c>
      <c r="F288" s="43">
        <f t="shared" si="128"/>
        <v>320.8179012345679</v>
      </c>
      <c r="G288" s="38">
        <f t="shared" si="129"/>
        <v>0.37743282498184461</v>
      </c>
      <c r="H288" s="36">
        <v>5</v>
      </c>
      <c r="I288" s="740">
        <v>32.4</v>
      </c>
      <c r="J288" s="692">
        <v>1.08</v>
      </c>
      <c r="K288" s="843">
        <v>6365</v>
      </c>
      <c r="L288" s="43">
        <f t="shared" si="133"/>
        <v>196.45061728395063</v>
      </c>
      <c r="M288" s="44">
        <f t="shared" si="134"/>
        <v>196.45061728395063</v>
      </c>
      <c r="N288" s="45">
        <v>0</v>
      </c>
      <c r="O288" s="44">
        <f t="shared" si="135"/>
        <v>0</v>
      </c>
      <c r="P288" s="45">
        <v>0</v>
      </c>
      <c r="Q288" s="44">
        <f t="shared" si="136"/>
        <v>0</v>
      </c>
      <c r="R288" s="45">
        <v>0</v>
      </c>
      <c r="S288" s="44">
        <f t="shared" si="132"/>
        <v>0</v>
      </c>
      <c r="T288" s="45">
        <v>0</v>
      </c>
      <c r="U288" s="44">
        <f t="shared" si="137"/>
        <v>0</v>
      </c>
      <c r="V288" s="45">
        <v>15</v>
      </c>
      <c r="W288" s="44">
        <f t="shared" si="138"/>
        <v>0.46296296296296297</v>
      </c>
      <c r="X288" s="44">
        <v>0</v>
      </c>
      <c r="Y288" s="45">
        <v>0</v>
      </c>
      <c r="Z288" s="44">
        <f t="shared" si="139"/>
        <v>0</v>
      </c>
      <c r="AA288" s="706">
        <f t="shared" si="125"/>
        <v>290</v>
      </c>
      <c r="AB288" s="46">
        <v>7.0000000000000007E-2</v>
      </c>
      <c r="AC288" s="46">
        <v>5.0000000000000001E-3</v>
      </c>
      <c r="AD288" s="44">
        <f t="shared" si="130"/>
        <v>59.500000000000007</v>
      </c>
      <c r="AE288" s="47">
        <f t="shared" si="131"/>
        <v>4.25</v>
      </c>
    </row>
    <row r="289" spans="1:31" s="398" customFormat="1" ht="13.7" customHeight="1" thickBot="1" x14ac:dyDescent="0.25">
      <c r="A289" s="328" t="s">
        <v>162</v>
      </c>
      <c r="B289" s="48" t="s">
        <v>11</v>
      </c>
      <c r="C289" s="48" t="s">
        <v>1</v>
      </c>
      <c r="D289" s="754">
        <f t="shared" si="127"/>
        <v>950</v>
      </c>
      <c r="E289" s="55">
        <f t="shared" si="126"/>
        <v>590.3858024691358</v>
      </c>
      <c r="F289" s="55">
        <f t="shared" si="128"/>
        <v>359.6141975308642</v>
      </c>
      <c r="G289" s="50">
        <f t="shared" si="129"/>
        <v>0.37854126055880444</v>
      </c>
      <c r="H289" s="48">
        <v>6</v>
      </c>
      <c r="I289" s="741">
        <v>32.4</v>
      </c>
      <c r="J289" s="693">
        <v>1.08</v>
      </c>
      <c r="K289" s="843">
        <v>6365</v>
      </c>
      <c r="L289" s="55">
        <f t="shared" si="133"/>
        <v>196.45061728395063</v>
      </c>
      <c r="M289" s="56">
        <f t="shared" si="134"/>
        <v>196.45061728395063</v>
      </c>
      <c r="N289" s="57">
        <v>0</v>
      </c>
      <c r="O289" s="56">
        <f t="shared" si="135"/>
        <v>0</v>
      </c>
      <c r="P289" s="57">
        <v>0</v>
      </c>
      <c r="Q289" s="56">
        <f t="shared" si="136"/>
        <v>0</v>
      </c>
      <c r="R289" s="57">
        <v>0</v>
      </c>
      <c r="S289" s="56">
        <f t="shared" si="132"/>
        <v>0</v>
      </c>
      <c r="T289" s="57">
        <v>0</v>
      </c>
      <c r="U289" s="56">
        <f t="shared" si="137"/>
        <v>0</v>
      </c>
      <c r="V289" s="57">
        <v>15</v>
      </c>
      <c r="W289" s="56">
        <f t="shared" si="138"/>
        <v>0.46296296296296297</v>
      </c>
      <c r="X289" s="56">
        <v>0</v>
      </c>
      <c r="Y289" s="57">
        <v>0</v>
      </c>
      <c r="Z289" s="56">
        <f t="shared" si="139"/>
        <v>0</v>
      </c>
      <c r="AA289" s="707">
        <f t="shared" si="125"/>
        <v>348</v>
      </c>
      <c r="AB289" s="58">
        <v>7.0000000000000007E-2</v>
      </c>
      <c r="AC289" s="58">
        <v>5.0000000000000001E-3</v>
      </c>
      <c r="AD289" s="56">
        <f t="shared" si="130"/>
        <v>66.5</v>
      </c>
      <c r="AE289" s="59">
        <f t="shared" si="131"/>
        <v>4.75</v>
      </c>
    </row>
    <row r="290" spans="1:31" s="396" customFormat="1" ht="13.7" customHeight="1" x14ac:dyDescent="0.2">
      <c r="A290" s="385" t="s">
        <v>317</v>
      </c>
      <c r="B290" s="322" t="s">
        <v>10</v>
      </c>
      <c r="C290" s="322" t="s">
        <v>1</v>
      </c>
      <c r="D290" s="599">
        <v>750</v>
      </c>
      <c r="E290" s="323">
        <f t="shared" ref="E290:E301" si="140">SUM(M290,O290,Q290,S290,U290,W290,X290,Z290,AA290,AD290,AE290)</f>
        <v>296.8055555555556</v>
      </c>
      <c r="F290" s="323">
        <f t="shared" si="128"/>
        <v>453.1944444444444</v>
      </c>
      <c r="G290" s="399">
        <f t="shared" si="129"/>
        <v>0.60425925925925916</v>
      </c>
      <c r="H290" s="322">
        <v>1</v>
      </c>
      <c r="I290" s="691">
        <v>32.4</v>
      </c>
      <c r="J290" s="691">
        <v>1.08</v>
      </c>
      <c r="K290" s="843">
        <v>5850</v>
      </c>
      <c r="L290" s="323">
        <f t="shared" ref="L290:L301" si="141">K290/I290</f>
        <v>180.55555555555557</v>
      </c>
      <c r="M290" s="324">
        <f t="shared" ref="M290:M301" si="142">L290</f>
        <v>180.55555555555557</v>
      </c>
      <c r="N290" s="325">
        <v>0</v>
      </c>
      <c r="O290" s="324">
        <f t="shared" ref="O290:O301" si="143">N290/I290</f>
        <v>0</v>
      </c>
      <c r="P290" s="325">
        <v>0</v>
      </c>
      <c r="Q290" s="324">
        <f t="shared" ref="Q290:Q301" si="144">P290/I290</f>
        <v>0</v>
      </c>
      <c r="R290" s="325">
        <v>0</v>
      </c>
      <c r="S290" s="324">
        <f t="shared" si="132"/>
        <v>0</v>
      </c>
      <c r="T290" s="325">
        <v>0</v>
      </c>
      <c r="U290" s="324">
        <f t="shared" ref="U290:U301" si="145">(T290/I290)</f>
        <v>0</v>
      </c>
      <c r="V290" s="325">
        <v>0</v>
      </c>
      <c r="W290" s="324">
        <f t="shared" ref="W290:W301" si="146">(V290/I290)</f>
        <v>0</v>
      </c>
      <c r="X290" s="324">
        <v>0</v>
      </c>
      <c r="Y290" s="325">
        <v>0</v>
      </c>
      <c r="Z290" s="324">
        <f t="shared" ref="Z290:Z301" si="147">Y290/I290</f>
        <v>0</v>
      </c>
      <c r="AA290" s="324">
        <f t="shared" ref="AA290:AA301" si="148">60*H290</f>
        <v>60</v>
      </c>
      <c r="AB290" s="326">
        <v>7.0000000000000007E-2</v>
      </c>
      <c r="AC290" s="326">
        <v>5.0000000000000001E-3</v>
      </c>
      <c r="AD290" s="324">
        <f t="shared" si="130"/>
        <v>52.500000000000007</v>
      </c>
      <c r="AE290" s="327">
        <f t="shared" si="131"/>
        <v>3.75</v>
      </c>
    </row>
    <row r="291" spans="1:31" ht="13.7" customHeight="1" x14ac:dyDescent="0.2">
      <c r="A291" s="313" t="s">
        <v>317</v>
      </c>
      <c r="B291" s="314" t="s">
        <v>10</v>
      </c>
      <c r="C291" s="314" t="s">
        <v>1</v>
      </c>
      <c r="D291" s="600">
        <v>750</v>
      </c>
      <c r="E291" s="315">
        <f t="shared" si="140"/>
        <v>356.80555555555554</v>
      </c>
      <c r="F291" s="315">
        <f t="shared" si="128"/>
        <v>393.19444444444446</v>
      </c>
      <c r="G291" s="400">
        <f t="shared" si="129"/>
        <v>0.52425925925925931</v>
      </c>
      <c r="H291" s="314">
        <v>2</v>
      </c>
      <c r="I291" s="692">
        <v>32.4</v>
      </c>
      <c r="J291" s="692">
        <v>1.08</v>
      </c>
      <c r="K291" s="843">
        <v>5850</v>
      </c>
      <c r="L291" s="315">
        <f t="shared" si="141"/>
        <v>180.55555555555557</v>
      </c>
      <c r="M291" s="316">
        <f t="shared" si="142"/>
        <v>180.55555555555557</v>
      </c>
      <c r="N291" s="317">
        <v>0</v>
      </c>
      <c r="O291" s="316">
        <f t="shared" si="143"/>
        <v>0</v>
      </c>
      <c r="P291" s="317">
        <v>0</v>
      </c>
      <c r="Q291" s="316">
        <f t="shared" si="144"/>
        <v>0</v>
      </c>
      <c r="R291" s="317">
        <v>0</v>
      </c>
      <c r="S291" s="316">
        <f t="shared" si="132"/>
        <v>0</v>
      </c>
      <c r="T291" s="317">
        <v>0</v>
      </c>
      <c r="U291" s="316">
        <f t="shared" si="145"/>
        <v>0</v>
      </c>
      <c r="V291" s="317">
        <v>0</v>
      </c>
      <c r="W291" s="316">
        <f t="shared" si="146"/>
        <v>0</v>
      </c>
      <c r="X291" s="316">
        <v>0</v>
      </c>
      <c r="Y291" s="317">
        <v>0</v>
      </c>
      <c r="Z291" s="316">
        <f t="shared" si="147"/>
        <v>0</v>
      </c>
      <c r="AA291" s="316">
        <f t="shared" si="148"/>
        <v>120</v>
      </c>
      <c r="AB291" s="318">
        <v>7.0000000000000007E-2</v>
      </c>
      <c r="AC291" s="318">
        <v>5.0000000000000001E-3</v>
      </c>
      <c r="AD291" s="316">
        <f t="shared" si="130"/>
        <v>52.500000000000007</v>
      </c>
      <c r="AE291" s="319">
        <f t="shared" si="131"/>
        <v>3.75</v>
      </c>
    </row>
    <row r="292" spans="1:31" ht="13.7" customHeight="1" x14ac:dyDescent="0.2">
      <c r="A292" s="313" t="s">
        <v>317</v>
      </c>
      <c r="B292" s="314" t="s">
        <v>10</v>
      </c>
      <c r="C292" s="314" t="s">
        <v>1</v>
      </c>
      <c r="D292" s="600">
        <v>850</v>
      </c>
      <c r="E292" s="315">
        <f t="shared" si="140"/>
        <v>424.30555555555554</v>
      </c>
      <c r="F292" s="315">
        <f t="shared" si="128"/>
        <v>425.69444444444446</v>
      </c>
      <c r="G292" s="400">
        <f t="shared" si="129"/>
        <v>0.50081699346405228</v>
      </c>
      <c r="H292" s="314">
        <v>3</v>
      </c>
      <c r="I292" s="692">
        <v>32.4</v>
      </c>
      <c r="J292" s="692">
        <v>1.08</v>
      </c>
      <c r="K292" s="843">
        <v>5850</v>
      </c>
      <c r="L292" s="315">
        <f t="shared" si="141"/>
        <v>180.55555555555557</v>
      </c>
      <c r="M292" s="316">
        <f t="shared" si="142"/>
        <v>180.55555555555557</v>
      </c>
      <c r="N292" s="317">
        <v>0</v>
      </c>
      <c r="O292" s="316">
        <f t="shared" si="143"/>
        <v>0</v>
      </c>
      <c r="P292" s="317">
        <v>0</v>
      </c>
      <c r="Q292" s="316">
        <f t="shared" si="144"/>
        <v>0</v>
      </c>
      <c r="R292" s="317">
        <v>0</v>
      </c>
      <c r="S292" s="316">
        <f t="shared" si="132"/>
        <v>0</v>
      </c>
      <c r="T292" s="317">
        <v>0</v>
      </c>
      <c r="U292" s="316">
        <f t="shared" si="145"/>
        <v>0</v>
      </c>
      <c r="V292" s="317">
        <v>0</v>
      </c>
      <c r="W292" s="316">
        <f t="shared" si="146"/>
        <v>0</v>
      </c>
      <c r="X292" s="316">
        <v>0</v>
      </c>
      <c r="Y292" s="317">
        <v>0</v>
      </c>
      <c r="Z292" s="316">
        <f t="shared" si="147"/>
        <v>0</v>
      </c>
      <c r="AA292" s="316">
        <f t="shared" si="148"/>
        <v>180</v>
      </c>
      <c r="AB292" s="318">
        <v>7.0000000000000007E-2</v>
      </c>
      <c r="AC292" s="318">
        <v>5.0000000000000001E-3</v>
      </c>
      <c r="AD292" s="316">
        <f t="shared" si="130"/>
        <v>59.500000000000007</v>
      </c>
      <c r="AE292" s="319">
        <f t="shared" si="131"/>
        <v>4.25</v>
      </c>
    </row>
    <row r="293" spans="1:31" ht="13.7" customHeight="1" x14ac:dyDescent="0.2">
      <c r="A293" s="313" t="s">
        <v>317</v>
      </c>
      <c r="B293" s="314" t="s">
        <v>10</v>
      </c>
      <c r="C293" s="314" t="s">
        <v>1</v>
      </c>
      <c r="D293" s="600">
        <v>950</v>
      </c>
      <c r="E293" s="315">
        <f t="shared" si="140"/>
        <v>491.80555555555554</v>
      </c>
      <c r="F293" s="315">
        <f t="shared" si="128"/>
        <v>458.19444444444446</v>
      </c>
      <c r="G293" s="400">
        <f t="shared" si="129"/>
        <v>0.48230994152046786</v>
      </c>
      <c r="H293" s="314">
        <v>4</v>
      </c>
      <c r="I293" s="692">
        <v>32.4</v>
      </c>
      <c r="J293" s="692">
        <v>1.08</v>
      </c>
      <c r="K293" s="843">
        <v>5850</v>
      </c>
      <c r="L293" s="315">
        <f t="shared" si="141"/>
        <v>180.55555555555557</v>
      </c>
      <c r="M293" s="316">
        <f t="shared" si="142"/>
        <v>180.55555555555557</v>
      </c>
      <c r="N293" s="317">
        <v>0</v>
      </c>
      <c r="O293" s="316">
        <f t="shared" si="143"/>
        <v>0</v>
      </c>
      <c r="P293" s="317">
        <v>0</v>
      </c>
      <c r="Q293" s="316">
        <f t="shared" si="144"/>
        <v>0</v>
      </c>
      <c r="R293" s="317">
        <v>0</v>
      </c>
      <c r="S293" s="316">
        <f t="shared" si="132"/>
        <v>0</v>
      </c>
      <c r="T293" s="317">
        <v>0</v>
      </c>
      <c r="U293" s="316">
        <f t="shared" si="145"/>
        <v>0</v>
      </c>
      <c r="V293" s="317">
        <v>0</v>
      </c>
      <c r="W293" s="316">
        <f t="shared" si="146"/>
        <v>0</v>
      </c>
      <c r="X293" s="316">
        <v>0</v>
      </c>
      <c r="Y293" s="317">
        <v>0</v>
      </c>
      <c r="Z293" s="316">
        <f t="shared" si="147"/>
        <v>0</v>
      </c>
      <c r="AA293" s="316">
        <f t="shared" si="148"/>
        <v>240</v>
      </c>
      <c r="AB293" s="318">
        <v>7.0000000000000007E-2</v>
      </c>
      <c r="AC293" s="318">
        <v>5.0000000000000001E-3</v>
      </c>
      <c r="AD293" s="316">
        <f t="shared" si="130"/>
        <v>66.5</v>
      </c>
      <c r="AE293" s="319">
        <f t="shared" si="131"/>
        <v>4.75</v>
      </c>
    </row>
    <row r="294" spans="1:31" ht="13.7" customHeight="1" x14ac:dyDescent="0.2">
      <c r="A294" s="313" t="s">
        <v>317</v>
      </c>
      <c r="B294" s="314" t="s">
        <v>10</v>
      </c>
      <c r="C294" s="314" t="s">
        <v>1</v>
      </c>
      <c r="D294" s="600">
        <v>1050</v>
      </c>
      <c r="E294" s="315">
        <f t="shared" si="140"/>
        <v>559.30555555555554</v>
      </c>
      <c r="F294" s="315">
        <f t="shared" si="128"/>
        <v>490.69444444444446</v>
      </c>
      <c r="G294" s="400">
        <f t="shared" si="129"/>
        <v>0.46732804232804231</v>
      </c>
      <c r="H294" s="314">
        <v>5</v>
      </c>
      <c r="I294" s="692">
        <v>32.4</v>
      </c>
      <c r="J294" s="692">
        <v>1.08</v>
      </c>
      <c r="K294" s="843">
        <v>5850</v>
      </c>
      <c r="L294" s="315">
        <f t="shared" si="141"/>
        <v>180.55555555555557</v>
      </c>
      <c r="M294" s="316">
        <f t="shared" si="142"/>
        <v>180.55555555555557</v>
      </c>
      <c r="N294" s="317">
        <v>0</v>
      </c>
      <c r="O294" s="316">
        <f t="shared" si="143"/>
        <v>0</v>
      </c>
      <c r="P294" s="317">
        <v>0</v>
      </c>
      <c r="Q294" s="316">
        <f t="shared" si="144"/>
        <v>0</v>
      </c>
      <c r="R294" s="317">
        <v>0</v>
      </c>
      <c r="S294" s="316">
        <f t="shared" si="132"/>
        <v>0</v>
      </c>
      <c r="T294" s="317">
        <v>0</v>
      </c>
      <c r="U294" s="316">
        <f t="shared" si="145"/>
        <v>0</v>
      </c>
      <c r="V294" s="317">
        <v>0</v>
      </c>
      <c r="W294" s="316">
        <f t="shared" si="146"/>
        <v>0</v>
      </c>
      <c r="X294" s="316">
        <v>0</v>
      </c>
      <c r="Y294" s="317">
        <v>0</v>
      </c>
      <c r="Z294" s="316">
        <f t="shared" si="147"/>
        <v>0</v>
      </c>
      <c r="AA294" s="316">
        <f t="shared" si="148"/>
        <v>300</v>
      </c>
      <c r="AB294" s="318">
        <v>7.0000000000000007E-2</v>
      </c>
      <c r="AC294" s="318">
        <v>5.0000000000000001E-3</v>
      </c>
      <c r="AD294" s="316">
        <f t="shared" si="130"/>
        <v>73.5</v>
      </c>
      <c r="AE294" s="319">
        <f t="shared" si="131"/>
        <v>5.25</v>
      </c>
    </row>
    <row r="295" spans="1:31" s="398" customFormat="1" ht="13.7" customHeight="1" thickBot="1" x14ac:dyDescent="0.25">
      <c r="A295" s="328" t="s">
        <v>317</v>
      </c>
      <c r="B295" s="329" t="s">
        <v>10</v>
      </c>
      <c r="C295" s="329" t="s">
        <v>1</v>
      </c>
      <c r="D295" s="601">
        <v>1150</v>
      </c>
      <c r="E295" s="330">
        <f t="shared" si="140"/>
        <v>626.80555555555554</v>
      </c>
      <c r="F295" s="330">
        <f t="shared" si="128"/>
        <v>523.19444444444446</v>
      </c>
      <c r="G295" s="401">
        <f t="shared" si="129"/>
        <v>0.45495169082125603</v>
      </c>
      <c r="H295" s="329">
        <v>6</v>
      </c>
      <c r="I295" s="693">
        <v>32.4</v>
      </c>
      <c r="J295" s="693">
        <v>1.08</v>
      </c>
      <c r="K295" s="843">
        <v>5850</v>
      </c>
      <c r="L295" s="330">
        <f t="shared" si="141"/>
        <v>180.55555555555557</v>
      </c>
      <c r="M295" s="331">
        <f t="shared" si="142"/>
        <v>180.55555555555557</v>
      </c>
      <c r="N295" s="332">
        <v>0</v>
      </c>
      <c r="O295" s="331">
        <f t="shared" si="143"/>
        <v>0</v>
      </c>
      <c r="P295" s="332">
        <v>0</v>
      </c>
      <c r="Q295" s="331">
        <f t="shared" si="144"/>
        <v>0</v>
      </c>
      <c r="R295" s="332">
        <v>0</v>
      </c>
      <c r="S295" s="331">
        <f t="shared" si="132"/>
        <v>0</v>
      </c>
      <c r="T295" s="332">
        <v>0</v>
      </c>
      <c r="U295" s="331">
        <f t="shared" si="145"/>
        <v>0</v>
      </c>
      <c r="V295" s="332">
        <v>0</v>
      </c>
      <c r="W295" s="331">
        <f t="shared" si="146"/>
        <v>0</v>
      </c>
      <c r="X295" s="331">
        <v>0</v>
      </c>
      <c r="Y295" s="332">
        <v>0</v>
      </c>
      <c r="Z295" s="331">
        <f t="shared" si="147"/>
        <v>0</v>
      </c>
      <c r="AA295" s="331">
        <f t="shared" si="148"/>
        <v>360</v>
      </c>
      <c r="AB295" s="333">
        <v>7.0000000000000007E-2</v>
      </c>
      <c r="AC295" s="333">
        <v>5.0000000000000001E-3</v>
      </c>
      <c r="AD295" s="331">
        <f t="shared" si="130"/>
        <v>80.500000000000014</v>
      </c>
      <c r="AE295" s="334">
        <f t="shared" si="131"/>
        <v>5.75</v>
      </c>
    </row>
    <row r="296" spans="1:31" ht="13.7" customHeight="1" x14ac:dyDescent="0.2">
      <c r="A296" s="385" t="s">
        <v>317</v>
      </c>
      <c r="B296" s="322" t="s">
        <v>11</v>
      </c>
      <c r="C296" s="322" t="s">
        <v>1</v>
      </c>
      <c r="D296" s="599">
        <v>750</v>
      </c>
      <c r="E296" s="323">
        <f t="shared" si="140"/>
        <v>295.10802469135803</v>
      </c>
      <c r="F296" s="323">
        <f t="shared" si="128"/>
        <v>454.89197530864197</v>
      </c>
      <c r="G296" s="399">
        <f t="shared" si="129"/>
        <v>0.60652263374485593</v>
      </c>
      <c r="H296" s="322">
        <v>1</v>
      </c>
      <c r="I296" s="691">
        <v>32.4</v>
      </c>
      <c r="J296" s="691">
        <v>1.08</v>
      </c>
      <c r="K296" s="843">
        <v>5795</v>
      </c>
      <c r="L296" s="323">
        <f t="shared" si="141"/>
        <v>178.85802469135803</v>
      </c>
      <c r="M296" s="324">
        <f t="shared" si="142"/>
        <v>178.85802469135803</v>
      </c>
      <c r="N296" s="325">
        <v>0</v>
      </c>
      <c r="O296" s="324">
        <f t="shared" si="143"/>
        <v>0</v>
      </c>
      <c r="P296" s="325">
        <v>0</v>
      </c>
      <c r="Q296" s="324">
        <f t="shared" si="144"/>
        <v>0</v>
      </c>
      <c r="R296" s="325">
        <v>0</v>
      </c>
      <c r="S296" s="324">
        <f t="shared" si="132"/>
        <v>0</v>
      </c>
      <c r="T296" s="325">
        <v>0</v>
      </c>
      <c r="U296" s="324">
        <f t="shared" si="145"/>
        <v>0</v>
      </c>
      <c r="V296" s="325">
        <v>0</v>
      </c>
      <c r="W296" s="324">
        <f t="shared" si="146"/>
        <v>0</v>
      </c>
      <c r="X296" s="324">
        <v>0</v>
      </c>
      <c r="Y296" s="325">
        <v>0</v>
      </c>
      <c r="Z296" s="324">
        <f t="shared" si="147"/>
        <v>0</v>
      </c>
      <c r="AA296" s="324">
        <f t="shared" si="148"/>
        <v>60</v>
      </c>
      <c r="AB296" s="326">
        <v>7.0000000000000007E-2</v>
      </c>
      <c r="AC296" s="326">
        <v>5.0000000000000001E-3</v>
      </c>
      <c r="AD296" s="324">
        <f t="shared" si="130"/>
        <v>52.500000000000007</v>
      </c>
      <c r="AE296" s="327">
        <f t="shared" si="131"/>
        <v>3.75</v>
      </c>
    </row>
    <row r="297" spans="1:31" ht="13.7" customHeight="1" x14ac:dyDescent="0.2">
      <c r="A297" s="313" t="s">
        <v>317</v>
      </c>
      <c r="B297" s="314" t="s">
        <v>11</v>
      </c>
      <c r="C297" s="314" t="s">
        <v>1</v>
      </c>
      <c r="D297" s="600">
        <v>750</v>
      </c>
      <c r="E297" s="315">
        <f t="shared" si="140"/>
        <v>355.10802469135803</v>
      </c>
      <c r="F297" s="315">
        <f t="shared" si="128"/>
        <v>394.89197530864197</v>
      </c>
      <c r="G297" s="400">
        <f t="shared" si="129"/>
        <v>0.52652263374485597</v>
      </c>
      <c r="H297" s="314">
        <v>2</v>
      </c>
      <c r="I297" s="692">
        <v>32.4</v>
      </c>
      <c r="J297" s="692">
        <v>1.08</v>
      </c>
      <c r="K297" s="843">
        <v>5795</v>
      </c>
      <c r="L297" s="315">
        <f t="shared" si="141"/>
        <v>178.85802469135803</v>
      </c>
      <c r="M297" s="316">
        <f t="shared" si="142"/>
        <v>178.85802469135803</v>
      </c>
      <c r="N297" s="317">
        <v>0</v>
      </c>
      <c r="O297" s="316">
        <f t="shared" si="143"/>
        <v>0</v>
      </c>
      <c r="P297" s="317">
        <v>0</v>
      </c>
      <c r="Q297" s="316">
        <f t="shared" si="144"/>
        <v>0</v>
      </c>
      <c r="R297" s="317">
        <v>0</v>
      </c>
      <c r="S297" s="316">
        <f t="shared" si="132"/>
        <v>0</v>
      </c>
      <c r="T297" s="317">
        <v>0</v>
      </c>
      <c r="U297" s="316">
        <f t="shared" si="145"/>
        <v>0</v>
      </c>
      <c r="V297" s="317">
        <v>0</v>
      </c>
      <c r="W297" s="316">
        <f t="shared" si="146"/>
        <v>0</v>
      </c>
      <c r="X297" s="316">
        <v>0</v>
      </c>
      <c r="Y297" s="317">
        <v>0</v>
      </c>
      <c r="Z297" s="316">
        <f t="shared" si="147"/>
        <v>0</v>
      </c>
      <c r="AA297" s="316">
        <f t="shared" si="148"/>
        <v>120</v>
      </c>
      <c r="AB297" s="318">
        <v>7.0000000000000007E-2</v>
      </c>
      <c r="AC297" s="318">
        <v>5.0000000000000001E-3</v>
      </c>
      <c r="AD297" s="316">
        <f t="shared" si="130"/>
        <v>52.500000000000007</v>
      </c>
      <c r="AE297" s="319">
        <f t="shared" si="131"/>
        <v>3.75</v>
      </c>
    </row>
    <row r="298" spans="1:31" ht="13.7" customHeight="1" x14ac:dyDescent="0.2">
      <c r="A298" s="313" t="s">
        <v>317</v>
      </c>
      <c r="B298" s="314" t="s">
        <v>11</v>
      </c>
      <c r="C298" s="314" t="s">
        <v>1</v>
      </c>
      <c r="D298" s="600">
        <v>850</v>
      </c>
      <c r="E298" s="315">
        <f t="shared" si="140"/>
        <v>422.60802469135803</v>
      </c>
      <c r="F298" s="315">
        <f t="shared" si="128"/>
        <v>427.39197530864197</v>
      </c>
      <c r="G298" s="400">
        <f t="shared" si="129"/>
        <v>0.50281408859840238</v>
      </c>
      <c r="H298" s="314">
        <v>3</v>
      </c>
      <c r="I298" s="692">
        <v>32.4</v>
      </c>
      <c r="J298" s="692">
        <v>1.08</v>
      </c>
      <c r="K298" s="843">
        <v>5795</v>
      </c>
      <c r="L298" s="315">
        <f t="shared" si="141"/>
        <v>178.85802469135803</v>
      </c>
      <c r="M298" s="316">
        <f t="shared" si="142"/>
        <v>178.85802469135803</v>
      </c>
      <c r="N298" s="317">
        <v>0</v>
      </c>
      <c r="O298" s="316">
        <f t="shared" si="143"/>
        <v>0</v>
      </c>
      <c r="P298" s="317">
        <v>0</v>
      </c>
      <c r="Q298" s="316">
        <f t="shared" si="144"/>
        <v>0</v>
      </c>
      <c r="R298" s="317">
        <v>0</v>
      </c>
      <c r="S298" s="316">
        <f t="shared" si="132"/>
        <v>0</v>
      </c>
      <c r="T298" s="317">
        <v>0</v>
      </c>
      <c r="U298" s="316">
        <f t="shared" si="145"/>
        <v>0</v>
      </c>
      <c r="V298" s="317">
        <v>0</v>
      </c>
      <c r="W298" s="316">
        <f t="shared" si="146"/>
        <v>0</v>
      </c>
      <c r="X298" s="316">
        <v>0</v>
      </c>
      <c r="Y298" s="317">
        <v>0</v>
      </c>
      <c r="Z298" s="316">
        <f t="shared" si="147"/>
        <v>0</v>
      </c>
      <c r="AA298" s="316">
        <f t="shared" si="148"/>
        <v>180</v>
      </c>
      <c r="AB298" s="318">
        <v>7.0000000000000007E-2</v>
      </c>
      <c r="AC298" s="318">
        <v>5.0000000000000001E-3</v>
      </c>
      <c r="AD298" s="316">
        <f t="shared" si="130"/>
        <v>59.500000000000007</v>
      </c>
      <c r="AE298" s="319">
        <f t="shared" si="131"/>
        <v>4.25</v>
      </c>
    </row>
    <row r="299" spans="1:31" ht="13.7" customHeight="1" x14ac:dyDescent="0.2">
      <c r="A299" s="313" t="s">
        <v>317</v>
      </c>
      <c r="B299" s="314" t="s">
        <v>11</v>
      </c>
      <c r="C299" s="314" t="s">
        <v>1</v>
      </c>
      <c r="D299" s="600">
        <v>950</v>
      </c>
      <c r="E299" s="315">
        <f t="shared" si="140"/>
        <v>490.10802469135803</v>
      </c>
      <c r="F299" s="315">
        <f t="shared" si="128"/>
        <v>459.89197530864197</v>
      </c>
      <c r="G299" s="400">
        <f t="shared" si="129"/>
        <v>0.48409681611435995</v>
      </c>
      <c r="H299" s="314">
        <v>4</v>
      </c>
      <c r="I299" s="692">
        <v>32.4</v>
      </c>
      <c r="J299" s="692">
        <v>1.08</v>
      </c>
      <c r="K299" s="843">
        <v>5795</v>
      </c>
      <c r="L299" s="315">
        <f t="shared" si="141"/>
        <v>178.85802469135803</v>
      </c>
      <c r="M299" s="316">
        <f t="shared" si="142"/>
        <v>178.85802469135803</v>
      </c>
      <c r="N299" s="317">
        <v>0</v>
      </c>
      <c r="O299" s="316">
        <f t="shared" si="143"/>
        <v>0</v>
      </c>
      <c r="P299" s="317">
        <v>0</v>
      </c>
      <c r="Q299" s="316">
        <f t="shared" si="144"/>
        <v>0</v>
      </c>
      <c r="R299" s="317">
        <v>0</v>
      </c>
      <c r="S299" s="316">
        <f t="shared" si="132"/>
        <v>0</v>
      </c>
      <c r="T299" s="317">
        <v>0</v>
      </c>
      <c r="U299" s="316">
        <f t="shared" si="145"/>
        <v>0</v>
      </c>
      <c r="V299" s="317">
        <v>0</v>
      </c>
      <c r="W299" s="316">
        <f t="shared" si="146"/>
        <v>0</v>
      </c>
      <c r="X299" s="316">
        <v>0</v>
      </c>
      <c r="Y299" s="317">
        <v>0</v>
      </c>
      <c r="Z299" s="316">
        <f t="shared" si="147"/>
        <v>0</v>
      </c>
      <c r="AA299" s="316">
        <f t="shared" si="148"/>
        <v>240</v>
      </c>
      <c r="AB299" s="318">
        <v>7.0000000000000007E-2</v>
      </c>
      <c r="AC299" s="318">
        <v>5.0000000000000001E-3</v>
      </c>
      <c r="AD299" s="316">
        <f t="shared" si="130"/>
        <v>66.5</v>
      </c>
      <c r="AE299" s="319">
        <f t="shared" si="131"/>
        <v>4.75</v>
      </c>
    </row>
    <row r="300" spans="1:31" ht="13.7" customHeight="1" x14ac:dyDescent="0.2">
      <c r="A300" s="313" t="s">
        <v>317</v>
      </c>
      <c r="B300" s="314" t="s">
        <v>11</v>
      </c>
      <c r="C300" s="314" t="s">
        <v>1</v>
      </c>
      <c r="D300" s="600">
        <v>1050</v>
      </c>
      <c r="E300" s="315">
        <f t="shared" si="140"/>
        <v>557.60802469135797</v>
      </c>
      <c r="F300" s="315">
        <f t="shared" si="128"/>
        <v>492.39197530864203</v>
      </c>
      <c r="G300" s="400">
        <f t="shared" si="129"/>
        <v>0.46894473838918288</v>
      </c>
      <c r="H300" s="314">
        <v>5</v>
      </c>
      <c r="I300" s="692">
        <v>32.4</v>
      </c>
      <c r="J300" s="692">
        <v>1.08</v>
      </c>
      <c r="K300" s="843">
        <v>5795</v>
      </c>
      <c r="L300" s="315">
        <f t="shared" si="141"/>
        <v>178.85802469135803</v>
      </c>
      <c r="M300" s="316">
        <f t="shared" si="142"/>
        <v>178.85802469135803</v>
      </c>
      <c r="N300" s="317">
        <v>0</v>
      </c>
      <c r="O300" s="316">
        <f t="shared" si="143"/>
        <v>0</v>
      </c>
      <c r="P300" s="317">
        <v>0</v>
      </c>
      <c r="Q300" s="316">
        <f t="shared" si="144"/>
        <v>0</v>
      </c>
      <c r="R300" s="317">
        <v>0</v>
      </c>
      <c r="S300" s="316">
        <f t="shared" si="132"/>
        <v>0</v>
      </c>
      <c r="T300" s="317">
        <v>0</v>
      </c>
      <c r="U300" s="316">
        <f t="shared" si="145"/>
        <v>0</v>
      </c>
      <c r="V300" s="317">
        <v>0</v>
      </c>
      <c r="W300" s="316">
        <f t="shared" si="146"/>
        <v>0</v>
      </c>
      <c r="X300" s="316">
        <v>0</v>
      </c>
      <c r="Y300" s="317">
        <v>0</v>
      </c>
      <c r="Z300" s="316">
        <f t="shared" si="147"/>
        <v>0</v>
      </c>
      <c r="AA300" s="316">
        <f t="shared" si="148"/>
        <v>300</v>
      </c>
      <c r="AB300" s="318">
        <v>7.0000000000000007E-2</v>
      </c>
      <c r="AC300" s="318">
        <v>5.0000000000000001E-3</v>
      </c>
      <c r="AD300" s="316">
        <f t="shared" si="130"/>
        <v>73.5</v>
      </c>
      <c r="AE300" s="319">
        <f t="shared" si="131"/>
        <v>5.25</v>
      </c>
    </row>
    <row r="301" spans="1:31" ht="13.7" customHeight="1" thickBot="1" x14ac:dyDescent="0.25">
      <c r="A301" s="328" t="s">
        <v>317</v>
      </c>
      <c r="B301" s="329" t="s">
        <v>11</v>
      </c>
      <c r="C301" s="329" t="s">
        <v>1</v>
      </c>
      <c r="D301" s="601">
        <v>1150</v>
      </c>
      <c r="E301" s="330">
        <f t="shared" si="140"/>
        <v>625.10802469135797</v>
      </c>
      <c r="F301" s="330">
        <f t="shared" si="128"/>
        <v>524.89197530864203</v>
      </c>
      <c r="G301" s="401">
        <f t="shared" si="129"/>
        <v>0.45642780461621046</v>
      </c>
      <c r="H301" s="329">
        <v>6</v>
      </c>
      <c r="I301" s="693">
        <v>32.4</v>
      </c>
      <c r="J301" s="693">
        <v>1.08</v>
      </c>
      <c r="K301" s="843">
        <v>5795</v>
      </c>
      <c r="L301" s="330">
        <f t="shared" si="141"/>
        <v>178.85802469135803</v>
      </c>
      <c r="M301" s="331">
        <f t="shared" si="142"/>
        <v>178.85802469135803</v>
      </c>
      <c r="N301" s="332">
        <v>0</v>
      </c>
      <c r="O301" s="331">
        <f t="shared" si="143"/>
        <v>0</v>
      </c>
      <c r="P301" s="332">
        <v>0</v>
      </c>
      <c r="Q301" s="331">
        <f t="shared" si="144"/>
        <v>0</v>
      </c>
      <c r="R301" s="332">
        <v>0</v>
      </c>
      <c r="S301" s="331">
        <f t="shared" si="132"/>
        <v>0</v>
      </c>
      <c r="T301" s="332">
        <v>0</v>
      </c>
      <c r="U301" s="331">
        <f t="shared" si="145"/>
        <v>0</v>
      </c>
      <c r="V301" s="332">
        <v>0</v>
      </c>
      <c r="W301" s="331">
        <f t="shared" si="146"/>
        <v>0</v>
      </c>
      <c r="X301" s="331">
        <v>0</v>
      </c>
      <c r="Y301" s="332">
        <v>0</v>
      </c>
      <c r="Z301" s="331">
        <f t="shared" si="147"/>
        <v>0</v>
      </c>
      <c r="AA301" s="331">
        <f t="shared" si="148"/>
        <v>360</v>
      </c>
      <c r="AB301" s="333">
        <v>7.0000000000000007E-2</v>
      </c>
      <c r="AC301" s="333">
        <v>5.0000000000000001E-3</v>
      </c>
      <c r="AD301" s="331">
        <f t="shared" si="130"/>
        <v>80.500000000000014</v>
      </c>
      <c r="AE301" s="334">
        <f t="shared" si="131"/>
        <v>5.75</v>
      </c>
    </row>
    <row r="302" spans="1:31" ht="13.7" customHeight="1" x14ac:dyDescent="0.2">
      <c r="A302" s="385" t="s">
        <v>407</v>
      </c>
      <c r="B302" s="322" t="s">
        <v>7</v>
      </c>
      <c r="C302" s="322" t="s">
        <v>1</v>
      </c>
      <c r="D302" s="753">
        <v>800</v>
      </c>
      <c r="E302" s="323">
        <f t="shared" ref="E302:E307" si="149">SUM(M302,O302,Q302,S302,U302,W302,X302,Z302,AA302,AD302,AE302)</f>
        <v>460.15432098765433</v>
      </c>
      <c r="F302" s="323">
        <f t="shared" ref="F302:F307" si="150">D302-E302</f>
        <v>339.84567901234567</v>
      </c>
      <c r="G302" s="399">
        <f t="shared" ref="G302:G307" si="151">F302/D302</f>
        <v>0.4248070987654321</v>
      </c>
      <c r="H302" s="322">
        <v>1</v>
      </c>
      <c r="I302" s="691">
        <v>32.4</v>
      </c>
      <c r="J302" s="691">
        <v>1.08</v>
      </c>
      <c r="K302" s="843">
        <v>4965</v>
      </c>
      <c r="L302" s="323">
        <f t="shared" ref="L302:L307" si="152">K302/I302</f>
        <v>153.24074074074073</v>
      </c>
      <c r="M302" s="324">
        <f t="shared" ref="M302:M307" si="153">L302</f>
        <v>153.24074074074073</v>
      </c>
      <c r="N302" s="621">
        <v>8000</v>
      </c>
      <c r="O302" s="324">
        <f t="shared" ref="O302:O307" si="154">N302/I302</f>
        <v>246.9135802469136</v>
      </c>
      <c r="P302" s="325">
        <v>0</v>
      </c>
      <c r="Q302" s="324">
        <f t="shared" ref="Q302:Q307" si="155">P302/I302</f>
        <v>0</v>
      </c>
      <c r="R302" s="325">
        <v>0</v>
      </c>
      <c r="S302" s="324">
        <f t="shared" ref="S302:S307" si="156">(R302*J302)*H302</f>
        <v>0</v>
      </c>
      <c r="T302" s="325">
        <v>0</v>
      </c>
      <c r="U302" s="324">
        <f t="shared" ref="U302:U307" si="157">(T302/I302)</f>
        <v>0</v>
      </c>
      <c r="V302" s="325">
        <v>0</v>
      </c>
      <c r="W302" s="324">
        <f t="shared" ref="W302:W307" si="158">(V302/I302)</f>
        <v>0</v>
      </c>
      <c r="X302" s="324">
        <v>0</v>
      </c>
      <c r="Y302" s="325">
        <v>0</v>
      </c>
      <c r="Z302" s="324">
        <f t="shared" ref="Z302:Z307" si="159">Y302/I302</f>
        <v>0</v>
      </c>
      <c r="AA302" s="324">
        <v>0</v>
      </c>
      <c r="AB302" s="326">
        <v>7.0000000000000007E-2</v>
      </c>
      <c r="AC302" s="326">
        <v>5.0000000000000001E-3</v>
      </c>
      <c r="AD302" s="324">
        <f t="shared" ref="AD302:AD307" si="160">D302*AB302</f>
        <v>56.000000000000007</v>
      </c>
      <c r="AE302" s="327">
        <f t="shared" ref="AE302:AE307" si="161">D302*AC302</f>
        <v>4</v>
      </c>
    </row>
    <row r="303" spans="1:31" ht="13.7" customHeight="1" x14ac:dyDescent="0.2">
      <c r="A303" s="313" t="s">
        <v>407</v>
      </c>
      <c r="B303" s="314" t="s">
        <v>7</v>
      </c>
      <c r="C303" s="314" t="s">
        <v>1</v>
      </c>
      <c r="D303" s="750">
        <v>800</v>
      </c>
      <c r="E303" s="315">
        <f t="shared" si="149"/>
        <v>460.15432098765433</v>
      </c>
      <c r="F303" s="315">
        <f t="shared" si="150"/>
        <v>339.84567901234567</v>
      </c>
      <c r="G303" s="400">
        <f t="shared" si="151"/>
        <v>0.4248070987654321</v>
      </c>
      <c r="H303" s="314">
        <v>2</v>
      </c>
      <c r="I303" s="692">
        <v>32.4</v>
      </c>
      <c r="J303" s="692">
        <v>1.08</v>
      </c>
      <c r="K303" s="843">
        <v>4965</v>
      </c>
      <c r="L303" s="315">
        <f t="shared" si="152"/>
        <v>153.24074074074073</v>
      </c>
      <c r="M303" s="316">
        <f t="shared" si="153"/>
        <v>153.24074074074073</v>
      </c>
      <c r="N303" s="622">
        <v>8000</v>
      </c>
      <c r="O303" s="316">
        <f t="shared" si="154"/>
        <v>246.9135802469136</v>
      </c>
      <c r="P303" s="317">
        <v>0</v>
      </c>
      <c r="Q303" s="316">
        <f t="shared" si="155"/>
        <v>0</v>
      </c>
      <c r="R303" s="317">
        <v>0</v>
      </c>
      <c r="S303" s="316">
        <f t="shared" si="156"/>
        <v>0</v>
      </c>
      <c r="T303" s="317">
        <v>0</v>
      </c>
      <c r="U303" s="316">
        <f t="shared" si="157"/>
        <v>0</v>
      </c>
      <c r="V303" s="317">
        <v>0</v>
      </c>
      <c r="W303" s="316">
        <f t="shared" si="158"/>
        <v>0</v>
      </c>
      <c r="X303" s="316">
        <v>0</v>
      </c>
      <c r="Y303" s="317">
        <v>0</v>
      </c>
      <c r="Z303" s="316">
        <f t="shared" si="159"/>
        <v>0</v>
      </c>
      <c r="AA303" s="316">
        <v>0</v>
      </c>
      <c r="AB303" s="318">
        <v>7.0000000000000007E-2</v>
      </c>
      <c r="AC303" s="318">
        <v>5.0000000000000001E-3</v>
      </c>
      <c r="AD303" s="316">
        <f t="shared" si="160"/>
        <v>56.000000000000007</v>
      </c>
      <c r="AE303" s="319">
        <f t="shared" si="161"/>
        <v>4</v>
      </c>
    </row>
    <row r="304" spans="1:31" ht="13.7" customHeight="1" x14ac:dyDescent="0.2">
      <c r="A304" s="313" t="s">
        <v>407</v>
      </c>
      <c r="B304" s="314" t="s">
        <v>7</v>
      </c>
      <c r="C304" s="314" t="s">
        <v>1</v>
      </c>
      <c r="D304" s="750">
        <v>800</v>
      </c>
      <c r="E304" s="315">
        <f t="shared" si="149"/>
        <v>460.15432098765433</v>
      </c>
      <c r="F304" s="315">
        <f t="shared" si="150"/>
        <v>339.84567901234567</v>
      </c>
      <c r="G304" s="400">
        <f t="shared" si="151"/>
        <v>0.4248070987654321</v>
      </c>
      <c r="H304" s="314">
        <v>3</v>
      </c>
      <c r="I304" s="692">
        <v>32.4</v>
      </c>
      <c r="J304" s="692">
        <v>1.08</v>
      </c>
      <c r="K304" s="843">
        <v>4965</v>
      </c>
      <c r="L304" s="315">
        <f t="shared" si="152"/>
        <v>153.24074074074073</v>
      </c>
      <c r="M304" s="316">
        <f t="shared" si="153"/>
        <v>153.24074074074073</v>
      </c>
      <c r="N304" s="622">
        <v>8000</v>
      </c>
      <c r="O304" s="316">
        <f t="shared" si="154"/>
        <v>246.9135802469136</v>
      </c>
      <c r="P304" s="317">
        <v>0</v>
      </c>
      <c r="Q304" s="316">
        <f t="shared" si="155"/>
        <v>0</v>
      </c>
      <c r="R304" s="317">
        <v>0</v>
      </c>
      <c r="S304" s="316">
        <f t="shared" si="156"/>
        <v>0</v>
      </c>
      <c r="T304" s="317">
        <v>0</v>
      </c>
      <c r="U304" s="316">
        <f t="shared" si="157"/>
        <v>0</v>
      </c>
      <c r="V304" s="317">
        <v>0</v>
      </c>
      <c r="W304" s="316">
        <f t="shared" si="158"/>
        <v>0</v>
      </c>
      <c r="X304" s="316">
        <v>0</v>
      </c>
      <c r="Y304" s="317">
        <v>0</v>
      </c>
      <c r="Z304" s="316">
        <f t="shared" si="159"/>
        <v>0</v>
      </c>
      <c r="AA304" s="316">
        <v>0</v>
      </c>
      <c r="AB304" s="318">
        <v>7.0000000000000007E-2</v>
      </c>
      <c r="AC304" s="318">
        <v>5.0000000000000001E-3</v>
      </c>
      <c r="AD304" s="316">
        <f t="shared" si="160"/>
        <v>56.000000000000007</v>
      </c>
      <c r="AE304" s="319">
        <f t="shared" si="161"/>
        <v>4</v>
      </c>
    </row>
    <row r="305" spans="1:31" ht="13.7" customHeight="1" x14ac:dyDescent="0.2">
      <c r="A305" s="313" t="s">
        <v>407</v>
      </c>
      <c r="B305" s="314" t="s">
        <v>7</v>
      </c>
      <c r="C305" s="314" t="s">
        <v>1</v>
      </c>
      <c r="D305" s="750">
        <v>800</v>
      </c>
      <c r="E305" s="315">
        <f t="shared" si="149"/>
        <v>460.15432098765433</v>
      </c>
      <c r="F305" s="315">
        <f t="shared" si="150"/>
        <v>339.84567901234567</v>
      </c>
      <c r="G305" s="400">
        <f t="shared" si="151"/>
        <v>0.4248070987654321</v>
      </c>
      <c r="H305" s="314">
        <v>4</v>
      </c>
      <c r="I305" s="692">
        <v>32.4</v>
      </c>
      <c r="J305" s="692">
        <v>1.08</v>
      </c>
      <c r="K305" s="843">
        <v>4965</v>
      </c>
      <c r="L305" s="315">
        <f t="shared" si="152"/>
        <v>153.24074074074073</v>
      </c>
      <c r="M305" s="316">
        <f t="shared" si="153"/>
        <v>153.24074074074073</v>
      </c>
      <c r="N305" s="622">
        <v>8000</v>
      </c>
      <c r="O305" s="316">
        <f t="shared" si="154"/>
        <v>246.9135802469136</v>
      </c>
      <c r="P305" s="317">
        <v>0</v>
      </c>
      <c r="Q305" s="316">
        <f t="shared" si="155"/>
        <v>0</v>
      </c>
      <c r="R305" s="317">
        <v>0</v>
      </c>
      <c r="S305" s="316">
        <f t="shared" si="156"/>
        <v>0</v>
      </c>
      <c r="T305" s="317">
        <v>0</v>
      </c>
      <c r="U305" s="316">
        <f t="shared" si="157"/>
        <v>0</v>
      </c>
      <c r="V305" s="317">
        <v>0</v>
      </c>
      <c r="W305" s="316">
        <f t="shared" si="158"/>
        <v>0</v>
      </c>
      <c r="X305" s="316">
        <v>0</v>
      </c>
      <c r="Y305" s="317">
        <v>0</v>
      </c>
      <c r="Z305" s="316">
        <f t="shared" si="159"/>
        <v>0</v>
      </c>
      <c r="AA305" s="316">
        <v>0</v>
      </c>
      <c r="AB305" s="318">
        <v>7.0000000000000007E-2</v>
      </c>
      <c r="AC305" s="318">
        <v>5.0000000000000001E-3</v>
      </c>
      <c r="AD305" s="316">
        <f t="shared" si="160"/>
        <v>56.000000000000007</v>
      </c>
      <c r="AE305" s="319">
        <f t="shared" si="161"/>
        <v>4</v>
      </c>
    </row>
    <row r="306" spans="1:31" ht="13.7" customHeight="1" x14ac:dyDescent="0.2">
      <c r="A306" s="313" t="s">
        <v>407</v>
      </c>
      <c r="B306" s="314" t="s">
        <v>7</v>
      </c>
      <c r="C306" s="314" t="s">
        <v>1</v>
      </c>
      <c r="D306" s="750">
        <v>800</v>
      </c>
      <c r="E306" s="315">
        <f t="shared" si="149"/>
        <v>460.15432098765433</v>
      </c>
      <c r="F306" s="315">
        <f t="shared" si="150"/>
        <v>339.84567901234567</v>
      </c>
      <c r="G306" s="400">
        <f t="shared" si="151"/>
        <v>0.4248070987654321</v>
      </c>
      <c r="H306" s="314">
        <v>5</v>
      </c>
      <c r="I306" s="692">
        <v>32.4</v>
      </c>
      <c r="J306" s="692">
        <v>1.08</v>
      </c>
      <c r="K306" s="843">
        <v>4965</v>
      </c>
      <c r="L306" s="315">
        <f t="shared" si="152"/>
        <v>153.24074074074073</v>
      </c>
      <c r="M306" s="316">
        <f t="shared" si="153"/>
        <v>153.24074074074073</v>
      </c>
      <c r="N306" s="622">
        <v>8000</v>
      </c>
      <c r="O306" s="316">
        <f t="shared" si="154"/>
        <v>246.9135802469136</v>
      </c>
      <c r="P306" s="317">
        <v>0</v>
      </c>
      <c r="Q306" s="316">
        <f t="shared" si="155"/>
        <v>0</v>
      </c>
      <c r="R306" s="317">
        <v>0</v>
      </c>
      <c r="S306" s="316">
        <f t="shared" si="156"/>
        <v>0</v>
      </c>
      <c r="T306" s="317">
        <v>0</v>
      </c>
      <c r="U306" s="316">
        <f t="shared" si="157"/>
        <v>0</v>
      </c>
      <c r="V306" s="317">
        <v>0</v>
      </c>
      <c r="W306" s="316">
        <f t="shared" si="158"/>
        <v>0</v>
      </c>
      <c r="X306" s="316">
        <v>0</v>
      </c>
      <c r="Y306" s="317">
        <v>0</v>
      </c>
      <c r="Z306" s="316">
        <f t="shared" si="159"/>
        <v>0</v>
      </c>
      <c r="AA306" s="316">
        <v>0</v>
      </c>
      <c r="AB306" s="318">
        <v>7.0000000000000007E-2</v>
      </c>
      <c r="AC306" s="318">
        <v>5.0000000000000001E-3</v>
      </c>
      <c r="AD306" s="316">
        <f t="shared" si="160"/>
        <v>56.000000000000007</v>
      </c>
      <c r="AE306" s="319">
        <f t="shared" si="161"/>
        <v>4</v>
      </c>
    </row>
    <row r="307" spans="1:31" ht="13.7" customHeight="1" thickBot="1" x14ac:dyDescent="0.25">
      <c r="A307" s="328" t="s">
        <v>407</v>
      </c>
      <c r="B307" s="329" t="s">
        <v>7</v>
      </c>
      <c r="C307" s="329" t="s">
        <v>1</v>
      </c>
      <c r="D307" s="754">
        <v>800</v>
      </c>
      <c r="E307" s="330">
        <f t="shared" si="149"/>
        <v>460.15432098765433</v>
      </c>
      <c r="F307" s="330">
        <f t="shared" si="150"/>
        <v>339.84567901234567</v>
      </c>
      <c r="G307" s="401">
        <f t="shared" si="151"/>
        <v>0.4248070987654321</v>
      </c>
      <c r="H307" s="329">
        <v>6</v>
      </c>
      <c r="I307" s="693">
        <v>32.4</v>
      </c>
      <c r="J307" s="693">
        <v>1.08</v>
      </c>
      <c r="K307" s="843">
        <v>4965</v>
      </c>
      <c r="L307" s="330">
        <f t="shared" si="152"/>
        <v>153.24074074074073</v>
      </c>
      <c r="M307" s="331">
        <f t="shared" si="153"/>
        <v>153.24074074074073</v>
      </c>
      <c r="N307" s="623">
        <v>8000</v>
      </c>
      <c r="O307" s="331">
        <f t="shared" si="154"/>
        <v>246.9135802469136</v>
      </c>
      <c r="P307" s="332">
        <v>0</v>
      </c>
      <c r="Q307" s="331">
        <f t="shared" si="155"/>
        <v>0</v>
      </c>
      <c r="R307" s="332">
        <v>0</v>
      </c>
      <c r="S307" s="331">
        <f t="shared" si="156"/>
        <v>0</v>
      </c>
      <c r="T307" s="332">
        <v>0</v>
      </c>
      <c r="U307" s="331">
        <f t="shared" si="157"/>
        <v>0</v>
      </c>
      <c r="V307" s="332">
        <v>0</v>
      </c>
      <c r="W307" s="331">
        <f t="shared" si="158"/>
        <v>0</v>
      </c>
      <c r="X307" s="331">
        <v>0</v>
      </c>
      <c r="Y307" s="332">
        <v>0</v>
      </c>
      <c r="Z307" s="331">
        <f t="shared" si="159"/>
        <v>0</v>
      </c>
      <c r="AA307" s="331">
        <v>0</v>
      </c>
      <c r="AB307" s="333">
        <v>7.0000000000000007E-2</v>
      </c>
      <c r="AC307" s="333">
        <v>5.0000000000000001E-3</v>
      </c>
      <c r="AD307" s="331">
        <f t="shared" si="160"/>
        <v>56.000000000000007</v>
      </c>
      <c r="AE307" s="334">
        <f t="shared" si="161"/>
        <v>4</v>
      </c>
    </row>
    <row r="308" spans="1:31" ht="13.7" customHeight="1" x14ac:dyDescent="0.2">
      <c r="A308" s="385" t="s">
        <v>407</v>
      </c>
      <c r="B308" s="322" t="s">
        <v>8</v>
      </c>
      <c r="C308" s="322" t="s">
        <v>1</v>
      </c>
      <c r="D308" s="753">
        <v>850</v>
      </c>
      <c r="E308" s="323">
        <f t="shared" ref="E308:E318" si="162">SUM(M308,O308,Q308,S308,U308,W308,X308,Z308,AA308,AD308,AE308)</f>
        <v>478.41049382716051</v>
      </c>
      <c r="F308" s="323">
        <f t="shared" ref="F308:F318" si="163">D308-E308</f>
        <v>371.58950617283949</v>
      </c>
      <c r="G308" s="399">
        <f t="shared" ref="G308:G318" si="164">F308/D308</f>
        <v>0.43716412490922291</v>
      </c>
      <c r="H308" s="322">
        <v>1</v>
      </c>
      <c r="I308" s="691">
        <v>32.4</v>
      </c>
      <c r="J308" s="691">
        <v>1.08</v>
      </c>
      <c r="K308" s="843">
        <v>5435</v>
      </c>
      <c r="L308" s="323">
        <f t="shared" ref="L308:L318" si="165">K308/I308</f>
        <v>167.74691358024691</v>
      </c>
      <c r="M308" s="324">
        <f t="shared" ref="M308:M318" si="166">L308</f>
        <v>167.74691358024691</v>
      </c>
      <c r="N308" s="621">
        <v>8000</v>
      </c>
      <c r="O308" s="324">
        <f t="shared" ref="O308:O318" si="167">N308/I308</f>
        <v>246.9135802469136</v>
      </c>
      <c r="P308" s="325">
        <v>0</v>
      </c>
      <c r="Q308" s="324">
        <f t="shared" ref="Q308:Q318" si="168">P308/I308</f>
        <v>0</v>
      </c>
      <c r="R308" s="325">
        <v>0</v>
      </c>
      <c r="S308" s="324">
        <f t="shared" ref="S308:S318" si="169">(R308*J308)*H308</f>
        <v>0</v>
      </c>
      <c r="T308" s="325">
        <v>0</v>
      </c>
      <c r="U308" s="324">
        <f t="shared" ref="U308:U318" si="170">(T308/I308)</f>
        <v>0</v>
      </c>
      <c r="V308" s="325">
        <v>0</v>
      </c>
      <c r="W308" s="324">
        <f t="shared" ref="W308:W318" si="171">(V308/I308)</f>
        <v>0</v>
      </c>
      <c r="X308" s="324">
        <v>0</v>
      </c>
      <c r="Y308" s="325">
        <v>0</v>
      </c>
      <c r="Z308" s="324">
        <f t="shared" ref="Z308:Z318" si="172">Y308/I308</f>
        <v>0</v>
      </c>
      <c r="AA308" s="324">
        <v>0</v>
      </c>
      <c r="AB308" s="326">
        <v>7.0000000000000007E-2</v>
      </c>
      <c r="AC308" s="326">
        <v>5.0000000000000001E-3</v>
      </c>
      <c r="AD308" s="324">
        <f t="shared" ref="AD308:AD318" si="173">D308*AB308</f>
        <v>59.500000000000007</v>
      </c>
      <c r="AE308" s="327">
        <f t="shared" ref="AE308:AE318" si="174">D308*AC308</f>
        <v>4.25</v>
      </c>
    </row>
    <row r="309" spans="1:31" ht="13.7" customHeight="1" x14ac:dyDescent="0.2">
      <c r="A309" s="313" t="s">
        <v>407</v>
      </c>
      <c r="B309" s="314" t="s">
        <v>8</v>
      </c>
      <c r="C309" s="314" t="s">
        <v>1</v>
      </c>
      <c r="D309" s="750">
        <v>850</v>
      </c>
      <c r="E309" s="315">
        <f t="shared" si="162"/>
        <v>478.41049382716051</v>
      </c>
      <c r="F309" s="315">
        <f t="shared" si="163"/>
        <v>371.58950617283949</v>
      </c>
      <c r="G309" s="400">
        <f t="shared" si="164"/>
        <v>0.43716412490922291</v>
      </c>
      <c r="H309" s="314">
        <v>2</v>
      </c>
      <c r="I309" s="692">
        <v>32.4</v>
      </c>
      <c r="J309" s="692">
        <v>1.08</v>
      </c>
      <c r="K309" s="843">
        <v>5435</v>
      </c>
      <c r="L309" s="315">
        <f t="shared" si="165"/>
        <v>167.74691358024691</v>
      </c>
      <c r="M309" s="316">
        <f t="shared" si="166"/>
        <v>167.74691358024691</v>
      </c>
      <c r="N309" s="622">
        <v>8000</v>
      </c>
      <c r="O309" s="316">
        <f t="shared" si="167"/>
        <v>246.9135802469136</v>
      </c>
      <c r="P309" s="317">
        <v>0</v>
      </c>
      <c r="Q309" s="316">
        <f t="shared" si="168"/>
        <v>0</v>
      </c>
      <c r="R309" s="317">
        <v>0</v>
      </c>
      <c r="S309" s="316">
        <f t="shared" si="169"/>
        <v>0</v>
      </c>
      <c r="T309" s="317">
        <v>0</v>
      </c>
      <c r="U309" s="316">
        <f t="shared" si="170"/>
        <v>0</v>
      </c>
      <c r="V309" s="317">
        <v>0</v>
      </c>
      <c r="W309" s="316">
        <f t="shared" si="171"/>
        <v>0</v>
      </c>
      <c r="X309" s="316">
        <v>0</v>
      </c>
      <c r="Y309" s="317">
        <v>0</v>
      </c>
      <c r="Z309" s="316">
        <f t="shared" si="172"/>
        <v>0</v>
      </c>
      <c r="AA309" s="316">
        <v>0</v>
      </c>
      <c r="AB309" s="318">
        <v>7.0000000000000007E-2</v>
      </c>
      <c r="AC309" s="318">
        <v>5.0000000000000001E-3</v>
      </c>
      <c r="AD309" s="316">
        <f t="shared" si="173"/>
        <v>59.500000000000007</v>
      </c>
      <c r="AE309" s="319">
        <f t="shared" si="174"/>
        <v>4.25</v>
      </c>
    </row>
    <row r="310" spans="1:31" ht="13.7" customHeight="1" x14ac:dyDescent="0.2">
      <c r="A310" s="313" t="s">
        <v>407</v>
      </c>
      <c r="B310" s="314" t="s">
        <v>8</v>
      </c>
      <c r="C310" s="314" t="s">
        <v>1</v>
      </c>
      <c r="D310" s="750">
        <v>850</v>
      </c>
      <c r="E310" s="315">
        <f t="shared" si="162"/>
        <v>478.41049382716051</v>
      </c>
      <c r="F310" s="315">
        <f t="shared" si="163"/>
        <v>371.58950617283949</v>
      </c>
      <c r="G310" s="400">
        <f t="shared" si="164"/>
        <v>0.43716412490922291</v>
      </c>
      <c r="H310" s="314">
        <v>3</v>
      </c>
      <c r="I310" s="692">
        <v>32.4</v>
      </c>
      <c r="J310" s="692">
        <v>1.08</v>
      </c>
      <c r="K310" s="843">
        <v>5435</v>
      </c>
      <c r="L310" s="315">
        <f t="shared" si="165"/>
        <v>167.74691358024691</v>
      </c>
      <c r="M310" s="316">
        <f t="shared" si="166"/>
        <v>167.74691358024691</v>
      </c>
      <c r="N310" s="622">
        <v>8000</v>
      </c>
      <c r="O310" s="316">
        <f t="shared" si="167"/>
        <v>246.9135802469136</v>
      </c>
      <c r="P310" s="317">
        <v>0</v>
      </c>
      <c r="Q310" s="316">
        <f t="shared" si="168"/>
        <v>0</v>
      </c>
      <c r="R310" s="317">
        <v>0</v>
      </c>
      <c r="S310" s="316">
        <f t="shared" si="169"/>
        <v>0</v>
      </c>
      <c r="T310" s="317">
        <v>0</v>
      </c>
      <c r="U310" s="316">
        <f t="shared" si="170"/>
        <v>0</v>
      </c>
      <c r="V310" s="317">
        <v>0</v>
      </c>
      <c r="W310" s="316">
        <f t="shared" si="171"/>
        <v>0</v>
      </c>
      <c r="X310" s="316">
        <v>0</v>
      </c>
      <c r="Y310" s="317">
        <v>0</v>
      </c>
      <c r="Z310" s="316">
        <f t="shared" si="172"/>
        <v>0</v>
      </c>
      <c r="AA310" s="316">
        <v>0</v>
      </c>
      <c r="AB310" s="318">
        <v>7.0000000000000007E-2</v>
      </c>
      <c r="AC310" s="318">
        <v>5.0000000000000001E-3</v>
      </c>
      <c r="AD310" s="316">
        <f t="shared" si="173"/>
        <v>59.500000000000007</v>
      </c>
      <c r="AE310" s="319">
        <f t="shared" si="174"/>
        <v>4.25</v>
      </c>
    </row>
    <row r="311" spans="1:31" ht="13.7" customHeight="1" x14ac:dyDescent="0.2">
      <c r="A311" s="313" t="s">
        <v>407</v>
      </c>
      <c r="B311" s="314" t="s">
        <v>8</v>
      </c>
      <c r="C311" s="314" t="s">
        <v>1</v>
      </c>
      <c r="D311" s="750">
        <v>850</v>
      </c>
      <c r="E311" s="315">
        <f t="shared" si="162"/>
        <v>478.41049382716051</v>
      </c>
      <c r="F311" s="315">
        <f t="shared" si="163"/>
        <v>371.58950617283949</v>
      </c>
      <c r="G311" s="400">
        <f t="shared" si="164"/>
        <v>0.43716412490922291</v>
      </c>
      <c r="H311" s="314">
        <v>4</v>
      </c>
      <c r="I311" s="692">
        <v>32.4</v>
      </c>
      <c r="J311" s="692">
        <v>1.08</v>
      </c>
      <c r="K311" s="843">
        <v>5435</v>
      </c>
      <c r="L311" s="315">
        <f t="shared" si="165"/>
        <v>167.74691358024691</v>
      </c>
      <c r="M311" s="316">
        <f t="shared" si="166"/>
        <v>167.74691358024691</v>
      </c>
      <c r="N311" s="622">
        <v>8000</v>
      </c>
      <c r="O311" s="316">
        <f t="shared" si="167"/>
        <v>246.9135802469136</v>
      </c>
      <c r="P311" s="317">
        <v>0</v>
      </c>
      <c r="Q311" s="316">
        <f t="shared" si="168"/>
        <v>0</v>
      </c>
      <c r="R311" s="317">
        <v>0</v>
      </c>
      <c r="S311" s="316">
        <f t="shared" si="169"/>
        <v>0</v>
      </c>
      <c r="T311" s="317">
        <v>0</v>
      </c>
      <c r="U311" s="316">
        <f t="shared" si="170"/>
        <v>0</v>
      </c>
      <c r="V311" s="317">
        <v>0</v>
      </c>
      <c r="W311" s="316">
        <f t="shared" si="171"/>
        <v>0</v>
      </c>
      <c r="X311" s="316">
        <v>0</v>
      </c>
      <c r="Y311" s="317">
        <v>0</v>
      </c>
      <c r="Z311" s="316">
        <f t="shared" si="172"/>
        <v>0</v>
      </c>
      <c r="AA311" s="316">
        <v>0</v>
      </c>
      <c r="AB311" s="318">
        <v>7.0000000000000007E-2</v>
      </c>
      <c r="AC311" s="318">
        <v>5.0000000000000001E-3</v>
      </c>
      <c r="AD311" s="316">
        <f t="shared" si="173"/>
        <v>59.500000000000007</v>
      </c>
      <c r="AE311" s="319">
        <f t="shared" si="174"/>
        <v>4.25</v>
      </c>
    </row>
    <row r="312" spans="1:31" ht="13.7" customHeight="1" x14ac:dyDescent="0.2">
      <c r="A312" s="313" t="s">
        <v>407</v>
      </c>
      <c r="B312" s="314" t="s">
        <v>8</v>
      </c>
      <c r="C312" s="314" t="s">
        <v>1</v>
      </c>
      <c r="D312" s="750">
        <v>850</v>
      </c>
      <c r="E312" s="315">
        <f t="shared" si="162"/>
        <v>478.41049382716051</v>
      </c>
      <c r="F312" s="315">
        <f t="shared" si="163"/>
        <v>371.58950617283949</v>
      </c>
      <c r="G312" s="400">
        <f t="shared" si="164"/>
        <v>0.43716412490922291</v>
      </c>
      <c r="H312" s="314">
        <v>5</v>
      </c>
      <c r="I312" s="692">
        <v>32.4</v>
      </c>
      <c r="J312" s="692">
        <v>1.08</v>
      </c>
      <c r="K312" s="843">
        <v>5435</v>
      </c>
      <c r="L312" s="315">
        <f t="shared" si="165"/>
        <v>167.74691358024691</v>
      </c>
      <c r="M312" s="316">
        <f t="shared" si="166"/>
        <v>167.74691358024691</v>
      </c>
      <c r="N312" s="622">
        <v>8000</v>
      </c>
      <c r="O312" s="316">
        <f t="shared" si="167"/>
        <v>246.9135802469136</v>
      </c>
      <c r="P312" s="317">
        <v>0</v>
      </c>
      <c r="Q312" s="316">
        <f t="shared" si="168"/>
        <v>0</v>
      </c>
      <c r="R312" s="317">
        <v>0</v>
      </c>
      <c r="S312" s="316">
        <f t="shared" si="169"/>
        <v>0</v>
      </c>
      <c r="T312" s="317">
        <v>0</v>
      </c>
      <c r="U312" s="316">
        <f t="shared" si="170"/>
        <v>0</v>
      </c>
      <c r="V312" s="317">
        <v>0</v>
      </c>
      <c r="W312" s="316">
        <f t="shared" si="171"/>
        <v>0</v>
      </c>
      <c r="X312" s="316">
        <v>0</v>
      </c>
      <c r="Y312" s="317">
        <v>0</v>
      </c>
      <c r="Z312" s="316">
        <f t="shared" si="172"/>
        <v>0</v>
      </c>
      <c r="AA312" s="316">
        <v>0</v>
      </c>
      <c r="AB312" s="318">
        <v>7.0000000000000007E-2</v>
      </c>
      <c r="AC312" s="318">
        <v>5.0000000000000001E-3</v>
      </c>
      <c r="AD312" s="316">
        <f t="shared" si="173"/>
        <v>59.500000000000007</v>
      </c>
      <c r="AE312" s="319">
        <f t="shared" si="174"/>
        <v>4.25</v>
      </c>
    </row>
    <row r="313" spans="1:31" ht="13.7" customHeight="1" thickBot="1" x14ac:dyDescent="0.25">
      <c r="A313" s="328" t="s">
        <v>407</v>
      </c>
      <c r="B313" s="329" t="s">
        <v>8</v>
      </c>
      <c r="C313" s="329" t="s">
        <v>1</v>
      </c>
      <c r="D313" s="754">
        <v>850</v>
      </c>
      <c r="E313" s="330">
        <f t="shared" si="162"/>
        <v>478.41049382716051</v>
      </c>
      <c r="F313" s="330">
        <f t="shared" si="163"/>
        <v>371.58950617283949</v>
      </c>
      <c r="G313" s="401">
        <f t="shared" si="164"/>
        <v>0.43716412490922291</v>
      </c>
      <c r="H313" s="329">
        <v>6</v>
      </c>
      <c r="I313" s="693">
        <v>32.4</v>
      </c>
      <c r="J313" s="693">
        <v>1.08</v>
      </c>
      <c r="K313" s="843">
        <v>5435</v>
      </c>
      <c r="L313" s="330">
        <f t="shared" si="165"/>
        <v>167.74691358024691</v>
      </c>
      <c r="M313" s="331">
        <f t="shared" si="166"/>
        <v>167.74691358024691</v>
      </c>
      <c r="N313" s="623">
        <v>8000</v>
      </c>
      <c r="O313" s="331">
        <f t="shared" si="167"/>
        <v>246.9135802469136</v>
      </c>
      <c r="P313" s="332">
        <v>0</v>
      </c>
      <c r="Q313" s="331">
        <f t="shared" si="168"/>
        <v>0</v>
      </c>
      <c r="R313" s="332">
        <v>0</v>
      </c>
      <c r="S313" s="331">
        <f t="shared" si="169"/>
        <v>0</v>
      </c>
      <c r="T313" s="332">
        <v>0</v>
      </c>
      <c r="U313" s="331">
        <f t="shared" si="170"/>
        <v>0</v>
      </c>
      <c r="V313" s="332">
        <v>0</v>
      </c>
      <c r="W313" s="331">
        <f t="shared" si="171"/>
        <v>0</v>
      </c>
      <c r="X313" s="331">
        <v>0</v>
      </c>
      <c r="Y313" s="332">
        <v>0</v>
      </c>
      <c r="Z313" s="331">
        <f t="shared" si="172"/>
        <v>0</v>
      </c>
      <c r="AA313" s="331">
        <v>0</v>
      </c>
      <c r="AB313" s="333">
        <v>7.0000000000000007E-2</v>
      </c>
      <c r="AC313" s="333">
        <v>5.0000000000000001E-3</v>
      </c>
      <c r="AD313" s="331">
        <f t="shared" si="173"/>
        <v>59.500000000000007</v>
      </c>
      <c r="AE313" s="334">
        <f t="shared" si="174"/>
        <v>4.25</v>
      </c>
    </row>
    <row r="314" spans="1:31" ht="13.7" customHeight="1" x14ac:dyDescent="0.2">
      <c r="A314" s="385" t="s">
        <v>410</v>
      </c>
      <c r="B314" s="322" t="s">
        <v>7</v>
      </c>
      <c r="C314" s="322" t="s">
        <v>1</v>
      </c>
      <c r="D314" s="753">
        <v>1600</v>
      </c>
      <c r="E314" s="323">
        <f t="shared" si="162"/>
        <v>935.89506172839504</v>
      </c>
      <c r="F314" s="323">
        <f t="shared" si="163"/>
        <v>664.10493827160496</v>
      </c>
      <c r="G314" s="399">
        <f t="shared" si="164"/>
        <v>0.41506558641975311</v>
      </c>
      <c r="H314" s="322">
        <v>5</v>
      </c>
      <c r="I314" s="691">
        <v>32.4</v>
      </c>
      <c r="J314" s="691">
        <v>1.08</v>
      </c>
      <c r="K314" s="843">
        <v>6435</v>
      </c>
      <c r="L314" s="323">
        <f t="shared" si="165"/>
        <v>198.61111111111111</v>
      </c>
      <c r="M314" s="324">
        <f t="shared" si="166"/>
        <v>198.61111111111111</v>
      </c>
      <c r="N314" s="621">
        <v>20000</v>
      </c>
      <c r="O314" s="324">
        <f t="shared" si="167"/>
        <v>617.28395061728395</v>
      </c>
      <c r="P314" s="325">
        <v>0</v>
      </c>
      <c r="Q314" s="324">
        <f t="shared" si="168"/>
        <v>0</v>
      </c>
      <c r="R314" s="325">
        <v>0</v>
      </c>
      <c r="S314" s="324">
        <f t="shared" si="169"/>
        <v>0</v>
      </c>
      <c r="T314" s="325">
        <v>0</v>
      </c>
      <c r="U314" s="324">
        <f t="shared" si="170"/>
        <v>0</v>
      </c>
      <c r="V314" s="325">
        <v>0</v>
      </c>
      <c r="W314" s="324">
        <f t="shared" si="171"/>
        <v>0</v>
      </c>
      <c r="X314" s="324">
        <v>0</v>
      </c>
      <c r="Y314" s="325">
        <v>0</v>
      </c>
      <c r="Z314" s="324">
        <f t="shared" si="172"/>
        <v>0</v>
      </c>
      <c r="AA314" s="324">
        <v>0</v>
      </c>
      <c r="AB314" s="326">
        <v>7.0000000000000007E-2</v>
      </c>
      <c r="AC314" s="326">
        <v>5.0000000000000001E-3</v>
      </c>
      <c r="AD314" s="324">
        <f t="shared" si="173"/>
        <v>112.00000000000001</v>
      </c>
      <c r="AE314" s="327">
        <f t="shared" si="174"/>
        <v>8</v>
      </c>
    </row>
    <row r="315" spans="1:31" ht="13.7" customHeight="1" x14ac:dyDescent="0.2">
      <c r="A315" s="313" t="s">
        <v>410</v>
      </c>
      <c r="B315" s="314" t="s">
        <v>8</v>
      </c>
      <c r="C315" s="314" t="s">
        <v>1</v>
      </c>
      <c r="D315" s="750">
        <v>1600</v>
      </c>
      <c r="E315" s="315">
        <f t="shared" si="162"/>
        <v>920.92592592592587</v>
      </c>
      <c r="F315" s="315">
        <f t="shared" si="163"/>
        <v>679.07407407407413</v>
      </c>
      <c r="G315" s="400">
        <f t="shared" si="164"/>
        <v>0.42442129629629632</v>
      </c>
      <c r="H315" s="314">
        <v>5</v>
      </c>
      <c r="I315" s="692">
        <v>32.4</v>
      </c>
      <c r="J315" s="692">
        <v>1.08</v>
      </c>
      <c r="K315" s="843">
        <v>5950</v>
      </c>
      <c r="L315" s="315">
        <f t="shared" si="165"/>
        <v>183.64197530864197</v>
      </c>
      <c r="M315" s="316">
        <f t="shared" si="166"/>
        <v>183.64197530864197</v>
      </c>
      <c r="N315" s="622">
        <v>20000</v>
      </c>
      <c r="O315" s="316">
        <f t="shared" si="167"/>
        <v>617.28395061728395</v>
      </c>
      <c r="P315" s="317">
        <v>0</v>
      </c>
      <c r="Q315" s="316">
        <f t="shared" si="168"/>
        <v>0</v>
      </c>
      <c r="R315" s="317">
        <v>0</v>
      </c>
      <c r="S315" s="316">
        <f t="shared" si="169"/>
        <v>0</v>
      </c>
      <c r="T315" s="317">
        <v>0</v>
      </c>
      <c r="U315" s="316">
        <f t="shared" si="170"/>
        <v>0</v>
      </c>
      <c r="V315" s="317">
        <v>0</v>
      </c>
      <c r="W315" s="316">
        <f t="shared" si="171"/>
        <v>0</v>
      </c>
      <c r="X315" s="316">
        <v>0</v>
      </c>
      <c r="Y315" s="317">
        <v>0</v>
      </c>
      <c r="Z315" s="316">
        <f t="shared" si="172"/>
        <v>0</v>
      </c>
      <c r="AA315" s="316">
        <v>0</v>
      </c>
      <c r="AB315" s="318">
        <v>7.0000000000000007E-2</v>
      </c>
      <c r="AC315" s="318">
        <v>5.0000000000000001E-3</v>
      </c>
      <c r="AD315" s="316">
        <f t="shared" si="173"/>
        <v>112.00000000000001</v>
      </c>
      <c r="AE315" s="319">
        <f t="shared" si="174"/>
        <v>8</v>
      </c>
    </row>
    <row r="316" spans="1:31" ht="13.7" customHeight="1" x14ac:dyDescent="0.2">
      <c r="A316" s="313" t="s">
        <v>410</v>
      </c>
      <c r="B316" s="314" t="s">
        <v>9</v>
      </c>
      <c r="C316" s="314" t="s">
        <v>1</v>
      </c>
      <c r="D316" s="750">
        <v>1600</v>
      </c>
      <c r="E316" s="315">
        <f t="shared" si="162"/>
        <v>903.17901234567898</v>
      </c>
      <c r="F316" s="315">
        <f t="shared" si="163"/>
        <v>696.82098765432102</v>
      </c>
      <c r="G316" s="400">
        <f t="shared" si="164"/>
        <v>0.43551311728395065</v>
      </c>
      <c r="H316" s="314">
        <v>5</v>
      </c>
      <c r="I316" s="692">
        <v>32.4</v>
      </c>
      <c r="J316" s="692">
        <v>1.08</v>
      </c>
      <c r="K316" s="843">
        <v>5375</v>
      </c>
      <c r="L316" s="315">
        <f t="shared" si="165"/>
        <v>165.89506172839506</v>
      </c>
      <c r="M316" s="316">
        <f t="shared" si="166"/>
        <v>165.89506172839506</v>
      </c>
      <c r="N316" s="622">
        <v>20000</v>
      </c>
      <c r="O316" s="316">
        <f t="shared" si="167"/>
        <v>617.28395061728395</v>
      </c>
      <c r="P316" s="317">
        <v>0</v>
      </c>
      <c r="Q316" s="316">
        <f t="shared" si="168"/>
        <v>0</v>
      </c>
      <c r="R316" s="317">
        <v>0</v>
      </c>
      <c r="S316" s="316">
        <f t="shared" si="169"/>
        <v>0</v>
      </c>
      <c r="T316" s="317">
        <v>0</v>
      </c>
      <c r="U316" s="316">
        <f t="shared" si="170"/>
        <v>0</v>
      </c>
      <c r="V316" s="317">
        <v>0</v>
      </c>
      <c r="W316" s="316">
        <f t="shared" si="171"/>
        <v>0</v>
      </c>
      <c r="X316" s="316">
        <v>0</v>
      </c>
      <c r="Y316" s="317">
        <v>0</v>
      </c>
      <c r="Z316" s="316">
        <f t="shared" si="172"/>
        <v>0</v>
      </c>
      <c r="AA316" s="316">
        <v>0</v>
      </c>
      <c r="AB316" s="318">
        <v>7.0000000000000007E-2</v>
      </c>
      <c r="AC316" s="318">
        <v>5.0000000000000001E-3</v>
      </c>
      <c r="AD316" s="316">
        <f t="shared" si="173"/>
        <v>112.00000000000001</v>
      </c>
      <c r="AE316" s="319">
        <f t="shared" si="174"/>
        <v>8</v>
      </c>
    </row>
    <row r="317" spans="1:31" ht="13.7" customHeight="1" x14ac:dyDescent="0.2">
      <c r="A317" s="313" t="s">
        <v>410</v>
      </c>
      <c r="B317" s="314" t="s">
        <v>10</v>
      </c>
      <c r="C317" s="314" t="s">
        <v>1</v>
      </c>
      <c r="D317" s="750">
        <v>1600</v>
      </c>
      <c r="E317" s="315">
        <f t="shared" si="162"/>
        <v>901.17283950617286</v>
      </c>
      <c r="F317" s="315">
        <f t="shared" si="163"/>
        <v>698.82716049382714</v>
      </c>
      <c r="G317" s="400">
        <f t="shared" si="164"/>
        <v>0.43676697530864195</v>
      </c>
      <c r="H317" s="314">
        <v>5</v>
      </c>
      <c r="I317" s="692">
        <v>32.4</v>
      </c>
      <c r="J317" s="692">
        <v>1.08</v>
      </c>
      <c r="K317" s="843">
        <v>5310</v>
      </c>
      <c r="L317" s="315">
        <f t="shared" si="165"/>
        <v>163.88888888888889</v>
      </c>
      <c r="M317" s="316">
        <f t="shared" si="166"/>
        <v>163.88888888888889</v>
      </c>
      <c r="N317" s="622">
        <v>20000</v>
      </c>
      <c r="O317" s="316">
        <f t="shared" si="167"/>
        <v>617.28395061728395</v>
      </c>
      <c r="P317" s="317">
        <v>0</v>
      </c>
      <c r="Q317" s="316">
        <f t="shared" si="168"/>
        <v>0</v>
      </c>
      <c r="R317" s="317">
        <v>0</v>
      </c>
      <c r="S317" s="316">
        <f t="shared" si="169"/>
        <v>0</v>
      </c>
      <c r="T317" s="317">
        <v>0</v>
      </c>
      <c r="U317" s="316">
        <f t="shared" si="170"/>
        <v>0</v>
      </c>
      <c r="V317" s="317">
        <v>0</v>
      </c>
      <c r="W317" s="316">
        <f t="shared" si="171"/>
        <v>0</v>
      </c>
      <c r="X317" s="316">
        <v>0</v>
      </c>
      <c r="Y317" s="317">
        <v>0</v>
      </c>
      <c r="Z317" s="316">
        <f t="shared" si="172"/>
        <v>0</v>
      </c>
      <c r="AA317" s="316">
        <v>0</v>
      </c>
      <c r="AB317" s="318">
        <v>7.0000000000000007E-2</v>
      </c>
      <c r="AC317" s="318">
        <v>5.0000000000000001E-3</v>
      </c>
      <c r="AD317" s="316">
        <f t="shared" si="173"/>
        <v>112.00000000000001</v>
      </c>
      <c r="AE317" s="319">
        <f t="shared" si="174"/>
        <v>8</v>
      </c>
    </row>
    <row r="318" spans="1:31" ht="13.7" customHeight="1" thickBot="1" x14ac:dyDescent="0.25">
      <c r="A318" s="473" t="s">
        <v>410</v>
      </c>
      <c r="B318" s="314" t="s">
        <v>11</v>
      </c>
      <c r="C318" s="314" t="s">
        <v>1</v>
      </c>
      <c r="D318" s="750">
        <v>1600</v>
      </c>
      <c r="E318" s="315">
        <f t="shared" si="162"/>
        <v>930.18518518518522</v>
      </c>
      <c r="F318" s="315">
        <f t="shared" si="163"/>
        <v>669.81481481481478</v>
      </c>
      <c r="G318" s="400">
        <f t="shared" si="164"/>
        <v>0.41863425925925923</v>
      </c>
      <c r="H318" s="314">
        <v>5</v>
      </c>
      <c r="I318" s="692">
        <v>32.4</v>
      </c>
      <c r="J318" s="692">
        <v>1.08</v>
      </c>
      <c r="K318" s="843">
        <v>6250</v>
      </c>
      <c r="L318" s="315">
        <f t="shared" si="165"/>
        <v>192.90123456790124</v>
      </c>
      <c r="M318" s="316">
        <f t="shared" si="166"/>
        <v>192.90123456790124</v>
      </c>
      <c r="N318" s="622">
        <v>20000</v>
      </c>
      <c r="O318" s="316">
        <f t="shared" si="167"/>
        <v>617.28395061728395</v>
      </c>
      <c r="P318" s="317">
        <v>0</v>
      </c>
      <c r="Q318" s="316">
        <f t="shared" si="168"/>
        <v>0</v>
      </c>
      <c r="R318" s="317">
        <v>0</v>
      </c>
      <c r="S318" s="316">
        <f t="shared" si="169"/>
        <v>0</v>
      </c>
      <c r="T318" s="317">
        <v>0</v>
      </c>
      <c r="U318" s="316">
        <f t="shared" si="170"/>
        <v>0</v>
      </c>
      <c r="V318" s="317">
        <v>0</v>
      </c>
      <c r="W318" s="316">
        <f t="shared" si="171"/>
        <v>0</v>
      </c>
      <c r="X318" s="316">
        <v>0</v>
      </c>
      <c r="Y318" s="317">
        <v>0</v>
      </c>
      <c r="Z318" s="316">
        <f t="shared" si="172"/>
        <v>0</v>
      </c>
      <c r="AA318" s="316">
        <v>0</v>
      </c>
      <c r="AB318" s="318">
        <v>7.0000000000000007E-2</v>
      </c>
      <c r="AC318" s="318">
        <v>5.0000000000000001E-3</v>
      </c>
      <c r="AD318" s="316">
        <f t="shared" si="173"/>
        <v>112.00000000000001</v>
      </c>
      <c r="AE318" s="319">
        <f t="shared" si="174"/>
        <v>8</v>
      </c>
    </row>
    <row r="319" spans="1:31" ht="13.7" customHeight="1" x14ac:dyDescent="0.2">
      <c r="A319" s="779" t="s">
        <v>411</v>
      </c>
      <c r="B319" s="322" t="s">
        <v>7</v>
      </c>
      <c r="C319" s="322" t="s">
        <v>1</v>
      </c>
      <c r="D319" s="753">
        <v>1300</v>
      </c>
      <c r="E319" s="323">
        <f t="shared" ref="E319:E323" si="175">SUM(M319,O319,Q319,S319,U319,W319,X319,Z319,AA319,AD319,AE319)</f>
        <v>759.07407407407413</v>
      </c>
      <c r="F319" s="323">
        <f t="shared" ref="F319:F323" si="176">D319-E319</f>
        <v>540.92592592592587</v>
      </c>
      <c r="G319" s="399">
        <f t="shared" ref="G319:G323" si="177">F319/D319</f>
        <v>0.41609686609686602</v>
      </c>
      <c r="H319" s="322">
        <v>5</v>
      </c>
      <c r="I319" s="691">
        <v>32.4</v>
      </c>
      <c r="J319" s="691">
        <v>1.08</v>
      </c>
      <c r="K319" s="843">
        <v>6435</v>
      </c>
      <c r="L319" s="323">
        <f t="shared" ref="L319:L323" si="178">K319/I319</f>
        <v>198.61111111111111</v>
      </c>
      <c r="M319" s="324">
        <f t="shared" ref="M319:M323" si="179">L319</f>
        <v>198.61111111111111</v>
      </c>
      <c r="N319" s="621">
        <v>15000</v>
      </c>
      <c r="O319" s="324">
        <f t="shared" ref="O319:O323" si="180">N319/I319</f>
        <v>462.96296296296299</v>
      </c>
      <c r="P319" s="325">
        <v>0</v>
      </c>
      <c r="Q319" s="324">
        <f t="shared" ref="Q319:Q323" si="181">P319/I319</f>
        <v>0</v>
      </c>
      <c r="R319" s="325">
        <v>0</v>
      </c>
      <c r="S319" s="324">
        <f t="shared" ref="S319:S323" si="182">(R319*J319)*H319</f>
        <v>0</v>
      </c>
      <c r="T319" s="325">
        <v>0</v>
      </c>
      <c r="U319" s="324">
        <f t="shared" ref="U319:U323" si="183">(T319/I319)</f>
        <v>0</v>
      </c>
      <c r="V319" s="325">
        <v>0</v>
      </c>
      <c r="W319" s="324">
        <f t="shared" ref="W319:W323" si="184">(V319/I319)</f>
        <v>0</v>
      </c>
      <c r="X319" s="324">
        <v>0</v>
      </c>
      <c r="Y319" s="325">
        <v>0</v>
      </c>
      <c r="Z319" s="324">
        <f t="shared" ref="Z319:Z323" si="185">Y319/I319</f>
        <v>0</v>
      </c>
      <c r="AA319" s="324">
        <v>0</v>
      </c>
      <c r="AB319" s="326">
        <v>7.0000000000000007E-2</v>
      </c>
      <c r="AC319" s="326">
        <v>5.0000000000000001E-3</v>
      </c>
      <c r="AD319" s="324">
        <f t="shared" ref="AD319:AD323" si="186">D319*AB319</f>
        <v>91.000000000000014</v>
      </c>
      <c r="AE319" s="327">
        <f t="shared" ref="AE319:AE323" si="187">D319*AC319</f>
        <v>6.5</v>
      </c>
    </row>
    <row r="320" spans="1:31" ht="13.7" customHeight="1" x14ac:dyDescent="0.2">
      <c r="A320" s="321" t="s">
        <v>411</v>
      </c>
      <c r="B320" s="314" t="s">
        <v>8</v>
      </c>
      <c r="C320" s="314" t="s">
        <v>1</v>
      </c>
      <c r="D320" s="750">
        <v>1300</v>
      </c>
      <c r="E320" s="315">
        <f t="shared" si="175"/>
        <v>744.10493827160496</v>
      </c>
      <c r="F320" s="315">
        <f t="shared" si="176"/>
        <v>555.89506172839504</v>
      </c>
      <c r="G320" s="400">
        <f t="shared" si="177"/>
        <v>0.42761158594491927</v>
      </c>
      <c r="H320" s="314">
        <v>5</v>
      </c>
      <c r="I320" s="692">
        <v>32.4</v>
      </c>
      <c r="J320" s="692">
        <v>1.08</v>
      </c>
      <c r="K320" s="843">
        <v>5950</v>
      </c>
      <c r="L320" s="315">
        <f t="shared" si="178"/>
        <v>183.64197530864197</v>
      </c>
      <c r="M320" s="316">
        <f t="shared" si="179"/>
        <v>183.64197530864197</v>
      </c>
      <c r="N320" s="622">
        <v>15000</v>
      </c>
      <c r="O320" s="316">
        <f t="shared" si="180"/>
        <v>462.96296296296299</v>
      </c>
      <c r="P320" s="317">
        <v>0</v>
      </c>
      <c r="Q320" s="316">
        <f t="shared" si="181"/>
        <v>0</v>
      </c>
      <c r="R320" s="317">
        <v>0</v>
      </c>
      <c r="S320" s="316">
        <f t="shared" si="182"/>
        <v>0</v>
      </c>
      <c r="T320" s="317">
        <v>0</v>
      </c>
      <c r="U320" s="316">
        <f t="shared" si="183"/>
        <v>0</v>
      </c>
      <c r="V320" s="317">
        <v>0</v>
      </c>
      <c r="W320" s="316">
        <f t="shared" si="184"/>
        <v>0</v>
      </c>
      <c r="X320" s="316">
        <v>0</v>
      </c>
      <c r="Y320" s="317">
        <v>0</v>
      </c>
      <c r="Z320" s="316">
        <f t="shared" si="185"/>
        <v>0</v>
      </c>
      <c r="AA320" s="316">
        <v>0</v>
      </c>
      <c r="AB320" s="318">
        <v>7.0000000000000007E-2</v>
      </c>
      <c r="AC320" s="318">
        <v>5.0000000000000001E-3</v>
      </c>
      <c r="AD320" s="316">
        <f t="shared" si="186"/>
        <v>91.000000000000014</v>
      </c>
      <c r="AE320" s="319">
        <f t="shared" si="187"/>
        <v>6.5</v>
      </c>
    </row>
    <row r="321" spans="1:31" ht="13.7" customHeight="1" x14ac:dyDescent="0.2">
      <c r="A321" s="313" t="s">
        <v>411</v>
      </c>
      <c r="B321" s="314" t="s">
        <v>9</v>
      </c>
      <c r="C321" s="314" t="s">
        <v>1</v>
      </c>
      <c r="D321" s="750">
        <v>1300</v>
      </c>
      <c r="E321" s="315">
        <f t="shared" si="175"/>
        <v>726.35802469135808</v>
      </c>
      <c r="F321" s="315">
        <f t="shared" si="176"/>
        <v>573.64197530864192</v>
      </c>
      <c r="G321" s="400">
        <f t="shared" si="177"/>
        <v>0.44126305792972453</v>
      </c>
      <c r="H321" s="314">
        <v>5</v>
      </c>
      <c r="I321" s="692">
        <v>32.4</v>
      </c>
      <c r="J321" s="692">
        <v>1.08</v>
      </c>
      <c r="K321" s="843">
        <v>5375</v>
      </c>
      <c r="L321" s="315">
        <f t="shared" si="178"/>
        <v>165.89506172839506</v>
      </c>
      <c r="M321" s="316">
        <f t="shared" si="179"/>
        <v>165.89506172839506</v>
      </c>
      <c r="N321" s="622">
        <v>15000</v>
      </c>
      <c r="O321" s="316">
        <f t="shared" si="180"/>
        <v>462.96296296296299</v>
      </c>
      <c r="P321" s="317">
        <v>0</v>
      </c>
      <c r="Q321" s="316">
        <f t="shared" si="181"/>
        <v>0</v>
      </c>
      <c r="R321" s="317">
        <v>0</v>
      </c>
      <c r="S321" s="316">
        <f t="shared" si="182"/>
        <v>0</v>
      </c>
      <c r="T321" s="317">
        <v>0</v>
      </c>
      <c r="U321" s="316">
        <f t="shared" si="183"/>
        <v>0</v>
      </c>
      <c r="V321" s="317">
        <v>0</v>
      </c>
      <c r="W321" s="316">
        <f t="shared" si="184"/>
        <v>0</v>
      </c>
      <c r="X321" s="316">
        <v>0</v>
      </c>
      <c r="Y321" s="317">
        <v>0</v>
      </c>
      <c r="Z321" s="316">
        <f t="shared" si="185"/>
        <v>0</v>
      </c>
      <c r="AA321" s="316">
        <v>0</v>
      </c>
      <c r="AB321" s="318">
        <v>7.0000000000000007E-2</v>
      </c>
      <c r="AC321" s="318">
        <v>5.0000000000000001E-3</v>
      </c>
      <c r="AD321" s="316">
        <f t="shared" si="186"/>
        <v>91.000000000000014</v>
      </c>
      <c r="AE321" s="319">
        <f t="shared" si="187"/>
        <v>6.5</v>
      </c>
    </row>
    <row r="322" spans="1:31" ht="13.7" customHeight="1" x14ac:dyDescent="0.2">
      <c r="A322" s="313" t="s">
        <v>411</v>
      </c>
      <c r="B322" s="314" t="s">
        <v>10</v>
      </c>
      <c r="C322" s="314" t="s">
        <v>1</v>
      </c>
      <c r="D322" s="750">
        <v>1300</v>
      </c>
      <c r="E322" s="315">
        <f t="shared" si="175"/>
        <v>724.35185185185185</v>
      </c>
      <c r="F322" s="315">
        <f t="shared" si="176"/>
        <v>575.64814814814815</v>
      </c>
      <c r="G322" s="400">
        <f t="shared" si="177"/>
        <v>0.44280626780626781</v>
      </c>
      <c r="H322" s="314">
        <v>5</v>
      </c>
      <c r="I322" s="692">
        <v>32.4</v>
      </c>
      <c r="J322" s="692">
        <v>1.08</v>
      </c>
      <c r="K322" s="843">
        <v>5310</v>
      </c>
      <c r="L322" s="315">
        <f t="shared" si="178"/>
        <v>163.88888888888889</v>
      </c>
      <c r="M322" s="316">
        <f t="shared" si="179"/>
        <v>163.88888888888889</v>
      </c>
      <c r="N322" s="622">
        <v>15000</v>
      </c>
      <c r="O322" s="316">
        <f t="shared" si="180"/>
        <v>462.96296296296299</v>
      </c>
      <c r="P322" s="317">
        <v>0</v>
      </c>
      <c r="Q322" s="316">
        <f t="shared" si="181"/>
        <v>0</v>
      </c>
      <c r="R322" s="317">
        <v>0</v>
      </c>
      <c r="S322" s="316">
        <f t="shared" si="182"/>
        <v>0</v>
      </c>
      <c r="T322" s="317">
        <v>0</v>
      </c>
      <c r="U322" s="316">
        <f t="shared" si="183"/>
        <v>0</v>
      </c>
      <c r="V322" s="317">
        <v>0</v>
      </c>
      <c r="W322" s="316">
        <f t="shared" si="184"/>
        <v>0</v>
      </c>
      <c r="X322" s="316">
        <v>0</v>
      </c>
      <c r="Y322" s="317">
        <v>0</v>
      </c>
      <c r="Z322" s="316">
        <f t="shared" si="185"/>
        <v>0</v>
      </c>
      <c r="AA322" s="316">
        <v>0</v>
      </c>
      <c r="AB322" s="318">
        <v>7.0000000000000007E-2</v>
      </c>
      <c r="AC322" s="318">
        <v>5.0000000000000001E-3</v>
      </c>
      <c r="AD322" s="316">
        <f t="shared" si="186"/>
        <v>91.000000000000014</v>
      </c>
      <c r="AE322" s="319">
        <f t="shared" si="187"/>
        <v>6.5</v>
      </c>
    </row>
    <row r="323" spans="1:31" ht="13.7" customHeight="1" x14ac:dyDescent="0.2">
      <c r="A323" s="313" t="s">
        <v>411</v>
      </c>
      <c r="B323" s="314" t="s">
        <v>11</v>
      </c>
      <c r="C323" s="314" t="s">
        <v>1</v>
      </c>
      <c r="D323" s="750">
        <v>1300</v>
      </c>
      <c r="E323" s="315">
        <f t="shared" si="175"/>
        <v>753.3641975308642</v>
      </c>
      <c r="F323" s="315">
        <f t="shared" si="176"/>
        <v>546.6358024691358</v>
      </c>
      <c r="G323" s="400">
        <f t="shared" si="177"/>
        <v>0.42048907882241215</v>
      </c>
      <c r="H323" s="314">
        <v>5</v>
      </c>
      <c r="I323" s="692">
        <v>32.4</v>
      </c>
      <c r="J323" s="692">
        <v>1.08</v>
      </c>
      <c r="K323" s="843">
        <v>6250</v>
      </c>
      <c r="L323" s="315">
        <f t="shared" si="178"/>
        <v>192.90123456790124</v>
      </c>
      <c r="M323" s="316">
        <f t="shared" si="179"/>
        <v>192.90123456790124</v>
      </c>
      <c r="N323" s="622">
        <v>15000</v>
      </c>
      <c r="O323" s="316">
        <f t="shared" si="180"/>
        <v>462.96296296296299</v>
      </c>
      <c r="P323" s="317">
        <v>0</v>
      </c>
      <c r="Q323" s="316">
        <f t="shared" si="181"/>
        <v>0</v>
      </c>
      <c r="R323" s="317">
        <v>0</v>
      </c>
      <c r="S323" s="316">
        <f t="shared" si="182"/>
        <v>0</v>
      </c>
      <c r="T323" s="317">
        <v>0</v>
      </c>
      <c r="U323" s="316">
        <f t="shared" si="183"/>
        <v>0</v>
      </c>
      <c r="V323" s="317">
        <v>0</v>
      </c>
      <c r="W323" s="316">
        <f t="shared" si="184"/>
        <v>0</v>
      </c>
      <c r="X323" s="316">
        <v>0</v>
      </c>
      <c r="Y323" s="317">
        <v>0</v>
      </c>
      <c r="Z323" s="316">
        <f t="shared" si="185"/>
        <v>0</v>
      </c>
      <c r="AA323" s="316">
        <v>0</v>
      </c>
      <c r="AB323" s="318">
        <v>7.0000000000000007E-2</v>
      </c>
      <c r="AC323" s="318">
        <v>5.0000000000000001E-3</v>
      </c>
      <c r="AD323" s="316">
        <f t="shared" si="186"/>
        <v>91.000000000000014</v>
      </c>
      <c r="AE323" s="319">
        <f t="shared" si="187"/>
        <v>6.5</v>
      </c>
    </row>
  </sheetData>
  <autoFilter ref="A1:AE301" xr:uid="{00000000-0009-0000-0000-000005000000}"/>
  <phoneticPr fontId="1" type="noConversion"/>
  <printOptions horizontalCentered="1"/>
  <pageMargins left="0" right="0" top="0" bottom="0" header="0" footer="0"/>
  <pageSetup paperSize="9" scale="72" fitToHeight="100" orientation="landscape" r:id="rId1"/>
  <headerFooter alignWithMargins="0"/>
  <ignoredErrors>
    <ignoredError sqref="E260" formula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30"/>
  <sheetViews>
    <sheetView tabSelected="1" zoomScale="115" zoomScaleNormal="115" workbookViewId="0">
      <pane xSplit="3" topLeftCell="D1" activePane="topRight" state="frozen"/>
      <selection pane="topRight" activeCell="I11" sqref="I11"/>
    </sheetView>
  </sheetViews>
  <sheetFormatPr defaultColWidth="9.140625" defaultRowHeight="12.75" x14ac:dyDescent="0.2"/>
  <cols>
    <col min="1" max="1" width="45" style="364" customWidth="1"/>
    <col min="2" max="2" width="9.42578125" style="23" bestFit="1" customWidth="1"/>
    <col min="3" max="3" width="6" style="23" bestFit="1" customWidth="1"/>
    <col min="4" max="4" width="11.140625" style="120" bestFit="1" customWidth="1"/>
    <col min="5" max="6" width="11.140625" style="120" hidden="1" customWidth="1"/>
    <col min="7" max="7" width="8.7109375" style="94" bestFit="1" customWidth="1"/>
    <col min="8" max="8" width="7.5703125" style="94" customWidth="1"/>
    <col min="9" max="9" width="10.5703125" style="95" bestFit="1" customWidth="1"/>
    <col min="10" max="10" width="9.42578125" style="23" bestFit="1" customWidth="1"/>
    <col min="11" max="12" width="9.85546875" style="96" bestFit="1" customWidth="1"/>
    <col min="13" max="13" width="9.5703125" style="97" bestFit="1" customWidth="1"/>
    <col min="14" max="14" width="10.85546875" style="97" bestFit="1" customWidth="1"/>
    <col min="15" max="15" width="9.85546875" style="94" bestFit="1" customWidth="1"/>
    <col min="16" max="16" width="10.5703125" style="98" bestFit="1" customWidth="1"/>
    <col min="17" max="17" width="7" style="99" bestFit="1" customWidth="1"/>
    <col min="18" max="18" width="5.85546875" style="98" customWidth="1"/>
    <col min="19" max="19" width="9.140625" style="99" bestFit="1" customWidth="1"/>
    <col min="20" max="20" width="8.5703125" style="98" bestFit="1" customWidth="1"/>
    <col min="21" max="21" width="7" style="351" bestFit="1" customWidth="1"/>
    <col min="22" max="22" width="7" style="352" bestFit="1" customWidth="1"/>
    <col min="23" max="23" width="7" style="351" bestFit="1" customWidth="1"/>
    <col min="24" max="24" width="4.85546875" style="352" bestFit="1" customWidth="1"/>
    <col min="25" max="25" width="9.42578125" style="351" bestFit="1" customWidth="1"/>
    <col min="26" max="26" width="6.140625" style="352" customWidth="1"/>
    <col min="27" max="27" width="7.85546875" style="351" bestFit="1" customWidth="1"/>
    <col min="28" max="28" width="4.85546875" style="98" bestFit="1" customWidth="1"/>
    <col min="29" max="29" width="6.5703125" style="100" bestFit="1" customWidth="1"/>
    <col min="30" max="30" width="6.140625" style="99" bestFit="1" customWidth="1"/>
    <col min="31" max="31" width="4.85546875" style="98" bestFit="1" customWidth="1"/>
    <col min="32" max="32" width="11.5703125" style="403" customWidth="1"/>
    <col min="33" max="33" width="10.5703125" style="98" customWidth="1"/>
    <col min="34" max="34" width="6.42578125" style="101" bestFit="1" customWidth="1"/>
    <col min="35" max="35" width="5.42578125" style="101" bestFit="1" customWidth="1"/>
    <col min="36" max="36" width="5.5703125" style="100" bestFit="1" customWidth="1"/>
    <col min="37" max="37" width="4.85546875" style="100" bestFit="1" customWidth="1"/>
    <col min="38" max="16384" width="9.140625" style="23"/>
  </cols>
  <sheetData>
    <row r="1" spans="1:39" ht="45.75" thickBot="1" x14ac:dyDescent="0.25">
      <c r="A1" s="358" t="s">
        <v>4</v>
      </c>
      <c r="B1" s="10" t="s">
        <v>6</v>
      </c>
      <c r="C1" s="10" t="s">
        <v>5</v>
      </c>
      <c r="D1" s="115" t="s">
        <v>137</v>
      </c>
      <c r="E1" s="115" t="s">
        <v>138</v>
      </c>
      <c r="F1" s="115" t="s">
        <v>139</v>
      </c>
      <c r="G1" s="11" t="s">
        <v>65</v>
      </c>
      <c r="H1" s="12" t="s">
        <v>15</v>
      </c>
      <c r="I1" s="13" t="s">
        <v>16</v>
      </c>
      <c r="J1" s="14" t="s">
        <v>12</v>
      </c>
      <c r="K1" s="335" t="s">
        <v>26</v>
      </c>
      <c r="L1" s="336" t="s">
        <v>27</v>
      </c>
      <c r="M1" s="16" t="s">
        <v>87</v>
      </c>
      <c r="N1" s="16" t="s">
        <v>88</v>
      </c>
      <c r="O1" s="17" t="s">
        <v>29</v>
      </c>
      <c r="P1" s="18" t="s">
        <v>30</v>
      </c>
      <c r="Q1" s="19" t="s">
        <v>32</v>
      </c>
      <c r="R1" s="18" t="s">
        <v>33</v>
      </c>
      <c r="S1" s="19" t="s">
        <v>89</v>
      </c>
      <c r="T1" s="18" t="s">
        <v>90</v>
      </c>
      <c r="U1" s="339" t="s">
        <v>91</v>
      </c>
      <c r="V1" s="340" t="s">
        <v>92</v>
      </c>
      <c r="W1" s="339" t="s">
        <v>34</v>
      </c>
      <c r="X1" s="340" t="s">
        <v>35</v>
      </c>
      <c r="Y1" s="339" t="s">
        <v>36</v>
      </c>
      <c r="Z1" s="340" t="s">
        <v>37</v>
      </c>
      <c r="AA1" s="339" t="s">
        <v>38</v>
      </c>
      <c r="AB1" s="18" t="s">
        <v>39</v>
      </c>
      <c r="AC1" s="20" t="s">
        <v>40</v>
      </c>
      <c r="AD1" s="19" t="s">
        <v>41</v>
      </c>
      <c r="AE1" s="18" t="s">
        <v>42</v>
      </c>
      <c r="AF1" s="402" t="s">
        <v>43</v>
      </c>
      <c r="AG1" s="18" t="s">
        <v>44</v>
      </c>
      <c r="AH1" s="21" t="s">
        <v>45</v>
      </c>
      <c r="AI1" s="21" t="s">
        <v>46</v>
      </c>
      <c r="AJ1" s="20" t="s">
        <v>47</v>
      </c>
      <c r="AK1" s="22" t="s">
        <v>48</v>
      </c>
    </row>
    <row r="2" spans="1:39" s="364" customFormat="1" ht="12.75" customHeight="1" x14ac:dyDescent="0.2">
      <c r="A2" s="363" t="s">
        <v>321</v>
      </c>
      <c r="B2" s="478" t="s">
        <v>7</v>
      </c>
      <c r="C2" s="478" t="s">
        <v>1</v>
      </c>
      <c r="D2" s="783">
        <v>90</v>
      </c>
      <c r="E2" s="431"/>
      <c r="F2" s="431"/>
      <c r="G2" s="432">
        <f t="shared" ref="G2:G6" si="0">SUM(P2,R2,T2,V2,X2,Z2,AB2,AC2,AE2,AF2,AJ2,AK2)</f>
        <v>86.199999999999989</v>
      </c>
      <c r="H2" s="432">
        <f t="shared" ref="H2:H6" si="1">D2-G2</f>
        <v>3.8000000000000114</v>
      </c>
      <c r="I2" s="433">
        <f t="shared" ref="I2:I6" si="2">H2/D2</f>
        <v>4.2222222222222348E-2</v>
      </c>
      <c r="J2" s="434">
        <v>1</v>
      </c>
      <c r="K2" s="703">
        <v>32</v>
      </c>
      <c r="L2" s="578">
        <v>1.2</v>
      </c>
      <c r="M2" s="866">
        <v>2600</v>
      </c>
      <c r="N2" s="418"/>
      <c r="O2" s="435">
        <f t="shared" ref="O2:O6" si="3">(M2+N2)/K2</f>
        <v>81.25</v>
      </c>
      <c r="P2" s="357">
        <f t="shared" ref="P2:P6" si="4">O2/J2</f>
        <v>81.25</v>
      </c>
      <c r="Q2" s="355"/>
      <c r="R2" s="357">
        <f t="shared" ref="R2:R6" si="5">Q2/K2</f>
        <v>0</v>
      </c>
      <c r="S2" s="355"/>
      <c r="T2" s="357">
        <f t="shared" ref="T2:T6" si="6">S2/K2</f>
        <v>0</v>
      </c>
      <c r="U2" s="355"/>
      <c r="V2" s="357">
        <f t="shared" ref="V2:V6" si="7">U2/K2</f>
        <v>0</v>
      </c>
      <c r="W2" s="355">
        <v>0</v>
      </c>
      <c r="X2" s="357">
        <f t="shared" ref="X2:X6" si="8">(W2/K2)/J2</f>
        <v>0</v>
      </c>
      <c r="Y2" s="355">
        <v>0</v>
      </c>
      <c r="Z2" s="357">
        <f t="shared" ref="Z2:Z6" si="9">(Y2/K2)/J2</f>
        <v>0</v>
      </c>
      <c r="AA2" s="355">
        <v>0</v>
      </c>
      <c r="AB2" s="357">
        <f t="shared" ref="AB2:AB6" si="10">(AA2/K2)/J2</f>
        <v>0</v>
      </c>
      <c r="AC2" s="435">
        <v>0</v>
      </c>
      <c r="AD2" s="355">
        <v>0</v>
      </c>
      <c r="AE2" s="436">
        <f t="shared" ref="AE2:AE6" si="11">AD2/K2</f>
        <v>0</v>
      </c>
      <c r="AF2" s="157"/>
      <c r="AG2" s="437">
        <v>0</v>
      </c>
      <c r="AH2" s="438">
        <v>0.04</v>
      </c>
      <c r="AI2" s="438">
        <v>1.4999999999999999E-2</v>
      </c>
      <c r="AJ2" s="357">
        <f t="shared" ref="AJ2:AJ6" si="12">(D2*AH2)+AG2</f>
        <v>3.6</v>
      </c>
      <c r="AK2" s="439">
        <f t="shared" ref="AK2:AK6" si="13">D2*AI2</f>
        <v>1.3499999999999999</v>
      </c>
    </row>
    <row r="3" spans="1:39" s="364" customFormat="1" ht="12.75" customHeight="1" x14ac:dyDescent="0.2">
      <c r="A3" s="457" t="s">
        <v>321</v>
      </c>
      <c r="B3" s="480" t="s">
        <v>8</v>
      </c>
      <c r="C3" s="480" t="s">
        <v>1</v>
      </c>
      <c r="D3" s="748">
        <v>55</v>
      </c>
      <c r="E3" s="440"/>
      <c r="F3" s="440"/>
      <c r="G3" s="441">
        <f t="shared" si="0"/>
        <v>53.025000000000006</v>
      </c>
      <c r="H3" s="441">
        <f t="shared" si="1"/>
        <v>1.9749999999999943</v>
      </c>
      <c r="I3" s="442">
        <f t="shared" si="2"/>
        <v>3.5909090909090807E-2</v>
      </c>
      <c r="J3" s="443">
        <v>1</v>
      </c>
      <c r="K3" s="697">
        <v>32</v>
      </c>
      <c r="L3" s="580">
        <v>1.2</v>
      </c>
      <c r="M3" s="866">
        <v>1600</v>
      </c>
      <c r="N3" s="468"/>
      <c r="O3" s="444">
        <f t="shared" si="3"/>
        <v>50</v>
      </c>
      <c r="P3" s="445">
        <f t="shared" si="4"/>
        <v>50</v>
      </c>
      <c r="Q3" s="446"/>
      <c r="R3" s="445">
        <f t="shared" si="5"/>
        <v>0</v>
      </c>
      <c r="S3" s="446"/>
      <c r="T3" s="445">
        <f t="shared" si="6"/>
        <v>0</v>
      </c>
      <c r="U3" s="446"/>
      <c r="V3" s="445">
        <f t="shared" si="7"/>
        <v>0</v>
      </c>
      <c r="W3" s="446">
        <v>0</v>
      </c>
      <c r="X3" s="445">
        <f t="shared" si="8"/>
        <v>0</v>
      </c>
      <c r="Y3" s="446">
        <v>0</v>
      </c>
      <c r="Z3" s="445">
        <f t="shared" si="9"/>
        <v>0</v>
      </c>
      <c r="AA3" s="446">
        <v>0</v>
      </c>
      <c r="AB3" s="445">
        <f t="shared" si="10"/>
        <v>0</v>
      </c>
      <c r="AC3" s="444">
        <v>0</v>
      </c>
      <c r="AD3" s="446">
        <v>0</v>
      </c>
      <c r="AE3" s="466">
        <f t="shared" si="11"/>
        <v>0</v>
      </c>
      <c r="AF3" s="158"/>
      <c r="AG3" s="467">
        <v>0</v>
      </c>
      <c r="AH3" s="447">
        <v>0.04</v>
      </c>
      <c r="AI3" s="447">
        <v>1.4999999999999999E-2</v>
      </c>
      <c r="AJ3" s="445">
        <f t="shared" si="12"/>
        <v>2.2000000000000002</v>
      </c>
      <c r="AK3" s="456">
        <f t="shared" si="13"/>
        <v>0.82499999999999996</v>
      </c>
    </row>
    <row r="4" spans="1:39" s="364" customFormat="1" ht="12.75" customHeight="1" thickBot="1" x14ac:dyDescent="0.25">
      <c r="A4" s="457" t="s">
        <v>321</v>
      </c>
      <c r="B4" s="480" t="s">
        <v>9</v>
      </c>
      <c r="C4" s="480" t="s">
        <v>1</v>
      </c>
      <c r="D4" s="748">
        <v>80</v>
      </c>
      <c r="E4" s="440"/>
      <c r="F4" s="440"/>
      <c r="G4" s="441">
        <f t="shared" si="0"/>
        <v>75.337500000000006</v>
      </c>
      <c r="H4" s="441">
        <f t="shared" si="1"/>
        <v>4.6624999999999943</v>
      </c>
      <c r="I4" s="442">
        <f t="shared" si="2"/>
        <v>5.828124999999993E-2</v>
      </c>
      <c r="J4" s="443">
        <v>1</v>
      </c>
      <c r="K4" s="697">
        <v>32</v>
      </c>
      <c r="L4" s="580">
        <v>1.2</v>
      </c>
      <c r="M4" s="866">
        <v>2270</v>
      </c>
      <c r="N4" s="468"/>
      <c r="O4" s="444">
        <f t="shared" si="3"/>
        <v>70.9375</v>
      </c>
      <c r="P4" s="445">
        <f t="shared" si="4"/>
        <v>70.9375</v>
      </c>
      <c r="Q4" s="446"/>
      <c r="R4" s="445">
        <f t="shared" si="5"/>
        <v>0</v>
      </c>
      <c r="S4" s="446"/>
      <c r="T4" s="445">
        <f t="shared" si="6"/>
        <v>0</v>
      </c>
      <c r="U4" s="446"/>
      <c r="V4" s="445">
        <f t="shared" si="7"/>
        <v>0</v>
      </c>
      <c r="W4" s="446">
        <v>0</v>
      </c>
      <c r="X4" s="445">
        <f t="shared" si="8"/>
        <v>0</v>
      </c>
      <c r="Y4" s="446">
        <v>0</v>
      </c>
      <c r="Z4" s="445">
        <f t="shared" si="9"/>
        <v>0</v>
      </c>
      <c r="AA4" s="446">
        <v>0</v>
      </c>
      <c r="AB4" s="445">
        <f t="shared" si="10"/>
        <v>0</v>
      </c>
      <c r="AC4" s="444">
        <v>0</v>
      </c>
      <c r="AD4" s="446">
        <v>0</v>
      </c>
      <c r="AE4" s="466">
        <f t="shared" si="11"/>
        <v>0</v>
      </c>
      <c r="AF4" s="158"/>
      <c r="AG4" s="467">
        <v>0</v>
      </c>
      <c r="AH4" s="447">
        <v>0.04</v>
      </c>
      <c r="AI4" s="447">
        <v>1.4999999999999999E-2</v>
      </c>
      <c r="AJ4" s="445">
        <f t="shared" si="12"/>
        <v>3.2</v>
      </c>
      <c r="AK4" s="456">
        <f t="shared" si="13"/>
        <v>1.2</v>
      </c>
    </row>
    <row r="5" spans="1:39" s="404" customFormat="1" ht="12.75" customHeight="1" x14ac:dyDescent="0.2">
      <c r="A5" s="457" t="s">
        <v>321</v>
      </c>
      <c r="B5" s="480" t="s">
        <v>10</v>
      </c>
      <c r="C5" s="480" t="s">
        <v>1</v>
      </c>
      <c r="D5" s="748">
        <v>90</v>
      </c>
      <c r="E5" s="440"/>
      <c r="F5" s="440"/>
      <c r="G5" s="441">
        <f t="shared" si="0"/>
        <v>90.887499999999989</v>
      </c>
      <c r="H5" s="441">
        <f t="shared" si="1"/>
        <v>-0.88749999999998863</v>
      </c>
      <c r="I5" s="442">
        <f t="shared" si="2"/>
        <v>-9.8611111111109855E-3</v>
      </c>
      <c r="J5" s="443">
        <v>1</v>
      </c>
      <c r="K5" s="697">
        <v>32</v>
      </c>
      <c r="L5" s="580">
        <v>1.2</v>
      </c>
      <c r="M5" s="866">
        <v>2750</v>
      </c>
      <c r="N5" s="468"/>
      <c r="O5" s="444">
        <f t="shared" si="3"/>
        <v>85.9375</v>
      </c>
      <c r="P5" s="445">
        <f t="shared" si="4"/>
        <v>85.9375</v>
      </c>
      <c r="Q5" s="446"/>
      <c r="R5" s="445">
        <f t="shared" si="5"/>
        <v>0</v>
      </c>
      <c r="S5" s="446"/>
      <c r="T5" s="445">
        <f t="shared" si="6"/>
        <v>0</v>
      </c>
      <c r="U5" s="446"/>
      <c r="V5" s="445">
        <f t="shared" si="7"/>
        <v>0</v>
      </c>
      <c r="W5" s="446">
        <v>0</v>
      </c>
      <c r="X5" s="445">
        <f t="shared" si="8"/>
        <v>0</v>
      </c>
      <c r="Y5" s="446">
        <v>0</v>
      </c>
      <c r="Z5" s="445">
        <f t="shared" si="9"/>
        <v>0</v>
      </c>
      <c r="AA5" s="446">
        <v>0</v>
      </c>
      <c r="AB5" s="445">
        <f t="shared" si="10"/>
        <v>0</v>
      </c>
      <c r="AC5" s="444">
        <v>0</v>
      </c>
      <c r="AD5" s="446">
        <v>0</v>
      </c>
      <c r="AE5" s="466">
        <f t="shared" si="11"/>
        <v>0</v>
      </c>
      <c r="AF5" s="158"/>
      <c r="AG5" s="467">
        <v>0</v>
      </c>
      <c r="AH5" s="447">
        <v>0.04</v>
      </c>
      <c r="AI5" s="447">
        <v>1.4999999999999999E-2</v>
      </c>
      <c r="AJ5" s="445">
        <f t="shared" si="12"/>
        <v>3.6</v>
      </c>
      <c r="AK5" s="456">
        <f t="shared" si="13"/>
        <v>1.3499999999999999</v>
      </c>
      <c r="AM5" s="404">
        <f t="shared" ref="AM5:AM6" si="14">(M5/100)*105</f>
        <v>2887.5</v>
      </c>
    </row>
    <row r="6" spans="1:39" s="364" customFormat="1" ht="12.75" customHeight="1" thickBot="1" x14ac:dyDescent="0.25">
      <c r="A6" s="458" t="s">
        <v>321</v>
      </c>
      <c r="B6" s="482" t="s">
        <v>11</v>
      </c>
      <c r="C6" s="482" t="s">
        <v>1</v>
      </c>
      <c r="D6" s="781">
        <v>115</v>
      </c>
      <c r="E6" s="448"/>
      <c r="F6" s="448"/>
      <c r="G6" s="449">
        <f t="shared" si="0"/>
        <v>120.07499999999999</v>
      </c>
      <c r="H6" s="449">
        <f t="shared" si="1"/>
        <v>-5.0749999999999886</v>
      </c>
      <c r="I6" s="450">
        <f t="shared" si="2"/>
        <v>-4.4130434782608599E-2</v>
      </c>
      <c r="J6" s="469">
        <v>1</v>
      </c>
      <c r="K6" s="726">
        <v>32</v>
      </c>
      <c r="L6" s="598">
        <v>1.2</v>
      </c>
      <c r="M6" s="866">
        <v>3640</v>
      </c>
      <c r="N6" s="470"/>
      <c r="O6" s="451">
        <f t="shared" si="3"/>
        <v>113.75</v>
      </c>
      <c r="P6" s="452">
        <f t="shared" si="4"/>
        <v>113.75</v>
      </c>
      <c r="Q6" s="453"/>
      <c r="R6" s="452">
        <f t="shared" si="5"/>
        <v>0</v>
      </c>
      <c r="S6" s="453"/>
      <c r="T6" s="452">
        <f t="shared" si="6"/>
        <v>0</v>
      </c>
      <c r="U6" s="453"/>
      <c r="V6" s="452">
        <f t="shared" si="7"/>
        <v>0</v>
      </c>
      <c r="W6" s="453">
        <v>0</v>
      </c>
      <c r="X6" s="452">
        <f t="shared" si="8"/>
        <v>0</v>
      </c>
      <c r="Y6" s="453">
        <v>0</v>
      </c>
      <c r="Z6" s="452">
        <f t="shared" si="9"/>
        <v>0</v>
      </c>
      <c r="AA6" s="453">
        <v>0</v>
      </c>
      <c r="AB6" s="452">
        <f t="shared" si="10"/>
        <v>0</v>
      </c>
      <c r="AC6" s="451">
        <v>0</v>
      </c>
      <c r="AD6" s="453">
        <v>0</v>
      </c>
      <c r="AE6" s="471">
        <f t="shared" si="11"/>
        <v>0</v>
      </c>
      <c r="AF6" s="159"/>
      <c r="AG6" s="472">
        <v>0</v>
      </c>
      <c r="AH6" s="454">
        <v>0.04</v>
      </c>
      <c r="AI6" s="454">
        <v>1.4999999999999999E-2</v>
      </c>
      <c r="AJ6" s="452">
        <f t="shared" si="12"/>
        <v>4.6000000000000005</v>
      </c>
      <c r="AK6" s="455">
        <f t="shared" si="13"/>
        <v>1.7249999999999999</v>
      </c>
      <c r="AM6" s="364">
        <f t="shared" si="14"/>
        <v>3822</v>
      </c>
    </row>
    <row r="7" spans="1:39" x14ac:dyDescent="0.2">
      <c r="A7" s="871" t="s">
        <v>353</v>
      </c>
      <c r="B7" s="478" t="s">
        <v>7</v>
      </c>
      <c r="C7" s="478" t="s">
        <v>1</v>
      </c>
      <c r="D7" s="479">
        <v>70</v>
      </c>
      <c r="E7" s="431"/>
      <c r="F7" s="431"/>
      <c r="G7" s="432">
        <f t="shared" ref="G7:G11" si="15">SUM(P7,R7,T7,V7,X7,Z7,AB7,AC7,AE7,AF7,AJ7,AK7)</f>
        <v>60.099999999999994</v>
      </c>
      <c r="H7" s="432">
        <f t="shared" ref="H7:H11" si="16">D7-G7</f>
        <v>9.9000000000000057</v>
      </c>
      <c r="I7" s="433">
        <f t="shared" ref="I7:I11" si="17">H7/D7</f>
        <v>0.14142857142857151</v>
      </c>
      <c r="J7" s="434">
        <v>1</v>
      </c>
      <c r="K7" s="703">
        <v>32</v>
      </c>
      <c r="L7" s="578">
        <v>1.2</v>
      </c>
      <c r="M7" s="866">
        <v>1800</v>
      </c>
      <c r="N7" s="418"/>
      <c r="O7" s="435">
        <f t="shared" ref="O7:O11" si="18">(M7+N7)/K7</f>
        <v>56.25</v>
      </c>
      <c r="P7" s="357">
        <f t="shared" ref="P7:P11" si="19">O7/J7</f>
        <v>56.25</v>
      </c>
      <c r="Q7" s="355"/>
      <c r="R7" s="357">
        <f t="shared" ref="R7:R11" si="20">Q7/K7</f>
        <v>0</v>
      </c>
      <c r="S7" s="355"/>
      <c r="T7" s="357">
        <f t="shared" ref="T7:T11" si="21">S7/K7</f>
        <v>0</v>
      </c>
      <c r="U7" s="355"/>
      <c r="V7" s="357">
        <f t="shared" ref="V7:V11" si="22">U7/K7</f>
        <v>0</v>
      </c>
      <c r="W7" s="355">
        <v>0</v>
      </c>
      <c r="X7" s="357">
        <f t="shared" ref="X7:X11" si="23">(W7/K7)/J7</f>
        <v>0</v>
      </c>
      <c r="Y7" s="355">
        <v>0</v>
      </c>
      <c r="Z7" s="357">
        <f t="shared" ref="Z7:Z11" si="24">(Y7/K7)/J7</f>
        <v>0</v>
      </c>
      <c r="AA7" s="355">
        <v>0</v>
      </c>
      <c r="AB7" s="357">
        <f t="shared" ref="AB7:AB11" si="25">(AA7/K7)/J7</f>
        <v>0</v>
      </c>
      <c r="AC7" s="435">
        <v>0</v>
      </c>
      <c r="AD7" s="355">
        <v>0</v>
      </c>
      <c r="AE7" s="436">
        <f t="shared" ref="AE7:AE11" si="26">AD7/K7</f>
        <v>0</v>
      </c>
      <c r="AF7" s="157"/>
      <c r="AG7" s="437">
        <v>0</v>
      </c>
      <c r="AH7" s="438">
        <v>0.04</v>
      </c>
      <c r="AI7" s="438">
        <v>1.4999999999999999E-2</v>
      </c>
      <c r="AJ7" s="357">
        <f t="shared" ref="AJ7:AJ11" si="27">(D7*AH7)+AG7</f>
        <v>2.8000000000000003</v>
      </c>
      <c r="AK7" s="439">
        <f t="shared" ref="AK7:AK11" si="28">D7*AI7</f>
        <v>1.05</v>
      </c>
    </row>
    <row r="8" spans="1:39" x14ac:dyDescent="0.2">
      <c r="A8" s="872"/>
      <c r="B8" s="480" t="s">
        <v>8</v>
      </c>
      <c r="C8" s="480" t="s">
        <v>1</v>
      </c>
      <c r="D8" s="481">
        <v>100</v>
      </c>
      <c r="E8" s="440"/>
      <c r="F8" s="440"/>
      <c r="G8" s="441">
        <f t="shared" si="15"/>
        <v>83.9375</v>
      </c>
      <c r="H8" s="441">
        <f t="shared" si="16"/>
        <v>16.0625</v>
      </c>
      <c r="I8" s="442">
        <f t="shared" si="17"/>
        <v>0.16062499999999999</v>
      </c>
      <c r="J8" s="443">
        <v>1</v>
      </c>
      <c r="K8" s="697">
        <v>32</v>
      </c>
      <c r="L8" s="580">
        <v>1.2</v>
      </c>
      <c r="M8" s="866">
        <v>2510</v>
      </c>
      <c r="N8" s="468"/>
      <c r="O8" s="444">
        <f t="shared" si="18"/>
        <v>78.4375</v>
      </c>
      <c r="P8" s="445">
        <f t="shared" si="19"/>
        <v>78.4375</v>
      </c>
      <c r="Q8" s="446"/>
      <c r="R8" s="445">
        <f t="shared" si="20"/>
        <v>0</v>
      </c>
      <c r="S8" s="446"/>
      <c r="T8" s="445">
        <f t="shared" si="21"/>
        <v>0</v>
      </c>
      <c r="U8" s="446"/>
      <c r="V8" s="445">
        <f t="shared" si="22"/>
        <v>0</v>
      </c>
      <c r="W8" s="446">
        <v>0</v>
      </c>
      <c r="X8" s="445">
        <f t="shared" si="23"/>
        <v>0</v>
      </c>
      <c r="Y8" s="446">
        <v>0</v>
      </c>
      <c r="Z8" s="445">
        <f t="shared" si="24"/>
        <v>0</v>
      </c>
      <c r="AA8" s="446">
        <v>0</v>
      </c>
      <c r="AB8" s="445">
        <f t="shared" si="25"/>
        <v>0</v>
      </c>
      <c r="AC8" s="444">
        <v>0</v>
      </c>
      <c r="AD8" s="446">
        <v>0</v>
      </c>
      <c r="AE8" s="466">
        <f t="shared" si="26"/>
        <v>0</v>
      </c>
      <c r="AF8" s="158"/>
      <c r="AG8" s="467">
        <v>0</v>
      </c>
      <c r="AH8" s="447">
        <v>0.04</v>
      </c>
      <c r="AI8" s="447">
        <v>1.4999999999999999E-2</v>
      </c>
      <c r="AJ8" s="445">
        <f t="shared" si="27"/>
        <v>4</v>
      </c>
      <c r="AK8" s="456">
        <f t="shared" si="28"/>
        <v>1.5</v>
      </c>
    </row>
    <row r="9" spans="1:39" x14ac:dyDescent="0.2">
      <c r="A9" s="872"/>
      <c r="B9" s="480" t="s">
        <v>9</v>
      </c>
      <c r="C9" s="480" t="s">
        <v>1</v>
      </c>
      <c r="D9" s="481">
        <v>170</v>
      </c>
      <c r="E9" s="440"/>
      <c r="F9" s="440"/>
      <c r="G9" s="441">
        <f t="shared" si="15"/>
        <v>139.03750000000002</v>
      </c>
      <c r="H9" s="441">
        <f t="shared" si="16"/>
        <v>30.962499999999977</v>
      </c>
      <c r="I9" s="442">
        <f t="shared" si="17"/>
        <v>0.18213235294117633</v>
      </c>
      <c r="J9" s="443">
        <v>1</v>
      </c>
      <c r="K9" s="697">
        <v>32</v>
      </c>
      <c r="L9" s="580">
        <v>1.2</v>
      </c>
      <c r="M9" s="866">
        <v>4150</v>
      </c>
      <c r="N9" s="468"/>
      <c r="O9" s="444">
        <f t="shared" si="18"/>
        <v>129.6875</v>
      </c>
      <c r="P9" s="445">
        <f t="shared" si="19"/>
        <v>129.6875</v>
      </c>
      <c r="Q9" s="446"/>
      <c r="R9" s="445">
        <f t="shared" si="20"/>
        <v>0</v>
      </c>
      <c r="S9" s="446"/>
      <c r="T9" s="445">
        <f t="shared" si="21"/>
        <v>0</v>
      </c>
      <c r="U9" s="446"/>
      <c r="V9" s="445">
        <f t="shared" si="22"/>
        <v>0</v>
      </c>
      <c r="W9" s="446">
        <v>0</v>
      </c>
      <c r="X9" s="445">
        <f t="shared" si="23"/>
        <v>0</v>
      </c>
      <c r="Y9" s="446">
        <v>0</v>
      </c>
      <c r="Z9" s="445">
        <f t="shared" si="24"/>
        <v>0</v>
      </c>
      <c r="AA9" s="446">
        <v>0</v>
      </c>
      <c r="AB9" s="445">
        <f t="shared" si="25"/>
        <v>0</v>
      </c>
      <c r="AC9" s="444">
        <v>0</v>
      </c>
      <c r="AD9" s="446">
        <v>0</v>
      </c>
      <c r="AE9" s="466">
        <f t="shared" si="26"/>
        <v>0</v>
      </c>
      <c r="AF9" s="158"/>
      <c r="AG9" s="467">
        <v>0</v>
      </c>
      <c r="AH9" s="447">
        <v>0.04</v>
      </c>
      <c r="AI9" s="447">
        <v>1.4999999999999999E-2</v>
      </c>
      <c r="AJ9" s="445">
        <f t="shared" si="27"/>
        <v>6.8</v>
      </c>
      <c r="AK9" s="456">
        <f t="shared" si="28"/>
        <v>2.5499999999999998</v>
      </c>
    </row>
    <row r="10" spans="1:39" x14ac:dyDescent="0.2">
      <c r="A10" s="872"/>
      <c r="B10" s="480" t="s">
        <v>10</v>
      </c>
      <c r="C10" s="480" t="s">
        <v>1</v>
      </c>
      <c r="D10" s="481">
        <v>180</v>
      </c>
      <c r="E10" s="440"/>
      <c r="F10" s="440"/>
      <c r="G10" s="441">
        <f t="shared" si="15"/>
        <v>181.14999999999998</v>
      </c>
      <c r="H10" s="441">
        <f t="shared" si="16"/>
        <v>-1.1499999999999773</v>
      </c>
      <c r="I10" s="442">
        <f t="shared" si="17"/>
        <v>-6.3888888888887626E-3</v>
      </c>
      <c r="J10" s="443">
        <v>1</v>
      </c>
      <c r="K10" s="697">
        <v>32</v>
      </c>
      <c r="L10" s="580">
        <v>1.2</v>
      </c>
      <c r="M10" s="866">
        <v>5480</v>
      </c>
      <c r="N10" s="468"/>
      <c r="O10" s="444">
        <f t="shared" si="18"/>
        <v>171.25</v>
      </c>
      <c r="P10" s="445">
        <f t="shared" si="19"/>
        <v>171.25</v>
      </c>
      <c r="Q10" s="446"/>
      <c r="R10" s="445">
        <f t="shared" si="20"/>
        <v>0</v>
      </c>
      <c r="S10" s="446"/>
      <c r="T10" s="445">
        <f t="shared" si="21"/>
        <v>0</v>
      </c>
      <c r="U10" s="446"/>
      <c r="V10" s="445">
        <f t="shared" si="22"/>
        <v>0</v>
      </c>
      <c r="W10" s="446">
        <v>0</v>
      </c>
      <c r="X10" s="445">
        <f t="shared" si="23"/>
        <v>0</v>
      </c>
      <c r="Y10" s="446">
        <v>0</v>
      </c>
      <c r="Z10" s="445">
        <f t="shared" si="24"/>
        <v>0</v>
      </c>
      <c r="AA10" s="446">
        <v>0</v>
      </c>
      <c r="AB10" s="445">
        <f t="shared" si="25"/>
        <v>0</v>
      </c>
      <c r="AC10" s="444">
        <v>0</v>
      </c>
      <c r="AD10" s="446">
        <v>0</v>
      </c>
      <c r="AE10" s="466">
        <f t="shared" si="26"/>
        <v>0</v>
      </c>
      <c r="AF10" s="158"/>
      <c r="AG10" s="467">
        <v>0</v>
      </c>
      <c r="AH10" s="447">
        <v>0.04</v>
      </c>
      <c r="AI10" s="447">
        <v>1.4999999999999999E-2</v>
      </c>
      <c r="AJ10" s="445">
        <f t="shared" si="27"/>
        <v>7.2</v>
      </c>
      <c r="AK10" s="456">
        <f t="shared" si="28"/>
        <v>2.6999999999999997</v>
      </c>
    </row>
    <row r="11" spans="1:39" ht="13.5" thickBot="1" x14ac:dyDescent="0.25">
      <c r="A11" s="873"/>
      <c r="B11" s="482" t="s">
        <v>11</v>
      </c>
      <c r="C11" s="482" t="s">
        <v>1</v>
      </c>
      <c r="D11" s="483">
        <v>190</v>
      </c>
      <c r="E11" s="448"/>
      <c r="F11" s="448"/>
      <c r="G11" s="449">
        <f t="shared" si="15"/>
        <v>247.01249999999999</v>
      </c>
      <c r="H11" s="449">
        <f t="shared" si="16"/>
        <v>-57.012499999999989</v>
      </c>
      <c r="I11" s="450">
        <f t="shared" si="17"/>
        <v>-0.30006578947368417</v>
      </c>
      <c r="J11" s="469">
        <v>1</v>
      </c>
      <c r="K11" s="726">
        <v>32</v>
      </c>
      <c r="L11" s="598">
        <v>1.2</v>
      </c>
      <c r="M11" s="866">
        <v>7570</v>
      </c>
      <c r="N11" s="470"/>
      <c r="O11" s="451">
        <f t="shared" si="18"/>
        <v>236.5625</v>
      </c>
      <c r="P11" s="452">
        <f t="shared" si="19"/>
        <v>236.5625</v>
      </c>
      <c r="Q11" s="453"/>
      <c r="R11" s="452">
        <f t="shared" si="20"/>
        <v>0</v>
      </c>
      <c r="S11" s="453"/>
      <c r="T11" s="452">
        <f t="shared" si="21"/>
        <v>0</v>
      </c>
      <c r="U11" s="453"/>
      <c r="V11" s="452">
        <f t="shared" si="22"/>
        <v>0</v>
      </c>
      <c r="W11" s="453">
        <v>0</v>
      </c>
      <c r="X11" s="452">
        <f t="shared" si="23"/>
        <v>0</v>
      </c>
      <c r="Y11" s="453">
        <v>0</v>
      </c>
      <c r="Z11" s="452">
        <f t="shared" si="24"/>
        <v>0</v>
      </c>
      <c r="AA11" s="453">
        <v>0</v>
      </c>
      <c r="AB11" s="452">
        <f t="shared" si="25"/>
        <v>0</v>
      </c>
      <c r="AC11" s="451">
        <v>0</v>
      </c>
      <c r="AD11" s="453">
        <v>0</v>
      </c>
      <c r="AE11" s="471">
        <f t="shared" si="26"/>
        <v>0</v>
      </c>
      <c r="AF11" s="159"/>
      <c r="AG11" s="472">
        <v>0</v>
      </c>
      <c r="AH11" s="454">
        <v>0.04</v>
      </c>
      <c r="AI11" s="454">
        <v>1.4999999999999999E-2</v>
      </c>
      <c r="AJ11" s="452">
        <f t="shared" si="27"/>
        <v>7.6000000000000005</v>
      </c>
      <c r="AK11" s="455">
        <f t="shared" si="28"/>
        <v>2.85</v>
      </c>
    </row>
    <row r="12" spans="1:39" x14ac:dyDescent="0.2">
      <c r="A12" s="872" t="s">
        <v>354</v>
      </c>
      <c r="B12" s="480" t="s">
        <v>8</v>
      </c>
      <c r="C12" s="480" t="s">
        <v>1</v>
      </c>
      <c r="D12" s="481">
        <v>70</v>
      </c>
      <c r="E12" s="440"/>
      <c r="F12" s="440"/>
      <c r="G12" s="441">
        <f t="shared" ref="G12:G15" si="29">SUM(P12,R12,T12,V12,X12,Z12,AB12,AC12,AE12,AF12,AJ12,AK12)</f>
        <v>60.099999999999994</v>
      </c>
      <c r="H12" s="441">
        <f t="shared" ref="H12:H15" si="30">D12-G12</f>
        <v>9.9000000000000057</v>
      </c>
      <c r="I12" s="442">
        <f t="shared" ref="I12:I15" si="31">H12/D12</f>
        <v>0.14142857142857151</v>
      </c>
      <c r="J12" s="443">
        <v>1</v>
      </c>
      <c r="K12" s="697">
        <v>32</v>
      </c>
      <c r="L12" s="580">
        <v>1.2</v>
      </c>
      <c r="M12" s="866">
        <v>1800</v>
      </c>
      <c r="N12" s="468"/>
      <c r="O12" s="444">
        <f t="shared" ref="O12:O15" si="32">(M12+N12)/K12</f>
        <v>56.25</v>
      </c>
      <c r="P12" s="445">
        <f t="shared" ref="P12:P15" si="33">O12/J12</f>
        <v>56.25</v>
      </c>
      <c r="Q12" s="446"/>
      <c r="R12" s="445">
        <f t="shared" ref="R12:R15" si="34">Q12/K12</f>
        <v>0</v>
      </c>
      <c r="S12" s="446"/>
      <c r="T12" s="445">
        <f t="shared" ref="T12:T15" si="35">S12/K12</f>
        <v>0</v>
      </c>
      <c r="U12" s="446"/>
      <c r="V12" s="445">
        <f t="shared" ref="V12:V15" si="36">U12/K12</f>
        <v>0</v>
      </c>
      <c r="W12" s="446">
        <v>0</v>
      </c>
      <c r="X12" s="445">
        <f t="shared" ref="X12:X15" si="37">(W12/K12)/J12</f>
        <v>0</v>
      </c>
      <c r="Y12" s="446">
        <v>0</v>
      </c>
      <c r="Z12" s="445">
        <f t="shared" ref="Z12:Z15" si="38">(Y12/K12)/J12</f>
        <v>0</v>
      </c>
      <c r="AA12" s="446">
        <v>0</v>
      </c>
      <c r="AB12" s="445">
        <f t="shared" ref="AB12:AB15" si="39">(AA12/K12)/J12</f>
        <v>0</v>
      </c>
      <c r="AC12" s="444">
        <v>0</v>
      </c>
      <c r="AD12" s="446">
        <v>0</v>
      </c>
      <c r="AE12" s="466">
        <f t="shared" ref="AE12:AE15" si="40">AD12/K12</f>
        <v>0</v>
      </c>
      <c r="AF12" s="158"/>
      <c r="AG12" s="467">
        <v>0</v>
      </c>
      <c r="AH12" s="447">
        <v>0.04</v>
      </c>
      <c r="AI12" s="447">
        <v>1.4999999999999999E-2</v>
      </c>
      <c r="AJ12" s="445">
        <f t="shared" ref="AJ12:AJ15" si="41">(D12*AH12)+AG12</f>
        <v>2.8000000000000003</v>
      </c>
      <c r="AK12" s="456">
        <f t="shared" ref="AK12:AK15" si="42">D12*AI12</f>
        <v>1.05</v>
      </c>
    </row>
    <row r="13" spans="1:39" x14ac:dyDescent="0.2">
      <c r="A13" s="872"/>
      <c r="B13" s="480" t="s">
        <v>9</v>
      </c>
      <c r="C13" s="480" t="s">
        <v>1</v>
      </c>
      <c r="D13" s="481">
        <v>90</v>
      </c>
      <c r="E13" s="440"/>
      <c r="F13" s="440"/>
      <c r="G13" s="441">
        <f t="shared" si="29"/>
        <v>72.449999999999989</v>
      </c>
      <c r="H13" s="441">
        <f t="shared" si="30"/>
        <v>17.550000000000011</v>
      </c>
      <c r="I13" s="442">
        <f t="shared" si="31"/>
        <v>0.19500000000000012</v>
      </c>
      <c r="J13" s="443">
        <v>1</v>
      </c>
      <c r="K13" s="697">
        <v>32</v>
      </c>
      <c r="L13" s="580">
        <v>1.2</v>
      </c>
      <c r="M13" s="866">
        <v>2160</v>
      </c>
      <c r="N13" s="468"/>
      <c r="O13" s="444">
        <f t="shared" si="32"/>
        <v>67.5</v>
      </c>
      <c r="P13" s="445">
        <f t="shared" si="33"/>
        <v>67.5</v>
      </c>
      <c r="Q13" s="446"/>
      <c r="R13" s="445">
        <f t="shared" si="34"/>
        <v>0</v>
      </c>
      <c r="S13" s="446"/>
      <c r="T13" s="445">
        <f t="shared" si="35"/>
        <v>0</v>
      </c>
      <c r="U13" s="446"/>
      <c r="V13" s="445">
        <f t="shared" si="36"/>
        <v>0</v>
      </c>
      <c r="W13" s="446">
        <v>0</v>
      </c>
      <c r="X13" s="445">
        <f t="shared" si="37"/>
        <v>0</v>
      </c>
      <c r="Y13" s="446">
        <v>0</v>
      </c>
      <c r="Z13" s="445">
        <f t="shared" si="38"/>
        <v>0</v>
      </c>
      <c r="AA13" s="446">
        <v>0</v>
      </c>
      <c r="AB13" s="445">
        <f t="shared" si="39"/>
        <v>0</v>
      </c>
      <c r="AC13" s="444">
        <v>0</v>
      </c>
      <c r="AD13" s="446">
        <v>0</v>
      </c>
      <c r="AE13" s="466">
        <f t="shared" si="40"/>
        <v>0</v>
      </c>
      <c r="AF13" s="158"/>
      <c r="AG13" s="467">
        <v>0</v>
      </c>
      <c r="AH13" s="447">
        <v>0.04</v>
      </c>
      <c r="AI13" s="447">
        <v>1.4999999999999999E-2</v>
      </c>
      <c r="AJ13" s="445">
        <f t="shared" si="41"/>
        <v>3.6</v>
      </c>
      <c r="AK13" s="456">
        <f t="shared" si="42"/>
        <v>1.3499999999999999</v>
      </c>
    </row>
    <row r="14" spans="1:39" x14ac:dyDescent="0.2">
      <c r="A14" s="872"/>
      <c r="B14" s="480" t="s">
        <v>10</v>
      </c>
      <c r="C14" s="480" t="s">
        <v>1</v>
      </c>
      <c r="D14" s="481">
        <v>130</v>
      </c>
      <c r="E14" s="440"/>
      <c r="F14" s="440"/>
      <c r="G14" s="441">
        <f t="shared" si="29"/>
        <v>104.49375000000001</v>
      </c>
      <c r="H14" s="441">
        <f t="shared" si="30"/>
        <v>25.506249999999994</v>
      </c>
      <c r="I14" s="442">
        <f t="shared" si="31"/>
        <v>0.19620192307692302</v>
      </c>
      <c r="J14" s="443">
        <v>1</v>
      </c>
      <c r="K14" s="697">
        <v>32</v>
      </c>
      <c r="L14" s="580">
        <v>1.2</v>
      </c>
      <c r="M14" s="866">
        <v>3115</v>
      </c>
      <c r="N14" s="468"/>
      <c r="O14" s="444">
        <f t="shared" si="32"/>
        <v>97.34375</v>
      </c>
      <c r="P14" s="445">
        <f t="shared" si="33"/>
        <v>97.34375</v>
      </c>
      <c r="Q14" s="446"/>
      <c r="R14" s="445">
        <f t="shared" si="34"/>
        <v>0</v>
      </c>
      <c r="S14" s="446"/>
      <c r="T14" s="445">
        <f t="shared" si="35"/>
        <v>0</v>
      </c>
      <c r="U14" s="446"/>
      <c r="V14" s="445">
        <f t="shared" si="36"/>
        <v>0</v>
      </c>
      <c r="W14" s="446">
        <v>0</v>
      </c>
      <c r="X14" s="445">
        <f t="shared" si="37"/>
        <v>0</v>
      </c>
      <c r="Y14" s="446">
        <v>0</v>
      </c>
      <c r="Z14" s="445">
        <f t="shared" si="38"/>
        <v>0</v>
      </c>
      <c r="AA14" s="446">
        <v>0</v>
      </c>
      <c r="AB14" s="445">
        <f t="shared" si="39"/>
        <v>0</v>
      </c>
      <c r="AC14" s="444">
        <v>0</v>
      </c>
      <c r="AD14" s="446">
        <v>0</v>
      </c>
      <c r="AE14" s="466">
        <f t="shared" si="40"/>
        <v>0</v>
      </c>
      <c r="AF14" s="158"/>
      <c r="AG14" s="467">
        <v>0</v>
      </c>
      <c r="AH14" s="447">
        <v>0.04</v>
      </c>
      <c r="AI14" s="447">
        <v>1.4999999999999999E-2</v>
      </c>
      <c r="AJ14" s="445">
        <f t="shared" si="41"/>
        <v>5.2</v>
      </c>
      <c r="AK14" s="456">
        <f t="shared" si="42"/>
        <v>1.95</v>
      </c>
    </row>
    <row r="15" spans="1:39" ht="13.5" thickBot="1" x14ac:dyDescent="0.25">
      <c r="A15" s="873"/>
      <c r="B15" s="482" t="s">
        <v>11</v>
      </c>
      <c r="C15" s="482" t="s">
        <v>1</v>
      </c>
      <c r="D15" s="483">
        <v>180</v>
      </c>
      <c r="E15" s="448"/>
      <c r="F15" s="448"/>
      <c r="G15" s="449">
        <f t="shared" si="29"/>
        <v>145.99374999999998</v>
      </c>
      <c r="H15" s="449">
        <f t="shared" si="30"/>
        <v>34.006250000000023</v>
      </c>
      <c r="I15" s="450">
        <f t="shared" si="31"/>
        <v>0.18892361111111125</v>
      </c>
      <c r="J15" s="469">
        <v>1</v>
      </c>
      <c r="K15" s="726">
        <v>32</v>
      </c>
      <c r="L15" s="598">
        <v>1.2</v>
      </c>
      <c r="M15" s="866">
        <v>4355</v>
      </c>
      <c r="N15" s="470"/>
      <c r="O15" s="451">
        <f t="shared" si="32"/>
        <v>136.09375</v>
      </c>
      <c r="P15" s="452">
        <f t="shared" si="33"/>
        <v>136.09375</v>
      </c>
      <c r="Q15" s="453"/>
      <c r="R15" s="452">
        <f t="shared" si="34"/>
        <v>0</v>
      </c>
      <c r="S15" s="453"/>
      <c r="T15" s="452">
        <f t="shared" si="35"/>
        <v>0</v>
      </c>
      <c r="U15" s="453"/>
      <c r="V15" s="452">
        <f t="shared" si="36"/>
        <v>0</v>
      </c>
      <c r="W15" s="453">
        <v>0</v>
      </c>
      <c r="X15" s="452">
        <f t="shared" si="37"/>
        <v>0</v>
      </c>
      <c r="Y15" s="453">
        <v>0</v>
      </c>
      <c r="Z15" s="452">
        <f t="shared" si="38"/>
        <v>0</v>
      </c>
      <c r="AA15" s="453">
        <v>0</v>
      </c>
      <c r="AB15" s="452">
        <f t="shared" si="39"/>
        <v>0</v>
      </c>
      <c r="AC15" s="451">
        <v>0</v>
      </c>
      <c r="AD15" s="453">
        <v>0</v>
      </c>
      <c r="AE15" s="471">
        <f t="shared" si="40"/>
        <v>0</v>
      </c>
      <c r="AF15" s="159"/>
      <c r="AG15" s="472">
        <v>0</v>
      </c>
      <c r="AH15" s="454">
        <v>0.04</v>
      </c>
      <c r="AI15" s="454">
        <v>1.4999999999999999E-2</v>
      </c>
      <c r="AJ15" s="452">
        <f t="shared" si="41"/>
        <v>7.2</v>
      </c>
      <c r="AK15" s="455">
        <f t="shared" si="42"/>
        <v>2.6999999999999997</v>
      </c>
    </row>
    <row r="16" spans="1:39" x14ac:dyDescent="0.2">
      <c r="A16" s="874" t="s">
        <v>232</v>
      </c>
      <c r="B16" s="480" t="s">
        <v>9</v>
      </c>
      <c r="C16" s="480" t="s">
        <v>1</v>
      </c>
      <c r="D16" s="481">
        <v>70</v>
      </c>
      <c r="E16" s="440"/>
      <c r="F16" s="440"/>
      <c r="G16" s="441">
        <f t="shared" ref="G16:G18" si="43">SUM(P16,R16,T16,V16,X16,Z16,AB16,AC16,AE16,AF16,AJ16,AK16)</f>
        <v>60.099999999999994</v>
      </c>
      <c r="H16" s="441">
        <f t="shared" ref="H16:H18" si="44">D16-G16</f>
        <v>9.9000000000000057</v>
      </c>
      <c r="I16" s="442">
        <f t="shared" ref="I16:I18" si="45">H16/D16</f>
        <v>0.14142857142857151</v>
      </c>
      <c r="J16" s="443">
        <v>1</v>
      </c>
      <c r="K16" s="697">
        <v>32</v>
      </c>
      <c r="L16" s="580">
        <v>1.2</v>
      </c>
      <c r="M16" s="866">
        <v>1800</v>
      </c>
      <c r="N16" s="468"/>
      <c r="O16" s="444">
        <f t="shared" ref="O16:O18" si="46">(M16+N16)/K16</f>
        <v>56.25</v>
      </c>
      <c r="P16" s="445">
        <f t="shared" ref="P16:P18" si="47">O16/J16</f>
        <v>56.25</v>
      </c>
      <c r="Q16" s="446"/>
      <c r="R16" s="445">
        <f t="shared" ref="R16:R18" si="48">Q16/K16</f>
        <v>0</v>
      </c>
      <c r="S16" s="446"/>
      <c r="T16" s="445">
        <f t="shared" ref="T16:T18" si="49">S16/K16</f>
        <v>0</v>
      </c>
      <c r="U16" s="446"/>
      <c r="V16" s="445">
        <f t="shared" ref="V16:V18" si="50">U16/K16</f>
        <v>0</v>
      </c>
      <c r="W16" s="446">
        <v>0</v>
      </c>
      <c r="X16" s="445">
        <f t="shared" ref="X16:X18" si="51">(W16/K16)/J16</f>
        <v>0</v>
      </c>
      <c r="Y16" s="446">
        <v>0</v>
      </c>
      <c r="Z16" s="445">
        <f t="shared" ref="Z16:Z18" si="52">(Y16/K16)/J16</f>
        <v>0</v>
      </c>
      <c r="AA16" s="446">
        <v>0</v>
      </c>
      <c r="AB16" s="445">
        <f t="shared" ref="AB16:AB18" si="53">(AA16/K16)/J16</f>
        <v>0</v>
      </c>
      <c r="AC16" s="444">
        <v>0</v>
      </c>
      <c r="AD16" s="446">
        <v>0</v>
      </c>
      <c r="AE16" s="466">
        <f t="shared" ref="AE16:AE18" si="54">AD16/K16</f>
        <v>0</v>
      </c>
      <c r="AF16" s="158"/>
      <c r="AG16" s="467">
        <v>0</v>
      </c>
      <c r="AH16" s="447">
        <v>0.04</v>
      </c>
      <c r="AI16" s="447">
        <v>1.4999999999999999E-2</v>
      </c>
      <c r="AJ16" s="445">
        <f t="shared" ref="AJ16:AJ18" si="55">(D16*AH16)+AG16</f>
        <v>2.8000000000000003</v>
      </c>
      <c r="AK16" s="456">
        <f t="shared" ref="AK16:AK18" si="56">D16*AI16</f>
        <v>1.05</v>
      </c>
    </row>
    <row r="17" spans="1:37" x14ac:dyDescent="0.2">
      <c r="A17" s="875"/>
      <c r="B17" s="480" t="s">
        <v>10</v>
      </c>
      <c r="C17" s="480" t="s">
        <v>1</v>
      </c>
      <c r="D17" s="481">
        <v>100</v>
      </c>
      <c r="E17" s="440"/>
      <c r="F17" s="440"/>
      <c r="G17" s="441">
        <f t="shared" si="43"/>
        <v>81.125</v>
      </c>
      <c r="H17" s="441">
        <f t="shared" si="44"/>
        <v>18.875</v>
      </c>
      <c r="I17" s="442">
        <f t="shared" si="45"/>
        <v>0.18875</v>
      </c>
      <c r="J17" s="443">
        <v>1</v>
      </c>
      <c r="K17" s="697">
        <v>32</v>
      </c>
      <c r="L17" s="580">
        <v>1.2</v>
      </c>
      <c r="M17" s="866">
        <v>2420</v>
      </c>
      <c r="N17" s="468"/>
      <c r="O17" s="444">
        <f t="shared" si="46"/>
        <v>75.625</v>
      </c>
      <c r="P17" s="445">
        <f t="shared" si="47"/>
        <v>75.625</v>
      </c>
      <c r="Q17" s="446"/>
      <c r="R17" s="445">
        <f t="shared" si="48"/>
        <v>0</v>
      </c>
      <c r="S17" s="446"/>
      <c r="T17" s="445">
        <f t="shared" si="49"/>
        <v>0</v>
      </c>
      <c r="U17" s="446"/>
      <c r="V17" s="445">
        <f t="shared" si="50"/>
        <v>0</v>
      </c>
      <c r="W17" s="446">
        <v>0</v>
      </c>
      <c r="X17" s="445">
        <f t="shared" si="51"/>
        <v>0</v>
      </c>
      <c r="Y17" s="446">
        <v>0</v>
      </c>
      <c r="Z17" s="445">
        <f t="shared" si="52"/>
        <v>0</v>
      </c>
      <c r="AA17" s="446">
        <v>0</v>
      </c>
      <c r="AB17" s="445">
        <f t="shared" si="53"/>
        <v>0</v>
      </c>
      <c r="AC17" s="444">
        <v>0</v>
      </c>
      <c r="AD17" s="446">
        <v>0</v>
      </c>
      <c r="AE17" s="466">
        <f t="shared" si="54"/>
        <v>0</v>
      </c>
      <c r="AF17" s="158"/>
      <c r="AG17" s="467">
        <v>0</v>
      </c>
      <c r="AH17" s="447">
        <v>0.04</v>
      </c>
      <c r="AI17" s="447">
        <v>1.4999999999999999E-2</v>
      </c>
      <c r="AJ17" s="445">
        <f t="shared" si="55"/>
        <v>4</v>
      </c>
      <c r="AK17" s="456">
        <f t="shared" si="56"/>
        <v>1.5</v>
      </c>
    </row>
    <row r="18" spans="1:37" ht="13.5" thickBot="1" x14ac:dyDescent="0.25">
      <c r="A18" s="876"/>
      <c r="B18" s="482" t="s">
        <v>11</v>
      </c>
      <c r="C18" s="482" t="s">
        <v>1</v>
      </c>
      <c r="D18" s="483">
        <v>170</v>
      </c>
      <c r="E18" s="448"/>
      <c r="F18" s="448"/>
      <c r="G18" s="449">
        <f t="shared" si="43"/>
        <v>133.88125000000002</v>
      </c>
      <c r="H18" s="449">
        <f t="shared" si="44"/>
        <v>36.118749999999977</v>
      </c>
      <c r="I18" s="450">
        <f t="shared" si="45"/>
        <v>0.21246323529411751</v>
      </c>
      <c r="J18" s="469">
        <v>1</v>
      </c>
      <c r="K18" s="726">
        <v>32</v>
      </c>
      <c r="L18" s="598">
        <v>1.2</v>
      </c>
      <c r="M18" s="866">
        <v>3985</v>
      </c>
      <c r="N18" s="470"/>
      <c r="O18" s="451">
        <f t="shared" si="46"/>
        <v>124.53125</v>
      </c>
      <c r="P18" s="452">
        <f t="shared" si="47"/>
        <v>124.53125</v>
      </c>
      <c r="Q18" s="453"/>
      <c r="R18" s="452">
        <f t="shared" si="48"/>
        <v>0</v>
      </c>
      <c r="S18" s="453"/>
      <c r="T18" s="452">
        <f t="shared" si="49"/>
        <v>0</v>
      </c>
      <c r="U18" s="453"/>
      <c r="V18" s="452">
        <f t="shared" si="50"/>
        <v>0</v>
      </c>
      <c r="W18" s="453">
        <v>0</v>
      </c>
      <c r="X18" s="452">
        <f t="shared" si="51"/>
        <v>0</v>
      </c>
      <c r="Y18" s="453">
        <v>0</v>
      </c>
      <c r="Z18" s="452">
        <f t="shared" si="52"/>
        <v>0</v>
      </c>
      <c r="AA18" s="453">
        <v>0</v>
      </c>
      <c r="AB18" s="452">
        <f t="shared" si="53"/>
        <v>0</v>
      </c>
      <c r="AC18" s="451">
        <v>0</v>
      </c>
      <c r="AD18" s="453">
        <v>0</v>
      </c>
      <c r="AE18" s="471">
        <f t="shared" si="54"/>
        <v>0</v>
      </c>
      <c r="AF18" s="159"/>
      <c r="AG18" s="472">
        <v>0</v>
      </c>
      <c r="AH18" s="454">
        <v>0.04</v>
      </c>
      <c r="AI18" s="454">
        <v>1.4999999999999999E-2</v>
      </c>
      <c r="AJ18" s="452">
        <f t="shared" si="55"/>
        <v>6.8</v>
      </c>
      <c r="AK18" s="455">
        <f t="shared" si="56"/>
        <v>2.5499999999999998</v>
      </c>
    </row>
    <row r="19" spans="1:37" x14ac:dyDescent="0.2">
      <c r="A19" s="877" t="s">
        <v>355</v>
      </c>
      <c r="B19" s="480" t="s">
        <v>10</v>
      </c>
      <c r="C19" s="480" t="s">
        <v>1</v>
      </c>
      <c r="D19" s="481">
        <v>70</v>
      </c>
      <c r="E19" s="440"/>
      <c r="F19" s="440"/>
      <c r="G19" s="441">
        <f t="shared" ref="G19:G20" si="57">SUM(P19,R19,T19,V19,X19,Z19,AB19,AC19,AE19,AF19,AJ19,AK19)</f>
        <v>60.099999999999994</v>
      </c>
      <c r="H19" s="441">
        <f t="shared" ref="H19:H20" si="58">D19-G19</f>
        <v>9.9000000000000057</v>
      </c>
      <c r="I19" s="442">
        <f t="shared" ref="I19:I20" si="59">H19/D19</f>
        <v>0.14142857142857151</v>
      </c>
      <c r="J19" s="443">
        <v>1</v>
      </c>
      <c r="K19" s="697">
        <v>32</v>
      </c>
      <c r="L19" s="580">
        <v>1.2</v>
      </c>
      <c r="M19" s="866">
        <v>1800</v>
      </c>
      <c r="N19" s="468"/>
      <c r="O19" s="444">
        <f t="shared" ref="O19:O20" si="60">(M19+N19)/K19</f>
        <v>56.25</v>
      </c>
      <c r="P19" s="445">
        <f t="shared" ref="P19:P20" si="61">O19/J19</f>
        <v>56.25</v>
      </c>
      <c r="Q19" s="446"/>
      <c r="R19" s="445">
        <f t="shared" ref="R19:R20" si="62">Q19/K19</f>
        <v>0</v>
      </c>
      <c r="S19" s="446"/>
      <c r="T19" s="445">
        <f t="shared" ref="T19:T20" si="63">S19/K19</f>
        <v>0</v>
      </c>
      <c r="U19" s="446"/>
      <c r="V19" s="445">
        <f t="shared" ref="V19:V20" si="64">U19/K19</f>
        <v>0</v>
      </c>
      <c r="W19" s="446">
        <v>0</v>
      </c>
      <c r="X19" s="445">
        <f t="shared" ref="X19:X20" si="65">(W19/K19)/J19</f>
        <v>0</v>
      </c>
      <c r="Y19" s="446">
        <v>0</v>
      </c>
      <c r="Z19" s="445">
        <f t="shared" ref="Z19:Z20" si="66">(Y19/K19)/J19</f>
        <v>0</v>
      </c>
      <c r="AA19" s="446">
        <v>0</v>
      </c>
      <c r="AB19" s="445">
        <f t="shared" ref="AB19:AB20" si="67">(AA19/K19)/J19</f>
        <v>0</v>
      </c>
      <c r="AC19" s="444">
        <v>0</v>
      </c>
      <c r="AD19" s="446">
        <v>0</v>
      </c>
      <c r="AE19" s="466">
        <f t="shared" ref="AE19:AE20" si="68">AD19/K19</f>
        <v>0</v>
      </c>
      <c r="AF19" s="158"/>
      <c r="AG19" s="467">
        <v>0</v>
      </c>
      <c r="AH19" s="447">
        <v>0.04</v>
      </c>
      <c r="AI19" s="447">
        <v>1.4999999999999999E-2</v>
      </c>
      <c r="AJ19" s="445">
        <f t="shared" ref="AJ19:AJ20" si="69">(D19*AH19)+AG19</f>
        <v>2.8000000000000003</v>
      </c>
      <c r="AK19" s="456">
        <f t="shared" ref="AK19:AK20" si="70">D19*AI19</f>
        <v>1.05</v>
      </c>
    </row>
    <row r="20" spans="1:37" ht="13.5" thickBot="1" x14ac:dyDescent="0.25">
      <c r="A20" s="878"/>
      <c r="B20" s="482" t="s">
        <v>11</v>
      </c>
      <c r="C20" s="482" t="s">
        <v>1</v>
      </c>
      <c r="D20" s="483">
        <v>100</v>
      </c>
      <c r="E20" s="448"/>
      <c r="F20" s="448"/>
      <c r="G20" s="449">
        <f t="shared" si="57"/>
        <v>102.84375</v>
      </c>
      <c r="H20" s="449">
        <f t="shared" si="58"/>
        <v>-2.84375</v>
      </c>
      <c r="I20" s="450">
        <f t="shared" si="59"/>
        <v>-2.8437500000000001E-2</v>
      </c>
      <c r="J20" s="469">
        <v>1</v>
      </c>
      <c r="K20" s="726">
        <v>32</v>
      </c>
      <c r="L20" s="598">
        <v>1.2</v>
      </c>
      <c r="M20" s="866">
        <v>3115</v>
      </c>
      <c r="N20" s="470"/>
      <c r="O20" s="451">
        <f t="shared" si="60"/>
        <v>97.34375</v>
      </c>
      <c r="P20" s="452">
        <f t="shared" si="61"/>
        <v>97.34375</v>
      </c>
      <c r="Q20" s="453"/>
      <c r="R20" s="452">
        <f t="shared" si="62"/>
        <v>0</v>
      </c>
      <c r="S20" s="453"/>
      <c r="T20" s="452">
        <f t="shared" si="63"/>
        <v>0</v>
      </c>
      <c r="U20" s="453"/>
      <c r="V20" s="452">
        <f t="shared" si="64"/>
        <v>0</v>
      </c>
      <c r="W20" s="453">
        <v>0</v>
      </c>
      <c r="X20" s="452">
        <f t="shared" si="65"/>
        <v>0</v>
      </c>
      <c r="Y20" s="453">
        <v>0</v>
      </c>
      <c r="Z20" s="452">
        <f t="shared" si="66"/>
        <v>0</v>
      </c>
      <c r="AA20" s="453">
        <v>0</v>
      </c>
      <c r="AB20" s="452">
        <f t="shared" si="67"/>
        <v>0</v>
      </c>
      <c r="AC20" s="451">
        <v>0</v>
      </c>
      <c r="AD20" s="453">
        <v>0</v>
      </c>
      <c r="AE20" s="471">
        <f t="shared" si="68"/>
        <v>0</v>
      </c>
      <c r="AF20" s="159"/>
      <c r="AG20" s="472">
        <v>0</v>
      </c>
      <c r="AH20" s="454">
        <v>0.04</v>
      </c>
      <c r="AI20" s="454">
        <v>1.4999999999999999E-2</v>
      </c>
      <c r="AJ20" s="452">
        <f t="shared" si="69"/>
        <v>4</v>
      </c>
      <c r="AK20" s="455">
        <f t="shared" si="70"/>
        <v>1.5</v>
      </c>
    </row>
    <row r="21" spans="1:37" x14ac:dyDescent="0.2">
      <c r="A21" s="879" t="s">
        <v>322</v>
      </c>
      <c r="B21" s="478" t="s">
        <v>7</v>
      </c>
      <c r="C21" s="478" t="s">
        <v>1</v>
      </c>
      <c r="D21" s="783">
        <v>225</v>
      </c>
      <c r="E21" s="431"/>
      <c r="F21" s="431"/>
      <c r="G21" s="432">
        <f t="shared" ref="G21:G25" si="71">SUM(P21,R21,T21,V21,X21,Z21,AB21,AC21,AE21,AF21,AJ21,AK21)</f>
        <v>195.03125</v>
      </c>
      <c r="H21" s="432">
        <f t="shared" ref="H21:H25" si="72">D21-G21</f>
        <v>29.96875</v>
      </c>
      <c r="I21" s="433">
        <f t="shared" ref="I21:I25" si="73">H21/D21</f>
        <v>0.13319444444444445</v>
      </c>
      <c r="J21" s="434">
        <v>1</v>
      </c>
      <c r="K21" s="703">
        <v>32</v>
      </c>
      <c r="L21" s="578">
        <v>1.2</v>
      </c>
      <c r="M21" s="866">
        <v>5845</v>
      </c>
      <c r="N21" s="418"/>
      <c r="O21" s="435">
        <f t="shared" ref="O21:O25" si="74">(M21+N21)/K21</f>
        <v>182.65625</v>
      </c>
      <c r="P21" s="357">
        <f t="shared" ref="P21:P25" si="75">O21/J21</f>
        <v>182.65625</v>
      </c>
      <c r="Q21" s="355"/>
      <c r="R21" s="357">
        <f t="shared" ref="R21:R25" si="76">Q21/K21</f>
        <v>0</v>
      </c>
      <c r="S21" s="355"/>
      <c r="T21" s="357">
        <f t="shared" ref="T21:T25" si="77">S21/K21</f>
        <v>0</v>
      </c>
      <c r="U21" s="355"/>
      <c r="V21" s="357">
        <f t="shared" ref="V21:V25" si="78">U21/K21</f>
        <v>0</v>
      </c>
      <c r="W21" s="355">
        <v>0</v>
      </c>
      <c r="X21" s="357">
        <f t="shared" ref="X21:X25" si="79">(W21/K21)/J21</f>
        <v>0</v>
      </c>
      <c r="Y21" s="355">
        <v>0</v>
      </c>
      <c r="Z21" s="357">
        <f t="shared" ref="Z21:Z25" si="80">(Y21/K21)/J21</f>
        <v>0</v>
      </c>
      <c r="AA21" s="355">
        <v>0</v>
      </c>
      <c r="AB21" s="357">
        <f t="shared" ref="AB21:AB25" si="81">(AA21/K21)/J21</f>
        <v>0</v>
      </c>
      <c r="AC21" s="435">
        <v>0</v>
      </c>
      <c r="AD21" s="355">
        <v>0</v>
      </c>
      <c r="AE21" s="436">
        <f t="shared" ref="AE21:AE25" si="82">AD21/K21</f>
        <v>0</v>
      </c>
      <c r="AF21" s="157"/>
      <c r="AG21" s="437">
        <v>0</v>
      </c>
      <c r="AH21" s="438">
        <v>0.04</v>
      </c>
      <c r="AI21" s="438">
        <v>1.4999999999999999E-2</v>
      </c>
      <c r="AJ21" s="357">
        <f t="shared" ref="AJ21:AJ25" si="83">(D21*AH21)+AG21</f>
        <v>9</v>
      </c>
      <c r="AK21" s="439">
        <f t="shared" ref="AK21:AK25" si="84">D21*AI21</f>
        <v>3.375</v>
      </c>
    </row>
    <row r="22" spans="1:37" x14ac:dyDescent="0.2">
      <c r="A22" s="880"/>
      <c r="B22" s="480" t="s">
        <v>8</v>
      </c>
      <c r="C22" s="480" t="s">
        <v>1</v>
      </c>
      <c r="D22" s="748">
        <v>196</v>
      </c>
      <c r="E22" s="440"/>
      <c r="F22" s="440"/>
      <c r="G22" s="441">
        <f t="shared" si="71"/>
        <v>178.28</v>
      </c>
      <c r="H22" s="441">
        <f t="shared" si="72"/>
        <v>17.72</v>
      </c>
      <c r="I22" s="442">
        <f t="shared" si="73"/>
        <v>9.040816326530611E-2</v>
      </c>
      <c r="J22" s="443">
        <v>1</v>
      </c>
      <c r="K22" s="697">
        <v>32</v>
      </c>
      <c r="L22" s="580">
        <v>1.2</v>
      </c>
      <c r="M22" s="866">
        <v>5360</v>
      </c>
      <c r="N22" s="468"/>
      <c r="O22" s="444">
        <f t="shared" si="74"/>
        <v>167.5</v>
      </c>
      <c r="P22" s="445">
        <f t="shared" si="75"/>
        <v>167.5</v>
      </c>
      <c r="Q22" s="446"/>
      <c r="R22" s="445">
        <f t="shared" si="76"/>
        <v>0</v>
      </c>
      <c r="S22" s="446"/>
      <c r="T22" s="445">
        <f t="shared" si="77"/>
        <v>0</v>
      </c>
      <c r="U22" s="446"/>
      <c r="V22" s="445">
        <f t="shared" si="78"/>
        <v>0</v>
      </c>
      <c r="W22" s="446">
        <v>0</v>
      </c>
      <c r="X22" s="445">
        <f t="shared" si="79"/>
        <v>0</v>
      </c>
      <c r="Y22" s="446">
        <v>0</v>
      </c>
      <c r="Z22" s="445">
        <f t="shared" si="80"/>
        <v>0</v>
      </c>
      <c r="AA22" s="446">
        <v>0</v>
      </c>
      <c r="AB22" s="445">
        <f t="shared" si="81"/>
        <v>0</v>
      </c>
      <c r="AC22" s="444">
        <v>0</v>
      </c>
      <c r="AD22" s="446">
        <v>0</v>
      </c>
      <c r="AE22" s="466">
        <f t="shared" si="82"/>
        <v>0</v>
      </c>
      <c r="AF22" s="158"/>
      <c r="AG22" s="467">
        <v>0</v>
      </c>
      <c r="AH22" s="447">
        <v>0.04</v>
      </c>
      <c r="AI22" s="447">
        <v>1.4999999999999999E-2</v>
      </c>
      <c r="AJ22" s="445">
        <f t="shared" si="83"/>
        <v>7.84</v>
      </c>
      <c r="AK22" s="456">
        <f t="shared" si="84"/>
        <v>2.94</v>
      </c>
    </row>
    <row r="23" spans="1:37" x14ac:dyDescent="0.2">
      <c r="A23" s="880"/>
      <c r="B23" s="480" t="s">
        <v>9</v>
      </c>
      <c r="C23" s="480" t="s">
        <v>1</v>
      </c>
      <c r="D23" s="748">
        <v>190</v>
      </c>
      <c r="E23" s="440"/>
      <c r="F23" s="440"/>
      <c r="G23" s="441">
        <f t="shared" si="71"/>
        <v>160.91874999999999</v>
      </c>
      <c r="H23" s="441">
        <f t="shared" si="72"/>
        <v>29.081250000000011</v>
      </c>
      <c r="I23" s="442">
        <f t="shared" si="73"/>
        <v>0.15305921052631585</v>
      </c>
      <c r="J23" s="443">
        <v>1</v>
      </c>
      <c r="K23" s="697">
        <v>32</v>
      </c>
      <c r="L23" s="580">
        <v>1.2</v>
      </c>
      <c r="M23" s="866">
        <v>4815</v>
      </c>
      <c r="N23" s="468"/>
      <c r="O23" s="444">
        <f t="shared" si="74"/>
        <v>150.46875</v>
      </c>
      <c r="P23" s="445">
        <f t="shared" si="75"/>
        <v>150.46875</v>
      </c>
      <c r="Q23" s="446"/>
      <c r="R23" s="445">
        <f t="shared" si="76"/>
        <v>0</v>
      </c>
      <c r="S23" s="446"/>
      <c r="T23" s="445">
        <f t="shared" si="77"/>
        <v>0</v>
      </c>
      <c r="U23" s="446"/>
      <c r="V23" s="445">
        <f t="shared" si="78"/>
        <v>0</v>
      </c>
      <c r="W23" s="446">
        <v>0</v>
      </c>
      <c r="X23" s="445">
        <f t="shared" si="79"/>
        <v>0</v>
      </c>
      <c r="Y23" s="446">
        <v>0</v>
      </c>
      <c r="Z23" s="445">
        <f t="shared" si="80"/>
        <v>0</v>
      </c>
      <c r="AA23" s="446">
        <v>0</v>
      </c>
      <c r="AB23" s="445">
        <f t="shared" si="81"/>
        <v>0</v>
      </c>
      <c r="AC23" s="444">
        <v>0</v>
      </c>
      <c r="AD23" s="446">
        <v>0</v>
      </c>
      <c r="AE23" s="466">
        <f t="shared" si="82"/>
        <v>0</v>
      </c>
      <c r="AF23" s="158"/>
      <c r="AG23" s="467">
        <v>0</v>
      </c>
      <c r="AH23" s="447">
        <v>0.04</v>
      </c>
      <c r="AI23" s="447">
        <v>1.4999999999999999E-2</v>
      </c>
      <c r="AJ23" s="445">
        <f t="shared" si="83"/>
        <v>7.6000000000000005</v>
      </c>
      <c r="AK23" s="456">
        <f t="shared" si="84"/>
        <v>2.85</v>
      </c>
    </row>
    <row r="24" spans="1:37" x14ac:dyDescent="0.2">
      <c r="A24" s="880"/>
      <c r="B24" s="480" t="s">
        <v>10</v>
      </c>
      <c r="C24" s="480" t="s">
        <v>1</v>
      </c>
      <c r="D24" s="748">
        <v>230</v>
      </c>
      <c r="E24" s="440"/>
      <c r="F24" s="440"/>
      <c r="G24" s="441">
        <f t="shared" si="71"/>
        <v>185.14999999999998</v>
      </c>
      <c r="H24" s="441">
        <f t="shared" si="72"/>
        <v>44.850000000000023</v>
      </c>
      <c r="I24" s="442">
        <f t="shared" si="73"/>
        <v>0.19500000000000009</v>
      </c>
      <c r="J24" s="443">
        <v>1</v>
      </c>
      <c r="K24" s="697">
        <v>32</v>
      </c>
      <c r="L24" s="580">
        <v>1.2</v>
      </c>
      <c r="M24" s="866">
        <v>5520</v>
      </c>
      <c r="N24" s="468"/>
      <c r="O24" s="444">
        <f t="shared" si="74"/>
        <v>172.5</v>
      </c>
      <c r="P24" s="445">
        <f t="shared" si="75"/>
        <v>172.5</v>
      </c>
      <c r="Q24" s="446"/>
      <c r="R24" s="445">
        <f t="shared" si="76"/>
        <v>0</v>
      </c>
      <c r="S24" s="446"/>
      <c r="T24" s="445">
        <f t="shared" si="77"/>
        <v>0</v>
      </c>
      <c r="U24" s="446"/>
      <c r="V24" s="445">
        <f t="shared" si="78"/>
        <v>0</v>
      </c>
      <c r="W24" s="446">
        <v>0</v>
      </c>
      <c r="X24" s="445">
        <f t="shared" si="79"/>
        <v>0</v>
      </c>
      <c r="Y24" s="446">
        <v>0</v>
      </c>
      <c r="Z24" s="445">
        <f t="shared" si="80"/>
        <v>0</v>
      </c>
      <c r="AA24" s="446">
        <v>0</v>
      </c>
      <c r="AB24" s="445">
        <f t="shared" si="81"/>
        <v>0</v>
      </c>
      <c r="AC24" s="444">
        <v>0</v>
      </c>
      <c r="AD24" s="446">
        <v>0</v>
      </c>
      <c r="AE24" s="466">
        <f t="shared" si="82"/>
        <v>0</v>
      </c>
      <c r="AF24" s="158"/>
      <c r="AG24" s="467">
        <v>0</v>
      </c>
      <c r="AH24" s="447">
        <v>0.04</v>
      </c>
      <c r="AI24" s="447">
        <v>1.4999999999999999E-2</v>
      </c>
      <c r="AJ24" s="445">
        <f t="shared" si="83"/>
        <v>9.2000000000000011</v>
      </c>
      <c r="AK24" s="456">
        <f t="shared" si="84"/>
        <v>3.4499999999999997</v>
      </c>
    </row>
    <row r="25" spans="1:37" ht="13.5" thickBot="1" x14ac:dyDescent="0.25">
      <c r="A25" s="881"/>
      <c r="B25" s="482" t="s">
        <v>11</v>
      </c>
      <c r="C25" s="482" t="s">
        <v>1</v>
      </c>
      <c r="D25" s="781">
        <v>255</v>
      </c>
      <c r="E25" s="448"/>
      <c r="F25" s="448"/>
      <c r="G25" s="449">
        <f t="shared" si="71"/>
        <v>214.80624999999998</v>
      </c>
      <c r="H25" s="449">
        <f t="shared" si="72"/>
        <v>40.193750000000023</v>
      </c>
      <c r="I25" s="450">
        <f t="shared" si="73"/>
        <v>0.15762254901960793</v>
      </c>
      <c r="J25" s="469">
        <v>1</v>
      </c>
      <c r="K25" s="726">
        <v>32</v>
      </c>
      <c r="L25" s="598">
        <v>1.2</v>
      </c>
      <c r="M25" s="866">
        <v>6425</v>
      </c>
      <c r="N25" s="470"/>
      <c r="O25" s="451">
        <f t="shared" si="74"/>
        <v>200.78125</v>
      </c>
      <c r="P25" s="452">
        <f t="shared" si="75"/>
        <v>200.78125</v>
      </c>
      <c r="Q25" s="453"/>
      <c r="R25" s="452">
        <f t="shared" si="76"/>
        <v>0</v>
      </c>
      <c r="S25" s="453"/>
      <c r="T25" s="452">
        <f t="shared" si="77"/>
        <v>0</v>
      </c>
      <c r="U25" s="453"/>
      <c r="V25" s="452">
        <f t="shared" si="78"/>
        <v>0</v>
      </c>
      <c r="W25" s="453">
        <v>0</v>
      </c>
      <c r="X25" s="452">
        <f t="shared" si="79"/>
        <v>0</v>
      </c>
      <c r="Y25" s="453">
        <v>0</v>
      </c>
      <c r="Z25" s="452">
        <f t="shared" si="80"/>
        <v>0</v>
      </c>
      <c r="AA25" s="453">
        <v>0</v>
      </c>
      <c r="AB25" s="452">
        <f t="shared" si="81"/>
        <v>0</v>
      </c>
      <c r="AC25" s="451">
        <v>0</v>
      </c>
      <c r="AD25" s="453">
        <v>0</v>
      </c>
      <c r="AE25" s="471">
        <f t="shared" si="82"/>
        <v>0</v>
      </c>
      <c r="AF25" s="159"/>
      <c r="AG25" s="472">
        <v>0</v>
      </c>
      <c r="AH25" s="454">
        <v>0.04</v>
      </c>
      <c r="AI25" s="454">
        <v>1.4999999999999999E-2</v>
      </c>
      <c r="AJ25" s="452">
        <f t="shared" si="83"/>
        <v>10.200000000000001</v>
      </c>
      <c r="AK25" s="455">
        <f t="shared" si="84"/>
        <v>3.8249999999999997</v>
      </c>
    </row>
    <row r="26" spans="1:37" x14ac:dyDescent="0.2">
      <c r="A26" s="871" t="s">
        <v>323</v>
      </c>
      <c r="B26" s="478" t="s">
        <v>7</v>
      </c>
      <c r="C26" s="478" t="s">
        <v>1</v>
      </c>
      <c r="D26" s="783">
        <v>240</v>
      </c>
      <c r="E26" s="431"/>
      <c r="F26" s="431"/>
      <c r="G26" s="432">
        <f t="shared" ref="G26:G30" si="85">SUM(P26,R26,T26,V26,X26,Z26,AB26,AC26,AE26,AF26,AJ26,AK26)</f>
        <v>177.41874999999999</v>
      </c>
      <c r="H26" s="432">
        <f t="shared" ref="H26:H30" si="86">D26-G26</f>
        <v>62.581250000000011</v>
      </c>
      <c r="I26" s="433">
        <f t="shared" ref="I26:I30" si="87">H26/D26</f>
        <v>0.26075520833333338</v>
      </c>
      <c r="J26" s="434">
        <v>1</v>
      </c>
      <c r="K26" s="703">
        <v>32</v>
      </c>
      <c r="L26" s="578">
        <v>1.2</v>
      </c>
      <c r="M26" s="866">
        <v>5255</v>
      </c>
      <c r="N26" s="418"/>
      <c r="O26" s="435">
        <f t="shared" ref="O26:O30" si="88">(M26+N26)/K26</f>
        <v>164.21875</v>
      </c>
      <c r="P26" s="357">
        <f t="shared" ref="P26:P30" si="89">O26/J26</f>
        <v>164.21875</v>
      </c>
      <c r="Q26" s="355"/>
      <c r="R26" s="357">
        <f t="shared" ref="R26:R30" si="90">Q26/K26</f>
        <v>0</v>
      </c>
      <c r="S26" s="355"/>
      <c r="T26" s="357">
        <f t="shared" ref="T26:T30" si="91">S26/K26</f>
        <v>0</v>
      </c>
      <c r="U26" s="355"/>
      <c r="V26" s="357">
        <f t="shared" ref="V26:V30" si="92">U26/K26</f>
        <v>0</v>
      </c>
      <c r="W26" s="355">
        <v>0</v>
      </c>
      <c r="X26" s="357">
        <f t="shared" ref="X26:X30" si="93">(W26/K26)/J26</f>
        <v>0</v>
      </c>
      <c r="Y26" s="355">
        <v>0</v>
      </c>
      <c r="Z26" s="357">
        <f t="shared" ref="Z26:Z30" si="94">(Y26/K26)/J26</f>
        <v>0</v>
      </c>
      <c r="AA26" s="355">
        <v>0</v>
      </c>
      <c r="AB26" s="357">
        <f t="shared" ref="AB26:AB30" si="95">(AA26/K26)/J26</f>
        <v>0</v>
      </c>
      <c r="AC26" s="435">
        <v>0</v>
      </c>
      <c r="AD26" s="355">
        <v>0</v>
      </c>
      <c r="AE26" s="436">
        <f t="shared" ref="AE26:AE30" si="96">AD26/K26</f>
        <v>0</v>
      </c>
      <c r="AF26" s="157"/>
      <c r="AG26" s="437">
        <v>0</v>
      </c>
      <c r="AH26" s="438">
        <v>0.04</v>
      </c>
      <c r="AI26" s="438">
        <v>1.4999999999999999E-2</v>
      </c>
      <c r="AJ26" s="357">
        <f t="shared" ref="AJ26:AJ30" si="97">(D26*AH26)+AG26</f>
        <v>9.6</v>
      </c>
      <c r="AK26" s="439">
        <f t="shared" ref="AK26:AK30" si="98">D26*AI26</f>
        <v>3.5999999999999996</v>
      </c>
    </row>
    <row r="27" spans="1:37" x14ac:dyDescent="0.2">
      <c r="A27" s="872"/>
      <c r="B27" s="480" t="s">
        <v>8</v>
      </c>
      <c r="C27" s="480" t="s">
        <v>1</v>
      </c>
      <c r="D27" s="748">
        <v>220</v>
      </c>
      <c r="E27" s="440"/>
      <c r="F27" s="440"/>
      <c r="G27" s="441">
        <f t="shared" si="85"/>
        <v>178.03750000000002</v>
      </c>
      <c r="H27" s="441">
        <f t="shared" si="86"/>
        <v>41.962499999999977</v>
      </c>
      <c r="I27" s="442">
        <f t="shared" si="87"/>
        <v>0.19073863636363625</v>
      </c>
      <c r="J27" s="443">
        <v>1</v>
      </c>
      <c r="K27" s="697">
        <v>32</v>
      </c>
      <c r="L27" s="580">
        <v>1.2</v>
      </c>
      <c r="M27" s="866">
        <v>5310</v>
      </c>
      <c r="N27" s="468"/>
      <c r="O27" s="444">
        <f t="shared" si="88"/>
        <v>165.9375</v>
      </c>
      <c r="P27" s="445">
        <f t="shared" si="89"/>
        <v>165.9375</v>
      </c>
      <c r="Q27" s="446"/>
      <c r="R27" s="445">
        <f t="shared" si="90"/>
        <v>0</v>
      </c>
      <c r="S27" s="446"/>
      <c r="T27" s="445">
        <f t="shared" si="91"/>
        <v>0</v>
      </c>
      <c r="U27" s="446"/>
      <c r="V27" s="445">
        <f t="shared" si="92"/>
        <v>0</v>
      </c>
      <c r="W27" s="446">
        <v>0</v>
      </c>
      <c r="X27" s="445">
        <f t="shared" si="93"/>
        <v>0</v>
      </c>
      <c r="Y27" s="446">
        <v>0</v>
      </c>
      <c r="Z27" s="445">
        <f t="shared" si="94"/>
        <v>0</v>
      </c>
      <c r="AA27" s="446">
        <v>0</v>
      </c>
      <c r="AB27" s="445">
        <f t="shared" si="95"/>
        <v>0</v>
      </c>
      <c r="AC27" s="444">
        <v>0</v>
      </c>
      <c r="AD27" s="446">
        <v>0</v>
      </c>
      <c r="AE27" s="466">
        <f t="shared" si="96"/>
        <v>0</v>
      </c>
      <c r="AF27" s="158"/>
      <c r="AG27" s="467">
        <v>0</v>
      </c>
      <c r="AH27" s="447">
        <v>0.04</v>
      </c>
      <c r="AI27" s="447">
        <v>1.4999999999999999E-2</v>
      </c>
      <c r="AJ27" s="445">
        <f t="shared" si="97"/>
        <v>8.8000000000000007</v>
      </c>
      <c r="AK27" s="456">
        <f t="shared" si="98"/>
        <v>3.3</v>
      </c>
    </row>
    <row r="28" spans="1:37" x14ac:dyDescent="0.2">
      <c r="A28" s="872"/>
      <c r="B28" s="480" t="s">
        <v>9</v>
      </c>
      <c r="C28" s="480" t="s">
        <v>1</v>
      </c>
      <c r="D28" s="748">
        <v>205</v>
      </c>
      <c r="E28" s="440"/>
      <c r="F28" s="440"/>
      <c r="G28" s="441">
        <f t="shared" si="85"/>
        <v>175.49374999999998</v>
      </c>
      <c r="H28" s="441">
        <f t="shared" si="86"/>
        <v>29.506250000000023</v>
      </c>
      <c r="I28" s="442">
        <f t="shared" si="87"/>
        <v>0.14393292682926839</v>
      </c>
      <c r="J28" s="443">
        <v>1</v>
      </c>
      <c r="K28" s="697">
        <v>32</v>
      </c>
      <c r="L28" s="580">
        <v>1.2</v>
      </c>
      <c r="M28" s="866">
        <v>5255</v>
      </c>
      <c r="N28" s="468"/>
      <c r="O28" s="444">
        <f t="shared" si="88"/>
        <v>164.21875</v>
      </c>
      <c r="P28" s="445">
        <f t="shared" si="89"/>
        <v>164.21875</v>
      </c>
      <c r="Q28" s="446"/>
      <c r="R28" s="445">
        <f t="shared" si="90"/>
        <v>0</v>
      </c>
      <c r="S28" s="446"/>
      <c r="T28" s="445">
        <f t="shared" si="91"/>
        <v>0</v>
      </c>
      <c r="U28" s="446"/>
      <c r="V28" s="445">
        <f t="shared" si="92"/>
        <v>0</v>
      </c>
      <c r="W28" s="446">
        <v>0</v>
      </c>
      <c r="X28" s="445">
        <f t="shared" si="93"/>
        <v>0</v>
      </c>
      <c r="Y28" s="446">
        <v>0</v>
      </c>
      <c r="Z28" s="445">
        <f t="shared" si="94"/>
        <v>0</v>
      </c>
      <c r="AA28" s="446">
        <v>0</v>
      </c>
      <c r="AB28" s="445">
        <f t="shared" si="95"/>
        <v>0</v>
      </c>
      <c r="AC28" s="444">
        <v>0</v>
      </c>
      <c r="AD28" s="446">
        <v>0</v>
      </c>
      <c r="AE28" s="466">
        <f t="shared" si="96"/>
        <v>0</v>
      </c>
      <c r="AF28" s="158"/>
      <c r="AG28" s="467">
        <v>0</v>
      </c>
      <c r="AH28" s="447">
        <v>0.04</v>
      </c>
      <c r="AI28" s="447">
        <v>1.4999999999999999E-2</v>
      </c>
      <c r="AJ28" s="445">
        <f t="shared" si="97"/>
        <v>8.1999999999999993</v>
      </c>
      <c r="AK28" s="456">
        <f t="shared" si="98"/>
        <v>3.0749999999999997</v>
      </c>
    </row>
    <row r="29" spans="1:37" x14ac:dyDescent="0.2">
      <c r="A29" s="872"/>
      <c r="B29" s="480" t="s">
        <v>10</v>
      </c>
      <c r="C29" s="480" t="s">
        <v>1</v>
      </c>
      <c r="D29" s="748">
        <v>220</v>
      </c>
      <c r="E29" s="440"/>
      <c r="F29" s="440"/>
      <c r="G29" s="441">
        <f t="shared" si="85"/>
        <v>194.91250000000002</v>
      </c>
      <c r="H29" s="441">
        <f t="shared" si="86"/>
        <v>25.087499999999977</v>
      </c>
      <c r="I29" s="442">
        <f t="shared" si="87"/>
        <v>0.11403409090909081</v>
      </c>
      <c r="J29" s="443">
        <v>1</v>
      </c>
      <c r="K29" s="697">
        <v>32</v>
      </c>
      <c r="L29" s="580">
        <v>1.2</v>
      </c>
      <c r="M29" s="866">
        <v>5850</v>
      </c>
      <c r="N29" s="468"/>
      <c r="O29" s="444">
        <f t="shared" si="88"/>
        <v>182.8125</v>
      </c>
      <c r="P29" s="445">
        <f t="shared" si="89"/>
        <v>182.8125</v>
      </c>
      <c r="Q29" s="446"/>
      <c r="R29" s="445">
        <f t="shared" si="90"/>
        <v>0</v>
      </c>
      <c r="S29" s="446"/>
      <c r="T29" s="445">
        <f t="shared" si="91"/>
        <v>0</v>
      </c>
      <c r="U29" s="446"/>
      <c r="V29" s="445">
        <f t="shared" si="92"/>
        <v>0</v>
      </c>
      <c r="W29" s="446">
        <v>0</v>
      </c>
      <c r="X29" s="445">
        <f t="shared" si="93"/>
        <v>0</v>
      </c>
      <c r="Y29" s="446">
        <v>0</v>
      </c>
      <c r="Z29" s="445">
        <f t="shared" si="94"/>
        <v>0</v>
      </c>
      <c r="AA29" s="446">
        <v>0</v>
      </c>
      <c r="AB29" s="445">
        <f t="shared" si="95"/>
        <v>0</v>
      </c>
      <c r="AC29" s="444">
        <v>0</v>
      </c>
      <c r="AD29" s="446">
        <v>0</v>
      </c>
      <c r="AE29" s="466">
        <f t="shared" si="96"/>
        <v>0</v>
      </c>
      <c r="AF29" s="158"/>
      <c r="AG29" s="467">
        <v>0</v>
      </c>
      <c r="AH29" s="447">
        <v>0.04</v>
      </c>
      <c r="AI29" s="447">
        <v>1.4999999999999999E-2</v>
      </c>
      <c r="AJ29" s="445">
        <f t="shared" si="97"/>
        <v>8.8000000000000007</v>
      </c>
      <c r="AK29" s="456">
        <f t="shared" si="98"/>
        <v>3.3</v>
      </c>
    </row>
    <row r="30" spans="1:37" ht="13.5" thickBot="1" x14ac:dyDescent="0.25">
      <c r="A30" s="873"/>
      <c r="B30" s="482" t="s">
        <v>11</v>
      </c>
      <c r="C30" s="482" t="s">
        <v>1</v>
      </c>
      <c r="D30" s="781">
        <v>240</v>
      </c>
      <c r="E30" s="448"/>
      <c r="F30" s="448"/>
      <c r="G30" s="449">
        <f t="shared" si="85"/>
        <v>226.16874999999999</v>
      </c>
      <c r="H30" s="449">
        <f t="shared" si="86"/>
        <v>13.831250000000011</v>
      </c>
      <c r="I30" s="450">
        <f t="shared" si="87"/>
        <v>5.7630208333333384E-2</v>
      </c>
      <c r="J30" s="469">
        <v>1</v>
      </c>
      <c r="K30" s="726">
        <v>32</v>
      </c>
      <c r="L30" s="598">
        <v>1.2</v>
      </c>
      <c r="M30" s="866">
        <v>6815</v>
      </c>
      <c r="N30" s="470"/>
      <c r="O30" s="451">
        <f t="shared" si="88"/>
        <v>212.96875</v>
      </c>
      <c r="P30" s="452">
        <f t="shared" si="89"/>
        <v>212.96875</v>
      </c>
      <c r="Q30" s="453"/>
      <c r="R30" s="452">
        <f t="shared" si="90"/>
        <v>0</v>
      </c>
      <c r="S30" s="453"/>
      <c r="T30" s="452">
        <f t="shared" si="91"/>
        <v>0</v>
      </c>
      <c r="U30" s="453"/>
      <c r="V30" s="452">
        <f t="shared" si="92"/>
        <v>0</v>
      </c>
      <c r="W30" s="453">
        <v>0</v>
      </c>
      <c r="X30" s="452">
        <f t="shared" si="93"/>
        <v>0</v>
      </c>
      <c r="Y30" s="453">
        <v>0</v>
      </c>
      <c r="Z30" s="452">
        <f t="shared" si="94"/>
        <v>0</v>
      </c>
      <c r="AA30" s="453">
        <v>0</v>
      </c>
      <c r="AB30" s="452">
        <f t="shared" si="95"/>
        <v>0</v>
      </c>
      <c r="AC30" s="451">
        <v>0</v>
      </c>
      <c r="AD30" s="453">
        <v>0</v>
      </c>
      <c r="AE30" s="471">
        <f t="shared" si="96"/>
        <v>0</v>
      </c>
      <c r="AF30" s="159"/>
      <c r="AG30" s="472">
        <v>0</v>
      </c>
      <c r="AH30" s="454">
        <v>0.04</v>
      </c>
      <c r="AI30" s="454">
        <v>1.4999999999999999E-2</v>
      </c>
      <c r="AJ30" s="452">
        <f t="shared" si="97"/>
        <v>9.6</v>
      </c>
      <c r="AK30" s="455">
        <f t="shared" si="98"/>
        <v>3.5999999999999996</v>
      </c>
    </row>
  </sheetData>
  <autoFilter ref="A1:AK30" xr:uid="{00000000-0009-0000-0000-000006000000}"/>
  <mergeCells count="6">
    <mergeCell ref="A26:A30"/>
    <mergeCell ref="A16:A18"/>
    <mergeCell ref="A7:A11"/>
    <mergeCell ref="A12:A15"/>
    <mergeCell ref="A19:A20"/>
    <mergeCell ref="A21:A25"/>
  </mergeCells>
  <printOptions horizontalCentered="1"/>
  <pageMargins left="0" right="0" top="0" bottom="0" header="0" footer="0"/>
  <pageSetup paperSize="9" scale="69" fitToHeight="5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29"/>
  <sheetViews>
    <sheetView zoomScaleNormal="100" workbookViewId="0">
      <pane xSplit="10" ySplit="1" topLeftCell="U2" activePane="bottomRight" state="frozen"/>
      <selection pane="topRight" activeCell="K1" sqref="K1"/>
      <selection pane="bottomLeft" activeCell="A2" sqref="A2"/>
      <selection pane="bottomRight" activeCell="A3" sqref="A3"/>
    </sheetView>
  </sheetViews>
  <sheetFormatPr defaultColWidth="9.140625" defaultRowHeight="12.75" x14ac:dyDescent="0.2"/>
  <cols>
    <col min="1" max="1" width="47.85546875" style="364" bestFit="1" customWidth="1"/>
    <col min="2" max="2" width="9.42578125" style="23" bestFit="1" customWidth="1"/>
    <col min="3" max="3" width="6" style="23" bestFit="1" customWidth="1"/>
    <col min="4" max="6" width="11.140625" style="120" bestFit="1" customWidth="1"/>
    <col min="7" max="7" width="6.5703125" style="94" bestFit="1" customWidth="1"/>
    <col min="8" max="8" width="7.5703125" style="94" customWidth="1"/>
    <col min="9" max="9" width="7.5703125" style="95" bestFit="1" customWidth="1"/>
    <col min="10" max="10" width="6.42578125" style="23" customWidth="1"/>
    <col min="11" max="11" width="7.85546875" style="96" bestFit="1" customWidth="1"/>
    <col min="12" max="12" width="9.5703125" style="96" customWidth="1"/>
    <col min="13" max="13" width="10" style="338" customWidth="1"/>
    <col min="14" max="14" width="7" style="97" bestFit="1" customWidth="1"/>
    <col min="15" max="15" width="6.5703125" style="94" bestFit="1" customWidth="1"/>
    <col min="16" max="16" width="10.5703125" style="98" bestFit="1" customWidth="1"/>
    <col min="17" max="17" width="7" style="99" bestFit="1" customWidth="1"/>
    <col min="18" max="18" width="5.85546875" style="98" customWidth="1"/>
    <col min="19" max="19" width="9.140625" style="99" bestFit="1" customWidth="1"/>
    <col min="20" max="20" width="8.5703125" style="98" bestFit="1" customWidth="1"/>
    <col min="21" max="21" width="7" style="351" bestFit="1" customWidth="1"/>
    <col min="22" max="22" width="7" style="352" bestFit="1" customWidth="1"/>
    <col min="23" max="23" width="7" style="351" bestFit="1" customWidth="1"/>
    <col min="24" max="24" width="4.85546875" style="352" bestFit="1" customWidth="1"/>
    <col min="25" max="25" width="9.42578125" style="351" bestFit="1" customWidth="1"/>
    <col min="26" max="26" width="6.140625" style="352" customWidth="1"/>
    <col min="27" max="27" width="7.85546875" style="351" bestFit="1" customWidth="1"/>
    <col min="28" max="28" width="4.85546875" style="98" bestFit="1" customWidth="1"/>
    <col min="29" max="29" width="6.5703125" style="100" bestFit="1" customWidth="1"/>
    <col min="30" max="30" width="6.140625" style="99" bestFit="1" customWidth="1"/>
    <col min="31" max="31" width="4.85546875" style="98" bestFit="1" customWidth="1"/>
    <col min="32" max="32" width="11.5703125" style="352" customWidth="1"/>
    <col min="33" max="33" width="10.5703125" style="98" customWidth="1"/>
    <col min="34" max="34" width="6.42578125" style="101" bestFit="1" customWidth="1"/>
    <col min="35" max="35" width="5.42578125" style="101" bestFit="1" customWidth="1"/>
    <col min="36" max="36" width="5.5703125" style="100" bestFit="1" customWidth="1"/>
    <col min="37" max="37" width="4.85546875" style="100" bestFit="1" customWidth="1"/>
    <col min="38" max="16384" width="9.140625" style="23"/>
  </cols>
  <sheetData>
    <row r="1" spans="1:39" ht="45.75" thickBot="1" x14ac:dyDescent="0.25">
      <c r="A1" s="358" t="s">
        <v>4</v>
      </c>
      <c r="B1" s="10" t="s">
        <v>6</v>
      </c>
      <c r="C1" s="10" t="s">
        <v>5</v>
      </c>
      <c r="D1" s="115" t="s">
        <v>137</v>
      </c>
      <c r="E1" s="115" t="s">
        <v>138</v>
      </c>
      <c r="F1" s="115" t="s">
        <v>139</v>
      </c>
      <c r="G1" s="11" t="s">
        <v>65</v>
      </c>
      <c r="H1" s="12" t="s">
        <v>15</v>
      </c>
      <c r="I1" s="13" t="s">
        <v>16</v>
      </c>
      <c r="J1" s="14" t="s">
        <v>12</v>
      </c>
      <c r="K1" s="335" t="s">
        <v>26</v>
      </c>
      <c r="L1" s="336" t="s">
        <v>27</v>
      </c>
      <c r="M1" s="337" t="s">
        <v>87</v>
      </c>
      <c r="N1" s="16" t="s">
        <v>88</v>
      </c>
      <c r="O1" s="17" t="s">
        <v>29</v>
      </c>
      <c r="P1" s="18" t="s">
        <v>30</v>
      </c>
      <c r="Q1" s="19" t="s">
        <v>32</v>
      </c>
      <c r="R1" s="18" t="s">
        <v>33</v>
      </c>
      <c r="S1" s="19" t="s">
        <v>89</v>
      </c>
      <c r="T1" s="18" t="s">
        <v>90</v>
      </c>
      <c r="U1" s="339" t="s">
        <v>91</v>
      </c>
      <c r="V1" s="340" t="s">
        <v>92</v>
      </c>
      <c r="W1" s="339" t="s">
        <v>34</v>
      </c>
      <c r="X1" s="340" t="s">
        <v>35</v>
      </c>
      <c r="Y1" s="339" t="s">
        <v>36</v>
      </c>
      <c r="Z1" s="340" t="s">
        <v>37</v>
      </c>
      <c r="AA1" s="339" t="s">
        <v>38</v>
      </c>
      <c r="AB1" s="18" t="s">
        <v>39</v>
      </c>
      <c r="AC1" s="20" t="s">
        <v>40</v>
      </c>
      <c r="AD1" s="19" t="s">
        <v>41</v>
      </c>
      <c r="AE1" s="18" t="s">
        <v>42</v>
      </c>
      <c r="AF1" s="340" t="s">
        <v>43</v>
      </c>
      <c r="AG1" s="18" t="s">
        <v>44</v>
      </c>
      <c r="AH1" s="21" t="s">
        <v>45</v>
      </c>
      <c r="AI1" s="21" t="s">
        <v>46</v>
      </c>
      <c r="AJ1" s="20" t="s">
        <v>47</v>
      </c>
      <c r="AK1" s="22" t="s">
        <v>48</v>
      </c>
    </row>
    <row r="2" spans="1:39" ht="27" customHeight="1" thickBot="1" x14ac:dyDescent="0.25">
      <c r="A2" s="462" t="s">
        <v>255</v>
      </c>
      <c r="B2" s="305" t="s">
        <v>52</v>
      </c>
      <c r="C2" s="305" t="s">
        <v>22</v>
      </c>
      <c r="D2" s="475">
        <v>299</v>
      </c>
      <c r="E2" s="475">
        <v>299</v>
      </c>
      <c r="F2" s="475">
        <v>50</v>
      </c>
      <c r="G2" s="306">
        <f t="shared" ref="G2:G10" si="0">SUM(P2,R2,T2,V2,X2,Z2,AB2,AC2,AE2,AF2,AJ2,AK2)</f>
        <v>211.44499999999999</v>
      </c>
      <c r="H2" s="306">
        <f t="shared" ref="H2:H8" si="1">D2-G2</f>
        <v>87.555000000000007</v>
      </c>
      <c r="I2" s="307">
        <f t="shared" ref="I2:I8" si="2">H2/D2</f>
        <v>0.29282608695652174</v>
      </c>
      <c r="J2" s="308">
        <v>1</v>
      </c>
      <c r="K2" s="476">
        <v>32</v>
      </c>
      <c r="L2" s="477">
        <v>1.2</v>
      </c>
      <c r="M2" s="353">
        <v>0</v>
      </c>
      <c r="N2" s="309"/>
      <c r="O2" s="310">
        <f t="shared" ref="O2" si="3">(M2+N2)/K2</f>
        <v>0</v>
      </c>
      <c r="P2" s="77">
        <f t="shared" ref="P2" si="4">O2/J2</f>
        <v>0</v>
      </c>
      <c r="Q2" s="311"/>
      <c r="R2" s="77">
        <f t="shared" ref="R2" si="5">Q2/K2</f>
        <v>0</v>
      </c>
      <c r="S2" s="311"/>
      <c r="T2" s="77">
        <f t="shared" ref="T2" si="6">S2/K2</f>
        <v>0</v>
      </c>
      <c r="U2" s="354"/>
      <c r="V2" s="77">
        <f t="shared" ref="V2" si="7">U2/K2</f>
        <v>0</v>
      </c>
      <c r="W2" s="354">
        <v>0</v>
      </c>
      <c r="X2" s="356">
        <f t="shared" ref="X2" si="8">(W2/K2)/J2</f>
        <v>0</v>
      </c>
      <c r="Y2" s="354">
        <v>0</v>
      </c>
      <c r="Z2" s="356">
        <f t="shared" ref="Z2" si="9">(Y2/K2)/J2</f>
        <v>0</v>
      </c>
      <c r="AA2" s="354">
        <v>0</v>
      </c>
      <c r="AB2" s="77">
        <f t="shared" ref="AB2" si="10">(AA2/K2)/J2</f>
        <v>0</v>
      </c>
      <c r="AC2" s="310">
        <v>0</v>
      </c>
      <c r="AD2" s="311">
        <v>0</v>
      </c>
      <c r="AE2" s="77">
        <f t="shared" ref="AE2" si="11">AD2/K2</f>
        <v>0</v>
      </c>
      <c r="AF2" s="771">
        <v>195</v>
      </c>
      <c r="AG2" s="77">
        <v>0</v>
      </c>
      <c r="AH2" s="312">
        <v>0.04</v>
      </c>
      <c r="AI2" s="312">
        <v>1.4999999999999999E-2</v>
      </c>
      <c r="AJ2" s="77">
        <f t="shared" ref="AJ2:AJ10" si="12">(D2*AH2)+AG2</f>
        <v>11.96</v>
      </c>
      <c r="AK2" s="392">
        <f t="shared" ref="AK2:AK10" si="13">D2*AI2</f>
        <v>4.4849999999999994</v>
      </c>
      <c r="AM2" s="23">
        <f t="shared" ref="AM2" si="14">(M2/100)*105</f>
        <v>0</v>
      </c>
    </row>
    <row r="3" spans="1:39" ht="27" customHeight="1" x14ac:dyDescent="0.2">
      <c r="A3" s="510" t="s">
        <v>376</v>
      </c>
      <c r="B3" s="24" t="s">
        <v>52</v>
      </c>
      <c r="C3" s="24" t="s">
        <v>22</v>
      </c>
      <c r="D3" s="784">
        <v>265</v>
      </c>
      <c r="E3" s="784">
        <v>265</v>
      </c>
      <c r="F3" s="784">
        <v>50</v>
      </c>
      <c r="G3" s="25">
        <f t="shared" si="0"/>
        <v>209.57499999999999</v>
      </c>
      <c r="H3" s="491">
        <f t="shared" si="1"/>
        <v>55.425000000000011</v>
      </c>
      <c r="I3" s="492">
        <f t="shared" si="2"/>
        <v>0.20915094339622645</v>
      </c>
      <c r="J3" s="27">
        <v>1</v>
      </c>
      <c r="K3" s="64">
        <v>32</v>
      </c>
      <c r="L3" s="29">
        <v>1.2</v>
      </c>
      <c r="M3" s="30">
        <v>0</v>
      </c>
      <c r="N3" s="30"/>
      <c r="O3" s="31">
        <v>0</v>
      </c>
      <c r="P3" s="32">
        <v>0</v>
      </c>
      <c r="Q3" s="33"/>
      <c r="R3" s="32">
        <v>0</v>
      </c>
      <c r="S3" s="33"/>
      <c r="T3" s="32">
        <v>0</v>
      </c>
      <c r="U3" s="33"/>
      <c r="V3" s="32">
        <v>0</v>
      </c>
      <c r="W3" s="33">
        <v>0</v>
      </c>
      <c r="X3" s="32">
        <v>0</v>
      </c>
      <c r="Y3" s="33">
        <v>0</v>
      </c>
      <c r="Z3" s="32">
        <v>0</v>
      </c>
      <c r="AA3" s="33">
        <v>0</v>
      </c>
      <c r="AB3" s="32">
        <v>0</v>
      </c>
      <c r="AC3" s="31">
        <v>0</v>
      </c>
      <c r="AD3" s="33">
        <v>0</v>
      </c>
      <c r="AE3" s="32">
        <v>0</v>
      </c>
      <c r="AF3" s="717">
        <v>195</v>
      </c>
      <c r="AG3" s="32">
        <v>0</v>
      </c>
      <c r="AH3" s="34">
        <v>0.04</v>
      </c>
      <c r="AI3" s="34">
        <v>1.4999999999999999E-2</v>
      </c>
      <c r="AJ3" s="32">
        <f t="shared" si="12"/>
        <v>10.6</v>
      </c>
      <c r="AK3" s="35">
        <f t="shared" si="13"/>
        <v>3.9749999999999996</v>
      </c>
      <c r="AL3" s="10"/>
      <c r="AM3" s="10">
        <v>0</v>
      </c>
    </row>
    <row r="4" spans="1:39" ht="27" customHeight="1" thickBot="1" x14ac:dyDescent="0.25">
      <c r="A4" s="511" t="s">
        <v>428</v>
      </c>
      <c r="B4" s="48" t="s">
        <v>52</v>
      </c>
      <c r="C4" s="48" t="s">
        <v>22</v>
      </c>
      <c r="D4" s="785">
        <v>235</v>
      </c>
      <c r="E4" s="785">
        <v>235</v>
      </c>
      <c r="F4" s="785">
        <v>60</v>
      </c>
      <c r="G4" s="49">
        <f t="shared" si="0"/>
        <v>207.92500000000001</v>
      </c>
      <c r="H4" s="619">
        <f t="shared" si="1"/>
        <v>27.074999999999989</v>
      </c>
      <c r="I4" s="620">
        <f t="shared" si="2"/>
        <v>0.11521276595744676</v>
      </c>
      <c r="J4" s="51">
        <v>1</v>
      </c>
      <c r="K4" s="52">
        <v>32</v>
      </c>
      <c r="L4" s="53">
        <v>1.2</v>
      </c>
      <c r="M4" s="54">
        <v>0</v>
      </c>
      <c r="N4" s="54"/>
      <c r="O4" s="55">
        <v>0</v>
      </c>
      <c r="P4" s="56">
        <v>0</v>
      </c>
      <c r="Q4" s="57"/>
      <c r="R4" s="56">
        <v>0</v>
      </c>
      <c r="S4" s="57"/>
      <c r="T4" s="56">
        <v>0</v>
      </c>
      <c r="U4" s="57"/>
      <c r="V4" s="56">
        <v>0</v>
      </c>
      <c r="W4" s="57">
        <v>0</v>
      </c>
      <c r="X4" s="56">
        <v>0</v>
      </c>
      <c r="Y4" s="57">
        <v>0</v>
      </c>
      <c r="Z4" s="56">
        <v>0</v>
      </c>
      <c r="AA4" s="57">
        <v>0</v>
      </c>
      <c r="AB4" s="56">
        <v>0</v>
      </c>
      <c r="AC4" s="55">
        <v>0</v>
      </c>
      <c r="AD4" s="57">
        <v>0</v>
      </c>
      <c r="AE4" s="56">
        <v>0</v>
      </c>
      <c r="AF4" s="667">
        <v>195</v>
      </c>
      <c r="AG4" s="56">
        <v>0</v>
      </c>
      <c r="AH4" s="58">
        <v>0.04</v>
      </c>
      <c r="AI4" s="58">
        <v>1.4999999999999999E-2</v>
      </c>
      <c r="AJ4" s="56">
        <f t="shared" si="12"/>
        <v>9.4</v>
      </c>
      <c r="AK4" s="59">
        <f t="shared" si="13"/>
        <v>3.5249999999999999</v>
      </c>
      <c r="AL4" s="370"/>
      <c r="AM4" s="370">
        <v>0</v>
      </c>
    </row>
    <row r="5" spans="1:39" ht="27" customHeight="1" thickBot="1" x14ac:dyDescent="0.25">
      <c r="A5" s="511" t="s">
        <v>429</v>
      </c>
      <c r="B5" s="48" t="s">
        <v>52</v>
      </c>
      <c r="C5" s="48" t="s">
        <v>22</v>
      </c>
      <c r="D5" s="785">
        <v>300</v>
      </c>
      <c r="E5" s="785">
        <v>300</v>
      </c>
      <c r="F5" s="785">
        <v>60</v>
      </c>
      <c r="G5" s="49">
        <f t="shared" si="0"/>
        <v>261.5</v>
      </c>
      <c r="H5" s="619">
        <f t="shared" ref="H5" si="15">D5-G5</f>
        <v>38.5</v>
      </c>
      <c r="I5" s="620">
        <f t="shared" ref="I5" si="16">H5/D5</f>
        <v>0.12833333333333333</v>
      </c>
      <c r="J5" s="51">
        <v>1</v>
      </c>
      <c r="K5" s="52">
        <v>32</v>
      </c>
      <c r="L5" s="53">
        <v>1.2</v>
      </c>
      <c r="M5" s="54">
        <v>0</v>
      </c>
      <c r="N5" s="54"/>
      <c r="O5" s="55">
        <v>0</v>
      </c>
      <c r="P5" s="56">
        <v>0</v>
      </c>
      <c r="Q5" s="57"/>
      <c r="R5" s="56">
        <v>0</v>
      </c>
      <c r="S5" s="57"/>
      <c r="T5" s="56">
        <v>0</v>
      </c>
      <c r="U5" s="57"/>
      <c r="V5" s="56">
        <v>0</v>
      </c>
      <c r="W5" s="57">
        <v>0</v>
      </c>
      <c r="X5" s="56">
        <v>0</v>
      </c>
      <c r="Y5" s="57">
        <v>0</v>
      </c>
      <c r="Z5" s="56">
        <v>0</v>
      </c>
      <c r="AA5" s="57">
        <v>0</v>
      </c>
      <c r="AB5" s="56">
        <v>0</v>
      </c>
      <c r="AC5" s="55">
        <v>0</v>
      </c>
      <c r="AD5" s="57">
        <v>0</v>
      </c>
      <c r="AE5" s="56">
        <v>0</v>
      </c>
      <c r="AF5" s="667">
        <v>245</v>
      </c>
      <c r="AG5" s="56">
        <v>0</v>
      </c>
      <c r="AH5" s="58">
        <v>0.04</v>
      </c>
      <c r="AI5" s="58">
        <v>1.4999999999999999E-2</v>
      </c>
      <c r="AJ5" s="56">
        <f t="shared" si="12"/>
        <v>12</v>
      </c>
      <c r="AK5" s="59">
        <f t="shared" si="13"/>
        <v>4.5</v>
      </c>
      <c r="AL5" s="370"/>
      <c r="AM5" s="370">
        <v>0</v>
      </c>
    </row>
    <row r="6" spans="1:39" ht="27" customHeight="1" thickBot="1" x14ac:dyDescent="0.25">
      <c r="A6" s="510" t="s">
        <v>436</v>
      </c>
      <c r="B6" s="305" t="s">
        <v>52</v>
      </c>
      <c r="C6" s="305" t="s">
        <v>22</v>
      </c>
      <c r="D6" s="786">
        <v>265</v>
      </c>
      <c r="E6" s="786">
        <v>265</v>
      </c>
      <c r="F6" s="786">
        <v>50</v>
      </c>
      <c r="G6" s="306">
        <f t="shared" si="0"/>
        <v>209.57499999999999</v>
      </c>
      <c r="H6" s="306">
        <f t="shared" si="1"/>
        <v>55.425000000000011</v>
      </c>
      <c r="I6" s="307">
        <f t="shared" si="2"/>
        <v>0.20915094339622645</v>
      </c>
      <c r="J6" s="308">
        <v>1</v>
      </c>
      <c r="K6" s="476">
        <v>32</v>
      </c>
      <c r="L6" s="477">
        <v>1.2</v>
      </c>
      <c r="M6" s="309">
        <v>0</v>
      </c>
      <c r="N6" s="309"/>
      <c r="O6" s="310">
        <v>0</v>
      </c>
      <c r="P6" s="77">
        <v>0</v>
      </c>
      <c r="Q6" s="311"/>
      <c r="R6" s="77">
        <v>0</v>
      </c>
      <c r="S6" s="311"/>
      <c r="T6" s="77">
        <v>0</v>
      </c>
      <c r="U6" s="311"/>
      <c r="V6" s="77">
        <v>0</v>
      </c>
      <c r="W6" s="311">
        <v>0</v>
      </c>
      <c r="X6" s="77">
        <v>0</v>
      </c>
      <c r="Y6" s="311">
        <v>0</v>
      </c>
      <c r="Z6" s="77">
        <v>0</v>
      </c>
      <c r="AA6" s="311">
        <v>0</v>
      </c>
      <c r="AB6" s="77">
        <v>0</v>
      </c>
      <c r="AC6" s="310">
        <v>0</v>
      </c>
      <c r="AD6" s="311">
        <v>0</v>
      </c>
      <c r="AE6" s="77">
        <v>0</v>
      </c>
      <c r="AF6" s="771">
        <v>195</v>
      </c>
      <c r="AG6" s="77">
        <v>0</v>
      </c>
      <c r="AH6" s="520">
        <v>0.04</v>
      </c>
      <c r="AI6" s="520">
        <v>1.4999999999999999E-2</v>
      </c>
      <c r="AJ6" s="77">
        <f t="shared" si="12"/>
        <v>10.6</v>
      </c>
      <c r="AK6" s="392">
        <f t="shared" si="13"/>
        <v>3.9749999999999996</v>
      </c>
      <c r="AL6"/>
      <c r="AM6" s="23">
        <v>0</v>
      </c>
    </row>
    <row r="7" spans="1:39" ht="27" customHeight="1" thickBot="1" x14ac:dyDescent="0.25">
      <c r="A7" s="526" t="s">
        <v>430</v>
      </c>
      <c r="B7" s="305" t="s">
        <v>52</v>
      </c>
      <c r="C7" s="305" t="s">
        <v>22</v>
      </c>
      <c r="D7" s="786">
        <v>255</v>
      </c>
      <c r="E7" s="786">
        <v>255</v>
      </c>
      <c r="F7" s="786">
        <v>50</v>
      </c>
      <c r="G7" s="306">
        <f t="shared" si="0"/>
        <v>199.02499999999998</v>
      </c>
      <c r="H7" s="306">
        <f t="shared" ref="H7" si="17">D7-G7</f>
        <v>55.975000000000023</v>
      </c>
      <c r="I7" s="307">
        <f t="shared" ref="I7" si="18">H7/D7</f>
        <v>0.21950980392156871</v>
      </c>
      <c r="J7" s="308">
        <v>1</v>
      </c>
      <c r="K7" s="476">
        <v>32</v>
      </c>
      <c r="L7" s="477">
        <v>1.2</v>
      </c>
      <c r="M7" s="309">
        <v>0</v>
      </c>
      <c r="N7" s="309"/>
      <c r="O7" s="310">
        <v>0</v>
      </c>
      <c r="P7" s="77">
        <v>0</v>
      </c>
      <c r="Q7" s="311"/>
      <c r="R7" s="77">
        <v>0</v>
      </c>
      <c r="S7" s="311"/>
      <c r="T7" s="77">
        <v>0</v>
      </c>
      <c r="U7" s="311"/>
      <c r="V7" s="77">
        <v>0</v>
      </c>
      <c r="W7" s="311">
        <v>0</v>
      </c>
      <c r="X7" s="77">
        <v>0</v>
      </c>
      <c r="Y7" s="311">
        <v>0</v>
      </c>
      <c r="Z7" s="77">
        <v>0</v>
      </c>
      <c r="AA7" s="311">
        <v>0</v>
      </c>
      <c r="AB7" s="77">
        <v>0</v>
      </c>
      <c r="AC7" s="310">
        <v>0</v>
      </c>
      <c r="AD7" s="311">
        <v>0</v>
      </c>
      <c r="AE7" s="77">
        <v>0</v>
      </c>
      <c r="AF7" s="771">
        <v>185</v>
      </c>
      <c r="AG7" s="77">
        <v>0</v>
      </c>
      <c r="AH7" s="520">
        <v>0.04</v>
      </c>
      <c r="AI7" s="520">
        <v>1.4999999999999999E-2</v>
      </c>
      <c r="AJ7" s="77">
        <f t="shared" si="12"/>
        <v>10.200000000000001</v>
      </c>
      <c r="AK7" s="392">
        <f t="shared" si="13"/>
        <v>3.8249999999999997</v>
      </c>
      <c r="AL7"/>
      <c r="AM7" s="23">
        <v>0</v>
      </c>
    </row>
    <row r="8" spans="1:39" s="370" customFormat="1" ht="27" customHeight="1" thickBot="1" x14ac:dyDescent="0.25">
      <c r="A8" s="526" t="s">
        <v>431</v>
      </c>
      <c r="B8" s="305" t="s">
        <v>52</v>
      </c>
      <c r="C8" s="305" t="s">
        <v>22</v>
      </c>
      <c r="D8" s="786">
        <v>260</v>
      </c>
      <c r="E8" s="786">
        <v>260</v>
      </c>
      <c r="F8" s="786">
        <v>60</v>
      </c>
      <c r="G8" s="306">
        <f t="shared" si="0"/>
        <v>204.3</v>
      </c>
      <c r="H8" s="306">
        <f t="shared" si="1"/>
        <v>55.699999999999989</v>
      </c>
      <c r="I8" s="307">
        <f t="shared" si="2"/>
        <v>0.2142307692307692</v>
      </c>
      <c r="J8" s="308">
        <v>1</v>
      </c>
      <c r="K8" s="476">
        <v>32</v>
      </c>
      <c r="L8" s="477">
        <v>1.2</v>
      </c>
      <c r="M8" s="309">
        <v>0</v>
      </c>
      <c r="N8" s="309"/>
      <c r="O8" s="310">
        <v>0</v>
      </c>
      <c r="P8" s="77">
        <v>0</v>
      </c>
      <c r="Q8" s="311"/>
      <c r="R8" s="77">
        <v>0</v>
      </c>
      <c r="S8" s="311"/>
      <c r="T8" s="77">
        <v>0</v>
      </c>
      <c r="U8" s="311"/>
      <c r="V8" s="77">
        <v>0</v>
      </c>
      <c r="W8" s="311">
        <v>0</v>
      </c>
      <c r="X8" s="77">
        <v>0</v>
      </c>
      <c r="Y8" s="311">
        <v>0</v>
      </c>
      <c r="Z8" s="77">
        <v>0</v>
      </c>
      <c r="AA8" s="311">
        <v>0</v>
      </c>
      <c r="AB8" s="77">
        <v>0</v>
      </c>
      <c r="AC8" s="310">
        <v>0</v>
      </c>
      <c r="AD8" s="311">
        <v>0</v>
      </c>
      <c r="AE8" s="77">
        <v>0</v>
      </c>
      <c r="AF8" s="771">
        <v>190</v>
      </c>
      <c r="AG8" s="77">
        <v>0</v>
      </c>
      <c r="AH8" s="312">
        <v>0.04</v>
      </c>
      <c r="AI8" s="312">
        <v>1.4999999999999999E-2</v>
      </c>
      <c r="AJ8" s="77">
        <f t="shared" si="12"/>
        <v>10.4</v>
      </c>
      <c r="AK8" s="392">
        <f t="shared" si="13"/>
        <v>3.9</v>
      </c>
      <c r="AL8"/>
      <c r="AM8" s="23">
        <v>0</v>
      </c>
    </row>
    <row r="9" spans="1:39" s="804" customFormat="1" ht="27" customHeight="1" thickBot="1" x14ac:dyDescent="0.25">
      <c r="A9" s="788" t="s">
        <v>432</v>
      </c>
      <c r="B9" s="789" t="s">
        <v>52</v>
      </c>
      <c r="C9" s="789" t="s">
        <v>22</v>
      </c>
      <c r="D9" s="790">
        <v>0</v>
      </c>
      <c r="E9" s="790">
        <v>0</v>
      </c>
      <c r="F9" s="790">
        <v>0</v>
      </c>
      <c r="G9" s="791">
        <f t="shared" si="0"/>
        <v>200</v>
      </c>
      <c r="H9" s="791">
        <f t="shared" ref="H9" si="19">D9-G9</f>
        <v>-200</v>
      </c>
      <c r="I9" s="792" t="e">
        <f t="shared" ref="I9" si="20">H9/D9</f>
        <v>#DIV/0!</v>
      </c>
      <c r="J9" s="793">
        <v>1</v>
      </c>
      <c r="K9" s="794">
        <v>32</v>
      </c>
      <c r="L9" s="795">
        <v>1.2</v>
      </c>
      <c r="M9" s="796">
        <v>0</v>
      </c>
      <c r="N9" s="796"/>
      <c r="O9" s="797">
        <v>0</v>
      </c>
      <c r="P9" s="798">
        <v>0</v>
      </c>
      <c r="Q9" s="799"/>
      <c r="R9" s="798">
        <v>0</v>
      </c>
      <c r="S9" s="799"/>
      <c r="T9" s="798">
        <v>0</v>
      </c>
      <c r="U9" s="799"/>
      <c r="V9" s="798">
        <v>0</v>
      </c>
      <c r="W9" s="799">
        <v>0</v>
      </c>
      <c r="X9" s="798">
        <v>0</v>
      </c>
      <c r="Y9" s="799">
        <v>0</v>
      </c>
      <c r="Z9" s="798">
        <v>0</v>
      </c>
      <c r="AA9" s="799">
        <v>0</v>
      </c>
      <c r="AB9" s="798">
        <v>0</v>
      </c>
      <c r="AC9" s="797">
        <v>0</v>
      </c>
      <c r="AD9" s="799">
        <v>0</v>
      </c>
      <c r="AE9" s="798">
        <v>0</v>
      </c>
      <c r="AF9" s="798">
        <v>200</v>
      </c>
      <c r="AG9" s="798">
        <v>0</v>
      </c>
      <c r="AH9" s="800">
        <v>0.04</v>
      </c>
      <c r="AI9" s="800">
        <v>1.4999999999999999E-2</v>
      </c>
      <c r="AJ9" s="798">
        <f t="shared" si="12"/>
        <v>0</v>
      </c>
      <c r="AK9" s="801">
        <f t="shared" si="13"/>
        <v>0</v>
      </c>
      <c r="AL9" s="802"/>
      <c r="AM9" s="803">
        <v>0</v>
      </c>
    </row>
    <row r="10" spans="1:39" s="804" customFormat="1" ht="27" customHeight="1" thickBot="1" x14ac:dyDescent="0.25">
      <c r="A10" s="788" t="s">
        <v>433</v>
      </c>
      <c r="B10" s="789" t="s">
        <v>52</v>
      </c>
      <c r="C10" s="789" t="s">
        <v>22</v>
      </c>
      <c r="D10" s="790">
        <v>0</v>
      </c>
      <c r="E10" s="790">
        <v>0</v>
      </c>
      <c r="F10" s="790">
        <v>0</v>
      </c>
      <c r="G10" s="791">
        <f t="shared" si="0"/>
        <v>132</v>
      </c>
      <c r="H10" s="791">
        <f t="shared" ref="H10" si="21">D10-G10</f>
        <v>-132</v>
      </c>
      <c r="I10" s="792" t="e">
        <f t="shared" ref="I10" si="22">H10/D10</f>
        <v>#DIV/0!</v>
      </c>
      <c r="J10" s="793">
        <v>1</v>
      </c>
      <c r="K10" s="794">
        <v>32</v>
      </c>
      <c r="L10" s="795">
        <v>1.2</v>
      </c>
      <c r="M10" s="796">
        <v>0</v>
      </c>
      <c r="N10" s="796"/>
      <c r="O10" s="797">
        <v>0</v>
      </c>
      <c r="P10" s="798">
        <v>0</v>
      </c>
      <c r="Q10" s="799"/>
      <c r="R10" s="798">
        <v>0</v>
      </c>
      <c r="S10" s="799"/>
      <c r="T10" s="798">
        <v>0</v>
      </c>
      <c r="U10" s="799"/>
      <c r="V10" s="798">
        <v>0</v>
      </c>
      <c r="W10" s="799">
        <v>0</v>
      </c>
      <c r="X10" s="798">
        <v>0</v>
      </c>
      <c r="Y10" s="799">
        <v>0</v>
      </c>
      <c r="Z10" s="798">
        <v>0</v>
      </c>
      <c r="AA10" s="799">
        <v>0</v>
      </c>
      <c r="AB10" s="798">
        <v>0</v>
      </c>
      <c r="AC10" s="797">
        <v>0</v>
      </c>
      <c r="AD10" s="799">
        <v>0</v>
      </c>
      <c r="AE10" s="798">
        <v>0</v>
      </c>
      <c r="AF10" s="798">
        <v>132</v>
      </c>
      <c r="AG10" s="798">
        <v>0</v>
      </c>
      <c r="AH10" s="800">
        <v>0.04</v>
      </c>
      <c r="AI10" s="800">
        <v>1.4999999999999999E-2</v>
      </c>
      <c r="AJ10" s="798">
        <f t="shared" si="12"/>
        <v>0</v>
      </c>
      <c r="AK10" s="801">
        <f t="shared" si="13"/>
        <v>0</v>
      </c>
      <c r="AL10" s="802"/>
      <c r="AM10" s="803">
        <v>0</v>
      </c>
    </row>
    <row r="11" spans="1:39" ht="13.5" thickBot="1" x14ac:dyDescent="0.25"/>
    <row r="12" spans="1:39" ht="12.75" customHeight="1" x14ac:dyDescent="0.2">
      <c r="A12" s="882" t="s">
        <v>257</v>
      </c>
      <c r="B12" s="883"/>
      <c r="C12" s="883"/>
      <c r="D12" s="883"/>
      <c r="E12" s="883"/>
      <c r="F12" s="883"/>
      <c r="G12" s="883"/>
      <c r="H12" s="883"/>
      <c r="I12" s="883"/>
      <c r="J12" s="883"/>
      <c r="K12" s="883"/>
      <c r="L12" s="883"/>
      <c r="M12" s="883"/>
      <c r="N12" s="883"/>
      <c r="O12" s="883"/>
      <c r="P12" s="883"/>
      <c r="Q12" s="883"/>
      <c r="R12" s="883"/>
      <c r="S12" s="883"/>
      <c r="T12" s="883"/>
      <c r="U12" s="883"/>
      <c r="V12" s="883"/>
      <c r="W12" s="883"/>
      <c r="X12" s="883"/>
      <c r="Y12" s="883"/>
      <c r="Z12" s="883"/>
      <c r="AA12" s="883"/>
      <c r="AB12" s="883"/>
      <c r="AC12" s="883"/>
      <c r="AD12" s="883"/>
      <c r="AE12" s="884"/>
    </row>
    <row r="13" spans="1:39" ht="12.75" customHeight="1" x14ac:dyDescent="0.2">
      <c r="A13" s="885"/>
      <c r="B13" s="886"/>
      <c r="C13" s="886"/>
      <c r="D13" s="886"/>
      <c r="E13" s="886"/>
      <c r="F13" s="886"/>
      <c r="G13" s="886"/>
      <c r="H13" s="886"/>
      <c r="I13" s="886"/>
      <c r="J13" s="886"/>
      <c r="K13" s="886"/>
      <c r="L13" s="886"/>
      <c r="M13" s="886"/>
      <c r="N13" s="886"/>
      <c r="O13" s="886"/>
      <c r="P13" s="886"/>
      <c r="Q13" s="886"/>
      <c r="R13" s="886"/>
      <c r="S13" s="886"/>
      <c r="T13" s="886"/>
      <c r="U13" s="886"/>
      <c r="V13" s="886"/>
      <c r="W13" s="886"/>
      <c r="X13" s="886"/>
      <c r="Y13" s="886"/>
      <c r="Z13" s="886"/>
      <c r="AA13" s="886"/>
      <c r="AB13" s="886"/>
      <c r="AC13" s="886"/>
      <c r="AD13" s="886"/>
      <c r="AE13" s="887"/>
    </row>
    <row r="14" spans="1:39" ht="12.75" customHeight="1" x14ac:dyDescent="0.2">
      <c r="A14" s="885"/>
      <c r="B14" s="886"/>
      <c r="C14" s="886"/>
      <c r="D14" s="886"/>
      <c r="E14" s="886"/>
      <c r="F14" s="886"/>
      <c r="G14" s="886"/>
      <c r="H14" s="886"/>
      <c r="I14" s="886"/>
      <c r="J14" s="886"/>
      <c r="K14" s="886"/>
      <c r="L14" s="886"/>
      <c r="M14" s="886"/>
      <c r="N14" s="886"/>
      <c r="O14" s="886"/>
      <c r="P14" s="886"/>
      <c r="Q14" s="886"/>
      <c r="R14" s="886"/>
      <c r="S14" s="886"/>
      <c r="T14" s="886"/>
      <c r="U14" s="886"/>
      <c r="V14" s="886"/>
      <c r="W14" s="886"/>
      <c r="X14" s="886"/>
      <c r="Y14" s="886"/>
      <c r="Z14" s="886"/>
      <c r="AA14" s="886"/>
      <c r="AB14" s="886"/>
      <c r="AC14" s="886"/>
      <c r="AD14" s="886"/>
      <c r="AE14" s="887"/>
    </row>
    <row r="15" spans="1:39" ht="12.75" customHeight="1" thickBot="1" x14ac:dyDescent="0.25">
      <c r="A15" s="888"/>
      <c r="B15" s="889"/>
      <c r="C15" s="889"/>
      <c r="D15" s="889"/>
      <c r="E15" s="889"/>
      <c r="F15" s="889"/>
      <c r="G15" s="889"/>
      <c r="H15" s="889"/>
      <c r="I15" s="889"/>
      <c r="J15" s="889"/>
      <c r="K15" s="889"/>
      <c r="L15" s="889"/>
      <c r="M15" s="889"/>
      <c r="N15" s="889"/>
      <c r="O15" s="889"/>
      <c r="P15" s="889"/>
      <c r="Q15" s="889"/>
      <c r="R15" s="889"/>
      <c r="S15" s="889"/>
      <c r="T15" s="889"/>
      <c r="U15" s="889"/>
      <c r="V15" s="889"/>
      <c r="W15" s="889"/>
      <c r="X15" s="889"/>
      <c r="Y15" s="889"/>
      <c r="Z15" s="889"/>
      <c r="AA15" s="889"/>
      <c r="AB15" s="889"/>
      <c r="AC15" s="889"/>
      <c r="AD15" s="889"/>
      <c r="AE15" s="890"/>
    </row>
    <row r="16" spans="1:39" s="1" customFormat="1" ht="25.5" customHeight="1" x14ac:dyDescent="0.2">
      <c r="A16" s="891" t="s">
        <v>4</v>
      </c>
      <c r="B16" s="893" t="s">
        <v>6</v>
      </c>
      <c r="C16" s="893" t="s">
        <v>5</v>
      </c>
      <c r="D16" s="895" t="s">
        <v>13</v>
      </c>
      <c r="E16" s="897" t="s">
        <v>14</v>
      </c>
      <c r="F16" s="897" t="s">
        <v>83</v>
      </c>
      <c r="G16" s="899" t="s">
        <v>16</v>
      </c>
      <c r="H16" s="901" t="s">
        <v>12</v>
      </c>
      <c r="I16" s="903" t="s">
        <v>26</v>
      </c>
      <c r="J16" s="903" t="s">
        <v>77</v>
      </c>
      <c r="K16" s="905" t="s">
        <v>28</v>
      </c>
      <c r="L16" s="907" t="s">
        <v>29</v>
      </c>
      <c r="M16" s="909" t="s">
        <v>29</v>
      </c>
      <c r="N16" s="911" t="s">
        <v>76</v>
      </c>
      <c r="O16" s="909" t="s">
        <v>75</v>
      </c>
      <c r="P16" s="911" t="s">
        <v>74</v>
      </c>
      <c r="Q16" s="909" t="s">
        <v>31</v>
      </c>
      <c r="R16" s="905" t="s">
        <v>78</v>
      </c>
      <c r="S16" s="909" t="s">
        <v>73</v>
      </c>
      <c r="T16" s="905" t="s">
        <v>24</v>
      </c>
      <c r="U16" s="913" t="s">
        <v>25</v>
      </c>
      <c r="V16" s="905" t="s">
        <v>17</v>
      </c>
      <c r="W16" s="915" t="s">
        <v>79</v>
      </c>
      <c r="X16" s="915" t="s">
        <v>80</v>
      </c>
      <c r="Y16" s="911" t="s">
        <v>81</v>
      </c>
      <c r="Z16" s="913" t="s">
        <v>18</v>
      </c>
      <c r="AA16" s="915" t="s">
        <v>82</v>
      </c>
      <c r="AB16" s="919" t="s">
        <v>45</v>
      </c>
      <c r="AC16" s="919" t="s">
        <v>46</v>
      </c>
      <c r="AD16" s="915" t="s">
        <v>45</v>
      </c>
      <c r="AE16" s="917" t="s">
        <v>46</v>
      </c>
    </row>
    <row r="17" spans="1:31" ht="12.75" customHeight="1" thickBot="1" x14ac:dyDescent="0.25">
      <c r="A17" s="892"/>
      <c r="B17" s="894"/>
      <c r="C17" s="894"/>
      <c r="D17" s="896"/>
      <c r="E17" s="898"/>
      <c r="F17" s="898"/>
      <c r="G17" s="900"/>
      <c r="H17" s="902"/>
      <c r="I17" s="904"/>
      <c r="J17" s="904"/>
      <c r="K17" s="906"/>
      <c r="L17" s="908"/>
      <c r="M17" s="910"/>
      <c r="N17" s="912"/>
      <c r="O17" s="910"/>
      <c r="P17" s="912"/>
      <c r="Q17" s="910"/>
      <c r="R17" s="906"/>
      <c r="S17" s="910"/>
      <c r="T17" s="906"/>
      <c r="U17" s="914"/>
      <c r="V17" s="906"/>
      <c r="W17" s="916"/>
      <c r="X17" s="916"/>
      <c r="Y17" s="912"/>
      <c r="Z17" s="914"/>
      <c r="AA17" s="916"/>
      <c r="AB17" s="920"/>
      <c r="AC17" s="920"/>
      <c r="AD17" s="916"/>
      <c r="AE17" s="918"/>
    </row>
    <row r="18" spans="1:31" s="396" customFormat="1" ht="12.75" customHeight="1" x14ac:dyDescent="0.2">
      <c r="A18" s="385" t="s">
        <v>258</v>
      </c>
      <c r="B18" s="322" t="s">
        <v>23</v>
      </c>
      <c r="C18" s="322" t="s">
        <v>1</v>
      </c>
      <c r="D18" s="463">
        <v>1900</v>
      </c>
      <c r="E18" s="323">
        <f t="shared" ref="E18:E29" si="23">SUM(M18,O18,Q18,S18,U18,W18,X18,Z18,AA18,AD18,AE18)</f>
        <v>1034.8076923076924</v>
      </c>
      <c r="F18" s="323">
        <f t="shared" ref="F18:F29" si="24">D18-E18</f>
        <v>865.19230769230762</v>
      </c>
      <c r="G18" s="26">
        <f>F18/D18</f>
        <v>0.45536437246963557</v>
      </c>
      <c r="H18" s="322">
        <v>1</v>
      </c>
      <c r="I18" s="395">
        <v>26</v>
      </c>
      <c r="J18" s="395">
        <v>1.2</v>
      </c>
      <c r="K18" s="386">
        <v>2400</v>
      </c>
      <c r="L18" s="323">
        <f t="shared" ref="L18:L29" si="25">K18/I18</f>
        <v>92.307692307692307</v>
      </c>
      <c r="M18" s="324">
        <f t="shared" ref="M18:M29" si="26">L18</f>
        <v>92.307692307692307</v>
      </c>
      <c r="N18" s="325">
        <v>0</v>
      </c>
      <c r="O18" s="324">
        <f t="shared" ref="O18:O29" si="27">(N18/I18)*H18</f>
        <v>0</v>
      </c>
      <c r="P18" s="325">
        <v>0</v>
      </c>
      <c r="Q18" s="324">
        <f t="shared" ref="Q18:Q29" si="28">P18/I18</f>
        <v>0</v>
      </c>
      <c r="R18" s="366">
        <v>0</v>
      </c>
      <c r="S18" s="324">
        <f t="shared" ref="S18:S29" si="29">(R18/I18)*H18</f>
        <v>0</v>
      </c>
      <c r="T18" s="325">
        <v>0</v>
      </c>
      <c r="U18" s="324">
        <f t="shared" ref="U18:U29" si="30">(T18/I18)</f>
        <v>0</v>
      </c>
      <c r="V18" s="366">
        <v>0</v>
      </c>
      <c r="W18" s="324">
        <f t="shared" ref="W18:W29" si="31">(V18/I18)</f>
        <v>0</v>
      </c>
      <c r="X18" s="324">
        <v>0</v>
      </c>
      <c r="Y18" s="325">
        <v>0</v>
      </c>
      <c r="Z18" s="324">
        <f t="shared" ref="Z18:Z29" si="32">Y18/I18</f>
        <v>0</v>
      </c>
      <c r="AA18" s="428">
        <v>800</v>
      </c>
      <c r="AB18" s="326">
        <v>7.0000000000000007E-2</v>
      </c>
      <c r="AC18" s="326">
        <v>5.0000000000000001E-3</v>
      </c>
      <c r="AD18" s="324">
        <f t="shared" ref="AD18:AD29" si="33">D18*AB18</f>
        <v>133</v>
      </c>
      <c r="AE18" s="327">
        <f t="shared" ref="AE18:AE29" si="34">D18*AC18</f>
        <v>9.5</v>
      </c>
    </row>
    <row r="19" spans="1:31" s="1" customFormat="1" ht="12.75" customHeight="1" x14ac:dyDescent="0.2">
      <c r="A19" s="313" t="s">
        <v>258</v>
      </c>
      <c r="B19" s="314" t="s">
        <v>23</v>
      </c>
      <c r="C19" s="314" t="s">
        <v>1</v>
      </c>
      <c r="D19" s="464">
        <v>1900</v>
      </c>
      <c r="E19" s="315">
        <f t="shared" si="23"/>
        <v>1134.8076923076924</v>
      </c>
      <c r="F19" s="315">
        <f t="shared" si="24"/>
        <v>765.19230769230762</v>
      </c>
      <c r="G19" s="38">
        <f t="shared" ref="G19:G29" si="35">F19/D19</f>
        <v>0.40273279352226715</v>
      </c>
      <c r="H19" s="314">
        <v>2</v>
      </c>
      <c r="I19" s="394">
        <v>26</v>
      </c>
      <c r="J19" s="394">
        <v>1.2</v>
      </c>
      <c r="K19" s="387">
        <v>2400</v>
      </c>
      <c r="L19" s="315">
        <f t="shared" si="25"/>
        <v>92.307692307692307</v>
      </c>
      <c r="M19" s="316">
        <f t="shared" si="26"/>
        <v>92.307692307692307</v>
      </c>
      <c r="N19" s="317">
        <v>0</v>
      </c>
      <c r="O19" s="316">
        <f t="shared" si="27"/>
        <v>0</v>
      </c>
      <c r="P19" s="317">
        <v>0</v>
      </c>
      <c r="Q19" s="316">
        <f t="shared" si="28"/>
        <v>0</v>
      </c>
      <c r="R19" s="365">
        <v>0</v>
      </c>
      <c r="S19" s="316">
        <f t="shared" si="29"/>
        <v>0</v>
      </c>
      <c r="T19" s="317">
        <v>0</v>
      </c>
      <c r="U19" s="316">
        <f t="shared" si="30"/>
        <v>0</v>
      </c>
      <c r="V19" s="365">
        <v>0</v>
      </c>
      <c r="W19" s="316">
        <f t="shared" si="31"/>
        <v>0</v>
      </c>
      <c r="X19" s="316">
        <v>0</v>
      </c>
      <c r="Y19" s="317">
        <v>0</v>
      </c>
      <c r="Z19" s="316">
        <f t="shared" si="32"/>
        <v>0</v>
      </c>
      <c r="AA19" s="429">
        <v>900</v>
      </c>
      <c r="AB19" s="318">
        <v>7.0000000000000007E-2</v>
      </c>
      <c r="AC19" s="318">
        <v>5.0000000000000001E-3</v>
      </c>
      <c r="AD19" s="316">
        <f t="shared" si="33"/>
        <v>133</v>
      </c>
      <c r="AE19" s="319">
        <f t="shared" si="34"/>
        <v>9.5</v>
      </c>
    </row>
    <row r="20" spans="1:31" s="1" customFormat="1" ht="12.75" customHeight="1" x14ac:dyDescent="0.2">
      <c r="A20" s="313" t="s">
        <v>258</v>
      </c>
      <c r="B20" s="314" t="s">
        <v>23</v>
      </c>
      <c r="C20" s="314" t="s">
        <v>1</v>
      </c>
      <c r="D20" s="464">
        <v>2150</v>
      </c>
      <c r="E20" s="315">
        <f t="shared" si="23"/>
        <v>1353.5576923076924</v>
      </c>
      <c r="F20" s="315">
        <f t="shared" si="24"/>
        <v>796.44230769230762</v>
      </c>
      <c r="G20" s="38">
        <f t="shared" si="35"/>
        <v>0.37043828264758494</v>
      </c>
      <c r="H20" s="314">
        <v>3</v>
      </c>
      <c r="I20" s="394">
        <v>26</v>
      </c>
      <c r="J20" s="394">
        <v>1.2</v>
      </c>
      <c r="K20" s="387">
        <v>2400</v>
      </c>
      <c r="L20" s="315">
        <f t="shared" si="25"/>
        <v>92.307692307692307</v>
      </c>
      <c r="M20" s="316">
        <f t="shared" si="26"/>
        <v>92.307692307692307</v>
      </c>
      <c r="N20" s="317">
        <v>0</v>
      </c>
      <c r="O20" s="316">
        <f t="shared" si="27"/>
        <v>0</v>
      </c>
      <c r="P20" s="317">
        <v>0</v>
      </c>
      <c r="Q20" s="316">
        <f t="shared" si="28"/>
        <v>0</v>
      </c>
      <c r="R20" s="365">
        <v>0</v>
      </c>
      <c r="S20" s="316">
        <f t="shared" si="29"/>
        <v>0</v>
      </c>
      <c r="T20" s="317">
        <v>0</v>
      </c>
      <c r="U20" s="316">
        <f t="shared" si="30"/>
        <v>0</v>
      </c>
      <c r="V20" s="365">
        <v>0</v>
      </c>
      <c r="W20" s="316">
        <f t="shared" si="31"/>
        <v>0</v>
      </c>
      <c r="X20" s="316">
        <v>0</v>
      </c>
      <c r="Y20" s="317">
        <v>0</v>
      </c>
      <c r="Z20" s="316">
        <f t="shared" si="32"/>
        <v>0</v>
      </c>
      <c r="AA20" s="429">
        <v>1100</v>
      </c>
      <c r="AB20" s="318">
        <v>7.0000000000000007E-2</v>
      </c>
      <c r="AC20" s="318">
        <v>5.0000000000000001E-3</v>
      </c>
      <c r="AD20" s="316">
        <f t="shared" si="33"/>
        <v>150.50000000000003</v>
      </c>
      <c r="AE20" s="319">
        <f t="shared" si="34"/>
        <v>10.75</v>
      </c>
    </row>
    <row r="21" spans="1:31" s="1" customFormat="1" ht="12.75" customHeight="1" x14ac:dyDescent="0.2">
      <c r="A21" s="313" t="s">
        <v>258</v>
      </c>
      <c r="B21" s="314" t="s">
        <v>23</v>
      </c>
      <c r="C21" s="314" t="s">
        <v>1</v>
      </c>
      <c r="D21" s="464">
        <v>2400</v>
      </c>
      <c r="E21" s="315">
        <f t="shared" si="23"/>
        <v>1572.3076923076924</v>
      </c>
      <c r="F21" s="315">
        <f t="shared" si="24"/>
        <v>827.69230769230762</v>
      </c>
      <c r="G21" s="38">
        <f t="shared" si="35"/>
        <v>0.34487179487179487</v>
      </c>
      <c r="H21" s="314">
        <v>4</v>
      </c>
      <c r="I21" s="394">
        <v>26</v>
      </c>
      <c r="J21" s="394">
        <v>1.2</v>
      </c>
      <c r="K21" s="387">
        <v>2400</v>
      </c>
      <c r="L21" s="315">
        <f t="shared" si="25"/>
        <v>92.307692307692307</v>
      </c>
      <c r="M21" s="316">
        <f t="shared" si="26"/>
        <v>92.307692307692307</v>
      </c>
      <c r="N21" s="317">
        <v>0</v>
      </c>
      <c r="O21" s="316">
        <f t="shared" si="27"/>
        <v>0</v>
      </c>
      <c r="P21" s="317">
        <v>0</v>
      </c>
      <c r="Q21" s="316">
        <f t="shared" si="28"/>
        <v>0</v>
      </c>
      <c r="R21" s="365">
        <v>0</v>
      </c>
      <c r="S21" s="316">
        <f t="shared" si="29"/>
        <v>0</v>
      </c>
      <c r="T21" s="317">
        <v>0</v>
      </c>
      <c r="U21" s="316">
        <f t="shared" si="30"/>
        <v>0</v>
      </c>
      <c r="V21" s="365">
        <v>0</v>
      </c>
      <c r="W21" s="316">
        <f t="shared" si="31"/>
        <v>0</v>
      </c>
      <c r="X21" s="316">
        <v>0</v>
      </c>
      <c r="Y21" s="317">
        <v>0</v>
      </c>
      <c r="Z21" s="316">
        <f t="shared" si="32"/>
        <v>0</v>
      </c>
      <c r="AA21" s="429">
        <v>1300</v>
      </c>
      <c r="AB21" s="318">
        <v>7.0000000000000007E-2</v>
      </c>
      <c r="AC21" s="318">
        <v>5.0000000000000001E-3</v>
      </c>
      <c r="AD21" s="316">
        <f t="shared" si="33"/>
        <v>168.00000000000003</v>
      </c>
      <c r="AE21" s="319">
        <f t="shared" si="34"/>
        <v>12</v>
      </c>
    </row>
    <row r="22" spans="1:31" s="1" customFormat="1" ht="12.75" customHeight="1" x14ac:dyDescent="0.2">
      <c r="A22" s="313" t="s">
        <v>258</v>
      </c>
      <c r="B22" s="314" t="s">
        <v>23</v>
      </c>
      <c r="C22" s="314" t="s">
        <v>1</v>
      </c>
      <c r="D22" s="464">
        <v>2650</v>
      </c>
      <c r="E22" s="315">
        <f t="shared" si="23"/>
        <v>1791.0576923076924</v>
      </c>
      <c r="F22" s="315">
        <f t="shared" si="24"/>
        <v>858.94230769230762</v>
      </c>
      <c r="G22" s="38">
        <f t="shared" si="35"/>
        <v>0.32412917271407837</v>
      </c>
      <c r="H22" s="314">
        <v>5</v>
      </c>
      <c r="I22" s="394">
        <v>26</v>
      </c>
      <c r="J22" s="394">
        <v>1.2</v>
      </c>
      <c r="K22" s="387">
        <v>2400</v>
      </c>
      <c r="L22" s="315">
        <f t="shared" si="25"/>
        <v>92.307692307692307</v>
      </c>
      <c r="M22" s="316">
        <f t="shared" si="26"/>
        <v>92.307692307692307</v>
      </c>
      <c r="N22" s="317">
        <v>0</v>
      </c>
      <c r="O22" s="316">
        <f t="shared" si="27"/>
        <v>0</v>
      </c>
      <c r="P22" s="317">
        <v>0</v>
      </c>
      <c r="Q22" s="316">
        <f t="shared" si="28"/>
        <v>0</v>
      </c>
      <c r="R22" s="365">
        <v>0</v>
      </c>
      <c r="S22" s="316">
        <f t="shared" si="29"/>
        <v>0</v>
      </c>
      <c r="T22" s="317">
        <v>0</v>
      </c>
      <c r="U22" s="316">
        <f t="shared" si="30"/>
        <v>0</v>
      </c>
      <c r="V22" s="365">
        <v>0</v>
      </c>
      <c r="W22" s="316">
        <f t="shared" si="31"/>
        <v>0</v>
      </c>
      <c r="X22" s="316">
        <v>0</v>
      </c>
      <c r="Y22" s="317">
        <v>0</v>
      </c>
      <c r="Z22" s="316">
        <f t="shared" si="32"/>
        <v>0</v>
      </c>
      <c r="AA22" s="429">
        <v>1500</v>
      </c>
      <c r="AB22" s="318">
        <v>7.0000000000000007E-2</v>
      </c>
      <c r="AC22" s="318">
        <v>5.0000000000000001E-3</v>
      </c>
      <c r="AD22" s="316">
        <f t="shared" si="33"/>
        <v>185.50000000000003</v>
      </c>
      <c r="AE22" s="319">
        <f t="shared" si="34"/>
        <v>13.25</v>
      </c>
    </row>
    <row r="23" spans="1:31" s="398" customFormat="1" ht="13.5" customHeight="1" thickBot="1" x14ac:dyDescent="0.25">
      <c r="A23" s="328" t="s">
        <v>258</v>
      </c>
      <c r="B23" s="329" t="s">
        <v>23</v>
      </c>
      <c r="C23" s="329" t="s">
        <v>1</v>
      </c>
      <c r="D23" s="465">
        <v>2900</v>
      </c>
      <c r="E23" s="330">
        <f t="shared" si="23"/>
        <v>2009.8076923076924</v>
      </c>
      <c r="F23" s="330">
        <f t="shared" si="24"/>
        <v>890.19230769230762</v>
      </c>
      <c r="G23" s="50">
        <f t="shared" si="35"/>
        <v>0.30696286472148537</v>
      </c>
      <c r="H23" s="329">
        <v>6</v>
      </c>
      <c r="I23" s="397">
        <v>26</v>
      </c>
      <c r="J23" s="397">
        <v>1.2</v>
      </c>
      <c r="K23" s="388">
        <v>2400</v>
      </c>
      <c r="L23" s="330">
        <f t="shared" si="25"/>
        <v>92.307692307692307</v>
      </c>
      <c r="M23" s="331">
        <f t="shared" si="26"/>
        <v>92.307692307692307</v>
      </c>
      <c r="N23" s="332">
        <v>0</v>
      </c>
      <c r="O23" s="331">
        <f t="shared" si="27"/>
        <v>0</v>
      </c>
      <c r="P23" s="332">
        <v>0</v>
      </c>
      <c r="Q23" s="331">
        <f t="shared" si="28"/>
        <v>0</v>
      </c>
      <c r="R23" s="367">
        <v>0</v>
      </c>
      <c r="S23" s="331">
        <f t="shared" si="29"/>
        <v>0</v>
      </c>
      <c r="T23" s="332">
        <v>0</v>
      </c>
      <c r="U23" s="331">
        <f t="shared" si="30"/>
        <v>0</v>
      </c>
      <c r="V23" s="367">
        <v>0</v>
      </c>
      <c r="W23" s="331">
        <f t="shared" si="31"/>
        <v>0</v>
      </c>
      <c r="X23" s="331">
        <v>0</v>
      </c>
      <c r="Y23" s="332">
        <v>0</v>
      </c>
      <c r="Z23" s="331">
        <f t="shared" si="32"/>
        <v>0</v>
      </c>
      <c r="AA23" s="430">
        <v>1700</v>
      </c>
      <c r="AB23" s="333">
        <v>7.0000000000000007E-2</v>
      </c>
      <c r="AC23" s="333">
        <v>5.0000000000000001E-3</v>
      </c>
      <c r="AD23" s="331">
        <f t="shared" si="33"/>
        <v>203.00000000000003</v>
      </c>
      <c r="AE23" s="334">
        <f t="shared" si="34"/>
        <v>14.5</v>
      </c>
    </row>
    <row r="24" spans="1:31" s="396" customFormat="1" ht="12.75" customHeight="1" x14ac:dyDescent="0.2">
      <c r="A24" s="385" t="s">
        <v>259</v>
      </c>
      <c r="B24" s="322" t="s">
        <v>23</v>
      </c>
      <c r="C24" s="322" t="s">
        <v>1</v>
      </c>
      <c r="D24" s="463">
        <v>1350</v>
      </c>
      <c r="E24" s="323">
        <f t="shared" si="23"/>
        <v>1093.5576923076924</v>
      </c>
      <c r="F24" s="323">
        <f t="shared" si="24"/>
        <v>256.44230769230762</v>
      </c>
      <c r="G24" s="26">
        <f t="shared" si="35"/>
        <v>0.18995726495726489</v>
      </c>
      <c r="H24" s="322">
        <v>1</v>
      </c>
      <c r="I24" s="395">
        <v>26</v>
      </c>
      <c r="J24" s="395">
        <v>1.2</v>
      </c>
      <c r="K24" s="386">
        <v>2400</v>
      </c>
      <c r="L24" s="323">
        <f t="shared" si="25"/>
        <v>92.307692307692307</v>
      </c>
      <c r="M24" s="324">
        <f t="shared" si="26"/>
        <v>92.307692307692307</v>
      </c>
      <c r="N24" s="325">
        <v>0</v>
      </c>
      <c r="O24" s="324">
        <f t="shared" si="27"/>
        <v>0</v>
      </c>
      <c r="P24" s="325">
        <v>0</v>
      </c>
      <c r="Q24" s="324">
        <f t="shared" si="28"/>
        <v>0</v>
      </c>
      <c r="R24" s="366">
        <v>0</v>
      </c>
      <c r="S24" s="324">
        <f t="shared" si="29"/>
        <v>0</v>
      </c>
      <c r="T24" s="325">
        <v>0</v>
      </c>
      <c r="U24" s="324">
        <f t="shared" si="30"/>
        <v>0</v>
      </c>
      <c r="V24" s="366">
        <v>0</v>
      </c>
      <c r="W24" s="324">
        <f t="shared" si="31"/>
        <v>0</v>
      </c>
      <c r="X24" s="324">
        <v>0</v>
      </c>
      <c r="Y24" s="325">
        <v>0</v>
      </c>
      <c r="Z24" s="324">
        <f t="shared" si="32"/>
        <v>0</v>
      </c>
      <c r="AA24" s="428">
        <v>900</v>
      </c>
      <c r="AB24" s="326">
        <v>7.0000000000000007E-2</v>
      </c>
      <c r="AC24" s="326">
        <v>5.0000000000000001E-3</v>
      </c>
      <c r="AD24" s="324">
        <f t="shared" si="33"/>
        <v>94.500000000000014</v>
      </c>
      <c r="AE24" s="327">
        <f t="shared" si="34"/>
        <v>6.75</v>
      </c>
    </row>
    <row r="25" spans="1:31" s="1" customFormat="1" ht="12.75" customHeight="1" x14ac:dyDescent="0.2">
      <c r="A25" s="313" t="s">
        <v>259</v>
      </c>
      <c r="B25" s="314" t="s">
        <v>23</v>
      </c>
      <c r="C25" s="314" t="s">
        <v>1</v>
      </c>
      <c r="D25" s="464">
        <v>1350</v>
      </c>
      <c r="E25" s="315">
        <f t="shared" si="23"/>
        <v>1093.5576923076924</v>
      </c>
      <c r="F25" s="315">
        <f t="shared" si="24"/>
        <v>256.44230769230762</v>
      </c>
      <c r="G25" s="38">
        <f t="shared" si="35"/>
        <v>0.18995726495726489</v>
      </c>
      <c r="H25" s="314">
        <v>2</v>
      </c>
      <c r="I25" s="394">
        <v>26</v>
      </c>
      <c r="J25" s="394">
        <v>1.2</v>
      </c>
      <c r="K25" s="387">
        <v>2400</v>
      </c>
      <c r="L25" s="315">
        <f t="shared" si="25"/>
        <v>92.307692307692307</v>
      </c>
      <c r="M25" s="316">
        <f t="shared" si="26"/>
        <v>92.307692307692307</v>
      </c>
      <c r="N25" s="317">
        <v>0</v>
      </c>
      <c r="O25" s="316">
        <f t="shared" si="27"/>
        <v>0</v>
      </c>
      <c r="P25" s="317">
        <v>0</v>
      </c>
      <c r="Q25" s="316">
        <f t="shared" si="28"/>
        <v>0</v>
      </c>
      <c r="R25" s="365">
        <v>0</v>
      </c>
      <c r="S25" s="316">
        <f t="shared" si="29"/>
        <v>0</v>
      </c>
      <c r="T25" s="317">
        <v>0</v>
      </c>
      <c r="U25" s="316">
        <f t="shared" si="30"/>
        <v>0</v>
      </c>
      <c r="V25" s="365">
        <v>0</v>
      </c>
      <c r="W25" s="316">
        <f t="shared" si="31"/>
        <v>0</v>
      </c>
      <c r="X25" s="316">
        <v>0</v>
      </c>
      <c r="Y25" s="317">
        <v>0</v>
      </c>
      <c r="Z25" s="316">
        <f t="shared" si="32"/>
        <v>0</v>
      </c>
      <c r="AA25" s="429">
        <v>900</v>
      </c>
      <c r="AB25" s="318">
        <v>7.0000000000000007E-2</v>
      </c>
      <c r="AC25" s="318">
        <v>5.0000000000000001E-3</v>
      </c>
      <c r="AD25" s="316">
        <f t="shared" si="33"/>
        <v>94.500000000000014</v>
      </c>
      <c r="AE25" s="319">
        <f t="shared" si="34"/>
        <v>6.75</v>
      </c>
    </row>
    <row r="26" spans="1:31" s="1" customFormat="1" ht="12.75" customHeight="1" x14ac:dyDescent="0.2">
      <c r="A26" s="313" t="s">
        <v>259</v>
      </c>
      <c r="B26" s="314" t="s">
        <v>23</v>
      </c>
      <c r="C26" s="314" t="s">
        <v>1</v>
      </c>
      <c r="D26" s="464">
        <v>1750</v>
      </c>
      <c r="E26" s="315">
        <f t="shared" si="23"/>
        <v>1273.5576923076924</v>
      </c>
      <c r="F26" s="315">
        <f t="shared" si="24"/>
        <v>476.44230769230762</v>
      </c>
      <c r="G26" s="38">
        <f t="shared" si="35"/>
        <v>0.27225274725274723</v>
      </c>
      <c r="H26" s="314">
        <v>3</v>
      </c>
      <c r="I26" s="394">
        <v>26</v>
      </c>
      <c r="J26" s="394">
        <v>1.2</v>
      </c>
      <c r="K26" s="387">
        <v>2400</v>
      </c>
      <c r="L26" s="315">
        <f t="shared" si="25"/>
        <v>92.307692307692307</v>
      </c>
      <c r="M26" s="316">
        <f t="shared" si="26"/>
        <v>92.307692307692307</v>
      </c>
      <c r="N26" s="317">
        <v>0</v>
      </c>
      <c r="O26" s="316">
        <f t="shared" si="27"/>
        <v>0</v>
      </c>
      <c r="P26" s="317">
        <v>0</v>
      </c>
      <c r="Q26" s="316">
        <f t="shared" si="28"/>
        <v>0</v>
      </c>
      <c r="R26" s="365">
        <v>0</v>
      </c>
      <c r="S26" s="316">
        <f t="shared" si="29"/>
        <v>0</v>
      </c>
      <c r="T26" s="317">
        <v>0</v>
      </c>
      <c r="U26" s="316">
        <f t="shared" si="30"/>
        <v>0</v>
      </c>
      <c r="V26" s="365">
        <v>0</v>
      </c>
      <c r="W26" s="316">
        <f t="shared" si="31"/>
        <v>0</v>
      </c>
      <c r="X26" s="316">
        <v>0</v>
      </c>
      <c r="Y26" s="317">
        <v>0</v>
      </c>
      <c r="Z26" s="316">
        <f t="shared" si="32"/>
        <v>0</v>
      </c>
      <c r="AA26" s="429">
        <v>1050</v>
      </c>
      <c r="AB26" s="318">
        <v>7.0000000000000007E-2</v>
      </c>
      <c r="AC26" s="318">
        <v>5.0000000000000001E-3</v>
      </c>
      <c r="AD26" s="316">
        <f t="shared" si="33"/>
        <v>122.50000000000001</v>
      </c>
      <c r="AE26" s="319">
        <f t="shared" si="34"/>
        <v>8.75</v>
      </c>
    </row>
    <row r="27" spans="1:31" s="1" customFormat="1" ht="12.75" customHeight="1" x14ac:dyDescent="0.2">
      <c r="A27" s="313" t="s">
        <v>259</v>
      </c>
      <c r="B27" s="314" t="s">
        <v>23</v>
      </c>
      <c r="C27" s="314" t="s">
        <v>1</v>
      </c>
      <c r="D27" s="464">
        <v>2150</v>
      </c>
      <c r="E27" s="315">
        <f t="shared" si="23"/>
        <v>1453.5576923076924</v>
      </c>
      <c r="F27" s="315">
        <f t="shared" si="24"/>
        <v>696.44230769230762</v>
      </c>
      <c r="G27" s="38">
        <f t="shared" si="35"/>
        <v>0.32392665474060822</v>
      </c>
      <c r="H27" s="314">
        <v>4</v>
      </c>
      <c r="I27" s="394">
        <v>26</v>
      </c>
      <c r="J27" s="394">
        <v>1.2</v>
      </c>
      <c r="K27" s="387">
        <v>2400</v>
      </c>
      <c r="L27" s="315">
        <f t="shared" si="25"/>
        <v>92.307692307692307</v>
      </c>
      <c r="M27" s="316">
        <f t="shared" si="26"/>
        <v>92.307692307692307</v>
      </c>
      <c r="N27" s="317">
        <v>0</v>
      </c>
      <c r="O27" s="316">
        <f t="shared" si="27"/>
        <v>0</v>
      </c>
      <c r="P27" s="317">
        <v>0</v>
      </c>
      <c r="Q27" s="316">
        <f t="shared" si="28"/>
        <v>0</v>
      </c>
      <c r="R27" s="365">
        <v>0</v>
      </c>
      <c r="S27" s="316">
        <f t="shared" si="29"/>
        <v>0</v>
      </c>
      <c r="T27" s="317">
        <v>0</v>
      </c>
      <c r="U27" s="316">
        <f t="shared" si="30"/>
        <v>0</v>
      </c>
      <c r="V27" s="365">
        <v>0</v>
      </c>
      <c r="W27" s="316">
        <f t="shared" si="31"/>
        <v>0</v>
      </c>
      <c r="X27" s="316">
        <v>0</v>
      </c>
      <c r="Y27" s="317">
        <v>0</v>
      </c>
      <c r="Z27" s="316">
        <f t="shared" si="32"/>
        <v>0</v>
      </c>
      <c r="AA27" s="429">
        <v>1200</v>
      </c>
      <c r="AB27" s="318">
        <v>7.0000000000000007E-2</v>
      </c>
      <c r="AC27" s="318">
        <v>5.0000000000000001E-3</v>
      </c>
      <c r="AD27" s="316">
        <f t="shared" si="33"/>
        <v>150.50000000000003</v>
      </c>
      <c r="AE27" s="319">
        <f t="shared" si="34"/>
        <v>10.75</v>
      </c>
    </row>
    <row r="28" spans="1:31" s="1" customFormat="1" ht="12.75" customHeight="1" x14ac:dyDescent="0.2">
      <c r="A28" s="313" t="s">
        <v>259</v>
      </c>
      <c r="B28" s="314" t="s">
        <v>23</v>
      </c>
      <c r="C28" s="314" t="s">
        <v>1</v>
      </c>
      <c r="D28" s="464">
        <v>2550</v>
      </c>
      <c r="E28" s="315">
        <f t="shared" si="23"/>
        <v>1633.5576923076924</v>
      </c>
      <c r="F28" s="315">
        <f t="shared" si="24"/>
        <v>916.44230769230762</v>
      </c>
      <c r="G28" s="38">
        <f t="shared" si="35"/>
        <v>0.35938914027149321</v>
      </c>
      <c r="H28" s="314">
        <v>5</v>
      </c>
      <c r="I28" s="394">
        <v>26</v>
      </c>
      <c r="J28" s="394">
        <v>1.2</v>
      </c>
      <c r="K28" s="387">
        <v>2400</v>
      </c>
      <c r="L28" s="315">
        <f t="shared" si="25"/>
        <v>92.307692307692307</v>
      </c>
      <c r="M28" s="316">
        <f t="shared" si="26"/>
        <v>92.307692307692307</v>
      </c>
      <c r="N28" s="317">
        <v>0</v>
      </c>
      <c r="O28" s="316">
        <f t="shared" si="27"/>
        <v>0</v>
      </c>
      <c r="P28" s="317">
        <v>0</v>
      </c>
      <c r="Q28" s="316">
        <f t="shared" si="28"/>
        <v>0</v>
      </c>
      <c r="R28" s="365">
        <v>0</v>
      </c>
      <c r="S28" s="316">
        <f t="shared" si="29"/>
        <v>0</v>
      </c>
      <c r="T28" s="317">
        <v>0</v>
      </c>
      <c r="U28" s="316">
        <f t="shared" si="30"/>
        <v>0</v>
      </c>
      <c r="V28" s="365">
        <v>0</v>
      </c>
      <c r="W28" s="316">
        <f t="shared" si="31"/>
        <v>0</v>
      </c>
      <c r="X28" s="316">
        <v>0</v>
      </c>
      <c r="Y28" s="317">
        <v>0</v>
      </c>
      <c r="Z28" s="316">
        <f t="shared" si="32"/>
        <v>0</v>
      </c>
      <c r="AA28" s="429">
        <v>1350</v>
      </c>
      <c r="AB28" s="318">
        <v>7.0000000000000007E-2</v>
      </c>
      <c r="AC28" s="318">
        <v>5.0000000000000001E-3</v>
      </c>
      <c r="AD28" s="316">
        <f t="shared" si="33"/>
        <v>178.50000000000003</v>
      </c>
      <c r="AE28" s="319">
        <f t="shared" si="34"/>
        <v>12.75</v>
      </c>
    </row>
    <row r="29" spans="1:31" s="398" customFormat="1" ht="13.5" customHeight="1" thickBot="1" x14ac:dyDescent="0.25">
      <c r="A29" s="328" t="s">
        <v>259</v>
      </c>
      <c r="B29" s="329" t="s">
        <v>23</v>
      </c>
      <c r="C29" s="329" t="s">
        <v>1</v>
      </c>
      <c r="D29" s="465">
        <v>2950</v>
      </c>
      <c r="E29" s="330">
        <f t="shared" si="23"/>
        <v>1813.5576923076924</v>
      </c>
      <c r="F29" s="330">
        <f t="shared" si="24"/>
        <v>1136.4423076923076</v>
      </c>
      <c r="G29" s="50">
        <f t="shared" si="35"/>
        <v>0.38523468057366361</v>
      </c>
      <c r="H29" s="329">
        <v>6</v>
      </c>
      <c r="I29" s="397">
        <v>26</v>
      </c>
      <c r="J29" s="397">
        <v>1.2</v>
      </c>
      <c r="K29" s="388">
        <v>2400</v>
      </c>
      <c r="L29" s="330">
        <f t="shared" si="25"/>
        <v>92.307692307692307</v>
      </c>
      <c r="M29" s="331">
        <f t="shared" si="26"/>
        <v>92.307692307692307</v>
      </c>
      <c r="N29" s="332">
        <v>0</v>
      </c>
      <c r="O29" s="331">
        <f t="shared" si="27"/>
        <v>0</v>
      </c>
      <c r="P29" s="332">
        <v>0</v>
      </c>
      <c r="Q29" s="331">
        <f t="shared" si="28"/>
        <v>0</v>
      </c>
      <c r="R29" s="367">
        <v>0</v>
      </c>
      <c r="S29" s="331">
        <f t="shared" si="29"/>
        <v>0</v>
      </c>
      <c r="T29" s="332">
        <v>0</v>
      </c>
      <c r="U29" s="331">
        <f t="shared" si="30"/>
        <v>0</v>
      </c>
      <c r="V29" s="367">
        <v>0</v>
      </c>
      <c r="W29" s="331">
        <f t="shared" si="31"/>
        <v>0</v>
      </c>
      <c r="X29" s="331">
        <v>0</v>
      </c>
      <c r="Y29" s="332">
        <v>0</v>
      </c>
      <c r="Z29" s="331">
        <f t="shared" si="32"/>
        <v>0</v>
      </c>
      <c r="AA29" s="430">
        <v>1500</v>
      </c>
      <c r="AB29" s="333">
        <v>7.0000000000000007E-2</v>
      </c>
      <c r="AC29" s="333">
        <v>5.0000000000000001E-3</v>
      </c>
      <c r="AD29" s="331">
        <f t="shared" si="33"/>
        <v>206.50000000000003</v>
      </c>
      <c r="AE29" s="334">
        <f t="shared" si="34"/>
        <v>14.75</v>
      </c>
    </row>
  </sheetData>
  <autoFilter ref="A1:AK6" xr:uid="{00000000-0009-0000-0000-000007000000}"/>
  <mergeCells count="32">
    <mergeCell ref="AE16:AE17"/>
    <mergeCell ref="Z16:Z17"/>
    <mergeCell ref="AA16:AA17"/>
    <mergeCell ref="AB16:AB17"/>
    <mergeCell ref="AC16:AC17"/>
    <mergeCell ref="AD16:AD17"/>
    <mergeCell ref="U16:U17"/>
    <mergeCell ref="V16:V17"/>
    <mergeCell ref="W16:W17"/>
    <mergeCell ref="X16:X17"/>
    <mergeCell ref="Y16:Y17"/>
    <mergeCell ref="P16:P17"/>
    <mergeCell ref="Q16:Q17"/>
    <mergeCell ref="R16:R17"/>
    <mergeCell ref="S16:S17"/>
    <mergeCell ref="T16:T17"/>
    <mergeCell ref="A12:AE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</mergeCells>
  <printOptions horizontalCentered="1"/>
  <pageMargins left="0" right="0" top="0" bottom="0" header="0" footer="0"/>
  <pageSetup paperSize="9" scale="69" fitToHeight="5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E241"/>
  <sheetViews>
    <sheetView topLeftCell="A56" workbookViewId="0">
      <selection activeCell="K75" sqref="K75"/>
    </sheetView>
  </sheetViews>
  <sheetFormatPr defaultColWidth="39.85546875" defaultRowHeight="12.75" x14ac:dyDescent="0.2"/>
  <cols>
    <col min="1" max="1" width="36.85546875" style="1" bestFit="1" customWidth="1"/>
    <col min="2" max="2" width="5.42578125" style="1" bestFit="1" customWidth="1"/>
    <col min="3" max="3" width="5.140625" style="1" bestFit="1" customWidth="1"/>
    <col min="4" max="4" width="7.5703125" style="8" bestFit="1" customWidth="1"/>
    <col min="5" max="5" width="6.85546875" style="2" bestFit="1" customWidth="1"/>
    <col min="6" max="6" width="7.5703125" style="2" bestFit="1" customWidth="1"/>
    <col min="7" max="7" width="12.140625" style="3" customWidth="1"/>
    <col min="8" max="8" width="3.42578125" style="1" bestFit="1" customWidth="1"/>
    <col min="9" max="9" width="4.42578125" style="4" bestFit="1" customWidth="1"/>
    <col min="10" max="10" width="3.5703125" style="4" bestFit="1" customWidth="1"/>
    <col min="11" max="11" width="9.85546875" style="768" bestFit="1" customWidth="1"/>
    <col min="12" max="13" width="5.5703125" style="7" bestFit="1" customWidth="1"/>
    <col min="14" max="14" width="8.85546875" style="5" bestFit="1" customWidth="1"/>
    <col min="15" max="15" width="5.5703125" style="7" bestFit="1" customWidth="1"/>
    <col min="16" max="16" width="9.5703125" style="618" bestFit="1" customWidth="1"/>
    <col min="17" max="17" width="8.28515625" style="7" bestFit="1" customWidth="1"/>
    <col min="18" max="18" width="10.5703125" style="368" bestFit="1" customWidth="1"/>
    <col min="19" max="19" width="5.5703125" style="7" bestFit="1" customWidth="1"/>
    <col min="20" max="20" width="6.42578125" style="5" bestFit="1" customWidth="1"/>
    <col min="21" max="21" width="6" style="7" bestFit="1" customWidth="1"/>
    <col min="22" max="22" width="6.42578125" style="368" bestFit="1" customWidth="1"/>
    <col min="23" max="23" width="5" style="7" bestFit="1" customWidth="1"/>
    <col min="24" max="24" width="5.5703125" style="7" bestFit="1" customWidth="1"/>
    <col min="25" max="25" width="6.42578125" style="5" bestFit="1" customWidth="1"/>
    <col min="26" max="26" width="6" style="7" bestFit="1" customWidth="1"/>
    <col min="27" max="27" width="7.5703125" style="7" bestFit="1" customWidth="1"/>
    <col min="28" max="29" width="4.5703125" style="6" bestFit="1" customWidth="1"/>
    <col min="30" max="30" width="5.5703125" style="7" bestFit="1" customWidth="1"/>
    <col min="31" max="31" width="5" style="7" bestFit="1" customWidth="1"/>
    <col min="32" max="226" width="39.85546875" style="1" customWidth="1"/>
    <col min="227" max="16384" width="39.85546875" style="1"/>
  </cols>
  <sheetData>
    <row r="1" spans="1:31" ht="51.75" thickBot="1" x14ac:dyDescent="0.25">
      <c r="A1" s="371" t="s">
        <v>4</v>
      </c>
      <c r="B1" s="372" t="s">
        <v>6</v>
      </c>
      <c r="C1" s="372" t="s">
        <v>5</v>
      </c>
      <c r="D1" s="373" t="s">
        <v>13</v>
      </c>
      <c r="E1" s="374" t="s">
        <v>14</v>
      </c>
      <c r="F1" s="374" t="s">
        <v>83</v>
      </c>
      <c r="G1" s="375" t="s">
        <v>16</v>
      </c>
      <c r="H1" s="372" t="s">
        <v>12</v>
      </c>
      <c r="I1" s="376" t="s">
        <v>26</v>
      </c>
      <c r="J1" s="376" t="s">
        <v>77</v>
      </c>
      <c r="K1" s="767" t="s">
        <v>87</v>
      </c>
      <c r="L1" s="378" t="s">
        <v>29</v>
      </c>
      <c r="M1" s="379" t="s">
        <v>29</v>
      </c>
      <c r="N1" s="380" t="s">
        <v>76</v>
      </c>
      <c r="O1" s="379" t="s">
        <v>75</v>
      </c>
      <c r="P1" s="772" t="s">
        <v>74</v>
      </c>
      <c r="Q1" s="379" t="s">
        <v>31</v>
      </c>
      <c r="R1" s="377" t="s">
        <v>78</v>
      </c>
      <c r="S1" s="379" t="s">
        <v>73</v>
      </c>
      <c r="T1" s="377" t="s">
        <v>24</v>
      </c>
      <c r="U1" s="381" t="s">
        <v>25</v>
      </c>
      <c r="V1" s="377" t="s">
        <v>17</v>
      </c>
      <c r="W1" s="382" t="s">
        <v>79</v>
      </c>
      <c r="X1" s="382" t="s">
        <v>80</v>
      </c>
      <c r="Y1" s="380" t="s">
        <v>81</v>
      </c>
      <c r="Z1" s="381" t="s">
        <v>18</v>
      </c>
      <c r="AA1" s="382" t="s">
        <v>82</v>
      </c>
      <c r="AB1" s="383" t="s">
        <v>45</v>
      </c>
      <c r="AC1" s="383" t="s">
        <v>46</v>
      </c>
      <c r="AD1" s="382" t="s">
        <v>45</v>
      </c>
      <c r="AE1" s="384" t="s">
        <v>46</v>
      </c>
    </row>
    <row r="2" spans="1:31" x14ac:dyDescent="0.2">
      <c r="A2" s="385" t="s">
        <v>272</v>
      </c>
      <c r="B2" s="322" t="s">
        <v>7</v>
      </c>
      <c r="C2" s="322" t="s">
        <v>1</v>
      </c>
      <c r="D2" s="425">
        <v>1400</v>
      </c>
      <c r="E2" s="323">
        <f t="shared" ref="E2:E11" si="0">SUM(M2,O2,Q2,S2,U2,W2,X2,Z2,AA2,AD2,AE2)</f>
        <v>965.625</v>
      </c>
      <c r="F2" s="323">
        <f t="shared" ref="F2:F11" si="1">D2-E2</f>
        <v>434.375</v>
      </c>
      <c r="G2" s="399">
        <f t="shared" ref="G2:G11" si="2">F2/D2</f>
        <v>0.31026785714285715</v>
      </c>
      <c r="H2" s="322">
        <v>6</v>
      </c>
      <c r="I2" s="691">
        <v>32</v>
      </c>
      <c r="J2" s="742">
        <v>1.2</v>
      </c>
      <c r="K2" s="845">
        <v>5140</v>
      </c>
      <c r="L2" s="323">
        <f t="shared" ref="L2:L11" si="3">K2/I2</f>
        <v>160.625</v>
      </c>
      <c r="M2" s="324">
        <f t="shared" ref="M2:M11" si="4">L2</f>
        <v>160.625</v>
      </c>
      <c r="N2" s="325">
        <v>0</v>
      </c>
      <c r="O2" s="324">
        <f t="shared" ref="O2:O11" si="5">(N2/I2)*H2</f>
        <v>0</v>
      </c>
      <c r="P2" s="325">
        <v>0</v>
      </c>
      <c r="Q2" s="324">
        <f t="shared" ref="Q2:Q11" si="6">P2/I2</f>
        <v>0</v>
      </c>
      <c r="R2" s="366">
        <v>0</v>
      </c>
      <c r="S2" s="324">
        <f t="shared" ref="S2:S11" si="7">(R2/I2)*H2</f>
        <v>0</v>
      </c>
      <c r="T2" s="325">
        <v>0</v>
      </c>
      <c r="U2" s="324">
        <f t="shared" ref="U2:U11" si="8">(T2/I2)</f>
        <v>0</v>
      </c>
      <c r="V2" s="366">
        <v>0</v>
      </c>
      <c r="W2" s="324">
        <f t="shared" ref="W2:W11" si="9">(V2/I2)</f>
        <v>0</v>
      </c>
      <c r="X2" s="324">
        <v>0</v>
      </c>
      <c r="Y2" s="325">
        <v>0</v>
      </c>
      <c r="Z2" s="324">
        <f t="shared" ref="Z2:Z11" si="10">Y2/I2</f>
        <v>0</v>
      </c>
      <c r="AA2" s="758">
        <v>700</v>
      </c>
      <c r="AB2" s="326">
        <v>7.0000000000000007E-2</v>
      </c>
      <c r="AC2" s="326">
        <v>5.0000000000000001E-3</v>
      </c>
      <c r="AD2" s="324">
        <f t="shared" ref="AD2:AD11" si="11">D2*AB2</f>
        <v>98.000000000000014</v>
      </c>
      <c r="AE2" s="327">
        <f t="shared" ref="AE2:AE11" si="12">D2*AC2</f>
        <v>7</v>
      </c>
    </row>
    <row r="3" spans="1:31" x14ac:dyDescent="0.2">
      <c r="A3" s="313" t="s">
        <v>272</v>
      </c>
      <c r="B3" s="314" t="s">
        <v>8</v>
      </c>
      <c r="C3" s="314" t="s">
        <v>1</v>
      </c>
      <c r="D3" s="426">
        <v>1400</v>
      </c>
      <c r="E3" s="315">
        <f t="shared" si="0"/>
        <v>974.0625</v>
      </c>
      <c r="F3" s="315">
        <f t="shared" si="1"/>
        <v>425.9375</v>
      </c>
      <c r="G3" s="400">
        <f t="shared" si="2"/>
        <v>0.30424107142857143</v>
      </c>
      <c r="H3" s="314">
        <v>6</v>
      </c>
      <c r="I3" s="692">
        <v>32</v>
      </c>
      <c r="J3" s="743">
        <v>1.2</v>
      </c>
      <c r="K3" s="845">
        <v>5410</v>
      </c>
      <c r="L3" s="315">
        <f t="shared" si="3"/>
        <v>169.0625</v>
      </c>
      <c r="M3" s="316">
        <f t="shared" si="4"/>
        <v>169.0625</v>
      </c>
      <c r="N3" s="317">
        <v>0</v>
      </c>
      <c r="O3" s="316">
        <f t="shared" si="5"/>
        <v>0</v>
      </c>
      <c r="P3" s="317">
        <v>0</v>
      </c>
      <c r="Q3" s="316">
        <f t="shared" si="6"/>
        <v>0</v>
      </c>
      <c r="R3" s="365">
        <v>0</v>
      </c>
      <c r="S3" s="316">
        <f t="shared" si="7"/>
        <v>0</v>
      </c>
      <c r="T3" s="317">
        <v>0</v>
      </c>
      <c r="U3" s="316">
        <f t="shared" si="8"/>
        <v>0</v>
      </c>
      <c r="V3" s="365">
        <v>0</v>
      </c>
      <c r="W3" s="316">
        <f t="shared" si="9"/>
        <v>0</v>
      </c>
      <c r="X3" s="316">
        <v>0</v>
      </c>
      <c r="Y3" s="317">
        <v>0</v>
      </c>
      <c r="Z3" s="316">
        <f t="shared" si="10"/>
        <v>0</v>
      </c>
      <c r="AA3" s="759">
        <v>700</v>
      </c>
      <c r="AB3" s="318">
        <v>7.0000000000000007E-2</v>
      </c>
      <c r="AC3" s="318">
        <v>5.0000000000000001E-3</v>
      </c>
      <c r="AD3" s="316">
        <f t="shared" si="11"/>
        <v>98.000000000000014</v>
      </c>
      <c r="AE3" s="319">
        <f t="shared" si="12"/>
        <v>7</v>
      </c>
    </row>
    <row r="4" spans="1:31" x14ac:dyDescent="0.2">
      <c r="A4" s="313" t="s">
        <v>272</v>
      </c>
      <c r="B4" s="314" t="s">
        <v>9</v>
      </c>
      <c r="C4" s="314" t="s">
        <v>1</v>
      </c>
      <c r="D4" s="426">
        <v>1400</v>
      </c>
      <c r="E4" s="315">
        <f t="shared" si="0"/>
        <v>974.84375</v>
      </c>
      <c r="F4" s="315">
        <f t="shared" si="1"/>
        <v>425.15625</v>
      </c>
      <c r="G4" s="400">
        <f t="shared" si="2"/>
        <v>0.30368303571428573</v>
      </c>
      <c r="H4" s="314">
        <v>6</v>
      </c>
      <c r="I4" s="692">
        <v>32</v>
      </c>
      <c r="J4" s="743">
        <v>1.2</v>
      </c>
      <c r="K4" s="845">
        <v>5435</v>
      </c>
      <c r="L4" s="315">
        <f t="shared" si="3"/>
        <v>169.84375</v>
      </c>
      <c r="M4" s="316">
        <f t="shared" si="4"/>
        <v>169.84375</v>
      </c>
      <c r="N4" s="317">
        <v>0</v>
      </c>
      <c r="O4" s="316">
        <f t="shared" si="5"/>
        <v>0</v>
      </c>
      <c r="P4" s="317">
        <v>0</v>
      </c>
      <c r="Q4" s="316">
        <f t="shared" si="6"/>
        <v>0</v>
      </c>
      <c r="R4" s="365">
        <v>0</v>
      </c>
      <c r="S4" s="316">
        <f t="shared" si="7"/>
        <v>0</v>
      </c>
      <c r="T4" s="317">
        <v>0</v>
      </c>
      <c r="U4" s="316">
        <f t="shared" si="8"/>
        <v>0</v>
      </c>
      <c r="V4" s="365">
        <v>0</v>
      </c>
      <c r="W4" s="316">
        <f t="shared" si="9"/>
        <v>0</v>
      </c>
      <c r="X4" s="316">
        <v>0</v>
      </c>
      <c r="Y4" s="317">
        <v>0</v>
      </c>
      <c r="Z4" s="316">
        <f t="shared" si="10"/>
        <v>0</v>
      </c>
      <c r="AA4" s="759">
        <v>700</v>
      </c>
      <c r="AB4" s="318">
        <v>7.0000000000000007E-2</v>
      </c>
      <c r="AC4" s="318">
        <v>5.0000000000000001E-3</v>
      </c>
      <c r="AD4" s="316">
        <f t="shared" si="11"/>
        <v>98.000000000000014</v>
      </c>
      <c r="AE4" s="319">
        <f t="shared" si="12"/>
        <v>7</v>
      </c>
    </row>
    <row r="5" spans="1:31" x14ac:dyDescent="0.2">
      <c r="A5" s="313" t="s">
        <v>272</v>
      </c>
      <c r="B5" s="314" t="s">
        <v>10</v>
      </c>
      <c r="C5" s="314" t="s">
        <v>1</v>
      </c>
      <c r="D5" s="426">
        <v>1400</v>
      </c>
      <c r="E5" s="315">
        <f t="shared" si="0"/>
        <v>987.65625</v>
      </c>
      <c r="F5" s="315">
        <f t="shared" si="1"/>
        <v>412.34375</v>
      </c>
      <c r="G5" s="400">
        <f t="shared" si="2"/>
        <v>0.29453125000000002</v>
      </c>
      <c r="H5" s="314">
        <v>6</v>
      </c>
      <c r="I5" s="692">
        <v>32</v>
      </c>
      <c r="J5" s="743">
        <v>1.2</v>
      </c>
      <c r="K5" s="845">
        <v>5845</v>
      </c>
      <c r="L5" s="315">
        <f t="shared" si="3"/>
        <v>182.65625</v>
      </c>
      <c r="M5" s="316">
        <f t="shared" si="4"/>
        <v>182.65625</v>
      </c>
      <c r="N5" s="317">
        <v>0</v>
      </c>
      <c r="O5" s="316">
        <f t="shared" si="5"/>
        <v>0</v>
      </c>
      <c r="P5" s="317">
        <v>0</v>
      </c>
      <c r="Q5" s="316">
        <f t="shared" si="6"/>
        <v>0</v>
      </c>
      <c r="R5" s="365">
        <v>0</v>
      </c>
      <c r="S5" s="316">
        <f t="shared" si="7"/>
        <v>0</v>
      </c>
      <c r="T5" s="317">
        <v>0</v>
      </c>
      <c r="U5" s="316">
        <f t="shared" si="8"/>
        <v>0</v>
      </c>
      <c r="V5" s="365">
        <v>0</v>
      </c>
      <c r="W5" s="316">
        <f t="shared" si="9"/>
        <v>0</v>
      </c>
      <c r="X5" s="316">
        <v>0</v>
      </c>
      <c r="Y5" s="317">
        <v>0</v>
      </c>
      <c r="Z5" s="316">
        <f t="shared" si="10"/>
        <v>0</v>
      </c>
      <c r="AA5" s="759">
        <v>700</v>
      </c>
      <c r="AB5" s="318">
        <v>7.0000000000000007E-2</v>
      </c>
      <c r="AC5" s="318">
        <v>5.0000000000000001E-3</v>
      </c>
      <c r="AD5" s="316">
        <f t="shared" si="11"/>
        <v>98.000000000000014</v>
      </c>
      <c r="AE5" s="319">
        <f t="shared" si="12"/>
        <v>7</v>
      </c>
    </row>
    <row r="6" spans="1:31" ht="13.5" thickBot="1" x14ac:dyDescent="0.25">
      <c r="A6" s="328" t="s">
        <v>272</v>
      </c>
      <c r="B6" s="329" t="s">
        <v>11</v>
      </c>
      <c r="C6" s="329" t="s">
        <v>1</v>
      </c>
      <c r="D6" s="427">
        <v>1400</v>
      </c>
      <c r="E6" s="330">
        <f t="shared" si="0"/>
        <v>1023.59375</v>
      </c>
      <c r="F6" s="330">
        <f t="shared" si="1"/>
        <v>376.40625</v>
      </c>
      <c r="G6" s="401">
        <f t="shared" si="2"/>
        <v>0.26886160714285712</v>
      </c>
      <c r="H6" s="329">
        <v>6</v>
      </c>
      <c r="I6" s="693">
        <v>32</v>
      </c>
      <c r="J6" s="744">
        <v>1.2</v>
      </c>
      <c r="K6" s="845">
        <v>6995</v>
      </c>
      <c r="L6" s="330">
        <f t="shared" si="3"/>
        <v>218.59375</v>
      </c>
      <c r="M6" s="331">
        <f t="shared" si="4"/>
        <v>218.59375</v>
      </c>
      <c r="N6" s="332">
        <v>0</v>
      </c>
      <c r="O6" s="331">
        <f t="shared" si="5"/>
        <v>0</v>
      </c>
      <c r="P6" s="332">
        <v>0</v>
      </c>
      <c r="Q6" s="331">
        <f t="shared" si="6"/>
        <v>0</v>
      </c>
      <c r="R6" s="367">
        <v>0</v>
      </c>
      <c r="S6" s="331">
        <f t="shared" si="7"/>
        <v>0</v>
      </c>
      <c r="T6" s="332">
        <v>0</v>
      </c>
      <c r="U6" s="331">
        <f t="shared" si="8"/>
        <v>0</v>
      </c>
      <c r="V6" s="367">
        <v>0</v>
      </c>
      <c r="W6" s="331">
        <f t="shared" si="9"/>
        <v>0</v>
      </c>
      <c r="X6" s="331">
        <v>0</v>
      </c>
      <c r="Y6" s="332">
        <v>0</v>
      </c>
      <c r="Z6" s="331">
        <f t="shared" si="10"/>
        <v>0</v>
      </c>
      <c r="AA6" s="760">
        <v>700</v>
      </c>
      <c r="AB6" s="333">
        <v>7.0000000000000007E-2</v>
      </c>
      <c r="AC6" s="333">
        <v>5.0000000000000001E-3</v>
      </c>
      <c r="AD6" s="331">
        <f t="shared" si="11"/>
        <v>98.000000000000014</v>
      </c>
      <c r="AE6" s="334">
        <f t="shared" si="12"/>
        <v>7</v>
      </c>
    </row>
    <row r="7" spans="1:31" x14ac:dyDescent="0.2">
      <c r="A7" s="385" t="s">
        <v>273</v>
      </c>
      <c r="B7" s="322" t="s">
        <v>7</v>
      </c>
      <c r="C7" s="322" t="s">
        <v>1</v>
      </c>
      <c r="D7" s="425">
        <v>1200</v>
      </c>
      <c r="E7" s="323">
        <f t="shared" si="0"/>
        <v>850.625</v>
      </c>
      <c r="F7" s="323">
        <f t="shared" si="1"/>
        <v>349.375</v>
      </c>
      <c r="G7" s="399">
        <f t="shared" si="2"/>
        <v>0.29114583333333333</v>
      </c>
      <c r="H7" s="322">
        <v>6</v>
      </c>
      <c r="I7" s="691">
        <v>32</v>
      </c>
      <c r="J7" s="742">
        <v>1.2</v>
      </c>
      <c r="K7" s="845">
        <v>5140</v>
      </c>
      <c r="L7" s="323">
        <f t="shared" si="3"/>
        <v>160.625</v>
      </c>
      <c r="M7" s="324">
        <f t="shared" si="4"/>
        <v>160.625</v>
      </c>
      <c r="N7" s="325">
        <v>0</v>
      </c>
      <c r="O7" s="324">
        <f t="shared" si="5"/>
        <v>0</v>
      </c>
      <c r="P7" s="325">
        <v>0</v>
      </c>
      <c r="Q7" s="324">
        <f t="shared" si="6"/>
        <v>0</v>
      </c>
      <c r="R7" s="366">
        <v>0</v>
      </c>
      <c r="S7" s="324">
        <f t="shared" si="7"/>
        <v>0</v>
      </c>
      <c r="T7" s="325">
        <v>0</v>
      </c>
      <c r="U7" s="324">
        <f t="shared" si="8"/>
        <v>0</v>
      </c>
      <c r="V7" s="366">
        <v>0</v>
      </c>
      <c r="W7" s="324">
        <f t="shared" si="9"/>
        <v>0</v>
      </c>
      <c r="X7" s="324">
        <v>0</v>
      </c>
      <c r="Y7" s="325">
        <v>0</v>
      </c>
      <c r="Z7" s="324">
        <f t="shared" si="10"/>
        <v>0</v>
      </c>
      <c r="AA7" s="758">
        <v>600</v>
      </c>
      <c r="AB7" s="326">
        <v>7.0000000000000007E-2</v>
      </c>
      <c r="AC7" s="326">
        <v>5.0000000000000001E-3</v>
      </c>
      <c r="AD7" s="324">
        <f t="shared" si="11"/>
        <v>84.000000000000014</v>
      </c>
      <c r="AE7" s="327">
        <f t="shared" si="12"/>
        <v>6</v>
      </c>
    </row>
    <row r="8" spans="1:31" x14ac:dyDescent="0.2">
      <c r="A8" s="313" t="s">
        <v>273</v>
      </c>
      <c r="B8" s="314" t="s">
        <v>8</v>
      </c>
      <c r="C8" s="314" t="s">
        <v>1</v>
      </c>
      <c r="D8" s="426">
        <v>1200</v>
      </c>
      <c r="E8" s="315">
        <f t="shared" si="0"/>
        <v>859.0625</v>
      </c>
      <c r="F8" s="315">
        <f t="shared" si="1"/>
        <v>340.9375</v>
      </c>
      <c r="G8" s="400">
        <f t="shared" si="2"/>
        <v>0.28411458333333334</v>
      </c>
      <c r="H8" s="314">
        <v>6</v>
      </c>
      <c r="I8" s="692">
        <v>32</v>
      </c>
      <c r="J8" s="743">
        <v>1.2</v>
      </c>
      <c r="K8" s="845">
        <v>5410</v>
      </c>
      <c r="L8" s="315">
        <f t="shared" si="3"/>
        <v>169.0625</v>
      </c>
      <c r="M8" s="316">
        <f t="shared" si="4"/>
        <v>169.0625</v>
      </c>
      <c r="N8" s="317">
        <v>0</v>
      </c>
      <c r="O8" s="316">
        <f t="shared" si="5"/>
        <v>0</v>
      </c>
      <c r="P8" s="317">
        <v>0</v>
      </c>
      <c r="Q8" s="316">
        <f t="shared" si="6"/>
        <v>0</v>
      </c>
      <c r="R8" s="365">
        <v>0</v>
      </c>
      <c r="S8" s="316">
        <f t="shared" si="7"/>
        <v>0</v>
      </c>
      <c r="T8" s="317">
        <v>0</v>
      </c>
      <c r="U8" s="316">
        <f t="shared" si="8"/>
        <v>0</v>
      </c>
      <c r="V8" s="365">
        <v>0</v>
      </c>
      <c r="W8" s="316">
        <f t="shared" si="9"/>
        <v>0</v>
      </c>
      <c r="X8" s="316">
        <v>0</v>
      </c>
      <c r="Y8" s="317">
        <v>0</v>
      </c>
      <c r="Z8" s="316">
        <f t="shared" si="10"/>
        <v>0</v>
      </c>
      <c r="AA8" s="759">
        <v>600</v>
      </c>
      <c r="AB8" s="318">
        <v>7.0000000000000007E-2</v>
      </c>
      <c r="AC8" s="318">
        <v>5.0000000000000001E-3</v>
      </c>
      <c r="AD8" s="316">
        <f t="shared" si="11"/>
        <v>84.000000000000014</v>
      </c>
      <c r="AE8" s="319">
        <f t="shared" si="12"/>
        <v>6</v>
      </c>
    </row>
    <row r="9" spans="1:31" x14ac:dyDescent="0.2">
      <c r="A9" s="313" t="s">
        <v>273</v>
      </c>
      <c r="B9" s="314" t="s">
        <v>9</v>
      </c>
      <c r="C9" s="314" t="s">
        <v>1</v>
      </c>
      <c r="D9" s="426">
        <v>1200</v>
      </c>
      <c r="E9" s="315">
        <f t="shared" si="0"/>
        <v>859.84375</v>
      </c>
      <c r="F9" s="315">
        <f t="shared" si="1"/>
        <v>340.15625</v>
      </c>
      <c r="G9" s="400">
        <f t="shared" si="2"/>
        <v>0.28346354166666665</v>
      </c>
      <c r="H9" s="314">
        <v>6</v>
      </c>
      <c r="I9" s="692">
        <v>32</v>
      </c>
      <c r="J9" s="743">
        <v>1.2</v>
      </c>
      <c r="K9" s="845">
        <v>5435</v>
      </c>
      <c r="L9" s="315">
        <f t="shared" si="3"/>
        <v>169.84375</v>
      </c>
      <c r="M9" s="316">
        <f t="shared" si="4"/>
        <v>169.84375</v>
      </c>
      <c r="N9" s="317">
        <v>0</v>
      </c>
      <c r="O9" s="316">
        <f t="shared" si="5"/>
        <v>0</v>
      </c>
      <c r="P9" s="317">
        <v>0</v>
      </c>
      <c r="Q9" s="316">
        <f t="shared" si="6"/>
        <v>0</v>
      </c>
      <c r="R9" s="365">
        <v>0</v>
      </c>
      <c r="S9" s="316">
        <f t="shared" si="7"/>
        <v>0</v>
      </c>
      <c r="T9" s="317">
        <v>0</v>
      </c>
      <c r="U9" s="316">
        <f t="shared" si="8"/>
        <v>0</v>
      </c>
      <c r="V9" s="365">
        <v>0</v>
      </c>
      <c r="W9" s="316">
        <f t="shared" si="9"/>
        <v>0</v>
      </c>
      <c r="X9" s="316">
        <v>0</v>
      </c>
      <c r="Y9" s="317">
        <v>0</v>
      </c>
      <c r="Z9" s="316">
        <f t="shared" si="10"/>
        <v>0</v>
      </c>
      <c r="AA9" s="759">
        <v>600</v>
      </c>
      <c r="AB9" s="318">
        <v>7.0000000000000007E-2</v>
      </c>
      <c r="AC9" s="318">
        <v>5.0000000000000001E-3</v>
      </c>
      <c r="AD9" s="316">
        <f t="shared" si="11"/>
        <v>84.000000000000014</v>
      </c>
      <c r="AE9" s="319">
        <f t="shared" si="12"/>
        <v>6</v>
      </c>
    </row>
    <row r="10" spans="1:31" x14ac:dyDescent="0.2">
      <c r="A10" s="313" t="s">
        <v>273</v>
      </c>
      <c r="B10" s="314" t="s">
        <v>10</v>
      </c>
      <c r="C10" s="314" t="s">
        <v>1</v>
      </c>
      <c r="D10" s="426">
        <v>1200</v>
      </c>
      <c r="E10" s="315">
        <f t="shared" si="0"/>
        <v>872.65625</v>
      </c>
      <c r="F10" s="315">
        <f t="shared" si="1"/>
        <v>327.34375</v>
      </c>
      <c r="G10" s="400">
        <f t="shared" si="2"/>
        <v>0.27278645833333331</v>
      </c>
      <c r="H10" s="314">
        <v>6</v>
      </c>
      <c r="I10" s="692">
        <v>32</v>
      </c>
      <c r="J10" s="743">
        <v>1.2</v>
      </c>
      <c r="K10" s="845">
        <v>5845</v>
      </c>
      <c r="L10" s="315">
        <f t="shared" si="3"/>
        <v>182.65625</v>
      </c>
      <c r="M10" s="316">
        <f t="shared" si="4"/>
        <v>182.65625</v>
      </c>
      <c r="N10" s="317">
        <v>0</v>
      </c>
      <c r="O10" s="316">
        <f t="shared" si="5"/>
        <v>0</v>
      </c>
      <c r="P10" s="317">
        <v>0</v>
      </c>
      <c r="Q10" s="316">
        <f t="shared" si="6"/>
        <v>0</v>
      </c>
      <c r="R10" s="365">
        <v>0</v>
      </c>
      <c r="S10" s="316">
        <f t="shared" si="7"/>
        <v>0</v>
      </c>
      <c r="T10" s="317">
        <v>0</v>
      </c>
      <c r="U10" s="316">
        <f t="shared" si="8"/>
        <v>0</v>
      </c>
      <c r="V10" s="365">
        <v>0</v>
      </c>
      <c r="W10" s="316">
        <f t="shared" si="9"/>
        <v>0</v>
      </c>
      <c r="X10" s="316">
        <v>0</v>
      </c>
      <c r="Y10" s="317">
        <v>0</v>
      </c>
      <c r="Z10" s="316">
        <f t="shared" si="10"/>
        <v>0</v>
      </c>
      <c r="AA10" s="759">
        <v>600</v>
      </c>
      <c r="AB10" s="318">
        <v>7.0000000000000007E-2</v>
      </c>
      <c r="AC10" s="318">
        <v>5.0000000000000001E-3</v>
      </c>
      <c r="AD10" s="316">
        <f t="shared" si="11"/>
        <v>84.000000000000014</v>
      </c>
      <c r="AE10" s="319">
        <f t="shared" si="12"/>
        <v>6</v>
      </c>
    </row>
    <row r="11" spans="1:31" ht="13.5" thickBot="1" x14ac:dyDescent="0.25">
      <c r="A11" s="328" t="s">
        <v>273</v>
      </c>
      <c r="B11" s="329" t="s">
        <v>11</v>
      </c>
      <c r="C11" s="329" t="s">
        <v>1</v>
      </c>
      <c r="D11" s="427">
        <v>1200</v>
      </c>
      <c r="E11" s="330">
        <f t="shared" si="0"/>
        <v>908.59375</v>
      </c>
      <c r="F11" s="330">
        <f t="shared" si="1"/>
        <v>291.40625</v>
      </c>
      <c r="G11" s="401">
        <f t="shared" si="2"/>
        <v>0.24283854166666666</v>
      </c>
      <c r="H11" s="329">
        <v>6</v>
      </c>
      <c r="I11" s="693">
        <v>32</v>
      </c>
      <c r="J11" s="744">
        <v>1.2</v>
      </c>
      <c r="K11" s="845">
        <v>6995</v>
      </c>
      <c r="L11" s="330">
        <f t="shared" si="3"/>
        <v>218.59375</v>
      </c>
      <c r="M11" s="331">
        <f t="shared" si="4"/>
        <v>218.59375</v>
      </c>
      <c r="N11" s="332">
        <v>0</v>
      </c>
      <c r="O11" s="331">
        <f t="shared" si="5"/>
        <v>0</v>
      </c>
      <c r="P11" s="332">
        <v>0</v>
      </c>
      <c r="Q11" s="331">
        <f t="shared" si="6"/>
        <v>0</v>
      </c>
      <c r="R11" s="367">
        <v>0</v>
      </c>
      <c r="S11" s="331">
        <f t="shared" si="7"/>
        <v>0</v>
      </c>
      <c r="T11" s="332">
        <v>0</v>
      </c>
      <c r="U11" s="331">
        <f t="shared" si="8"/>
        <v>0</v>
      </c>
      <c r="V11" s="367">
        <v>0</v>
      </c>
      <c r="W11" s="331">
        <f t="shared" si="9"/>
        <v>0</v>
      </c>
      <c r="X11" s="331">
        <v>0</v>
      </c>
      <c r="Y11" s="332">
        <v>0</v>
      </c>
      <c r="Z11" s="331">
        <f t="shared" si="10"/>
        <v>0</v>
      </c>
      <c r="AA11" s="760">
        <v>600</v>
      </c>
      <c r="AB11" s="333">
        <v>7.0000000000000007E-2</v>
      </c>
      <c r="AC11" s="333">
        <v>5.0000000000000001E-3</v>
      </c>
      <c r="AD11" s="331">
        <f t="shared" si="11"/>
        <v>84.000000000000014</v>
      </c>
      <c r="AE11" s="334">
        <f t="shared" si="12"/>
        <v>6</v>
      </c>
    </row>
    <row r="12" spans="1:31" x14ac:dyDescent="0.2">
      <c r="A12" s="385" t="s">
        <v>298</v>
      </c>
      <c r="B12" s="322" t="s">
        <v>7</v>
      </c>
      <c r="C12" s="322" t="s">
        <v>1</v>
      </c>
      <c r="D12" s="425"/>
      <c r="E12" s="323">
        <f t="shared" ref="E12:E21" si="13">SUM(M12,O12,Q12,S12,U12,W12,X12,Z12,AA12,AD12,AE12)</f>
        <v>160.625</v>
      </c>
      <c r="F12" s="323">
        <f t="shared" ref="F12:F21" si="14">D12-E12</f>
        <v>-160.625</v>
      </c>
      <c r="G12" s="399" t="e">
        <f t="shared" ref="G12:G21" si="15">F12/D12</f>
        <v>#DIV/0!</v>
      </c>
      <c r="H12" s="322">
        <v>6</v>
      </c>
      <c r="I12" s="691">
        <v>32</v>
      </c>
      <c r="J12" s="742">
        <v>1.2</v>
      </c>
      <c r="K12" s="845">
        <v>5140</v>
      </c>
      <c r="L12" s="323">
        <f t="shared" ref="L12:L21" si="16">K12/I12</f>
        <v>160.625</v>
      </c>
      <c r="M12" s="324">
        <f t="shared" ref="M12:M21" si="17">L12</f>
        <v>160.625</v>
      </c>
      <c r="N12" s="325">
        <v>0</v>
      </c>
      <c r="O12" s="324">
        <f t="shared" ref="O12:O21" si="18">(N12/I12)*H12</f>
        <v>0</v>
      </c>
      <c r="P12" s="325">
        <v>0</v>
      </c>
      <c r="Q12" s="324">
        <f t="shared" ref="Q12:Q21" si="19">P12/I12</f>
        <v>0</v>
      </c>
      <c r="R12" s="366">
        <v>0</v>
      </c>
      <c r="S12" s="324">
        <f t="shared" ref="S12:S21" si="20">(R12/I12)*H12</f>
        <v>0</v>
      </c>
      <c r="T12" s="325">
        <v>0</v>
      </c>
      <c r="U12" s="324">
        <f t="shared" ref="U12:U21" si="21">(T12/I12)</f>
        <v>0</v>
      </c>
      <c r="V12" s="366">
        <v>0</v>
      </c>
      <c r="W12" s="324">
        <f t="shared" ref="W12:W21" si="22">(V12/I12)</f>
        <v>0</v>
      </c>
      <c r="X12" s="324">
        <v>0</v>
      </c>
      <c r="Y12" s="325">
        <v>0</v>
      </c>
      <c r="Z12" s="324">
        <f t="shared" ref="Z12:Z21" si="23">Y12/I12</f>
        <v>0</v>
      </c>
      <c r="AA12" s="324"/>
      <c r="AB12" s="326">
        <v>7.0000000000000007E-2</v>
      </c>
      <c r="AC12" s="326">
        <v>5.0000000000000001E-3</v>
      </c>
      <c r="AD12" s="324">
        <f t="shared" ref="AD12:AD21" si="24">D12*AB12</f>
        <v>0</v>
      </c>
      <c r="AE12" s="327">
        <f t="shared" ref="AE12:AE21" si="25">D12*AC12</f>
        <v>0</v>
      </c>
    </row>
    <row r="13" spans="1:31" x14ac:dyDescent="0.2">
      <c r="A13" s="313" t="s">
        <v>298</v>
      </c>
      <c r="B13" s="314" t="s">
        <v>8</v>
      </c>
      <c r="C13" s="314" t="s">
        <v>1</v>
      </c>
      <c r="D13" s="426"/>
      <c r="E13" s="315">
        <f t="shared" si="13"/>
        <v>169.0625</v>
      </c>
      <c r="F13" s="315">
        <f t="shared" si="14"/>
        <v>-169.0625</v>
      </c>
      <c r="G13" s="400" t="e">
        <f t="shared" si="15"/>
        <v>#DIV/0!</v>
      </c>
      <c r="H13" s="314">
        <v>6</v>
      </c>
      <c r="I13" s="692">
        <v>32</v>
      </c>
      <c r="J13" s="743">
        <v>1.2</v>
      </c>
      <c r="K13" s="845">
        <v>5410</v>
      </c>
      <c r="L13" s="315">
        <f t="shared" si="16"/>
        <v>169.0625</v>
      </c>
      <c r="M13" s="316">
        <f t="shared" si="17"/>
        <v>169.0625</v>
      </c>
      <c r="N13" s="317">
        <v>0</v>
      </c>
      <c r="O13" s="316">
        <f t="shared" si="18"/>
        <v>0</v>
      </c>
      <c r="P13" s="317">
        <v>0</v>
      </c>
      <c r="Q13" s="316">
        <f t="shared" si="19"/>
        <v>0</v>
      </c>
      <c r="R13" s="365">
        <v>0</v>
      </c>
      <c r="S13" s="316">
        <f t="shared" si="20"/>
        <v>0</v>
      </c>
      <c r="T13" s="317">
        <v>0</v>
      </c>
      <c r="U13" s="316">
        <f t="shared" si="21"/>
        <v>0</v>
      </c>
      <c r="V13" s="365">
        <v>0</v>
      </c>
      <c r="W13" s="316">
        <f t="shared" si="22"/>
        <v>0</v>
      </c>
      <c r="X13" s="316">
        <v>0</v>
      </c>
      <c r="Y13" s="317">
        <v>0</v>
      </c>
      <c r="Z13" s="316">
        <f t="shared" si="23"/>
        <v>0</v>
      </c>
      <c r="AA13" s="316"/>
      <c r="AB13" s="318">
        <v>7.0000000000000007E-2</v>
      </c>
      <c r="AC13" s="318">
        <v>5.0000000000000001E-3</v>
      </c>
      <c r="AD13" s="316">
        <f t="shared" si="24"/>
        <v>0</v>
      </c>
      <c r="AE13" s="319">
        <f t="shared" si="25"/>
        <v>0</v>
      </c>
    </row>
    <row r="14" spans="1:31" x14ac:dyDescent="0.2">
      <c r="A14" s="313" t="s">
        <v>298</v>
      </c>
      <c r="B14" s="314" t="s">
        <v>9</v>
      </c>
      <c r="C14" s="314" t="s">
        <v>1</v>
      </c>
      <c r="D14" s="426"/>
      <c r="E14" s="315">
        <f t="shared" si="13"/>
        <v>169.84375</v>
      </c>
      <c r="F14" s="315">
        <f t="shared" si="14"/>
        <v>-169.84375</v>
      </c>
      <c r="G14" s="400" t="e">
        <f t="shared" si="15"/>
        <v>#DIV/0!</v>
      </c>
      <c r="H14" s="314">
        <v>6</v>
      </c>
      <c r="I14" s="692">
        <v>32</v>
      </c>
      <c r="J14" s="743">
        <v>1.2</v>
      </c>
      <c r="K14" s="845">
        <v>5435</v>
      </c>
      <c r="L14" s="315">
        <f t="shared" si="16"/>
        <v>169.84375</v>
      </c>
      <c r="M14" s="316">
        <f t="shared" si="17"/>
        <v>169.84375</v>
      </c>
      <c r="N14" s="317">
        <v>0</v>
      </c>
      <c r="O14" s="316">
        <f t="shared" si="18"/>
        <v>0</v>
      </c>
      <c r="P14" s="317">
        <v>0</v>
      </c>
      <c r="Q14" s="316">
        <f t="shared" si="19"/>
        <v>0</v>
      </c>
      <c r="R14" s="365">
        <v>0</v>
      </c>
      <c r="S14" s="316">
        <f t="shared" si="20"/>
        <v>0</v>
      </c>
      <c r="T14" s="317">
        <v>0</v>
      </c>
      <c r="U14" s="316">
        <f t="shared" si="21"/>
        <v>0</v>
      </c>
      <c r="V14" s="365">
        <v>0</v>
      </c>
      <c r="W14" s="316">
        <f t="shared" si="22"/>
        <v>0</v>
      </c>
      <c r="X14" s="316">
        <v>0</v>
      </c>
      <c r="Y14" s="317">
        <v>0</v>
      </c>
      <c r="Z14" s="316">
        <f t="shared" si="23"/>
        <v>0</v>
      </c>
      <c r="AA14" s="316"/>
      <c r="AB14" s="318">
        <v>7.0000000000000007E-2</v>
      </c>
      <c r="AC14" s="318">
        <v>5.0000000000000001E-3</v>
      </c>
      <c r="AD14" s="316">
        <f t="shared" si="24"/>
        <v>0</v>
      </c>
      <c r="AE14" s="319">
        <f t="shared" si="25"/>
        <v>0</v>
      </c>
    </row>
    <row r="15" spans="1:31" x14ac:dyDescent="0.2">
      <c r="A15" s="313" t="s">
        <v>298</v>
      </c>
      <c r="B15" s="314" t="s">
        <v>10</v>
      </c>
      <c r="C15" s="314" t="s">
        <v>1</v>
      </c>
      <c r="D15" s="426"/>
      <c r="E15" s="315">
        <f t="shared" si="13"/>
        <v>182.65625</v>
      </c>
      <c r="F15" s="315">
        <f t="shared" si="14"/>
        <v>-182.65625</v>
      </c>
      <c r="G15" s="400" t="e">
        <f t="shared" si="15"/>
        <v>#DIV/0!</v>
      </c>
      <c r="H15" s="314">
        <v>6</v>
      </c>
      <c r="I15" s="692">
        <v>32</v>
      </c>
      <c r="J15" s="743">
        <v>1.2</v>
      </c>
      <c r="K15" s="845">
        <v>5845</v>
      </c>
      <c r="L15" s="315">
        <f t="shared" si="16"/>
        <v>182.65625</v>
      </c>
      <c r="M15" s="316">
        <f t="shared" si="17"/>
        <v>182.65625</v>
      </c>
      <c r="N15" s="317">
        <v>0</v>
      </c>
      <c r="O15" s="316">
        <f t="shared" si="18"/>
        <v>0</v>
      </c>
      <c r="P15" s="317">
        <v>0</v>
      </c>
      <c r="Q15" s="316">
        <f t="shared" si="19"/>
        <v>0</v>
      </c>
      <c r="R15" s="365">
        <v>0</v>
      </c>
      <c r="S15" s="316">
        <f t="shared" si="20"/>
        <v>0</v>
      </c>
      <c r="T15" s="317">
        <v>0</v>
      </c>
      <c r="U15" s="316">
        <f t="shared" si="21"/>
        <v>0</v>
      </c>
      <c r="V15" s="365">
        <v>0</v>
      </c>
      <c r="W15" s="316">
        <f t="shared" si="22"/>
        <v>0</v>
      </c>
      <c r="X15" s="316">
        <v>0</v>
      </c>
      <c r="Y15" s="317">
        <v>0</v>
      </c>
      <c r="Z15" s="316">
        <f t="shared" si="23"/>
        <v>0</v>
      </c>
      <c r="AA15" s="316"/>
      <c r="AB15" s="318">
        <v>7.0000000000000007E-2</v>
      </c>
      <c r="AC15" s="318">
        <v>5.0000000000000001E-3</v>
      </c>
      <c r="AD15" s="316">
        <f t="shared" si="24"/>
        <v>0</v>
      </c>
      <c r="AE15" s="319">
        <f t="shared" si="25"/>
        <v>0</v>
      </c>
    </row>
    <row r="16" spans="1:31" ht="13.5" thickBot="1" x14ac:dyDescent="0.25">
      <c r="A16" s="328" t="s">
        <v>298</v>
      </c>
      <c r="B16" s="329" t="s">
        <v>11</v>
      </c>
      <c r="C16" s="329" t="s">
        <v>1</v>
      </c>
      <c r="D16" s="427"/>
      <c r="E16" s="330">
        <f t="shared" si="13"/>
        <v>218.59375</v>
      </c>
      <c r="F16" s="330">
        <f t="shared" si="14"/>
        <v>-218.59375</v>
      </c>
      <c r="G16" s="401" t="e">
        <f t="shared" si="15"/>
        <v>#DIV/0!</v>
      </c>
      <c r="H16" s="329">
        <v>6</v>
      </c>
      <c r="I16" s="693">
        <v>32</v>
      </c>
      <c r="J16" s="744">
        <v>1.2</v>
      </c>
      <c r="K16" s="845">
        <v>6995</v>
      </c>
      <c r="L16" s="330">
        <f t="shared" si="16"/>
        <v>218.59375</v>
      </c>
      <c r="M16" s="331">
        <f t="shared" si="17"/>
        <v>218.59375</v>
      </c>
      <c r="N16" s="332">
        <v>0</v>
      </c>
      <c r="O16" s="331">
        <f t="shared" si="18"/>
        <v>0</v>
      </c>
      <c r="P16" s="332">
        <v>0</v>
      </c>
      <c r="Q16" s="331">
        <f t="shared" si="19"/>
        <v>0</v>
      </c>
      <c r="R16" s="367">
        <v>0</v>
      </c>
      <c r="S16" s="331">
        <f t="shared" si="20"/>
        <v>0</v>
      </c>
      <c r="T16" s="332">
        <v>0</v>
      </c>
      <c r="U16" s="331">
        <f t="shared" si="21"/>
        <v>0</v>
      </c>
      <c r="V16" s="367">
        <v>0</v>
      </c>
      <c r="W16" s="331">
        <f t="shared" si="22"/>
        <v>0</v>
      </c>
      <c r="X16" s="331">
        <v>0</v>
      </c>
      <c r="Y16" s="332">
        <v>0</v>
      </c>
      <c r="Z16" s="331">
        <f t="shared" si="23"/>
        <v>0</v>
      </c>
      <c r="AA16" s="331"/>
      <c r="AB16" s="333">
        <v>7.0000000000000007E-2</v>
      </c>
      <c r="AC16" s="333">
        <v>5.0000000000000001E-3</v>
      </c>
      <c r="AD16" s="331">
        <f t="shared" si="24"/>
        <v>0</v>
      </c>
      <c r="AE16" s="334">
        <f t="shared" si="25"/>
        <v>0</v>
      </c>
    </row>
    <row r="17" spans="1:31" x14ac:dyDescent="0.2">
      <c r="A17" s="385" t="s">
        <v>299</v>
      </c>
      <c r="B17" s="322" t="s">
        <v>7</v>
      </c>
      <c r="C17" s="322" t="s">
        <v>1</v>
      </c>
      <c r="D17" s="425"/>
      <c r="E17" s="323">
        <f t="shared" si="13"/>
        <v>160.625</v>
      </c>
      <c r="F17" s="323">
        <f t="shared" si="14"/>
        <v>-160.625</v>
      </c>
      <c r="G17" s="399" t="e">
        <f t="shared" si="15"/>
        <v>#DIV/0!</v>
      </c>
      <c r="H17" s="322">
        <v>6</v>
      </c>
      <c r="I17" s="691">
        <v>32</v>
      </c>
      <c r="J17" s="742">
        <v>1.2</v>
      </c>
      <c r="K17" s="845">
        <v>5140</v>
      </c>
      <c r="L17" s="323">
        <f t="shared" si="16"/>
        <v>160.625</v>
      </c>
      <c r="M17" s="324">
        <f t="shared" si="17"/>
        <v>160.625</v>
      </c>
      <c r="N17" s="325">
        <v>0</v>
      </c>
      <c r="O17" s="324">
        <f t="shared" si="18"/>
        <v>0</v>
      </c>
      <c r="P17" s="325">
        <v>0</v>
      </c>
      <c r="Q17" s="324">
        <f t="shared" si="19"/>
        <v>0</v>
      </c>
      <c r="R17" s="366">
        <v>0</v>
      </c>
      <c r="S17" s="324">
        <f t="shared" si="20"/>
        <v>0</v>
      </c>
      <c r="T17" s="325">
        <v>0</v>
      </c>
      <c r="U17" s="324">
        <f t="shared" si="21"/>
        <v>0</v>
      </c>
      <c r="V17" s="366">
        <v>0</v>
      </c>
      <c r="W17" s="324">
        <f t="shared" si="22"/>
        <v>0</v>
      </c>
      <c r="X17" s="324">
        <v>0</v>
      </c>
      <c r="Y17" s="325">
        <v>0</v>
      </c>
      <c r="Z17" s="324">
        <f t="shared" si="23"/>
        <v>0</v>
      </c>
      <c r="AA17" s="324"/>
      <c r="AB17" s="326">
        <v>7.0000000000000007E-2</v>
      </c>
      <c r="AC17" s="326">
        <v>5.0000000000000001E-3</v>
      </c>
      <c r="AD17" s="324">
        <f t="shared" si="24"/>
        <v>0</v>
      </c>
      <c r="AE17" s="327">
        <f t="shared" si="25"/>
        <v>0</v>
      </c>
    </row>
    <row r="18" spans="1:31" x14ac:dyDescent="0.2">
      <c r="A18" s="313" t="s">
        <v>299</v>
      </c>
      <c r="B18" s="314" t="s">
        <v>8</v>
      </c>
      <c r="C18" s="314" t="s">
        <v>1</v>
      </c>
      <c r="D18" s="426"/>
      <c r="E18" s="315">
        <f t="shared" si="13"/>
        <v>169.0625</v>
      </c>
      <c r="F18" s="315">
        <f t="shared" si="14"/>
        <v>-169.0625</v>
      </c>
      <c r="G18" s="400" t="e">
        <f t="shared" si="15"/>
        <v>#DIV/0!</v>
      </c>
      <c r="H18" s="314">
        <v>6</v>
      </c>
      <c r="I18" s="692">
        <v>32</v>
      </c>
      <c r="J18" s="743">
        <v>1.2</v>
      </c>
      <c r="K18" s="845">
        <v>5410</v>
      </c>
      <c r="L18" s="315">
        <f t="shared" si="16"/>
        <v>169.0625</v>
      </c>
      <c r="M18" s="316">
        <f t="shared" si="17"/>
        <v>169.0625</v>
      </c>
      <c r="N18" s="317">
        <v>0</v>
      </c>
      <c r="O18" s="316">
        <f t="shared" si="18"/>
        <v>0</v>
      </c>
      <c r="P18" s="317">
        <v>0</v>
      </c>
      <c r="Q18" s="316">
        <f t="shared" si="19"/>
        <v>0</v>
      </c>
      <c r="R18" s="365">
        <v>0</v>
      </c>
      <c r="S18" s="316">
        <f t="shared" si="20"/>
        <v>0</v>
      </c>
      <c r="T18" s="317">
        <v>0</v>
      </c>
      <c r="U18" s="316">
        <f t="shared" si="21"/>
        <v>0</v>
      </c>
      <c r="V18" s="365">
        <v>0</v>
      </c>
      <c r="W18" s="316">
        <f t="shared" si="22"/>
        <v>0</v>
      </c>
      <c r="X18" s="316">
        <v>0</v>
      </c>
      <c r="Y18" s="317">
        <v>0</v>
      </c>
      <c r="Z18" s="316">
        <f t="shared" si="23"/>
        <v>0</v>
      </c>
      <c r="AA18" s="316"/>
      <c r="AB18" s="318">
        <v>7.0000000000000007E-2</v>
      </c>
      <c r="AC18" s="318">
        <v>5.0000000000000001E-3</v>
      </c>
      <c r="AD18" s="316">
        <f t="shared" si="24"/>
        <v>0</v>
      </c>
      <c r="AE18" s="319">
        <f t="shared" si="25"/>
        <v>0</v>
      </c>
    </row>
    <row r="19" spans="1:31" x14ac:dyDescent="0.2">
      <c r="A19" s="313" t="s">
        <v>299</v>
      </c>
      <c r="B19" s="314" t="s">
        <v>9</v>
      </c>
      <c r="C19" s="314" t="s">
        <v>1</v>
      </c>
      <c r="D19" s="426"/>
      <c r="E19" s="315">
        <f t="shared" si="13"/>
        <v>169.84375</v>
      </c>
      <c r="F19" s="315">
        <f t="shared" si="14"/>
        <v>-169.84375</v>
      </c>
      <c r="G19" s="400" t="e">
        <f t="shared" si="15"/>
        <v>#DIV/0!</v>
      </c>
      <c r="H19" s="314">
        <v>6</v>
      </c>
      <c r="I19" s="692">
        <v>32</v>
      </c>
      <c r="J19" s="743">
        <v>1.2</v>
      </c>
      <c r="K19" s="845">
        <v>5435</v>
      </c>
      <c r="L19" s="315">
        <f t="shared" si="16"/>
        <v>169.84375</v>
      </c>
      <c r="M19" s="316">
        <f t="shared" si="17"/>
        <v>169.84375</v>
      </c>
      <c r="N19" s="317">
        <v>0</v>
      </c>
      <c r="O19" s="316">
        <f t="shared" si="18"/>
        <v>0</v>
      </c>
      <c r="P19" s="317">
        <v>0</v>
      </c>
      <c r="Q19" s="316">
        <f t="shared" si="19"/>
        <v>0</v>
      </c>
      <c r="R19" s="365">
        <v>0</v>
      </c>
      <c r="S19" s="316">
        <f t="shared" si="20"/>
        <v>0</v>
      </c>
      <c r="T19" s="317">
        <v>0</v>
      </c>
      <c r="U19" s="316">
        <f t="shared" si="21"/>
        <v>0</v>
      </c>
      <c r="V19" s="365">
        <v>0</v>
      </c>
      <c r="W19" s="316">
        <f t="shared" si="22"/>
        <v>0</v>
      </c>
      <c r="X19" s="316">
        <v>0</v>
      </c>
      <c r="Y19" s="317">
        <v>0</v>
      </c>
      <c r="Z19" s="316">
        <f t="shared" si="23"/>
        <v>0</v>
      </c>
      <c r="AA19" s="316"/>
      <c r="AB19" s="318">
        <v>7.0000000000000007E-2</v>
      </c>
      <c r="AC19" s="318">
        <v>5.0000000000000001E-3</v>
      </c>
      <c r="AD19" s="316">
        <f t="shared" si="24"/>
        <v>0</v>
      </c>
      <c r="AE19" s="319">
        <f t="shared" si="25"/>
        <v>0</v>
      </c>
    </row>
    <row r="20" spans="1:31" x14ac:dyDescent="0.2">
      <c r="A20" s="313" t="s">
        <v>299</v>
      </c>
      <c r="B20" s="314" t="s">
        <v>10</v>
      </c>
      <c r="C20" s="314" t="s">
        <v>1</v>
      </c>
      <c r="D20" s="426"/>
      <c r="E20" s="315">
        <f t="shared" si="13"/>
        <v>182.65625</v>
      </c>
      <c r="F20" s="315">
        <f t="shared" si="14"/>
        <v>-182.65625</v>
      </c>
      <c r="G20" s="400" t="e">
        <f t="shared" si="15"/>
        <v>#DIV/0!</v>
      </c>
      <c r="H20" s="314">
        <v>6</v>
      </c>
      <c r="I20" s="692">
        <v>32</v>
      </c>
      <c r="J20" s="743">
        <v>1.2</v>
      </c>
      <c r="K20" s="845">
        <v>5845</v>
      </c>
      <c r="L20" s="315">
        <f t="shared" si="16"/>
        <v>182.65625</v>
      </c>
      <c r="M20" s="316">
        <f t="shared" si="17"/>
        <v>182.65625</v>
      </c>
      <c r="N20" s="317">
        <v>0</v>
      </c>
      <c r="O20" s="316">
        <f t="shared" si="18"/>
        <v>0</v>
      </c>
      <c r="P20" s="317">
        <v>0</v>
      </c>
      <c r="Q20" s="316">
        <f t="shared" si="19"/>
        <v>0</v>
      </c>
      <c r="R20" s="365">
        <v>0</v>
      </c>
      <c r="S20" s="316">
        <f t="shared" si="20"/>
        <v>0</v>
      </c>
      <c r="T20" s="317">
        <v>0</v>
      </c>
      <c r="U20" s="316">
        <f t="shared" si="21"/>
        <v>0</v>
      </c>
      <c r="V20" s="365">
        <v>0</v>
      </c>
      <c r="W20" s="316">
        <f t="shared" si="22"/>
        <v>0</v>
      </c>
      <c r="X20" s="316">
        <v>0</v>
      </c>
      <c r="Y20" s="317">
        <v>0</v>
      </c>
      <c r="Z20" s="316">
        <f t="shared" si="23"/>
        <v>0</v>
      </c>
      <c r="AA20" s="316"/>
      <c r="AB20" s="318">
        <v>7.0000000000000007E-2</v>
      </c>
      <c r="AC20" s="318">
        <v>5.0000000000000001E-3</v>
      </c>
      <c r="AD20" s="316">
        <f t="shared" si="24"/>
        <v>0</v>
      </c>
      <c r="AE20" s="319">
        <f t="shared" si="25"/>
        <v>0</v>
      </c>
    </row>
    <row r="21" spans="1:31" ht="13.5" thickBot="1" x14ac:dyDescent="0.25">
      <c r="A21" s="328" t="s">
        <v>299</v>
      </c>
      <c r="B21" s="329" t="s">
        <v>11</v>
      </c>
      <c r="C21" s="329" t="s">
        <v>1</v>
      </c>
      <c r="D21" s="427"/>
      <c r="E21" s="330">
        <f t="shared" si="13"/>
        <v>218.59375</v>
      </c>
      <c r="F21" s="330">
        <f t="shared" si="14"/>
        <v>-218.59375</v>
      </c>
      <c r="G21" s="401" t="e">
        <f t="shared" si="15"/>
        <v>#DIV/0!</v>
      </c>
      <c r="H21" s="329">
        <v>6</v>
      </c>
      <c r="I21" s="693">
        <v>32</v>
      </c>
      <c r="J21" s="744">
        <v>1.2</v>
      </c>
      <c r="K21" s="845">
        <v>6995</v>
      </c>
      <c r="L21" s="330">
        <f t="shared" si="16"/>
        <v>218.59375</v>
      </c>
      <c r="M21" s="331">
        <f t="shared" si="17"/>
        <v>218.59375</v>
      </c>
      <c r="N21" s="332">
        <v>0</v>
      </c>
      <c r="O21" s="331">
        <f t="shared" si="18"/>
        <v>0</v>
      </c>
      <c r="P21" s="332">
        <v>0</v>
      </c>
      <c r="Q21" s="331">
        <f t="shared" si="19"/>
        <v>0</v>
      </c>
      <c r="R21" s="367">
        <v>0</v>
      </c>
      <c r="S21" s="331">
        <f t="shared" si="20"/>
        <v>0</v>
      </c>
      <c r="T21" s="332">
        <v>0</v>
      </c>
      <c r="U21" s="331">
        <f t="shared" si="21"/>
        <v>0</v>
      </c>
      <c r="V21" s="367">
        <v>0</v>
      </c>
      <c r="W21" s="331">
        <f t="shared" si="22"/>
        <v>0</v>
      </c>
      <c r="X21" s="331">
        <v>0</v>
      </c>
      <c r="Y21" s="332">
        <v>0</v>
      </c>
      <c r="Z21" s="331">
        <f t="shared" si="23"/>
        <v>0</v>
      </c>
      <c r="AA21" s="331"/>
      <c r="AB21" s="333">
        <v>7.0000000000000007E-2</v>
      </c>
      <c r="AC21" s="333">
        <v>5.0000000000000001E-3</v>
      </c>
      <c r="AD21" s="331">
        <f t="shared" si="24"/>
        <v>0</v>
      </c>
      <c r="AE21" s="334">
        <f t="shared" si="25"/>
        <v>0</v>
      </c>
    </row>
    <row r="22" spans="1:31" ht="12.75" customHeight="1" x14ac:dyDescent="0.2">
      <c r="A22" s="385" t="s">
        <v>266</v>
      </c>
      <c r="B22" s="322" t="s">
        <v>7</v>
      </c>
      <c r="C22" s="322" t="s">
        <v>1</v>
      </c>
      <c r="D22" s="425"/>
      <c r="E22" s="323">
        <f t="shared" ref="E22:E61" si="26">SUM(M22,O22,Q22,S22,U22,W22,X22,Z22,AA22,AD22,AE22)</f>
        <v>160.625</v>
      </c>
      <c r="F22" s="323">
        <f t="shared" ref="F22:F61" si="27">D22-E22</f>
        <v>-160.625</v>
      </c>
      <c r="G22" s="399" t="e">
        <f t="shared" ref="G22:G61" si="28">F22/D22</f>
        <v>#DIV/0!</v>
      </c>
      <c r="H22" s="322">
        <v>6</v>
      </c>
      <c r="I22" s="691">
        <v>32</v>
      </c>
      <c r="J22" s="742">
        <v>1.2</v>
      </c>
      <c r="K22" s="845">
        <v>5140</v>
      </c>
      <c r="L22" s="323">
        <f t="shared" ref="L22:L61" si="29">K22/I22</f>
        <v>160.625</v>
      </c>
      <c r="M22" s="324">
        <f t="shared" ref="M22:M61" si="30">L22</f>
        <v>160.625</v>
      </c>
      <c r="N22" s="325">
        <v>0</v>
      </c>
      <c r="O22" s="324">
        <f t="shared" ref="O22:O61" si="31">(N22/I22)*H22</f>
        <v>0</v>
      </c>
      <c r="P22" s="325">
        <v>0</v>
      </c>
      <c r="Q22" s="324">
        <f t="shared" ref="Q22:Q61" si="32">P22/I22</f>
        <v>0</v>
      </c>
      <c r="R22" s="366">
        <v>0</v>
      </c>
      <c r="S22" s="324">
        <f t="shared" ref="S22:S61" si="33">(R22/I22)*H22</f>
        <v>0</v>
      </c>
      <c r="T22" s="325">
        <v>0</v>
      </c>
      <c r="U22" s="324">
        <f t="shared" ref="U22:U61" si="34">(T22/I22)</f>
        <v>0</v>
      </c>
      <c r="V22" s="366">
        <v>0</v>
      </c>
      <c r="W22" s="324">
        <f t="shared" ref="W22:W61" si="35">(V22/I22)</f>
        <v>0</v>
      </c>
      <c r="X22" s="324">
        <v>0</v>
      </c>
      <c r="Y22" s="325">
        <v>0</v>
      </c>
      <c r="Z22" s="324">
        <f t="shared" ref="Z22:Z61" si="36">Y22/I22</f>
        <v>0</v>
      </c>
      <c r="AA22" s="324"/>
      <c r="AB22" s="326">
        <v>7.0000000000000007E-2</v>
      </c>
      <c r="AC22" s="326">
        <v>5.0000000000000001E-3</v>
      </c>
      <c r="AD22" s="324">
        <f t="shared" ref="AD22:AD61" si="37">D22*AB22</f>
        <v>0</v>
      </c>
      <c r="AE22" s="327">
        <f t="shared" ref="AE22:AE61" si="38">D22*AC22</f>
        <v>0</v>
      </c>
    </row>
    <row r="23" spans="1:31" ht="12.75" customHeight="1" x14ac:dyDescent="0.2">
      <c r="A23" s="313" t="s">
        <v>266</v>
      </c>
      <c r="B23" s="314" t="s">
        <v>8</v>
      </c>
      <c r="C23" s="314" t="s">
        <v>1</v>
      </c>
      <c r="D23" s="426"/>
      <c r="E23" s="315">
        <f t="shared" si="26"/>
        <v>169.0625</v>
      </c>
      <c r="F23" s="315">
        <f t="shared" si="27"/>
        <v>-169.0625</v>
      </c>
      <c r="G23" s="400" t="e">
        <f t="shared" si="28"/>
        <v>#DIV/0!</v>
      </c>
      <c r="H23" s="314">
        <v>6</v>
      </c>
      <c r="I23" s="692">
        <v>32</v>
      </c>
      <c r="J23" s="743">
        <v>1.2</v>
      </c>
      <c r="K23" s="845">
        <v>5410</v>
      </c>
      <c r="L23" s="315">
        <f t="shared" si="29"/>
        <v>169.0625</v>
      </c>
      <c r="M23" s="316">
        <f t="shared" si="30"/>
        <v>169.0625</v>
      </c>
      <c r="N23" s="317">
        <v>0</v>
      </c>
      <c r="O23" s="316">
        <f t="shared" si="31"/>
        <v>0</v>
      </c>
      <c r="P23" s="317">
        <v>0</v>
      </c>
      <c r="Q23" s="316">
        <f t="shared" si="32"/>
        <v>0</v>
      </c>
      <c r="R23" s="365">
        <v>0</v>
      </c>
      <c r="S23" s="316">
        <f t="shared" si="33"/>
        <v>0</v>
      </c>
      <c r="T23" s="317">
        <v>0</v>
      </c>
      <c r="U23" s="316">
        <f t="shared" si="34"/>
        <v>0</v>
      </c>
      <c r="V23" s="365">
        <v>0</v>
      </c>
      <c r="W23" s="316">
        <f t="shared" si="35"/>
        <v>0</v>
      </c>
      <c r="X23" s="316">
        <v>0</v>
      </c>
      <c r="Y23" s="317">
        <v>0</v>
      </c>
      <c r="Z23" s="316">
        <f t="shared" si="36"/>
        <v>0</v>
      </c>
      <c r="AA23" s="316"/>
      <c r="AB23" s="318">
        <v>7.0000000000000007E-2</v>
      </c>
      <c r="AC23" s="318">
        <v>5.0000000000000001E-3</v>
      </c>
      <c r="AD23" s="316">
        <f t="shared" si="37"/>
        <v>0</v>
      </c>
      <c r="AE23" s="319">
        <f t="shared" si="38"/>
        <v>0</v>
      </c>
    </row>
    <row r="24" spans="1:31" ht="13.5" customHeight="1" x14ac:dyDescent="0.2">
      <c r="A24" s="313" t="s">
        <v>266</v>
      </c>
      <c r="B24" s="314" t="s">
        <v>9</v>
      </c>
      <c r="C24" s="314" t="s">
        <v>1</v>
      </c>
      <c r="D24" s="426"/>
      <c r="E24" s="315">
        <f t="shared" si="26"/>
        <v>169.84375</v>
      </c>
      <c r="F24" s="315">
        <f t="shared" si="27"/>
        <v>-169.84375</v>
      </c>
      <c r="G24" s="400" t="e">
        <f t="shared" si="28"/>
        <v>#DIV/0!</v>
      </c>
      <c r="H24" s="314">
        <v>6</v>
      </c>
      <c r="I24" s="692">
        <v>32</v>
      </c>
      <c r="J24" s="743">
        <v>1.2</v>
      </c>
      <c r="K24" s="845">
        <v>5435</v>
      </c>
      <c r="L24" s="315">
        <f t="shared" si="29"/>
        <v>169.84375</v>
      </c>
      <c r="M24" s="316">
        <f t="shared" si="30"/>
        <v>169.84375</v>
      </c>
      <c r="N24" s="317">
        <v>0</v>
      </c>
      <c r="O24" s="316">
        <f t="shared" si="31"/>
        <v>0</v>
      </c>
      <c r="P24" s="317">
        <v>0</v>
      </c>
      <c r="Q24" s="316">
        <f t="shared" si="32"/>
        <v>0</v>
      </c>
      <c r="R24" s="365">
        <v>0</v>
      </c>
      <c r="S24" s="316">
        <f t="shared" si="33"/>
        <v>0</v>
      </c>
      <c r="T24" s="317">
        <v>0</v>
      </c>
      <c r="U24" s="316">
        <f t="shared" si="34"/>
        <v>0</v>
      </c>
      <c r="V24" s="365">
        <v>0</v>
      </c>
      <c r="W24" s="316">
        <f t="shared" si="35"/>
        <v>0</v>
      </c>
      <c r="X24" s="316">
        <v>0</v>
      </c>
      <c r="Y24" s="317">
        <v>0</v>
      </c>
      <c r="Z24" s="316">
        <f t="shared" si="36"/>
        <v>0</v>
      </c>
      <c r="AA24" s="316"/>
      <c r="AB24" s="318">
        <v>7.0000000000000007E-2</v>
      </c>
      <c r="AC24" s="318">
        <v>5.0000000000000001E-3</v>
      </c>
      <c r="AD24" s="316">
        <f t="shared" si="37"/>
        <v>0</v>
      </c>
      <c r="AE24" s="319">
        <f t="shared" si="38"/>
        <v>0</v>
      </c>
    </row>
    <row r="25" spans="1:31" ht="12.75" customHeight="1" x14ac:dyDescent="0.2">
      <c r="A25" s="313" t="s">
        <v>266</v>
      </c>
      <c r="B25" s="314" t="s">
        <v>10</v>
      </c>
      <c r="C25" s="314" t="s">
        <v>1</v>
      </c>
      <c r="D25" s="426"/>
      <c r="E25" s="315">
        <f t="shared" si="26"/>
        <v>182.65625</v>
      </c>
      <c r="F25" s="315">
        <f t="shared" si="27"/>
        <v>-182.65625</v>
      </c>
      <c r="G25" s="400" t="e">
        <f t="shared" si="28"/>
        <v>#DIV/0!</v>
      </c>
      <c r="H25" s="314">
        <v>6</v>
      </c>
      <c r="I25" s="692">
        <v>32</v>
      </c>
      <c r="J25" s="743">
        <v>1.2</v>
      </c>
      <c r="K25" s="845">
        <v>5845</v>
      </c>
      <c r="L25" s="315">
        <f t="shared" si="29"/>
        <v>182.65625</v>
      </c>
      <c r="M25" s="316">
        <f t="shared" si="30"/>
        <v>182.65625</v>
      </c>
      <c r="N25" s="317">
        <v>0</v>
      </c>
      <c r="O25" s="316">
        <f t="shared" si="31"/>
        <v>0</v>
      </c>
      <c r="P25" s="317">
        <v>0</v>
      </c>
      <c r="Q25" s="316">
        <f t="shared" si="32"/>
        <v>0</v>
      </c>
      <c r="R25" s="365">
        <v>0</v>
      </c>
      <c r="S25" s="316">
        <f t="shared" si="33"/>
        <v>0</v>
      </c>
      <c r="T25" s="317">
        <v>0</v>
      </c>
      <c r="U25" s="316">
        <f t="shared" si="34"/>
        <v>0</v>
      </c>
      <c r="V25" s="365">
        <v>0</v>
      </c>
      <c r="W25" s="316">
        <f t="shared" si="35"/>
        <v>0</v>
      </c>
      <c r="X25" s="316">
        <v>0</v>
      </c>
      <c r="Y25" s="317">
        <v>0</v>
      </c>
      <c r="Z25" s="316">
        <f t="shared" si="36"/>
        <v>0</v>
      </c>
      <c r="AA25" s="316"/>
      <c r="AB25" s="318">
        <v>7.0000000000000007E-2</v>
      </c>
      <c r="AC25" s="318">
        <v>5.0000000000000001E-3</v>
      </c>
      <c r="AD25" s="316">
        <f t="shared" si="37"/>
        <v>0</v>
      </c>
      <c r="AE25" s="319">
        <f t="shared" si="38"/>
        <v>0</v>
      </c>
    </row>
    <row r="26" spans="1:31" ht="12.75" customHeight="1" thickBot="1" x14ac:dyDescent="0.25">
      <c r="A26" s="328" t="s">
        <v>266</v>
      </c>
      <c r="B26" s="329" t="s">
        <v>11</v>
      </c>
      <c r="C26" s="329" t="s">
        <v>1</v>
      </c>
      <c r="D26" s="427"/>
      <c r="E26" s="330">
        <f t="shared" si="26"/>
        <v>218.59375</v>
      </c>
      <c r="F26" s="330">
        <f t="shared" si="27"/>
        <v>-218.59375</v>
      </c>
      <c r="G26" s="401" t="e">
        <f t="shared" si="28"/>
        <v>#DIV/0!</v>
      </c>
      <c r="H26" s="329">
        <v>6</v>
      </c>
      <c r="I26" s="693">
        <v>32</v>
      </c>
      <c r="J26" s="744">
        <v>1.2</v>
      </c>
      <c r="K26" s="845">
        <v>6995</v>
      </c>
      <c r="L26" s="330">
        <f t="shared" si="29"/>
        <v>218.59375</v>
      </c>
      <c r="M26" s="331">
        <f t="shared" si="30"/>
        <v>218.59375</v>
      </c>
      <c r="N26" s="332">
        <v>0</v>
      </c>
      <c r="O26" s="331">
        <f t="shared" si="31"/>
        <v>0</v>
      </c>
      <c r="P26" s="332">
        <v>0</v>
      </c>
      <c r="Q26" s="331">
        <f t="shared" si="32"/>
        <v>0</v>
      </c>
      <c r="R26" s="367">
        <v>0</v>
      </c>
      <c r="S26" s="331">
        <f t="shared" si="33"/>
        <v>0</v>
      </c>
      <c r="T26" s="332">
        <v>0</v>
      </c>
      <c r="U26" s="331">
        <f t="shared" si="34"/>
        <v>0</v>
      </c>
      <c r="V26" s="367">
        <v>0</v>
      </c>
      <c r="W26" s="331">
        <f t="shared" si="35"/>
        <v>0</v>
      </c>
      <c r="X26" s="331">
        <v>0</v>
      </c>
      <c r="Y26" s="332">
        <v>0</v>
      </c>
      <c r="Z26" s="331">
        <f t="shared" si="36"/>
        <v>0</v>
      </c>
      <c r="AA26" s="331"/>
      <c r="AB26" s="333">
        <v>7.0000000000000007E-2</v>
      </c>
      <c r="AC26" s="333">
        <v>5.0000000000000001E-3</v>
      </c>
      <c r="AD26" s="331">
        <f t="shared" si="37"/>
        <v>0</v>
      </c>
      <c r="AE26" s="334">
        <f t="shared" si="38"/>
        <v>0</v>
      </c>
    </row>
    <row r="27" spans="1:31" ht="12.75" customHeight="1" x14ac:dyDescent="0.2">
      <c r="A27" s="385" t="s">
        <v>267</v>
      </c>
      <c r="B27" s="322" t="s">
        <v>7</v>
      </c>
      <c r="C27" s="322" t="s">
        <v>1</v>
      </c>
      <c r="D27" s="425"/>
      <c r="E27" s="323">
        <f t="shared" si="26"/>
        <v>160.625</v>
      </c>
      <c r="F27" s="323">
        <f t="shared" si="27"/>
        <v>-160.625</v>
      </c>
      <c r="G27" s="399" t="e">
        <f t="shared" si="28"/>
        <v>#DIV/0!</v>
      </c>
      <c r="H27" s="322">
        <v>6</v>
      </c>
      <c r="I27" s="691">
        <v>32</v>
      </c>
      <c r="J27" s="742">
        <v>1.2</v>
      </c>
      <c r="K27" s="845">
        <v>5140</v>
      </c>
      <c r="L27" s="323">
        <f t="shared" si="29"/>
        <v>160.625</v>
      </c>
      <c r="M27" s="324">
        <f t="shared" si="30"/>
        <v>160.625</v>
      </c>
      <c r="N27" s="325">
        <v>0</v>
      </c>
      <c r="O27" s="324">
        <f t="shared" si="31"/>
        <v>0</v>
      </c>
      <c r="P27" s="325">
        <v>0</v>
      </c>
      <c r="Q27" s="324">
        <f t="shared" si="32"/>
        <v>0</v>
      </c>
      <c r="R27" s="366">
        <v>0</v>
      </c>
      <c r="S27" s="324">
        <f t="shared" si="33"/>
        <v>0</v>
      </c>
      <c r="T27" s="325">
        <v>0</v>
      </c>
      <c r="U27" s="324">
        <f t="shared" si="34"/>
        <v>0</v>
      </c>
      <c r="V27" s="366">
        <v>0</v>
      </c>
      <c r="W27" s="324">
        <f t="shared" si="35"/>
        <v>0</v>
      </c>
      <c r="X27" s="324">
        <v>0</v>
      </c>
      <c r="Y27" s="325">
        <v>0</v>
      </c>
      <c r="Z27" s="324">
        <f t="shared" si="36"/>
        <v>0</v>
      </c>
      <c r="AA27" s="324"/>
      <c r="AB27" s="326">
        <v>7.0000000000000007E-2</v>
      </c>
      <c r="AC27" s="326">
        <v>5.0000000000000001E-3</v>
      </c>
      <c r="AD27" s="324">
        <f t="shared" si="37"/>
        <v>0</v>
      </c>
      <c r="AE27" s="327">
        <f t="shared" si="38"/>
        <v>0</v>
      </c>
    </row>
    <row r="28" spans="1:31" ht="12.75" customHeight="1" x14ac:dyDescent="0.2">
      <c r="A28" s="313" t="s">
        <v>267</v>
      </c>
      <c r="B28" s="314" t="s">
        <v>8</v>
      </c>
      <c r="C28" s="314" t="s">
        <v>1</v>
      </c>
      <c r="D28" s="426"/>
      <c r="E28" s="315">
        <f t="shared" si="26"/>
        <v>169.0625</v>
      </c>
      <c r="F28" s="315">
        <f t="shared" si="27"/>
        <v>-169.0625</v>
      </c>
      <c r="G28" s="400" t="e">
        <f t="shared" si="28"/>
        <v>#DIV/0!</v>
      </c>
      <c r="H28" s="314">
        <v>6</v>
      </c>
      <c r="I28" s="692">
        <v>32</v>
      </c>
      <c r="J28" s="743">
        <v>1.2</v>
      </c>
      <c r="K28" s="845">
        <v>5410</v>
      </c>
      <c r="L28" s="315">
        <f t="shared" si="29"/>
        <v>169.0625</v>
      </c>
      <c r="M28" s="316">
        <f t="shared" si="30"/>
        <v>169.0625</v>
      </c>
      <c r="N28" s="317">
        <v>0</v>
      </c>
      <c r="O28" s="316">
        <f t="shared" si="31"/>
        <v>0</v>
      </c>
      <c r="P28" s="317">
        <v>0</v>
      </c>
      <c r="Q28" s="316">
        <f t="shared" si="32"/>
        <v>0</v>
      </c>
      <c r="R28" s="365">
        <v>0</v>
      </c>
      <c r="S28" s="316">
        <f t="shared" si="33"/>
        <v>0</v>
      </c>
      <c r="T28" s="317">
        <v>0</v>
      </c>
      <c r="U28" s="316">
        <f t="shared" si="34"/>
        <v>0</v>
      </c>
      <c r="V28" s="365">
        <v>0</v>
      </c>
      <c r="W28" s="316">
        <f t="shared" si="35"/>
        <v>0</v>
      </c>
      <c r="X28" s="316">
        <v>0</v>
      </c>
      <c r="Y28" s="317">
        <v>0</v>
      </c>
      <c r="Z28" s="316">
        <f t="shared" si="36"/>
        <v>0</v>
      </c>
      <c r="AA28" s="316"/>
      <c r="AB28" s="318">
        <v>7.0000000000000007E-2</v>
      </c>
      <c r="AC28" s="318">
        <v>5.0000000000000001E-3</v>
      </c>
      <c r="AD28" s="316">
        <f t="shared" si="37"/>
        <v>0</v>
      </c>
      <c r="AE28" s="319">
        <f t="shared" si="38"/>
        <v>0</v>
      </c>
    </row>
    <row r="29" spans="1:31" ht="13.5" customHeight="1" x14ac:dyDescent="0.2">
      <c r="A29" s="313" t="s">
        <v>267</v>
      </c>
      <c r="B29" s="314" t="s">
        <v>9</v>
      </c>
      <c r="C29" s="314" t="s">
        <v>1</v>
      </c>
      <c r="D29" s="426"/>
      <c r="E29" s="315">
        <f t="shared" si="26"/>
        <v>169.84375</v>
      </c>
      <c r="F29" s="315">
        <f t="shared" si="27"/>
        <v>-169.84375</v>
      </c>
      <c r="G29" s="400" t="e">
        <f t="shared" si="28"/>
        <v>#DIV/0!</v>
      </c>
      <c r="H29" s="314">
        <v>6</v>
      </c>
      <c r="I29" s="692">
        <v>32</v>
      </c>
      <c r="J29" s="743">
        <v>1.2</v>
      </c>
      <c r="K29" s="845">
        <v>5435</v>
      </c>
      <c r="L29" s="315">
        <f t="shared" si="29"/>
        <v>169.84375</v>
      </c>
      <c r="M29" s="316">
        <f t="shared" si="30"/>
        <v>169.84375</v>
      </c>
      <c r="N29" s="317">
        <v>0</v>
      </c>
      <c r="O29" s="316">
        <f t="shared" si="31"/>
        <v>0</v>
      </c>
      <c r="P29" s="317">
        <v>0</v>
      </c>
      <c r="Q29" s="316">
        <f t="shared" si="32"/>
        <v>0</v>
      </c>
      <c r="R29" s="365">
        <v>0</v>
      </c>
      <c r="S29" s="316">
        <f t="shared" si="33"/>
        <v>0</v>
      </c>
      <c r="T29" s="317">
        <v>0</v>
      </c>
      <c r="U29" s="316">
        <f t="shared" si="34"/>
        <v>0</v>
      </c>
      <c r="V29" s="365">
        <v>0</v>
      </c>
      <c r="W29" s="316">
        <f t="shared" si="35"/>
        <v>0</v>
      </c>
      <c r="X29" s="316">
        <v>0</v>
      </c>
      <c r="Y29" s="317">
        <v>0</v>
      </c>
      <c r="Z29" s="316">
        <f t="shared" si="36"/>
        <v>0</v>
      </c>
      <c r="AA29" s="316"/>
      <c r="AB29" s="318">
        <v>7.0000000000000007E-2</v>
      </c>
      <c r="AC29" s="318">
        <v>5.0000000000000001E-3</v>
      </c>
      <c r="AD29" s="316">
        <f t="shared" si="37"/>
        <v>0</v>
      </c>
      <c r="AE29" s="319">
        <f t="shared" si="38"/>
        <v>0</v>
      </c>
    </row>
    <row r="30" spans="1:31" ht="12.75" customHeight="1" x14ac:dyDescent="0.2">
      <c r="A30" s="313" t="s">
        <v>267</v>
      </c>
      <c r="B30" s="314" t="s">
        <v>10</v>
      </c>
      <c r="C30" s="314" t="s">
        <v>1</v>
      </c>
      <c r="D30" s="426"/>
      <c r="E30" s="315">
        <f t="shared" si="26"/>
        <v>182.65625</v>
      </c>
      <c r="F30" s="315">
        <f t="shared" si="27"/>
        <v>-182.65625</v>
      </c>
      <c r="G30" s="400" t="e">
        <f t="shared" si="28"/>
        <v>#DIV/0!</v>
      </c>
      <c r="H30" s="314">
        <v>6</v>
      </c>
      <c r="I30" s="692">
        <v>32</v>
      </c>
      <c r="J30" s="743">
        <v>1.2</v>
      </c>
      <c r="K30" s="845">
        <v>5845</v>
      </c>
      <c r="L30" s="315">
        <f t="shared" si="29"/>
        <v>182.65625</v>
      </c>
      <c r="M30" s="316">
        <f t="shared" si="30"/>
        <v>182.65625</v>
      </c>
      <c r="N30" s="317">
        <v>0</v>
      </c>
      <c r="O30" s="316">
        <f t="shared" si="31"/>
        <v>0</v>
      </c>
      <c r="P30" s="317">
        <v>0</v>
      </c>
      <c r="Q30" s="316">
        <f t="shared" si="32"/>
        <v>0</v>
      </c>
      <c r="R30" s="365">
        <v>0</v>
      </c>
      <c r="S30" s="316">
        <f t="shared" si="33"/>
        <v>0</v>
      </c>
      <c r="T30" s="317">
        <v>0</v>
      </c>
      <c r="U30" s="316">
        <f t="shared" si="34"/>
        <v>0</v>
      </c>
      <c r="V30" s="365">
        <v>0</v>
      </c>
      <c r="W30" s="316">
        <f t="shared" si="35"/>
        <v>0</v>
      </c>
      <c r="X30" s="316">
        <v>0</v>
      </c>
      <c r="Y30" s="317">
        <v>0</v>
      </c>
      <c r="Z30" s="316">
        <f t="shared" si="36"/>
        <v>0</v>
      </c>
      <c r="AA30" s="316"/>
      <c r="AB30" s="318">
        <v>7.0000000000000007E-2</v>
      </c>
      <c r="AC30" s="318">
        <v>5.0000000000000001E-3</v>
      </c>
      <c r="AD30" s="316">
        <f t="shared" si="37"/>
        <v>0</v>
      </c>
      <c r="AE30" s="319">
        <f t="shared" si="38"/>
        <v>0</v>
      </c>
    </row>
    <row r="31" spans="1:31" ht="13.5" customHeight="1" thickBot="1" x14ac:dyDescent="0.25">
      <c r="A31" s="328" t="s">
        <v>267</v>
      </c>
      <c r="B31" s="329" t="s">
        <v>11</v>
      </c>
      <c r="C31" s="329" t="s">
        <v>1</v>
      </c>
      <c r="D31" s="427"/>
      <c r="E31" s="330">
        <f t="shared" si="26"/>
        <v>218.59375</v>
      </c>
      <c r="F31" s="330">
        <f t="shared" si="27"/>
        <v>-218.59375</v>
      </c>
      <c r="G31" s="401" t="e">
        <f t="shared" si="28"/>
        <v>#DIV/0!</v>
      </c>
      <c r="H31" s="329">
        <v>6</v>
      </c>
      <c r="I31" s="693">
        <v>32</v>
      </c>
      <c r="J31" s="744">
        <v>1.2</v>
      </c>
      <c r="K31" s="845">
        <v>6995</v>
      </c>
      <c r="L31" s="330">
        <f t="shared" si="29"/>
        <v>218.59375</v>
      </c>
      <c r="M31" s="331">
        <f t="shared" si="30"/>
        <v>218.59375</v>
      </c>
      <c r="N31" s="332">
        <v>0</v>
      </c>
      <c r="O31" s="331">
        <f t="shared" si="31"/>
        <v>0</v>
      </c>
      <c r="P31" s="332">
        <v>0</v>
      </c>
      <c r="Q31" s="331">
        <f t="shared" si="32"/>
        <v>0</v>
      </c>
      <c r="R31" s="367">
        <v>0</v>
      </c>
      <c r="S31" s="331">
        <f t="shared" si="33"/>
        <v>0</v>
      </c>
      <c r="T31" s="332">
        <v>0</v>
      </c>
      <c r="U31" s="331">
        <f t="shared" si="34"/>
        <v>0</v>
      </c>
      <c r="V31" s="367">
        <v>0</v>
      </c>
      <c r="W31" s="331">
        <f t="shared" si="35"/>
        <v>0</v>
      </c>
      <c r="X31" s="331">
        <v>0</v>
      </c>
      <c r="Y31" s="332">
        <v>0</v>
      </c>
      <c r="Z31" s="331">
        <f t="shared" si="36"/>
        <v>0</v>
      </c>
      <c r="AA31" s="331"/>
      <c r="AB31" s="333">
        <v>7.0000000000000007E-2</v>
      </c>
      <c r="AC31" s="333">
        <v>5.0000000000000001E-3</v>
      </c>
      <c r="AD31" s="331">
        <f t="shared" si="37"/>
        <v>0</v>
      </c>
      <c r="AE31" s="334">
        <f t="shared" si="38"/>
        <v>0</v>
      </c>
    </row>
    <row r="32" spans="1:31" ht="12.75" customHeight="1" x14ac:dyDescent="0.2">
      <c r="A32" s="385" t="s">
        <v>270</v>
      </c>
      <c r="B32" s="322" t="s">
        <v>7</v>
      </c>
      <c r="C32" s="322" t="s">
        <v>1</v>
      </c>
      <c r="D32" s="425"/>
      <c r="E32" s="323">
        <f t="shared" ref="E32:E41" si="39">SUM(M32,O32,Q32,S32,U32,W32,X32,Z32,AA32,AD32,AE32)</f>
        <v>160.625</v>
      </c>
      <c r="F32" s="323">
        <f t="shared" ref="F32:F41" si="40">D32-E32</f>
        <v>-160.625</v>
      </c>
      <c r="G32" s="399" t="e">
        <f t="shared" ref="G32:G41" si="41">F32/D32</f>
        <v>#DIV/0!</v>
      </c>
      <c r="H32" s="322">
        <v>6</v>
      </c>
      <c r="I32" s="691">
        <v>32</v>
      </c>
      <c r="J32" s="742">
        <v>1.2</v>
      </c>
      <c r="K32" s="845">
        <v>5140</v>
      </c>
      <c r="L32" s="323">
        <f t="shared" ref="L32:L41" si="42">K32/I32</f>
        <v>160.625</v>
      </c>
      <c r="M32" s="324">
        <f t="shared" ref="M32:M41" si="43">L32</f>
        <v>160.625</v>
      </c>
      <c r="N32" s="325">
        <v>0</v>
      </c>
      <c r="O32" s="324">
        <f t="shared" ref="O32:O41" si="44">(N32/I32)*H32</f>
        <v>0</v>
      </c>
      <c r="P32" s="325">
        <v>0</v>
      </c>
      <c r="Q32" s="324">
        <f t="shared" ref="Q32:Q41" si="45">P32/I32</f>
        <v>0</v>
      </c>
      <c r="R32" s="366">
        <v>0</v>
      </c>
      <c r="S32" s="324">
        <f t="shared" ref="S32:S41" si="46">(R32/I32)*H32</f>
        <v>0</v>
      </c>
      <c r="T32" s="325">
        <v>0</v>
      </c>
      <c r="U32" s="324">
        <f t="shared" ref="U32:U41" si="47">(T32/I32)</f>
        <v>0</v>
      </c>
      <c r="V32" s="366">
        <v>0</v>
      </c>
      <c r="W32" s="324">
        <f t="shared" ref="W32:W41" si="48">(V32/I32)</f>
        <v>0</v>
      </c>
      <c r="X32" s="324">
        <v>0</v>
      </c>
      <c r="Y32" s="325">
        <v>0</v>
      </c>
      <c r="Z32" s="324">
        <f t="shared" ref="Z32:Z41" si="49">Y32/I32</f>
        <v>0</v>
      </c>
      <c r="AA32" s="324"/>
      <c r="AB32" s="326">
        <v>7.0000000000000007E-2</v>
      </c>
      <c r="AC32" s="326">
        <v>5.0000000000000001E-3</v>
      </c>
      <c r="AD32" s="324">
        <f t="shared" ref="AD32:AD41" si="50">D32*AB32</f>
        <v>0</v>
      </c>
      <c r="AE32" s="327">
        <f t="shared" ref="AE32:AE41" si="51">D32*AC32</f>
        <v>0</v>
      </c>
    </row>
    <row r="33" spans="1:31" ht="12.75" customHeight="1" x14ac:dyDescent="0.2">
      <c r="A33" s="313" t="s">
        <v>270</v>
      </c>
      <c r="B33" s="314" t="s">
        <v>8</v>
      </c>
      <c r="C33" s="314" t="s">
        <v>1</v>
      </c>
      <c r="D33" s="426"/>
      <c r="E33" s="315">
        <f t="shared" si="39"/>
        <v>169.0625</v>
      </c>
      <c r="F33" s="315">
        <f t="shared" si="40"/>
        <v>-169.0625</v>
      </c>
      <c r="G33" s="400" t="e">
        <f t="shared" si="41"/>
        <v>#DIV/0!</v>
      </c>
      <c r="H33" s="314">
        <v>6</v>
      </c>
      <c r="I33" s="692">
        <v>32</v>
      </c>
      <c r="J33" s="743">
        <v>1.2</v>
      </c>
      <c r="K33" s="845">
        <v>5410</v>
      </c>
      <c r="L33" s="315">
        <f t="shared" si="42"/>
        <v>169.0625</v>
      </c>
      <c r="M33" s="316">
        <f t="shared" si="43"/>
        <v>169.0625</v>
      </c>
      <c r="N33" s="317">
        <v>0</v>
      </c>
      <c r="O33" s="316">
        <f t="shared" si="44"/>
        <v>0</v>
      </c>
      <c r="P33" s="317">
        <v>0</v>
      </c>
      <c r="Q33" s="316">
        <f t="shared" si="45"/>
        <v>0</v>
      </c>
      <c r="R33" s="365">
        <v>0</v>
      </c>
      <c r="S33" s="316">
        <f t="shared" si="46"/>
        <v>0</v>
      </c>
      <c r="T33" s="317">
        <v>0</v>
      </c>
      <c r="U33" s="316">
        <f t="shared" si="47"/>
        <v>0</v>
      </c>
      <c r="V33" s="365">
        <v>0</v>
      </c>
      <c r="W33" s="316">
        <f t="shared" si="48"/>
        <v>0</v>
      </c>
      <c r="X33" s="316">
        <v>0</v>
      </c>
      <c r="Y33" s="317">
        <v>0</v>
      </c>
      <c r="Z33" s="316">
        <f t="shared" si="49"/>
        <v>0</v>
      </c>
      <c r="AA33" s="316"/>
      <c r="AB33" s="318">
        <v>7.0000000000000007E-2</v>
      </c>
      <c r="AC33" s="318">
        <v>5.0000000000000001E-3</v>
      </c>
      <c r="AD33" s="316">
        <f t="shared" si="50"/>
        <v>0</v>
      </c>
      <c r="AE33" s="319">
        <f t="shared" si="51"/>
        <v>0</v>
      </c>
    </row>
    <row r="34" spans="1:31" ht="13.5" customHeight="1" x14ac:dyDescent="0.2">
      <c r="A34" s="313" t="s">
        <v>270</v>
      </c>
      <c r="B34" s="314" t="s">
        <v>9</v>
      </c>
      <c r="C34" s="314" t="s">
        <v>1</v>
      </c>
      <c r="D34" s="426"/>
      <c r="E34" s="315">
        <f t="shared" si="39"/>
        <v>169.84375</v>
      </c>
      <c r="F34" s="315">
        <f t="shared" si="40"/>
        <v>-169.84375</v>
      </c>
      <c r="G34" s="400" t="e">
        <f t="shared" si="41"/>
        <v>#DIV/0!</v>
      </c>
      <c r="H34" s="314">
        <v>6</v>
      </c>
      <c r="I34" s="692">
        <v>32</v>
      </c>
      <c r="J34" s="743">
        <v>1.2</v>
      </c>
      <c r="K34" s="845">
        <v>5435</v>
      </c>
      <c r="L34" s="315">
        <f t="shared" si="42"/>
        <v>169.84375</v>
      </c>
      <c r="M34" s="316">
        <f t="shared" si="43"/>
        <v>169.84375</v>
      </c>
      <c r="N34" s="317">
        <v>0</v>
      </c>
      <c r="O34" s="316">
        <f t="shared" si="44"/>
        <v>0</v>
      </c>
      <c r="P34" s="317">
        <v>0</v>
      </c>
      <c r="Q34" s="316">
        <f t="shared" si="45"/>
        <v>0</v>
      </c>
      <c r="R34" s="365">
        <v>0</v>
      </c>
      <c r="S34" s="316">
        <f t="shared" si="46"/>
        <v>0</v>
      </c>
      <c r="T34" s="317">
        <v>0</v>
      </c>
      <c r="U34" s="316">
        <f t="shared" si="47"/>
        <v>0</v>
      </c>
      <c r="V34" s="365">
        <v>0</v>
      </c>
      <c r="W34" s="316">
        <f t="shared" si="48"/>
        <v>0</v>
      </c>
      <c r="X34" s="316">
        <v>0</v>
      </c>
      <c r="Y34" s="317">
        <v>0</v>
      </c>
      <c r="Z34" s="316">
        <f t="shared" si="49"/>
        <v>0</v>
      </c>
      <c r="AA34" s="316"/>
      <c r="AB34" s="318">
        <v>7.0000000000000007E-2</v>
      </c>
      <c r="AC34" s="318">
        <v>5.0000000000000001E-3</v>
      </c>
      <c r="AD34" s="316">
        <f t="shared" si="50"/>
        <v>0</v>
      </c>
      <c r="AE34" s="319">
        <f t="shared" si="51"/>
        <v>0</v>
      </c>
    </row>
    <row r="35" spans="1:31" ht="12.75" customHeight="1" x14ac:dyDescent="0.2">
      <c r="A35" s="313" t="s">
        <v>270</v>
      </c>
      <c r="B35" s="314" t="s">
        <v>10</v>
      </c>
      <c r="C35" s="314" t="s">
        <v>1</v>
      </c>
      <c r="D35" s="426"/>
      <c r="E35" s="315">
        <f t="shared" si="39"/>
        <v>182.65625</v>
      </c>
      <c r="F35" s="315">
        <f t="shared" si="40"/>
        <v>-182.65625</v>
      </c>
      <c r="G35" s="400" t="e">
        <f t="shared" si="41"/>
        <v>#DIV/0!</v>
      </c>
      <c r="H35" s="314">
        <v>6</v>
      </c>
      <c r="I35" s="692">
        <v>32</v>
      </c>
      <c r="J35" s="743">
        <v>1.2</v>
      </c>
      <c r="K35" s="845">
        <v>5845</v>
      </c>
      <c r="L35" s="315">
        <f t="shared" si="42"/>
        <v>182.65625</v>
      </c>
      <c r="M35" s="316">
        <f t="shared" si="43"/>
        <v>182.65625</v>
      </c>
      <c r="N35" s="317">
        <v>0</v>
      </c>
      <c r="O35" s="316">
        <f t="shared" si="44"/>
        <v>0</v>
      </c>
      <c r="P35" s="317">
        <v>0</v>
      </c>
      <c r="Q35" s="316">
        <f t="shared" si="45"/>
        <v>0</v>
      </c>
      <c r="R35" s="365">
        <v>0</v>
      </c>
      <c r="S35" s="316">
        <f t="shared" si="46"/>
        <v>0</v>
      </c>
      <c r="T35" s="317">
        <v>0</v>
      </c>
      <c r="U35" s="316">
        <f t="shared" si="47"/>
        <v>0</v>
      </c>
      <c r="V35" s="365">
        <v>0</v>
      </c>
      <c r="W35" s="316">
        <f t="shared" si="48"/>
        <v>0</v>
      </c>
      <c r="X35" s="316">
        <v>0</v>
      </c>
      <c r="Y35" s="317">
        <v>0</v>
      </c>
      <c r="Z35" s="316">
        <f t="shared" si="49"/>
        <v>0</v>
      </c>
      <c r="AA35" s="316"/>
      <c r="AB35" s="318">
        <v>7.0000000000000007E-2</v>
      </c>
      <c r="AC35" s="318">
        <v>5.0000000000000001E-3</v>
      </c>
      <c r="AD35" s="316">
        <f t="shared" si="50"/>
        <v>0</v>
      </c>
      <c r="AE35" s="319">
        <f t="shared" si="51"/>
        <v>0</v>
      </c>
    </row>
    <row r="36" spans="1:31" ht="13.5" customHeight="1" thickBot="1" x14ac:dyDescent="0.25">
      <c r="A36" s="328" t="s">
        <v>270</v>
      </c>
      <c r="B36" s="329" t="s">
        <v>11</v>
      </c>
      <c r="C36" s="329" t="s">
        <v>1</v>
      </c>
      <c r="D36" s="427"/>
      <c r="E36" s="330">
        <f t="shared" si="39"/>
        <v>218.59375</v>
      </c>
      <c r="F36" s="330">
        <f t="shared" si="40"/>
        <v>-218.59375</v>
      </c>
      <c r="G36" s="401" t="e">
        <f t="shared" si="41"/>
        <v>#DIV/0!</v>
      </c>
      <c r="H36" s="329">
        <v>6</v>
      </c>
      <c r="I36" s="693">
        <v>32</v>
      </c>
      <c r="J36" s="744">
        <v>1.2</v>
      </c>
      <c r="K36" s="845">
        <v>6995</v>
      </c>
      <c r="L36" s="330">
        <f t="shared" si="42"/>
        <v>218.59375</v>
      </c>
      <c r="M36" s="331">
        <f t="shared" si="43"/>
        <v>218.59375</v>
      </c>
      <c r="N36" s="332">
        <v>0</v>
      </c>
      <c r="O36" s="331">
        <f t="shared" si="44"/>
        <v>0</v>
      </c>
      <c r="P36" s="332">
        <v>0</v>
      </c>
      <c r="Q36" s="331">
        <f t="shared" si="45"/>
        <v>0</v>
      </c>
      <c r="R36" s="367">
        <v>0</v>
      </c>
      <c r="S36" s="331">
        <f t="shared" si="46"/>
        <v>0</v>
      </c>
      <c r="T36" s="332">
        <v>0</v>
      </c>
      <c r="U36" s="331">
        <f t="shared" si="47"/>
        <v>0</v>
      </c>
      <c r="V36" s="367">
        <v>0</v>
      </c>
      <c r="W36" s="331">
        <f t="shared" si="48"/>
        <v>0</v>
      </c>
      <c r="X36" s="331">
        <v>0</v>
      </c>
      <c r="Y36" s="332">
        <v>0</v>
      </c>
      <c r="Z36" s="331">
        <f t="shared" si="49"/>
        <v>0</v>
      </c>
      <c r="AA36" s="331"/>
      <c r="AB36" s="333">
        <v>7.0000000000000007E-2</v>
      </c>
      <c r="AC36" s="333">
        <v>5.0000000000000001E-3</v>
      </c>
      <c r="AD36" s="331">
        <f t="shared" si="50"/>
        <v>0</v>
      </c>
      <c r="AE36" s="334">
        <f t="shared" si="51"/>
        <v>0</v>
      </c>
    </row>
    <row r="37" spans="1:31" ht="12.75" customHeight="1" x14ac:dyDescent="0.2">
      <c r="A37" s="385" t="s">
        <v>271</v>
      </c>
      <c r="B37" s="322" t="s">
        <v>7</v>
      </c>
      <c r="C37" s="322" t="s">
        <v>1</v>
      </c>
      <c r="D37" s="425"/>
      <c r="E37" s="323">
        <f t="shared" si="39"/>
        <v>160.625</v>
      </c>
      <c r="F37" s="323">
        <f t="shared" si="40"/>
        <v>-160.625</v>
      </c>
      <c r="G37" s="399" t="e">
        <f t="shared" si="41"/>
        <v>#DIV/0!</v>
      </c>
      <c r="H37" s="322">
        <v>6</v>
      </c>
      <c r="I37" s="691">
        <v>32</v>
      </c>
      <c r="J37" s="742">
        <v>1.2</v>
      </c>
      <c r="K37" s="845">
        <v>5140</v>
      </c>
      <c r="L37" s="323">
        <f t="shared" si="42"/>
        <v>160.625</v>
      </c>
      <c r="M37" s="324">
        <f t="shared" si="43"/>
        <v>160.625</v>
      </c>
      <c r="N37" s="325">
        <v>0</v>
      </c>
      <c r="O37" s="324">
        <f t="shared" si="44"/>
        <v>0</v>
      </c>
      <c r="P37" s="325">
        <v>0</v>
      </c>
      <c r="Q37" s="324">
        <f t="shared" si="45"/>
        <v>0</v>
      </c>
      <c r="R37" s="366">
        <v>0</v>
      </c>
      <c r="S37" s="324">
        <f t="shared" si="46"/>
        <v>0</v>
      </c>
      <c r="T37" s="325">
        <v>0</v>
      </c>
      <c r="U37" s="324">
        <f t="shared" si="47"/>
        <v>0</v>
      </c>
      <c r="V37" s="366">
        <v>0</v>
      </c>
      <c r="W37" s="324">
        <f t="shared" si="48"/>
        <v>0</v>
      </c>
      <c r="X37" s="324">
        <v>0</v>
      </c>
      <c r="Y37" s="325">
        <v>0</v>
      </c>
      <c r="Z37" s="324">
        <f t="shared" si="49"/>
        <v>0</v>
      </c>
      <c r="AA37" s="324"/>
      <c r="AB37" s="326">
        <v>7.0000000000000007E-2</v>
      </c>
      <c r="AC37" s="326">
        <v>5.0000000000000001E-3</v>
      </c>
      <c r="AD37" s="324">
        <f t="shared" si="50"/>
        <v>0</v>
      </c>
      <c r="AE37" s="327">
        <f t="shared" si="51"/>
        <v>0</v>
      </c>
    </row>
    <row r="38" spans="1:31" ht="12.75" customHeight="1" x14ac:dyDescent="0.2">
      <c r="A38" s="313" t="s">
        <v>271</v>
      </c>
      <c r="B38" s="314" t="s">
        <v>8</v>
      </c>
      <c r="C38" s="314" t="s">
        <v>1</v>
      </c>
      <c r="D38" s="426"/>
      <c r="E38" s="315">
        <f t="shared" si="39"/>
        <v>169.0625</v>
      </c>
      <c r="F38" s="315">
        <f t="shared" si="40"/>
        <v>-169.0625</v>
      </c>
      <c r="G38" s="400" t="e">
        <f t="shared" si="41"/>
        <v>#DIV/0!</v>
      </c>
      <c r="H38" s="314">
        <v>6</v>
      </c>
      <c r="I38" s="692">
        <v>32</v>
      </c>
      <c r="J38" s="743">
        <v>1.2</v>
      </c>
      <c r="K38" s="845">
        <v>5410</v>
      </c>
      <c r="L38" s="315">
        <f t="shared" si="42"/>
        <v>169.0625</v>
      </c>
      <c r="M38" s="316">
        <f t="shared" si="43"/>
        <v>169.0625</v>
      </c>
      <c r="N38" s="317">
        <v>0</v>
      </c>
      <c r="O38" s="316">
        <f t="shared" si="44"/>
        <v>0</v>
      </c>
      <c r="P38" s="317">
        <v>0</v>
      </c>
      <c r="Q38" s="316">
        <f t="shared" si="45"/>
        <v>0</v>
      </c>
      <c r="R38" s="365">
        <v>0</v>
      </c>
      <c r="S38" s="316">
        <f t="shared" si="46"/>
        <v>0</v>
      </c>
      <c r="T38" s="317">
        <v>0</v>
      </c>
      <c r="U38" s="316">
        <f t="shared" si="47"/>
        <v>0</v>
      </c>
      <c r="V38" s="365">
        <v>0</v>
      </c>
      <c r="W38" s="316">
        <f t="shared" si="48"/>
        <v>0</v>
      </c>
      <c r="X38" s="316">
        <v>0</v>
      </c>
      <c r="Y38" s="317">
        <v>0</v>
      </c>
      <c r="Z38" s="316">
        <f t="shared" si="49"/>
        <v>0</v>
      </c>
      <c r="AA38" s="316"/>
      <c r="AB38" s="318">
        <v>7.0000000000000007E-2</v>
      </c>
      <c r="AC38" s="318">
        <v>5.0000000000000001E-3</v>
      </c>
      <c r="AD38" s="316">
        <f t="shared" si="50"/>
        <v>0</v>
      </c>
      <c r="AE38" s="319">
        <f t="shared" si="51"/>
        <v>0</v>
      </c>
    </row>
    <row r="39" spans="1:31" ht="13.5" customHeight="1" x14ac:dyDescent="0.2">
      <c r="A39" s="313" t="s">
        <v>271</v>
      </c>
      <c r="B39" s="314" t="s">
        <v>9</v>
      </c>
      <c r="C39" s="314" t="s">
        <v>1</v>
      </c>
      <c r="D39" s="426"/>
      <c r="E39" s="315">
        <f t="shared" si="39"/>
        <v>169.84375</v>
      </c>
      <c r="F39" s="315">
        <f t="shared" si="40"/>
        <v>-169.84375</v>
      </c>
      <c r="G39" s="400" t="e">
        <f t="shared" si="41"/>
        <v>#DIV/0!</v>
      </c>
      <c r="H39" s="314">
        <v>6</v>
      </c>
      <c r="I39" s="692">
        <v>32</v>
      </c>
      <c r="J39" s="743">
        <v>1.2</v>
      </c>
      <c r="K39" s="845">
        <v>5435</v>
      </c>
      <c r="L39" s="315">
        <f t="shared" si="42"/>
        <v>169.84375</v>
      </c>
      <c r="M39" s="316">
        <f t="shared" si="43"/>
        <v>169.84375</v>
      </c>
      <c r="N39" s="317">
        <v>0</v>
      </c>
      <c r="O39" s="316">
        <f t="shared" si="44"/>
        <v>0</v>
      </c>
      <c r="P39" s="317">
        <v>0</v>
      </c>
      <c r="Q39" s="316">
        <f t="shared" si="45"/>
        <v>0</v>
      </c>
      <c r="R39" s="365">
        <v>0</v>
      </c>
      <c r="S39" s="316">
        <f t="shared" si="46"/>
        <v>0</v>
      </c>
      <c r="T39" s="317">
        <v>0</v>
      </c>
      <c r="U39" s="316">
        <f t="shared" si="47"/>
        <v>0</v>
      </c>
      <c r="V39" s="365">
        <v>0</v>
      </c>
      <c r="W39" s="316">
        <f t="shared" si="48"/>
        <v>0</v>
      </c>
      <c r="X39" s="316">
        <v>0</v>
      </c>
      <c r="Y39" s="317">
        <v>0</v>
      </c>
      <c r="Z39" s="316">
        <f t="shared" si="49"/>
        <v>0</v>
      </c>
      <c r="AA39" s="316"/>
      <c r="AB39" s="318">
        <v>7.0000000000000007E-2</v>
      </c>
      <c r="AC39" s="318">
        <v>5.0000000000000001E-3</v>
      </c>
      <c r="AD39" s="316">
        <f t="shared" si="50"/>
        <v>0</v>
      </c>
      <c r="AE39" s="319">
        <f t="shared" si="51"/>
        <v>0</v>
      </c>
    </row>
    <row r="40" spans="1:31" ht="12.75" customHeight="1" x14ac:dyDescent="0.2">
      <c r="A40" s="313" t="s">
        <v>271</v>
      </c>
      <c r="B40" s="314" t="s">
        <v>10</v>
      </c>
      <c r="C40" s="314" t="s">
        <v>1</v>
      </c>
      <c r="D40" s="426"/>
      <c r="E40" s="315">
        <f t="shared" si="39"/>
        <v>182.65625</v>
      </c>
      <c r="F40" s="315">
        <f t="shared" si="40"/>
        <v>-182.65625</v>
      </c>
      <c r="G40" s="400" t="e">
        <f t="shared" si="41"/>
        <v>#DIV/0!</v>
      </c>
      <c r="H40" s="314">
        <v>6</v>
      </c>
      <c r="I40" s="692">
        <v>32</v>
      </c>
      <c r="J40" s="743">
        <v>1.2</v>
      </c>
      <c r="K40" s="845">
        <v>5845</v>
      </c>
      <c r="L40" s="315">
        <f t="shared" si="42"/>
        <v>182.65625</v>
      </c>
      <c r="M40" s="316">
        <f t="shared" si="43"/>
        <v>182.65625</v>
      </c>
      <c r="N40" s="317">
        <v>0</v>
      </c>
      <c r="O40" s="316">
        <f t="shared" si="44"/>
        <v>0</v>
      </c>
      <c r="P40" s="317">
        <v>0</v>
      </c>
      <c r="Q40" s="316">
        <f t="shared" si="45"/>
        <v>0</v>
      </c>
      <c r="R40" s="365">
        <v>0</v>
      </c>
      <c r="S40" s="316">
        <f t="shared" si="46"/>
        <v>0</v>
      </c>
      <c r="T40" s="317">
        <v>0</v>
      </c>
      <c r="U40" s="316">
        <f t="shared" si="47"/>
        <v>0</v>
      </c>
      <c r="V40" s="365">
        <v>0</v>
      </c>
      <c r="W40" s="316">
        <f t="shared" si="48"/>
        <v>0</v>
      </c>
      <c r="X40" s="316">
        <v>0</v>
      </c>
      <c r="Y40" s="317">
        <v>0</v>
      </c>
      <c r="Z40" s="316">
        <f t="shared" si="49"/>
        <v>0</v>
      </c>
      <c r="AA40" s="316"/>
      <c r="AB40" s="318">
        <v>7.0000000000000007E-2</v>
      </c>
      <c r="AC40" s="318">
        <v>5.0000000000000001E-3</v>
      </c>
      <c r="AD40" s="316">
        <f t="shared" si="50"/>
        <v>0</v>
      </c>
      <c r="AE40" s="319">
        <f t="shared" si="51"/>
        <v>0</v>
      </c>
    </row>
    <row r="41" spans="1:31" ht="13.5" customHeight="1" thickBot="1" x14ac:dyDescent="0.25">
      <c r="A41" s="328" t="s">
        <v>271</v>
      </c>
      <c r="B41" s="329" t="s">
        <v>11</v>
      </c>
      <c r="C41" s="329" t="s">
        <v>1</v>
      </c>
      <c r="D41" s="427"/>
      <c r="E41" s="330">
        <f t="shared" si="39"/>
        <v>218.59375</v>
      </c>
      <c r="F41" s="330">
        <f t="shared" si="40"/>
        <v>-218.59375</v>
      </c>
      <c r="G41" s="401" t="e">
        <f t="shared" si="41"/>
        <v>#DIV/0!</v>
      </c>
      <c r="H41" s="329">
        <v>6</v>
      </c>
      <c r="I41" s="693">
        <v>32</v>
      </c>
      <c r="J41" s="744">
        <v>1.2</v>
      </c>
      <c r="K41" s="845">
        <v>6995</v>
      </c>
      <c r="L41" s="330">
        <f t="shared" si="42"/>
        <v>218.59375</v>
      </c>
      <c r="M41" s="331">
        <f t="shared" si="43"/>
        <v>218.59375</v>
      </c>
      <c r="N41" s="332">
        <v>0</v>
      </c>
      <c r="O41" s="331">
        <f t="shared" si="44"/>
        <v>0</v>
      </c>
      <c r="P41" s="332">
        <v>0</v>
      </c>
      <c r="Q41" s="331">
        <f t="shared" si="45"/>
        <v>0</v>
      </c>
      <c r="R41" s="367">
        <v>0</v>
      </c>
      <c r="S41" s="331">
        <f t="shared" si="46"/>
        <v>0</v>
      </c>
      <c r="T41" s="332">
        <v>0</v>
      </c>
      <c r="U41" s="331">
        <f t="shared" si="47"/>
        <v>0</v>
      </c>
      <c r="V41" s="367">
        <v>0</v>
      </c>
      <c r="W41" s="331">
        <f t="shared" si="48"/>
        <v>0</v>
      </c>
      <c r="X41" s="331">
        <v>0</v>
      </c>
      <c r="Y41" s="332">
        <v>0</v>
      </c>
      <c r="Z41" s="331">
        <f t="shared" si="49"/>
        <v>0</v>
      </c>
      <c r="AA41" s="331"/>
      <c r="AB41" s="333">
        <v>7.0000000000000007E-2</v>
      </c>
      <c r="AC41" s="333">
        <v>5.0000000000000001E-3</v>
      </c>
      <c r="AD41" s="331">
        <f t="shared" si="50"/>
        <v>0</v>
      </c>
      <c r="AE41" s="334">
        <f t="shared" si="51"/>
        <v>0</v>
      </c>
    </row>
    <row r="42" spans="1:31" ht="12.75" customHeight="1" x14ac:dyDescent="0.2">
      <c r="A42" s="385" t="s">
        <v>260</v>
      </c>
      <c r="B42" s="322" t="s">
        <v>7</v>
      </c>
      <c r="C42" s="322" t="s">
        <v>1</v>
      </c>
      <c r="D42" s="425"/>
      <c r="E42" s="323">
        <f t="shared" si="26"/>
        <v>160.625</v>
      </c>
      <c r="F42" s="323">
        <f t="shared" si="27"/>
        <v>-160.625</v>
      </c>
      <c r="G42" s="399" t="e">
        <f t="shared" si="28"/>
        <v>#DIV/0!</v>
      </c>
      <c r="H42" s="322">
        <v>6</v>
      </c>
      <c r="I42" s="691">
        <v>32</v>
      </c>
      <c r="J42" s="742">
        <v>1.2</v>
      </c>
      <c r="K42" s="845">
        <v>5140</v>
      </c>
      <c r="L42" s="323">
        <f t="shared" si="29"/>
        <v>160.625</v>
      </c>
      <c r="M42" s="324">
        <f t="shared" si="30"/>
        <v>160.625</v>
      </c>
      <c r="N42" s="325">
        <v>0</v>
      </c>
      <c r="O42" s="324">
        <f t="shared" si="31"/>
        <v>0</v>
      </c>
      <c r="P42" s="325">
        <v>0</v>
      </c>
      <c r="Q42" s="324">
        <f t="shared" si="32"/>
        <v>0</v>
      </c>
      <c r="R42" s="366">
        <v>0</v>
      </c>
      <c r="S42" s="324">
        <f t="shared" si="33"/>
        <v>0</v>
      </c>
      <c r="T42" s="325">
        <v>0</v>
      </c>
      <c r="U42" s="324">
        <f t="shared" si="34"/>
        <v>0</v>
      </c>
      <c r="V42" s="366">
        <v>0</v>
      </c>
      <c r="W42" s="324">
        <f t="shared" si="35"/>
        <v>0</v>
      </c>
      <c r="X42" s="324">
        <v>0</v>
      </c>
      <c r="Y42" s="325">
        <v>0</v>
      </c>
      <c r="Z42" s="324">
        <f t="shared" si="36"/>
        <v>0</v>
      </c>
      <c r="AA42" s="324"/>
      <c r="AB42" s="326">
        <v>7.0000000000000007E-2</v>
      </c>
      <c r="AC42" s="326">
        <v>5.0000000000000001E-3</v>
      </c>
      <c r="AD42" s="324">
        <f t="shared" si="37"/>
        <v>0</v>
      </c>
      <c r="AE42" s="327">
        <f t="shared" si="38"/>
        <v>0</v>
      </c>
    </row>
    <row r="43" spans="1:31" ht="12.75" customHeight="1" x14ac:dyDescent="0.2">
      <c r="A43" s="313" t="s">
        <v>260</v>
      </c>
      <c r="B43" s="314" t="s">
        <v>8</v>
      </c>
      <c r="C43" s="314" t="s">
        <v>1</v>
      </c>
      <c r="D43" s="426"/>
      <c r="E43" s="315">
        <f t="shared" si="26"/>
        <v>169.0625</v>
      </c>
      <c r="F43" s="315">
        <f t="shared" si="27"/>
        <v>-169.0625</v>
      </c>
      <c r="G43" s="400" t="e">
        <f t="shared" si="28"/>
        <v>#DIV/0!</v>
      </c>
      <c r="H43" s="314">
        <v>6</v>
      </c>
      <c r="I43" s="692">
        <v>32</v>
      </c>
      <c r="J43" s="743">
        <v>1.2</v>
      </c>
      <c r="K43" s="845">
        <v>5410</v>
      </c>
      <c r="L43" s="315">
        <f t="shared" si="29"/>
        <v>169.0625</v>
      </c>
      <c r="M43" s="316">
        <f t="shared" si="30"/>
        <v>169.0625</v>
      </c>
      <c r="N43" s="317">
        <v>0</v>
      </c>
      <c r="O43" s="316">
        <f t="shared" si="31"/>
        <v>0</v>
      </c>
      <c r="P43" s="317">
        <v>0</v>
      </c>
      <c r="Q43" s="316">
        <f t="shared" si="32"/>
        <v>0</v>
      </c>
      <c r="R43" s="365">
        <v>0</v>
      </c>
      <c r="S43" s="316">
        <f t="shared" si="33"/>
        <v>0</v>
      </c>
      <c r="T43" s="317">
        <v>0</v>
      </c>
      <c r="U43" s="316">
        <f t="shared" si="34"/>
        <v>0</v>
      </c>
      <c r="V43" s="365">
        <v>0</v>
      </c>
      <c r="W43" s="316">
        <f t="shared" si="35"/>
        <v>0</v>
      </c>
      <c r="X43" s="316">
        <v>0</v>
      </c>
      <c r="Y43" s="317">
        <v>0</v>
      </c>
      <c r="Z43" s="316">
        <f t="shared" si="36"/>
        <v>0</v>
      </c>
      <c r="AA43" s="316"/>
      <c r="AB43" s="318">
        <v>7.0000000000000007E-2</v>
      </c>
      <c r="AC43" s="318">
        <v>5.0000000000000001E-3</v>
      </c>
      <c r="AD43" s="316">
        <f t="shared" si="37"/>
        <v>0</v>
      </c>
      <c r="AE43" s="319">
        <f t="shared" si="38"/>
        <v>0</v>
      </c>
    </row>
    <row r="44" spans="1:31" ht="13.5" customHeight="1" x14ac:dyDescent="0.2">
      <c r="A44" s="313" t="s">
        <v>260</v>
      </c>
      <c r="B44" s="314" t="s">
        <v>9</v>
      </c>
      <c r="C44" s="314" t="s">
        <v>1</v>
      </c>
      <c r="D44" s="426"/>
      <c r="E44" s="315">
        <f t="shared" si="26"/>
        <v>169.84375</v>
      </c>
      <c r="F44" s="315">
        <f t="shared" si="27"/>
        <v>-169.84375</v>
      </c>
      <c r="G44" s="400" t="e">
        <f t="shared" si="28"/>
        <v>#DIV/0!</v>
      </c>
      <c r="H44" s="314">
        <v>6</v>
      </c>
      <c r="I44" s="692">
        <v>32</v>
      </c>
      <c r="J44" s="743">
        <v>1.2</v>
      </c>
      <c r="K44" s="845">
        <v>5435</v>
      </c>
      <c r="L44" s="315">
        <f t="shared" si="29"/>
        <v>169.84375</v>
      </c>
      <c r="M44" s="316">
        <f t="shared" si="30"/>
        <v>169.84375</v>
      </c>
      <c r="N44" s="317">
        <v>0</v>
      </c>
      <c r="O44" s="316">
        <f t="shared" si="31"/>
        <v>0</v>
      </c>
      <c r="P44" s="317">
        <v>0</v>
      </c>
      <c r="Q44" s="316">
        <f t="shared" si="32"/>
        <v>0</v>
      </c>
      <c r="R44" s="365">
        <v>0</v>
      </c>
      <c r="S44" s="316">
        <f t="shared" si="33"/>
        <v>0</v>
      </c>
      <c r="T44" s="317">
        <v>0</v>
      </c>
      <c r="U44" s="316">
        <f t="shared" si="34"/>
        <v>0</v>
      </c>
      <c r="V44" s="365">
        <v>0</v>
      </c>
      <c r="W44" s="316">
        <f t="shared" si="35"/>
        <v>0</v>
      </c>
      <c r="X44" s="316">
        <v>0</v>
      </c>
      <c r="Y44" s="317">
        <v>0</v>
      </c>
      <c r="Z44" s="316">
        <f t="shared" si="36"/>
        <v>0</v>
      </c>
      <c r="AA44" s="316"/>
      <c r="AB44" s="318">
        <v>7.0000000000000007E-2</v>
      </c>
      <c r="AC44" s="318">
        <v>5.0000000000000001E-3</v>
      </c>
      <c r="AD44" s="316">
        <f t="shared" si="37"/>
        <v>0</v>
      </c>
      <c r="AE44" s="319">
        <f t="shared" si="38"/>
        <v>0</v>
      </c>
    </row>
    <row r="45" spans="1:31" ht="12.75" customHeight="1" x14ac:dyDescent="0.2">
      <c r="A45" s="313" t="s">
        <v>260</v>
      </c>
      <c r="B45" s="314" t="s">
        <v>10</v>
      </c>
      <c r="C45" s="314" t="s">
        <v>1</v>
      </c>
      <c r="D45" s="426"/>
      <c r="E45" s="315">
        <f t="shared" si="26"/>
        <v>182.65625</v>
      </c>
      <c r="F45" s="315">
        <f t="shared" si="27"/>
        <v>-182.65625</v>
      </c>
      <c r="G45" s="400" t="e">
        <f t="shared" si="28"/>
        <v>#DIV/0!</v>
      </c>
      <c r="H45" s="314">
        <v>6</v>
      </c>
      <c r="I45" s="692">
        <v>32</v>
      </c>
      <c r="J45" s="743">
        <v>1.2</v>
      </c>
      <c r="K45" s="845">
        <v>5845</v>
      </c>
      <c r="L45" s="315">
        <f t="shared" si="29"/>
        <v>182.65625</v>
      </c>
      <c r="M45" s="316">
        <f t="shared" si="30"/>
        <v>182.65625</v>
      </c>
      <c r="N45" s="317">
        <v>0</v>
      </c>
      <c r="O45" s="316">
        <f t="shared" si="31"/>
        <v>0</v>
      </c>
      <c r="P45" s="317">
        <v>0</v>
      </c>
      <c r="Q45" s="316">
        <f t="shared" si="32"/>
        <v>0</v>
      </c>
      <c r="R45" s="365">
        <v>0</v>
      </c>
      <c r="S45" s="316">
        <f t="shared" si="33"/>
        <v>0</v>
      </c>
      <c r="T45" s="317">
        <v>0</v>
      </c>
      <c r="U45" s="316">
        <f t="shared" si="34"/>
        <v>0</v>
      </c>
      <c r="V45" s="365">
        <v>0</v>
      </c>
      <c r="W45" s="316">
        <f t="shared" si="35"/>
        <v>0</v>
      </c>
      <c r="X45" s="316">
        <v>0</v>
      </c>
      <c r="Y45" s="317">
        <v>0</v>
      </c>
      <c r="Z45" s="316">
        <f t="shared" si="36"/>
        <v>0</v>
      </c>
      <c r="AA45" s="316"/>
      <c r="AB45" s="318">
        <v>7.0000000000000007E-2</v>
      </c>
      <c r="AC45" s="318">
        <v>5.0000000000000001E-3</v>
      </c>
      <c r="AD45" s="316">
        <f t="shared" si="37"/>
        <v>0</v>
      </c>
      <c r="AE45" s="319">
        <f t="shared" si="38"/>
        <v>0</v>
      </c>
    </row>
    <row r="46" spans="1:31" ht="12.75" customHeight="1" thickBot="1" x14ac:dyDescent="0.25">
      <c r="A46" s="328" t="s">
        <v>260</v>
      </c>
      <c r="B46" s="329" t="s">
        <v>11</v>
      </c>
      <c r="C46" s="329" t="s">
        <v>1</v>
      </c>
      <c r="D46" s="427"/>
      <c r="E46" s="330">
        <f t="shared" si="26"/>
        <v>218.59375</v>
      </c>
      <c r="F46" s="330">
        <f t="shared" si="27"/>
        <v>-218.59375</v>
      </c>
      <c r="G46" s="401" t="e">
        <f t="shared" si="28"/>
        <v>#DIV/0!</v>
      </c>
      <c r="H46" s="329">
        <v>6</v>
      </c>
      <c r="I46" s="693">
        <v>32</v>
      </c>
      <c r="J46" s="744">
        <v>1.2</v>
      </c>
      <c r="K46" s="845">
        <v>6995</v>
      </c>
      <c r="L46" s="330">
        <f t="shared" si="29"/>
        <v>218.59375</v>
      </c>
      <c r="M46" s="331">
        <f t="shared" si="30"/>
        <v>218.59375</v>
      </c>
      <c r="N46" s="332">
        <v>0</v>
      </c>
      <c r="O46" s="331">
        <f t="shared" si="31"/>
        <v>0</v>
      </c>
      <c r="P46" s="332">
        <v>0</v>
      </c>
      <c r="Q46" s="331">
        <f t="shared" si="32"/>
        <v>0</v>
      </c>
      <c r="R46" s="367">
        <v>0</v>
      </c>
      <c r="S46" s="331">
        <f t="shared" si="33"/>
        <v>0</v>
      </c>
      <c r="T46" s="332">
        <v>0</v>
      </c>
      <c r="U46" s="331">
        <f t="shared" si="34"/>
        <v>0</v>
      </c>
      <c r="V46" s="367">
        <v>0</v>
      </c>
      <c r="W46" s="331">
        <f t="shared" si="35"/>
        <v>0</v>
      </c>
      <c r="X46" s="331">
        <v>0</v>
      </c>
      <c r="Y46" s="332">
        <v>0</v>
      </c>
      <c r="Z46" s="331">
        <f t="shared" si="36"/>
        <v>0</v>
      </c>
      <c r="AA46" s="331"/>
      <c r="AB46" s="333">
        <v>7.0000000000000007E-2</v>
      </c>
      <c r="AC46" s="333">
        <v>5.0000000000000001E-3</v>
      </c>
      <c r="AD46" s="331">
        <f t="shared" si="37"/>
        <v>0</v>
      </c>
      <c r="AE46" s="334">
        <f t="shared" si="38"/>
        <v>0</v>
      </c>
    </row>
    <row r="47" spans="1:31" ht="12.75" customHeight="1" x14ac:dyDescent="0.2">
      <c r="A47" s="385" t="s">
        <v>261</v>
      </c>
      <c r="B47" s="322" t="s">
        <v>7</v>
      </c>
      <c r="C47" s="322" t="s">
        <v>1</v>
      </c>
      <c r="D47" s="425"/>
      <c r="E47" s="323">
        <f t="shared" si="26"/>
        <v>160.625</v>
      </c>
      <c r="F47" s="323">
        <f t="shared" si="27"/>
        <v>-160.625</v>
      </c>
      <c r="G47" s="399" t="e">
        <f t="shared" si="28"/>
        <v>#DIV/0!</v>
      </c>
      <c r="H47" s="322">
        <v>6</v>
      </c>
      <c r="I47" s="691">
        <v>32</v>
      </c>
      <c r="J47" s="742">
        <v>1.2</v>
      </c>
      <c r="K47" s="845">
        <v>5140</v>
      </c>
      <c r="L47" s="323">
        <f t="shared" si="29"/>
        <v>160.625</v>
      </c>
      <c r="M47" s="324">
        <f t="shared" si="30"/>
        <v>160.625</v>
      </c>
      <c r="N47" s="325">
        <v>0</v>
      </c>
      <c r="O47" s="324">
        <f t="shared" si="31"/>
        <v>0</v>
      </c>
      <c r="P47" s="325">
        <v>0</v>
      </c>
      <c r="Q47" s="324">
        <f t="shared" si="32"/>
        <v>0</v>
      </c>
      <c r="R47" s="366">
        <v>0</v>
      </c>
      <c r="S47" s="324">
        <f t="shared" si="33"/>
        <v>0</v>
      </c>
      <c r="T47" s="325">
        <v>0</v>
      </c>
      <c r="U47" s="324">
        <f t="shared" si="34"/>
        <v>0</v>
      </c>
      <c r="V47" s="366">
        <v>0</v>
      </c>
      <c r="W47" s="324">
        <f t="shared" si="35"/>
        <v>0</v>
      </c>
      <c r="X47" s="324">
        <v>0</v>
      </c>
      <c r="Y47" s="325">
        <v>0</v>
      </c>
      <c r="Z47" s="324">
        <f t="shared" si="36"/>
        <v>0</v>
      </c>
      <c r="AA47" s="324"/>
      <c r="AB47" s="326">
        <v>7.0000000000000007E-2</v>
      </c>
      <c r="AC47" s="326">
        <v>5.0000000000000001E-3</v>
      </c>
      <c r="AD47" s="324">
        <f t="shared" si="37"/>
        <v>0</v>
      </c>
      <c r="AE47" s="327">
        <f t="shared" si="38"/>
        <v>0</v>
      </c>
    </row>
    <row r="48" spans="1:31" ht="12.75" customHeight="1" x14ac:dyDescent="0.2">
      <c r="A48" s="313" t="s">
        <v>261</v>
      </c>
      <c r="B48" s="314" t="s">
        <v>8</v>
      </c>
      <c r="C48" s="314" t="s">
        <v>1</v>
      </c>
      <c r="D48" s="426"/>
      <c r="E48" s="315">
        <f t="shared" si="26"/>
        <v>169.0625</v>
      </c>
      <c r="F48" s="315">
        <f t="shared" si="27"/>
        <v>-169.0625</v>
      </c>
      <c r="G48" s="400" t="e">
        <f t="shared" si="28"/>
        <v>#DIV/0!</v>
      </c>
      <c r="H48" s="314">
        <v>6</v>
      </c>
      <c r="I48" s="692">
        <v>32</v>
      </c>
      <c r="J48" s="743">
        <v>1.2</v>
      </c>
      <c r="K48" s="845">
        <v>5410</v>
      </c>
      <c r="L48" s="315">
        <f t="shared" si="29"/>
        <v>169.0625</v>
      </c>
      <c r="M48" s="316">
        <f t="shared" si="30"/>
        <v>169.0625</v>
      </c>
      <c r="N48" s="317">
        <v>0</v>
      </c>
      <c r="O48" s="316">
        <f t="shared" si="31"/>
        <v>0</v>
      </c>
      <c r="P48" s="317">
        <v>0</v>
      </c>
      <c r="Q48" s="316">
        <f t="shared" si="32"/>
        <v>0</v>
      </c>
      <c r="R48" s="365">
        <v>0</v>
      </c>
      <c r="S48" s="316">
        <f t="shared" si="33"/>
        <v>0</v>
      </c>
      <c r="T48" s="317">
        <v>0</v>
      </c>
      <c r="U48" s="316">
        <f t="shared" si="34"/>
        <v>0</v>
      </c>
      <c r="V48" s="365">
        <v>0</v>
      </c>
      <c r="W48" s="316">
        <f t="shared" si="35"/>
        <v>0</v>
      </c>
      <c r="X48" s="316">
        <v>0</v>
      </c>
      <c r="Y48" s="317">
        <v>0</v>
      </c>
      <c r="Z48" s="316">
        <f t="shared" si="36"/>
        <v>0</v>
      </c>
      <c r="AA48" s="316"/>
      <c r="AB48" s="318">
        <v>7.0000000000000007E-2</v>
      </c>
      <c r="AC48" s="318">
        <v>5.0000000000000001E-3</v>
      </c>
      <c r="AD48" s="316">
        <f t="shared" si="37"/>
        <v>0</v>
      </c>
      <c r="AE48" s="319">
        <f t="shared" si="38"/>
        <v>0</v>
      </c>
    </row>
    <row r="49" spans="1:31" ht="13.5" customHeight="1" x14ac:dyDescent="0.2">
      <c r="A49" s="313" t="s">
        <v>261</v>
      </c>
      <c r="B49" s="314" t="s">
        <v>9</v>
      </c>
      <c r="C49" s="314" t="s">
        <v>1</v>
      </c>
      <c r="D49" s="426"/>
      <c r="E49" s="315">
        <f t="shared" si="26"/>
        <v>169.84375</v>
      </c>
      <c r="F49" s="315">
        <f t="shared" si="27"/>
        <v>-169.84375</v>
      </c>
      <c r="G49" s="400" t="e">
        <f t="shared" si="28"/>
        <v>#DIV/0!</v>
      </c>
      <c r="H49" s="314">
        <v>6</v>
      </c>
      <c r="I49" s="692">
        <v>32</v>
      </c>
      <c r="J49" s="743">
        <v>1.2</v>
      </c>
      <c r="K49" s="845">
        <v>5435</v>
      </c>
      <c r="L49" s="315">
        <f t="shared" si="29"/>
        <v>169.84375</v>
      </c>
      <c r="M49" s="316">
        <f t="shared" si="30"/>
        <v>169.84375</v>
      </c>
      <c r="N49" s="317">
        <v>0</v>
      </c>
      <c r="O49" s="316">
        <f t="shared" si="31"/>
        <v>0</v>
      </c>
      <c r="P49" s="317">
        <v>0</v>
      </c>
      <c r="Q49" s="316">
        <f t="shared" si="32"/>
        <v>0</v>
      </c>
      <c r="R49" s="365">
        <v>0</v>
      </c>
      <c r="S49" s="316">
        <f t="shared" si="33"/>
        <v>0</v>
      </c>
      <c r="T49" s="317">
        <v>0</v>
      </c>
      <c r="U49" s="316">
        <f t="shared" si="34"/>
        <v>0</v>
      </c>
      <c r="V49" s="365">
        <v>0</v>
      </c>
      <c r="W49" s="316">
        <f t="shared" si="35"/>
        <v>0</v>
      </c>
      <c r="X49" s="316">
        <v>0</v>
      </c>
      <c r="Y49" s="317">
        <v>0</v>
      </c>
      <c r="Z49" s="316">
        <f t="shared" si="36"/>
        <v>0</v>
      </c>
      <c r="AA49" s="316"/>
      <c r="AB49" s="318">
        <v>7.0000000000000007E-2</v>
      </c>
      <c r="AC49" s="318">
        <v>5.0000000000000001E-3</v>
      </c>
      <c r="AD49" s="316">
        <f t="shared" si="37"/>
        <v>0</v>
      </c>
      <c r="AE49" s="319">
        <f t="shared" si="38"/>
        <v>0</v>
      </c>
    </row>
    <row r="50" spans="1:31" ht="12.75" customHeight="1" x14ac:dyDescent="0.2">
      <c r="A50" s="313" t="s">
        <v>261</v>
      </c>
      <c r="B50" s="314" t="s">
        <v>10</v>
      </c>
      <c r="C50" s="314" t="s">
        <v>1</v>
      </c>
      <c r="D50" s="426"/>
      <c r="E50" s="315">
        <f t="shared" si="26"/>
        <v>182.65625</v>
      </c>
      <c r="F50" s="315">
        <f t="shared" si="27"/>
        <v>-182.65625</v>
      </c>
      <c r="G50" s="400" t="e">
        <f t="shared" si="28"/>
        <v>#DIV/0!</v>
      </c>
      <c r="H50" s="314">
        <v>6</v>
      </c>
      <c r="I50" s="692">
        <v>32</v>
      </c>
      <c r="J50" s="743">
        <v>1.2</v>
      </c>
      <c r="K50" s="845">
        <v>5845</v>
      </c>
      <c r="L50" s="315">
        <f t="shared" si="29"/>
        <v>182.65625</v>
      </c>
      <c r="M50" s="316">
        <f t="shared" si="30"/>
        <v>182.65625</v>
      </c>
      <c r="N50" s="317">
        <v>0</v>
      </c>
      <c r="O50" s="316">
        <f t="shared" si="31"/>
        <v>0</v>
      </c>
      <c r="P50" s="317">
        <v>0</v>
      </c>
      <c r="Q50" s="316">
        <f t="shared" si="32"/>
        <v>0</v>
      </c>
      <c r="R50" s="365">
        <v>0</v>
      </c>
      <c r="S50" s="316">
        <f t="shared" si="33"/>
        <v>0</v>
      </c>
      <c r="T50" s="317">
        <v>0</v>
      </c>
      <c r="U50" s="316">
        <f t="shared" si="34"/>
        <v>0</v>
      </c>
      <c r="V50" s="365">
        <v>0</v>
      </c>
      <c r="W50" s="316">
        <f t="shared" si="35"/>
        <v>0</v>
      </c>
      <c r="X50" s="316">
        <v>0</v>
      </c>
      <c r="Y50" s="317">
        <v>0</v>
      </c>
      <c r="Z50" s="316">
        <f t="shared" si="36"/>
        <v>0</v>
      </c>
      <c r="AA50" s="316"/>
      <c r="AB50" s="318">
        <v>7.0000000000000007E-2</v>
      </c>
      <c r="AC50" s="318">
        <v>5.0000000000000001E-3</v>
      </c>
      <c r="AD50" s="316">
        <f t="shared" si="37"/>
        <v>0</v>
      </c>
      <c r="AE50" s="319">
        <f t="shared" si="38"/>
        <v>0</v>
      </c>
    </row>
    <row r="51" spans="1:31" ht="13.5" customHeight="1" thickBot="1" x14ac:dyDescent="0.25">
      <c r="A51" s="328" t="s">
        <v>261</v>
      </c>
      <c r="B51" s="329" t="s">
        <v>11</v>
      </c>
      <c r="C51" s="329" t="s">
        <v>1</v>
      </c>
      <c r="D51" s="427"/>
      <c r="E51" s="330">
        <f t="shared" si="26"/>
        <v>218.59375</v>
      </c>
      <c r="F51" s="330">
        <f t="shared" si="27"/>
        <v>-218.59375</v>
      </c>
      <c r="G51" s="401" t="e">
        <f t="shared" si="28"/>
        <v>#DIV/0!</v>
      </c>
      <c r="H51" s="329">
        <v>6</v>
      </c>
      <c r="I51" s="693">
        <v>32</v>
      </c>
      <c r="J51" s="744">
        <v>1.2</v>
      </c>
      <c r="K51" s="845">
        <v>6995</v>
      </c>
      <c r="L51" s="330">
        <f t="shared" si="29"/>
        <v>218.59375</v>
      </c>
      <c r="M51" s="331">
        <f t="shared" si="30"/>
        <v>218.59375</v>
      </c>
      <c r="N51" s="332">
        <v>0</v>
      </c>
      <c r="O51" s="331">
        <f t="shared" si="31"/>
        <v>0</v>
      </c>
      <c r="P51" s="332">
        <v>0</v>
      </c>
      <c r="Q51" s="331">
        <f t="shared" si="32"/>
        <v>0</v>
      </c>
      <c r="R51" s="367">
        <v>0</v>
      </c>
      <c r="S51" s="331">
        <f t="shared" si="33"/>
        <v>0</v>
      </c>
      <c r="T51" s="332">
        <v>0</v>
      </c>
      <c r="U51" s="331">
        <f t="shared" si="34"/>
        <v>0</v>
      </c>
      <c r="V51" s="367">
        <v>0</v>
      </c>
      <c r="W51" s="331">
        <f t="shared" si="35"/>
        <v>0</v>
      </c>
      <c r="X51" s="331">
        <v>0</v>
      </c>
      <c r="Y51" s="332">
        <v>0</v>
      </c>
      <c r="Z51" s="331">
        <f t="shared" si="36"/>
        <v>0</v>
      </c>
      <c r="AA51" s="331"/>
      <c r="AB51" s="333">
        <v>7.0000000000000007E-2</v>
      </c>
      <c r="AC51" s="333">
        <v>5.0000000000000001E-3</v>
      </c>
      <c r="AD51" s="331">
        <f t="shared" si="37"/>
        <v>0</v>
      </c>
      <c r="AE51" s="334">
        <f t="shared" si="38"/>
        <v>0</v>
      </c>
    </row>
    <row r="52" spans="1:31" ht="12.75" customHeight="1" x14ac:dyDescent="0.2">
      <c r="A52" s="385" t="s">
        <v>268</v>
      </c>
      <c r="B52" s="322" t="s">
        <v>7</v>
      </c>
      <c r="C52" s="322" t="s">
        <v>1</v>
      </c>
      <c r="D52" s="425"/>
      <c r="E52" s="323">
        <f t="shared" si="26"/>
        <v>160.625</v>
      </c>
      <c r="F52" s="323">
        <f t="shared" si="27"/>
        <v>-160.625</v>
      </c>
      <c r="G52" s="399" t="e">
        <f t="shared" si="28"/>
        <v>#DIV/0!</v>
      </c>
      <c r="H52" s="322">
        <v>6</v>
      </c>
      <c r="I52" s="691">
        <v>32</v>
      </c>
      <c r="J52" s="742">
        <v>1.2</v>
      </c>
      <c r="K52" s="845">
        <v>5140</v>
      </c>
      <c r="L52" s="323">
        <f t="shared" si="29"/>
        <v>160.625</v>
      </c>
      <c r="M52" s="324">
        <f t="shared" si="30"/>
        <v>160.625</v>
      </c>
      <c r="N52" s="325">
        <v>0</v>
      </c>
      <c r="O52" s="324">
        <f t="shared" si="31"/>
        <v>0</v>
      </c>
      <c r="P52" s="325">
        <v>0</v>
      </c>
      <c r="Q52" s="324">
        <f t="shared" si="32"/>
        <v>0</v>
      </c>
      <c r="R52" s="366">
        <v>0</v>
      </c>
      <c r="S52" s="324">
        <f t="shared" si="33"/>
        <v>0</v>
      </c>
      <c r="T52" s="325">
        <v>0</v>
      </c>
      <c r="U52" s="324">
        <f t="shared" si="34"/>
        <v>0</v>
      </c>
      <c r="V52" s="366">
        <v>0</v>
      </c>
      <c r="W52" s="324">
        <f t="shared" si="35"/>
        <v>0</v>
      </c>
      <c r="X52" s="324">
        <v>0</v>
      </c>
      <c r="Y52" s="325">
        <v>0</v>
      </c>
      <c r="Z52" s="324">
        <f t="shared" si="36"/>
        <v>0</v>
      </c>
      <c r="AA52" s="324"/>
      <c r="AB52" s="326">
        <v>7.0000000000000007E-2</v>
      </c>
      <c r="AC52" s="326">
        <v>5.0000000000000001E-3</v>
      </c>
      <c r="AD52" s="324">
        <f t="shared" si="37"/>
        <v>0</v>
      </c>
      <c r="AE52" s="327">
        <f t="shared" si="38"/>
        <v>0</v>
      </c>
    </row>
    <row r="53" spans="1:31" ht="12.75" customHeight="1" x14ac:dyDescent="0.2">
      <c r="A53" s="313" t="s">
        <v>268</v>
      </c>
      <c r="B53" s="314" t="s">
        <v>8</v>
      </c>
      <c r="C53" s="314" t="s">
        <v>1</v>
      </c>
      <c r="D53" s="426"/>
      <c r="E53" s="315">
        <f t="shared" si="26"/>
        <v>169.0625</v>
      </c>
      <c r="F53" s="315">
        <f t="shared" si="27"/>
        <v>-169.0625</v>
      </c>
      <c r="G53" s="400" t="e">
        <f t="shared" si="28"/>
        <v>#DIV/0!</v>
      </c>
      <c r="H53" s="314">
        <v>6</v>
      </c>
      <c r="I53" s="692">
        <v>32</v>
      </c>
      <c r="J53" s="743">
        <v>1.2</v>
      </c>
      <c r="K53" s="845">
        <v>5410</v>
      </c>
      <c r="L53" s="315">
        <f t="shared" si="29"/>
        <v>169.0625</v>
      </c>
      <c r="M53" s="316">
        <f t="shared" si="30"/>
        <v>169.0625</v>
      </c>
      <c r="N53" s="317">
        <v>0</v>
      </c>
      <c r="O53" s="316">
        <f t="shared" si="31"/>
        <v>0</v>
      </c>
      <c r="P53" s="317">
        <v>0</v>
      </c>
      <c r="Q53" s="316">
        <f t="shared" si="32"/>
        <v>0</v>
      </c>
      <c r="R53" s="365">
        <v>0</v>
      </c>
      <c r="S53" s="316">
        <f t="shared" si="33"/>
        <v>0</v>
      </c>
      <c r="T53" s="317">
        <v>0</v>
      </c>
      <c r="U53" s="316">
        <f t="shared" si="34"/>
        <v>0</v>
      </c>
      <c r="V53" s="365">
        <v>0</v>
      </c>
      <c r="W53" s="316">
        <f t="shared" si="35"/>
        <v>0</v>
      </c>
      <c r="X53" s="316">
        <v>0</v>
      </c>
      <c r="Y53" s="317">
        <v>0</v>
      </c>
      <c r="Z53" s="316">
        <f t="shared" si="36"/>
        <v>0</v>
      </c>
      <c r="AA53" s="316"/>
      <c r="AB53" s="318">
        <v>7.0000000000000007E-2</v>
      </c>
      <c r="AC53" s="318">
        <v>5.0000000000000001E-3</v>
      </c>
      <c r="AD53" s="316">
        <f t="shared" si="37"/>
        <v>0</v>
      </c>
      <c r="AE53" s="319">
        <f t="shared" si="38"/>
        <v>0</v>
      </c>
    </row>
    <row r="54" spans="1:31" ht="13.5" customHeight="1" x14ac:dyDescent="0.2">
      <c r="A54" s="313" t="s">
        <v>268</v>
      </c>
      <c r="B54" s="314" t="s">
        <v>9</v>
      </c>
      <c r="C54" s="314" t="s">
        <v>1</v>
      </c>
      <c r="D54" s="426"/>
      <c r="E54" s="315">
        <f t="shared" si="26"/>
        <v>169.84375</v>
      </c>
      <c r="F54" s="315">
        <f t="shared" si="27"/>
        <v>-169.84375</v>
      </c>
      <c r="G54" s="400" t="e">
        <f t="shared" si="28"/>
        <v>#DIV/0!</v>
      </c>
      <c r="H54" s="314">
        <v>6</v>
      </c>
      <c r="I54" s="692">
        <v>32</v>
      </c>
      <c r="J54" s="743">
        <v>1.2</v>
      </c>
      <c r="K54" s="845">
        <v>5435</v>
      </c>
      <c r="L54" s="315">
        <f t="shared" si="29"/>
        <v>169.84375</v>
      </c>
      <c r="M54" s="316">
        <f t="shared" si="30"/>
        <v>169.84375</v>
      </c>
      <c r="N54" s="317">
        <v>0</v>
      </c>
      <c r="O54" s="316">
        <f t="shared" si="31"/>
        <v>0</v>
      </c>
      <c r="P54" s="317">
        <v>0</v>
      </c>
      <c r="Q54" s="316">
        <f t="shared" si="32"/>
        <v>0</v>
      </c>
      <c r="R54" s="365">
        <v>0</v>
      </c>
      <c r="S54" s="316">
        <f t="shared" si="33"/>
        <v>0</v>
      </c>
      <c r="T54" s="317">
        <v>0</v>
      </c>
      <c r="U54" s="316">
        <f t="shared" si="34"/>
        <v>0</v>
      </c>
      <c r="V54" s="365">
        <v>0</v>
      </c>
      <c r="W54" s="316">
        <f t="shared" si="35"/>
        <v>0</v>
      </c>
      <c r="X54" s="316">
        <v>0</v>
      </c>
      <c r="Y54" s="317">
        <v>0</v>
      </c>
      <c r="Z54" s="316">
        <f t="shared" si="36"/>
        <v>0</v>
      </c>
      <c r="AA54" s="316"/>
      <c r="AB54" s="318">
        <v>7.0000000000000007E-2</v>
      </c>
      <c r="AC54" s="318">
        <v>5.0000000000000001E-3</v>
      </c>
      <c r="AD54" s="316">
        <f t="shared" si="37"/>
        <v>0</v>
      </c>
      <c r="AE54" s="319">
        <f t="shared" si="38"/>
        <v>0</v>
      </c>
    </row>
    <row r="55" spans="1:31" ht="12.75" customHeight="1" x14ac:dyDescent="0.2">
      <c r="A55" s="313" t="s">
        <v>268</v>
      </c>
      <c r="B55" s="314" t="s">
        <v>10</v>
      </c>
      <c r="C55" s="314" t="s">
        <v>1</v>
      </c>
      <c r="D55" s="426"/>
      <c r="E55" s="315">
        <f t="shared" si="26"/>
        <v>182.65625</v>
      </c>
      <c r="F55" s="315">
        <f t="shared" si="27"/>
        <v>-182.65625</v>
      </c>
      <c r="G55" s="400" t="e">
        <f t="shared" si="28"/>
        <v>#DIV/0!</v>
      </c>
      <c r="H55" s="314">
        <v>6</v>
      </c>
      <c r="I55" s="692">
        <v>32</v>
      </c>
      <c r="J55" s="743">
        <v>1.2</v>
      </c>
      <c r="K55" s="845">
        <v>5845</v>
      </c>
      <c r="L55" s="315">
        <f t="shared" si="29"/>
        <v>182.65625</v>
      </c>
      <c r="M55" s="316">
        <f t="shared" si="30"/>
        <v>182.65625</v>
      </c>
      <c r="N55" s="317">
        <v>0</v>
      </c>
      <c r="O55" s="316">
        <f t="shared" si="31"/>
        <v>0</v>
      </c>
      <c r="P55" s="317">
        <v>0</v>
      </c>
      <c r="Q55" s="316">
        <f t="shared" si="32"/>
        <v>0</v>
      </c>
      <c r="R55" s="365">
        <v>0</v>
      </c>
      <c r="S55" s="316">
        <f t="shared" si="33"/>
        <v>0</v>
      </c>
      <c r="T55" s="317">
        <v>0</v>
      </c>
      <c r="U55" s="316">
        <f t="shared" si="34"/>
        <v>0</v>
      </c>
      <c r="V55" s="365">
        <v>0</v>
      </c>
      <c r="W55" s="316">
        <f t="shared" si="35"/>
        <v>0</v>
      </c>
      <c r="X55" s="316">
        <v>0</v>
      </c>
      <c r="Y55" s="317">
        <v>0</v>
      </c>
      <c r="Z55" s="316">
        <f t="shared" si="36"/>
        <v>0</v>
      </c>
      <c r="AA55" s="316"/>
      <c r="AB55" s="318">
        <v>7.0000000000000007E-2</v>
      </c>
      <c r="AC55" s="318">
        <v>5.0000000000000001E-3</v>
      </c>
      <c r="AD55" s="316">
        <f t="shared" si="37"/>
        <v>0</v>
      </c>
      <c r="AE55" s="319">
        <f t="shared" si="38"/>
        <v>0</v>
      </c>
    </row>
    <row r="56" spans="1:31" ht="12.75" customHeight="1" thickBot="1" x14ac:dyDescent="0.25">
      <c r="A56" s="328" t="s">
        <v>268</v>
      </c>
      <c r="B56" s="329" t="s">
        <v>11</v>
      </c>
      <c r="C56" s="329" t="s">
        <v>1</v>
      </c>
      <c r="D56" s="427"/>
      <c r="E56" s="330">
        <f t="shared" si="26"/>
        <v>218.59375</v>
      </c>
      <c r="F56" s="330">
        <f t="shared" si="27"/>
        <v>-218.59375</v>
      </c>
      <c r="G56" s="401" t="e">
        <f t="shared" si="28"/>
        <v>#DIV/0!</v>
      </c>
      <c r="H56" s="329">
        <v>6</v>
      </c>
      <c r="I56" s="693">
        <v>32</v>
      </c>
      <c r="J56" s="744">
        <v>1.2</v>
      </c>
      <c r="K56" s="845">
        <v>6995</v>
      </c>
      <c r="L56" s="330">
        <f t="shared" si="29"/>
        <v>218.59375</v>
      </c>
      <c r="M56" s="331">
        <f t="shared" si="30"/>
        <v>218.59375</v>
      </c>
      <c r="N56" s="332">
        <v>0</v>
      </c>
      <c r="O56" s="331">
        <f t="shared" si="31"/>
        <v>0</v>
      </c>
      <c r="P56" s="332">
        <v>0</v>
      </c>
      <c r="Q56" s="331">
        <f t="shared" si="32"/>
        <v>0</v>
      </c>
      <c r="R56" s="367">
        <v>0</v>
      </c>
      <c r="S56" s="331">
        <f t="shared" si="33"/>
        <v>0</v>
      </c>
      <c r="T56" s="332">
        <v>0</v>
      </c>
      <c r="U56" s="331">
        <f t="shared" si="34"/>
        <v>0</v>
      </c>
      <c r="V56" s="367">
        <v>0</v>
      </c>
      <c r="W56" s="331">
        <f t="shared" si="35"/>
        <v>0</v>
      </c>
      <c r="X56" s="331">
        <v>0</v>
      </c>
      <c r="Y56" s="332">
        <v>0</v>
      </c>
      <c r="Z56" s="331">
        <f t="shared" si="36"/>
        <v>0</v>
      </c>
      <c r="AA56" s="331"/>
      <c r="AB56" s="333">
        <v>7.0000000000000007E-2</v>
      </c>
      <c r="AC56" s="333">
        <v>5.0000000000000001E-3</v>
      </c>
      <c r="AD56" s="331">
        <f t="shared" si="37"/>
        <v>0</v>
      </c>
      <c r="AE56" s="334">
        <f t="shared" si="38"/>
        <v>0</v>
      </c>
    </row>
    <row r="57" spans="1:31" ht="12.75" customHeight="1" x14ac:dyDescent="0.2">
      <c r="A57" s="385" t="s">
        <v>269</v>
      </c>
      <c r="B57" s="322" t="s">
        <v>7</v>
      </c>
      <c r="C57" s="322" t="s">
        <v>1</v>
      </c>
      <c r="D57" s="425"/>
      <c r="E57" s="323">
        <f t="shared" si="26"/>
        <v>160.625</v>
      </c>
      <c r="F57" s="323">
        <f t="shared" si="27"/>
        <v>-160.625</v>
      </c>
      <c r="G57" s="399" t="e">
        <f t="shared" si="28"/>
        <v>#DIV/0!</v>
      </c>
      <c r="H57" s="322">
        <v>6</v>
      </c>
      <c r="I57" s="691">
        <v>32</v>
      </c>
      <c r="J57" s="742">
        <v>1.2</v>
      </c>
      <c r="K57" s="845">
        <v>5140</v>
      </c>
      <c r="L57" s="323">
        <f t="shared" si="29"/>
        <v>160.625</v>
      </c>
      <c r="M57" s="324">
        <f t="shared" si="30"/>
        <v>160.625</v>
      </c>
      <c r="N57" s="325">
        <v>0</v>
      </c>
      <c r="O57" s="324">
        <f t="shared" si="31"/>
        <v>0</v>
      </c>
      <c r="P57" s="325">
        <v>0</v>
      </c>
      <c r="Q57" s="324">
        <f t="shared" si="32"/>
        <v>0</v>
      </c>
      <c r="R57" s="366">
        <v>0</v>
      </c>
      <c r="S57" s="324">
        <f t="shared" si="33"/>
        <v>0</v>
      </c>
      <c r="T57" s="325">
        <v>0</v>
      </c>
      <c r="U57" s="324">
        <f t="shared" si="34"/>
        <v>0</v>
      </c>
      <c r="V57" s="366">
        <v>0</v>
      </c>
      <c r="W57" s="324">
        <f t="shared" si="35"/>
        <v>0</v>
      </c>
      <c r="X57" s="324">
        <v>0</v>
      </c>
      <c r="Y57" s="325">
        <v>0</v>
      </c>
      <c r="Z57" s="324">
        <f t="shared" si="36"/>
        <v>0</v>
      </c>
      <c r="AA57" s="324"/>
      <c r="AB57" s="326">
        <v>7.0000000000000007E-2</v>
      </c>
      <c r="AC57" s="326">
        <v>5.0000000000000001E-3</v>
      </c>
      <c r="AD57" s="324">
        <f t="shared" si="37"/>
        <v>0</v>
      </c>
      <c r="AE57" s="327">
        <f t="shared" si="38"/>
        <v>0</v>
      </c>
    </row>
    <row r="58" spans="1:31" ht="12.75" customHeight="1" x14ac:dyDescent="0.2">
      <c r="A58" s="313" t="s">
        <v>268</v>
      </c>
      <c r="B58" s="314" t="s">
        <v>8</v>
      </c>
      <c r="C58" s="314" t="s">
        <v>1</v>
      </c>
      <c r="D58" s="426"/>
      <c r="E58" s="315">
        <f t="shared" si="26"/>
        <v>169.0625</v>
      </c>
      <c r="F58" s="315">
        <f t="shared" si="27"/>
        <v>-169.0625</v>
      </c>
      <c r="G58" s="400" t="e">
        <f t="shared" si="28"/>
        <v>#DIV/0!</v>
      </c>
      <c r="H58" s="314">
        <v>6</v>
      </c>
      <c r="I58" s="692">
        <v>32</v>
      </c>
      <c r="J58" s="743">
        <v>1.2</v>
      </c>
      <c r="K58" s="845">
        <v>5410</v>
      </c>
      <c r="L58" s="315">
        <f t="shared" si="29"/>
        <v>169.0625</v>
      </c>
      <c r="M58" s="316">
        <f t="shared" si="30"/>
        <v>169.0625</v>
      </c>
      <c r="N58" s="317">
        <v>0</v>
      </c>
      <c r="O58" s="316">
        <f t="shared" si="31"/>
        <v>0</v>
      </c>
      <c r="P58" s="317">
        <v>0</v>
      </c>
      <c r="Q58" s="316">
        <f t="shared" si="32"/>
        <v>0</v>
      </c>
      <c r="R58" s="365">
        <v>0</v>
      </c>
      <c r="S58" s="316">
        <f t="shared" si="33"/>
        <v>0</v>
      </c>
      <c r="T58" s="317">
        <v>0</v>
      </c>
      <c r="U58" s="316">
        <f t="shared" si="34"/>
        <v>0</v>
      </c>
      <c r="V58" s="365">
        <v>0</v>
      </c>
      <c r="W58" s="316">
        <f t="shared" si="35"/>
        <v>0</v>
      </c>
      <c r="X58" s="316">
        <v>0</v>
      </c>
      <c r="Y58" s="317">
        <v>0</v>
      </c>
      <c r="Z58" s="316">
        <f t="shared" si="36"/>
        <v>0</v>
      </c>
      <c r="AA58" s="316"/>
      <c r="AB58" s="318">
        <v>7.0000000000000007E-2</v>
      </c>
      <c r="AC58" s="318">
        <v>5.0000000000000001E-3</v>
      </c>
      <c r="AD58" s="316">
        <f t="shared" si="37"/>
        <v>0</v>
      </c>
      <c r="AE58" s="319">
        <f t="shared" si="38"/>
        <v>0</v>
      </c>
    </row>
    <row r="59" spans="1:31" ht="13.5" customHeight="1" x14ac:dyDescent="0.2">
      <c r="A59" s="313" t="s">
        <v>268</v>
      </c>
      <c r="B59" s="314" t="s">
        <v>9</v>
      </c>
      <c r="C59" s="314" t="s">
        <v>1</v>
      </c>
      <c r="D59" s="426"/>
      <c r="E59" s="315">
        <f t="shared" si="26"/>
        <v>169.84375</v>
      </c>
      <c r="F59" s="315">
        <f t="shared" si="27"/>
        <v>-169.84375</v>
      </c>
      <c r="G59" s="400" t="e">
        <f t="shared" si="28"/>
        <v>#DIV/0!</v>
      </c>
      <c r="H59" s="314">
        <v>6</v>
      </c>
      <c r="I59" s="692">
        <v>32</v>
      </c>
      <c r="J59" s="743">
        <v>1.2</v>
      </c>
      <c r="K59" s="845">
        <v>5435</v>
      </c>
      <c r="L59" s="315">
        <f t="shared" si="29"/>
        <v>169.84375</v>
      </c>
      <c r="M59" s="316">
        <f t="shared" si="30"/>
        <v>169.84375</v>
      </c>
      <c r="N59" s="317">
        <v>0</v>
      </c>
      <c r="O59" s="316">
        <f t="shared" si="31"/>
        <v>0</v>
      </c>
      <c r="P59" s="317">
        <v>0</v>
      </c>
      <c r="Q59" s="316">
        <f t="shared" si="32"/>
        <v>0</v>
      </c>
      <c r="R59" s="365">
        <v>0</v>
      </c>
      <c r="S59" s="316">
        <f t="shared" si="33"/>
        <v>0</v>
      </c>
      <c r="T59" s="317">
        <v>0</v>
      </c>
      <c r="U59" s="316">
        <f t="shared" si="34"/>
        <v>0</v>
      </c>
      <c r="V59" s="365">
        <v>0</v>
      </c>
      <c r="W59" s="316">
        <f t="shared" si="35"/>
        <v>0</v>
      </c>
      <c r="X59" s="316">
        <v>0</v>
      </c>
      <c r="Y59" s="317">
        <v>0</v>
      </c>
      <c r="Z59" s="316">
        <f t="shared" si="36"/>
        <v>0</v>
      </c>
      <c r="AA59" s="316"/>
      <c r="AB59" s="318">
        <v>7.0000000000000007E-2</v>
      </c>
      <c r="AC59" s="318">
        <v>5.0000000000000001E-3</v>
      </c>
      <c r="AD59" s="316">
        <f t="shared" si="37"/>
        <v>0</v>
      </c>
      <c r="AE59" s="319">
        <f t="shared" si="38"/>
        <v>0</v>
      </c>
    </row>
    <row r="60" spans="1:31" ht="12.75" customHeight="1" x14ac:dyDescent="0.2">
      <c r="A60" s="313" t="s">
        <v>268</v>
      </c>
      <c r="B60" s="314" t="s">
        <v>10</v>
      </c>
      <c r="C60" s="314" t="s">
        <v>1</v>
      </c>
      <c r="D60" s="426"/>
      <c r="E60" s="315">
        <f t="shared" si="26"/>
        <v>182.65625</v>
      </c>
      <c r="F60" s="315">
        <f t="shared" si="27"/>
        <v>-182.65625</v>
      </c>
      <c r="G60" s="400" t="e">
        <f t="shared" si="28"/>
        <v>#DIV/0!</v>
      </c>
      <c r="H60" s="314">
        <v>6</v>
      </c>
      <c r="I60" s="692">
        <v>32</v>
      </c>
      <c r="J60" s="743">
        <v>1.2</v>
      </c>
      <c r="K60" s="845">
        <v>5845</v>
      </c>
      <c r="L60" s="315">
        <f t="shared" si="29"/>
        <v>182.65625</v>
      </c>
      <c r="M60" s="316">
        <f t="shared" si="30"/>
        <v>182.65625</v>
      </c>
      <c r="N60" s="317">
        <v>0</v>
      </c>
      <c r="O60" s="316">
        <f t="shared" si="31"/>
        <v>0</v>
      </c>
      <c r="P60" s="317">
        <v>0</v>
      </c>
      <c r="Q60" s="316">
        <f t="shared" si="32"/>
        <v>0</v>
      </c>
      <c r="R60" s="365">
        <v>0</v>
      </c>
      <c r="S60" s="316">
        <f t="shared" si="33"/>
        <v>0</v>
      </c>
      <c r="T60" s="317">
        <v>0</v>
      </c>
      <c r="U60" s="316">
        <f t="shared" si="34"/>
        <v>0</v>
      </c>
      <c r="V60" s="365">
        <v>0</v>
      </c>
      <c r="W60" s="316">
        <f t="shared" si="35"/>
        <v>0</v>
      </c>
      <c r="X60" s="316">
        <v>0</v>
      </c>
      <c r="Y60" s="317">
        <v>0</v>
      </c>
      <c r="Z60" s="316">
        <f t="shared" si="36"/>
        <v>0</v>
      </c>
      <c r="AA60" s="316"/>
      <c r="AB60" s="318">
        <v>7.0000000000000007E-2</v>
      </c>
      <c r="AC60" s="318">
        <v>5.0000000000000001E-3</v>
      </c>
      <c r="AD60" s="316">
        <f t="shared" si="37"/>
        <v>0</v>
      </c>
      <c r="AE60" s="319">
        <f t="shared" si="38"/>
        <v>0</v>
      </c>
    </row>
    <row r="61" spans="1:31" ht="13.5" customHeight="1" thickBot="1" x14ac:dyDescent="0.25">
      <c r="A61" s="328" t="s">
        <v>268</v>
      </c>
      <c r="B61" s="329" t="s">
        <v>11</v>
      </c>
      <c r="C61" s="329" t="s">
        <v>1</v>
      </c>
      <c r="D61" s="427"/>
      <c r="E61" s="330">
        <f t="shared" si="26"/>
        <v>218.59375</v>
      </c>
      <c r="F61" s="330">
        <f t="shared" si="27"/>
        <v>-218.59375</v>
      </c>
      <c r="G61" s="401" t="e">
        <f t="shared" si="28"/>
        <v>#DIV/0!</v>
      </c>
      <c r="H61" s="329">
        <v>6</v>
      </c>
      <c r="I61" s="693">
        <v>32</v>
      </c>
      <c r="J61" s="744">
        <v>1.2</v>
      </c>
      <c r="K61" s="845">
        <v>6995</v>
      </c>
      <c r="L61" s="330">
        <f t="shared" si="29"/>
        <v>218.59375</v>
      </c>
      <c r="M61" s="331">
        <f t="shared" si="30"/>
        <v>218.59375</v>
      </c>
      <c r="N61" s="332">
        <v>0</v>
      </c>
      <c r="O61" s="331">
        <f t="shared" si="31"/>
        <v>0</v>
      </c>
      <c r="P61" s="332">
        <v>0</v>
      </c>
      <c r="Q61" s="331">
        <f t="shared" si="32"/>
        <v>0</v>
      </c>
      <c r="R61" s="367">
        <v>0</v>
      </c>
      <c r="S61" s="331">
        <f t="shared" si="33"/>
        <v>0</v>
      </c>
      <c r="T61" s="332">
        <v>0</v>
      </c>
      <c r="U61" s="331">
        <f t="shared" si="34"/>
        <v>0</v>
      </c>
      <c r="V61" s="367">
        <v>0</v>
      </c>
      <c r="W61" s="331">
        <f t="shared" si="35"/>
        <v>0</v>
      </c>
      <c r="X61" s="331">
        <v>0</v>
      </c>
      <c r="Y61" s="332">
        <v>0</v>
      </c>
      <c r="Z61" s="331">
        <f t="shared" si="36"/>
        <v>0</v>
      </c>
      <c r="AA61" s="331"/>
      <c r="AB61" s="333">
        <v>7.0000000000000007E-2</v>
      </c>
      <c r="AC61" s="333">
        <v>5.0000000000000001E-3</v>
      </c>
      <c r="AD61" s="331">
        <f t="shared" si="37"/>
        <v>0</v>
      </c>
      <c r="AE61" s="334">
        <f t="shared" si="38"/>
        <v>0</v>
      </c>
    </row>
    <row r="62" spans="1:31" x14ac:dyDescent="0.2">
      <c r="A62" s="385" t="s">
        <v>296</v>
      </c>
      <c r="B62" s="322" t="s">
        <v>7</v>
      </c>
      <c r="C62" s="322" t="s">
        <v>1</v>
      </c>
      <c r="D62" s="425"/>
      <c r="E62" s="323">
        <f t="shared" ref="E62:E71" si="52">SUM(M62,O62,Q62,S62,U62,W62,X62,Z62,AA62,AD62,AE62)</f>
        <v>160.625</v>
      </c>
      <c r="F62" s="323">
        <f t="shared" ref="F62:F71" si="53">D62-E62</f>
        <v>-160.625</v>
      </c>
      <c r="G62" s="399" t="e">
        <f t="shared" ref="G62:G71" si="54">F62/D62</f>
        <v>#DIV/0!</v>
      </c>
      <c r="H62" s="322">
        <v>6</v>
      </c>
      <c r="I62" s="691">
        <v>32</v>
      </c>
      <c r="J62" s="742">
        <v>1.2</v>
      </c>
      <c r="K62" s="845">
        <v>5140</v>
      </c>
      <c r="L62" s="323">
        <f t="shared" ref="L62:L71" si="55">K62/I62</f>
        <v>160.625</v>
      </c>
      <c r="M62" s="324">
        <f t="shared" ref="M62:M71" si="56">L62</f>
        <v>160.625</v>
      </c>
      <c r="N62" s="325">
        <v>0</v>
      </c>
      <c r="O62" s="324">
        <f t="shared" ref="O62:O71" si="57">(N62/I62)*H62</f>
        <v>0</v>
      </c>
      <c r="P62" s="325">
        <v>0</v>
      </c>
      <c r="Q62" s="324">
        <f t="shared" ref="Q62:Q71" si="58">P62/I62</f>
        <v>0</v>
      </c>
      <c r="R62" s="366">
        <v>0</v>
      </c>
      <c r="S62" s="324">
        <f t="shared" ref="S62:S71" si="59">(R62/I62)*H62</f>
        <v>0</v>
      </c>
      <c r="T62" s="325">
        <v>0</v>
      </c>
      <c r="U62" s="324">
        <f t="shared" ref="U62:U71" si="60">(T62/I62)</f>
        <v>0</v>
      </c>
      <c r="V62" s="366">
        <v>0</v>
      </c>
      <c r="W62" s="324">
        <f t="shared" ref="W62:W71" si="61">(V62/I62)</f>
        <v>0</v>
      </c>
      <c r="X62" s="324">
        <v>0</v>
      </c>
      <c r="Y62" s="325">
        <v>0</v>
      </c>
      <c r="Z62" s="324">
        <f t="shared" ref="Z62:Z71" si="62">Y62/I62</f>
        <v>0</v>
      </c>
      <c r="AA62" s="324"/>
      <c r="AB62" s="326">
        <v>7.0000000000000007E-2</v>
      </c>
      <c r="AC62" s="326">
        <v>5.0000000000000001E-3</v>
      </c>
      <c r="AD62" s="324">
        <f t="shared" ref="AD62:AD71" si="63">D62*AB62</f>
        <v>0</v>
      </c>
      <c r="AE62" s="327">
        <f t="shared" ref="AE62:AE71" si="64">D62*AC62</f>
        <v>0</v>
      </c>
    </row>
    <row r="63" spans="1:31" x14ac:dyDescent="0.2">
      <c r="A63" s="313" t="s">
        <v>296</v>
      </c>
      <c r="B63" s="314" t="s">
        <v>8</v>
      </c>
      <c r="C63" s="314" t="s">
        <v>1</v>
      </c>
      <c r="D63" s="426"/>
      <c r="E63" s="315">
        <f t="shared" si="52"/>
        <v>169.0625</v>
      </c>
      <c r="F63" s="315">
        <f t="shared" si="53"/>
        <v>-169.0625</v>
      </c>
      <c r="G63" s="400" t="e">
        <f t="shared" si="54"/>
        <v>#DIV/0!</v>
      </c>
      <c r="H63" s="314">
        <v>6</v>
      </c>
      <c r="I63" s="692">
        <v>32</v>
      </c>
      <c r="J63" s="743">
        <v>1.2</v>
      </c>
      <c r="K63" s="845">
        <v>5410</v>
      </c>
      <c r="L63" s="315">
        <f t="shared" si="55"/>
        <v>169.0625</v>
      </c>
      <c r="M63" s="316">
        <f t="shared" si="56"/>
        <v>169.0625</v>
      </c>
      <c r="N63" s="317">
        <v>0</v>
      </c>
      <c r="O63" s="316">
        <f t="shared" si="57"/>
        <v>0</v>
      </c>
      <c r="P63" s="317">
        <v>0</v>
      </c>
      <c r="Q63" s="316">
        <f t="shared" si="58"/>
        <v>0</v>
      </c>
      <c r="R63" s="365">
        <v>0</v>
      </c>
      <c r="S63" s="316">
        <f t="shared" si="59"/>
        <v>0</v>
      </c>
      <c r="T63" s="317">
        <v>0</v>
      </c>
      <c r="U63" s="316">
        <f t="shared" si="60"/>
        <v>0</v>
      </c>
      <c r="V63" s="365">
        <v>0</v>
      </c>
      <c r="W63" s="316">
        <f t="shared" si="61"/>
        <v>0</v>
      </c>
      <c r="X63" s="316">
        <v>0</v>
      </c>
      <c r="Y63" s="317">
        <v>0</v>
      </c>
      <c r="Z63" s="316">
        <f t="shared" si="62"/>
        <v>0</v>
      </c>
      <c r="AA63" s="316"/>
      <c r="AB63" s="318">
        <v>7.0000000000000007E-2</v>
      </c>
      <c r="AC63" s="318">
        <v>5.0000000000000001E-3</v>
      </c>
      <c r="AD63" s="316">
        <f t="shared" si="63"/>
        <v>0</v>
      </c>
      <c r="AE63" s="319">
        <f t="shared" si="64"/>
        <v>0</v>
      </c>
    </row>
    <row r="64" spans="1:31" x14ac:dyDescent="0.2">
      <c r="A64" s="313" t="s">
        <v>296</v>
      </c>
      <c r="B64" s="314" t="s">
        <v>9</v>
      </c>
      <c r="C64" s="314" t="s">
        <v>1</v>
      </c>
      <c r="D64" s="426"/>
      <c r="E64" s="315">
        <f t="shared" si="52"/>
        <v>169.84375</v>
      </c>
      <c r="F64" s="315">
        <f t="shared" si="53"/>
        <v>-169.84375</v>
      </c>
      <c r="G64" s="400" t="e">
        <f t="shared" si="54"/>
        <v>#DIV/0!</v>
      </c>
      <c r="H64" s="314">
        <v>6</v>
      </c>
      <c r="I64" s="692">
        <v>32</v>
      </c>
      <c r="J64" s="743">
        <v>1.2</v>
      </c>
      <c r="K64" s="845">
        <v>5435</v>
      </c>
      <c r="L64" s="315">
        <f t="shared" si="55"/>
        <v>169.84375</v>
      </c>
      <c r="M64" s="316">
        <f t="shared" si="56"/>
        <v>169.84375</v>
      </c>
      <c r="N64" s="317">
        <v>0</v>
      </c>
      <c r="O64" s="316">
        <f t="shared" si="57"/>
        <v>0</v>
      </c>
      <c r="P64" s="317">
        <v>0</v>
      </c>
      <c r="Q64" s="316">
        <f t="shared" si="58"/>
        <v>0</v>
      </c>
      <c r="R64" s="365">
        <v>0</v>
      </c>
      <c r="S64" s="316">
        <f t="shared" si="59"/>
        <v>0</v>
      </c>
      <c r="T64" s="317">
        <v>0</v>
      </c>
      <c r="U64" s="316">
        <f t="shared" si="60"/>
        <v>0</v>
      </c>
      <c r="V64" s="365">
        <v>0</v>
      </c>
      <c r="W64" s="316">
        <f t="shared" si="61"/>
        <v>0</v>
      </c>
      <c r="X64" s="316">
        <v>0</v>
      </c>
      <c r="Y64" s="317">
        <v>0</v>
      </c>
      <c r="Z64" s="316">
        <f t="shared" si="62"/>
        <v>0</v>
      </c>
      <c r="AA64" s="316"/>
      <c r="AB64" s="318">
        <v>7.0000000000000007E-2</v>
      </c>
      <c r="AC64" s="318">
        <v>5.0000000000000001E-3</v>
      </c>
      <c r="AD64" s="316">
        <f t="shared" si="63"/>
        <v>0</v>
      </c>
      <c r="AE64" s="319">
        <f t="shared" si="64"/>
        <v>0</v>
      </c>
    </row>
    <row r="65" spans="1:31" x14ac:dyDescent="0.2">
      <c r="A65" s="313" t="s">
        <v>296</v>
      </c>
      <c r="B65" s="314" t="s">
        <v>10</v>
      </c>
      <c r="C65" s="314" t="s">
        <v>1</v>
      </c>
      <c r="D65" s="426"/>
      <c r="E65" s="315">
        <f t="shared" si="52"/>
        <v>182.65625</v>
      </c>
      <c r="F65" s="315">
        <f t="shared" si="53"/>
        <v>-182.65625</v>
      </c>
      <c r="G65" s="400" t="e">
        <f t="shared" si="54"/>
        <v>#DIV/0!</v>
      </c>
      <c r="H65" s="314">
        <v>6</v>
      </c>
      <c r="I65" s="692">
        <v>32</v>
      </c>
      <c r="J65" s="743">
        <v>1.2</v>
      </c>
      <c r="K65" s="845">
        <v>5845</v>
      </c>
      <c r="L65" s="315">
        <f t="shared" si="55"/>
        <v>182.65625</v>
      </c>
      <c r="M65" s="316">
        <f t="shared" si="56"/>
        <v>182.65625</v>
      </c>
      <c r="N65" s="317">
        <v>0</v>
      </c>
      <c r="O65" s="316">
        <f t="shared" si="57"/>
        <v>0</v>
      </c>
      <c r="P65" s="317">
        <v>0</v>
      </c>
      <c r="Q65" s="316">
        <f t="shared" si="58"/>
        <v>0</v>
      </c>
      <c r="R65" s="365">
        <v>0</v>
      </c>
      <c r="S65" s="316">
        <f t="shared" si="59"/>
        <v>0</v>
      </c>
      <c r="T65" s="317">
        <v>0</v>
      </c>
      <c r="U65" s="316">
        <f t="shared" si="60"/>
        <v>0</v>
      </c>
      <c r="V65" s="365">
        <v>0</v>
      </c>
      <c r="W65" s="316">
        <f t="shared" si="61"/>
        <v>0</v>
      </c>
      <c r="X65" s="316">
        <v>0</v>
      </c>
      <c r="Y65" s="317">
        <v>0</v>
      </c>
      <c r="Z65" s="316">
        <f t="shared" si="62"/>
        <v>0</v>
      </c>
      <c r="AA65" s="316"/>
      <c r="AB65" s="318">
        <v>7.0000000000000007E-2</v>
      </c>
      <c r="AC65" s="318">
        <v>5.0000000000000001E-3</v>
      </c>
      <c r="AD65" s="316">
        <f t="shared" si="63"/>
        <v>0</v>
      </c>
      <c r="AE65" s="319">
        <f t="shared" si="64"/>
        <v>0</v>
      </c>
    </row>
    <row r="66" spans="1:31" ht="13.5" thickBot="1" x14ac:dyDescent="0.25">
      <c r="A66" s="328" t="s">
        <v>296</v>
      </c>
      <c r="B66" s="329" t="s">
        <v>11</v>
      </c>
      <c r="C66" s="329" t="s">
        <v>1</v>
      </c>
      <c r="D66" s="427"/>
      <c r="E66" s="330">
        <f t="shared" si="52"/>
        <v>218.59375</v>
      </c>
      <c r="F66" s="330">
        <f t="shared" si="53"/>
        <v>-218.59375</v>
      </c>
      <c r="G66" s="401" t="e">
        <f t="shared" si="54"/>
        <v>#DIV/0!</v>
      </c>
      <c r="H66" s="329">
        <v>6</v>
      </c>
      <c r="I66" s="693">
        <v>32</v>
      </c>
      <c r="J66" s="744">
        <v>1.2</v>
      </c>
      <c r="K66" s="845">
        <v>6995</v>
      </c>
      <c r="L66" s="330">
        <f t="shared" si="55"/>
        <v>218.59375</v>
      </c>
      <c r="M66" s="331">
        <f t="shared" si="56"/>
        <v>218.59375</v>
      </c>
      <c r="N66" s="332">
        <v>0</v>
      </c>
      <c r="O66" s="331">
        <f t="shared" si="57"/>
        <v>0</v>
      </c>
      <c r="P66" s="332">
        <v>0</v>
      </c>
      <c r="Q66" s="331">
        <f t="shared" si="58"/>
        <v>0</v>
      </c>
      <c r="R66" s="367">
        <v>0</v>
      </c>
      <c r="S66" s="331">
        <f t="shared" si="59"/>
        <v>0</v>
      </c>
      <c r="T66" s="332">
        <v>0</v>
      </c>
      <c r="U66" s="331">
        <f t="shared" si="60"/>
        <v>0</v>
      </c>
      <c r="V66" s="367">
        <v>0</v>
      </c>
      <c r="W66" s="331">
        <f t="shared" si="61"/>
        <v>0</v>
      </c>
      <c r="X66" s="331">
        <v>0</v>
      </c>
      <c r="Y66" s="332">
        <v>0</v>
      </c>
      <c r="Z66" s="331">
        <f t="shared" si="62"/>
        <v>0</v>
      </c>
      <c r="AA66" s="331"/>
      <c r="AB66" s="333">
        <v>7.0000000000000007E-2</v>
      </c>
      <c r="AC66" s="333">
        <v>5.0000000000000001E-3</v>
      </c>
      <c r="AD66" s="331">
        <f t="shared" si="63"/>
        <v>0</v>
      </c>
      <c r="AE66" s="334">
        <f t="shared" si="64"/>
        <v>0</v>
      </c>
    </row>
    <row r="67" spans="1:31" x14ac:dyDescent="0.2">
      <c r="A67" s="385" t="s">
        <v>297</v>
      </c>
      <c r="B67" s="322" t="s">
        <v>7</v>
      </c>
      <c r="C67" s="322" t="s">
        <v>1</v>
      </c>
      <c r="D67" s="425"/>
      <c r="E67" s="323">
        <f t="shared" si="52"/>
        <v>160.625</v>
      </c>
      <c r="F67" s="323">
        <f t="shared" si="53"/>
        <v>-160.625</v>
      </c>
      <c r="G67" s="399" t="e">
        <f t="shared" si="54"/>
        <v>#DIV/0!</v>
      </c>
      <c r="H67" s="322">
        <v>6</v>
      </c>
      <c r="I67" s="691">
        <v>32</v>
      </c>
      <c r="J67" s="742">
        <v>1.2</v>
      </c>
      <c r="K67" s="845">
        <v>5140</v>
      </c>
      <c r="L67" s="323">
        <f t="shared" si="55"/>
        <v>160.625</v>
      </c>
      <c r="M67" s="324">
        <f t="shared" si="56"/>
        <v>160.625</v>
      </c>
      <c r="N67" s="325">
        <v>0</v>
      </c>
      <c r="O67" s="324">
        <f t="shared" si="57"/>
        <v>0</v>
      </c>
      <c r="P67" s="325">
        <v>0</v>
      </c>
      <c r="Q67" s="324">
        <f t="shared" si="58"/>
        <v>0</v>
      </c>
      <c r="R67" s="366">
        <v>0</v>
      </c>
      <c r="S67" s="324">
        <f t="shared" si="59"/>
        <v>0</v>
      </c>
      <c r="T67" s="325">
        <v>0</v>
      </c>
      <c r="U67" s="324">
        <f t="shared" si="60"/>
        <v>0</v>
      </c>
      <c r="V67" s="366">
        <v>0</v>
      </c>
      <c r="W67" s="324">
        <f t="shared" si="61"/>
        <v>0</v>
      </c>
      <c r="X67" s="324">
        <v>0</v>
      </c>
      <c r="Y67" s="325">
        <v>0</v>
      </c>
      <c r="Z67" s="324">
        <f t="shared" si="62"/>
        <v>0</v>
      </c>
      <c r="AA67" s="324"/>
      <c r="AB67" s="326">
        <v>7.0000000000000007E-2</v>
      </c>
      <c r="AC67" s="326">
        <v>5.0000000000000001E-3</v>
      </c>
      <c r="AD67" s="324">
        <f t="shared" si="63"/>
        <v>0</v>
      </c>
      <c r="AE67" s="327">
        <f t="shared" si="64"/>
        <v>0</v>
      </c>
    </row>
    <row r="68" spans="1:31" x14ac:dyDescent="0.2">
      <c r="A68" s="313" t="s">
        <v>297</v>
      </c>
      <c r="B68" s="314" t="s">
        <v>8</v>
      </c>
      <c r="C68" s="314" t="s">
        <v>1</v>
      </c>
      <c r="D68" s="426"/>
      <c r="E68" s="315">
        <f t="shared" si="52"/>
        <v>169.0625</v>
      </c>
      <c r="F68" s="315">
        <f t="shared" si="53"/>
        <v>-169.0625</v>
      </c>
      <c r="G68" s="400" t="e">
        <f t="shared" si="54"/>
        <v>#DIV/0!</v>
      </c>
      <c r="H68" s="314">
        <v>6</v>
      </c>
      <c r="I68" s="692">
        <v>32</v>
      </c>
      <c r="J68" s="743">
        <v>1.2</v>
      </c>
      <c r="K68" s="845">
        <v>5410</v>
      </c>
      <c r="L68" s="315">
        <f t="shared" si="55"/>
        <v>169.0625</v>
      </c>
      <c r="M68" s="316">
        <f t="shared" si="56"/>
        <v>169.0625</v>
      </c>
      <c r="N68" s="317">
        <v>0</v>
      </c>
      <c r="O68" s="316">
        <f t="shared" si="57"/>
        <v>0</v>
      </c>
      <c r="P68" s="317">
        <v>0</v>
      </c>
      <c r="Q68" s="316">
        <f t="shared" si="58"/>
        <v>0</v>
      </c>
      <c r="R68" s="365">
        <v>0</v>
      </c>
      <c r="S68" s="316">
        <f t="shared" si="59"/>
        <v>0</v>
      </c>
      <c r="T68" s="317">
        <v>0</v>
      </c>
      <c r="U68" s="316">
        <f t="shared" si="60"/>
        <v>0</v>
      </c>
      <c r="V68" s="365">
        <v>0</v>
      </c>
      <c r="W68" s="316">
        <f t="shared" si="61"/>
        <v>0</v>
      </c>
      <c r="X68" s="316">
        <v>0</v>
      </c>
      <c r="Y68" s="317">
        <v>0</v>
      </c>
      <c r="Z68" s="316">
        <f t="shared" si="62"/>
        <v>0</v>
      </c>
      <c r="AA68" s="316"/>
      <c r="AB68" s="318">
        <v>7.0000000000000007E-2</v>
      </c>
      <c r="AC68" s="318">
        <v>5.0000000000000001E-3</v>
      </c>
      <c r="AD68" s="316">
        <f t="shared" si="63"/>
        <v>0</v>
      </c>
      <c r="AE68" s="319">
        <f t="shared" si="64"/>
        <v>0</v>
      </c>
    </row>
    <row r="69" spans="1:31" x14ac:dyDescent="0.2">
      <c r="A69" s="313" t="s">
        <v>297</v>
      </c>
      <c r="B69" s="314" t="s">
        <v>9</v>
      </c>
      <c r="C69" s="314" t="s">
        <v>1</v>
      </c>
      <c r="D69" s="426"/>
      <c r="E69" s="315">
        <f t="shared" si="52"/>
        <v>169.84375</v>
      </c>
      <c r="F69" s="315">
        <f t="shared" si="53"/>
        <v>-169.84375</v>
      </c>
      <c r="G69" s="400" t="e">
        <f t="shared" si="54"/>
        <v>#DIV/0!</v>
      </c>
      <c r="H69" s="314">
        <v>6</v>
      </c>
      <c r="I69" s="692">
        <v>32</v>
      </c>
      <c r="J69" s="743">
        <v>1.2</v>
      </c>
      <c r="K69" s="845">
        <v>5435</v>
      </c>
      <c r="L69" s="315">
        <f t="shared" si="55"/>
        <v>169.84375</v>
      </c>
      <c r="M69" s="316">
        <f t="shared" si="56"/>
        <v>169.84375</v>
      </c>
      <c r="N69" s="317">
        <v>0</v>
      </c>
      <c r="O69" s="316">
        <f t="shared" si="57"/>
        <v>0</v>
      </c>
      <c r="P69" s="317">
        <v>0</v>
      </c>
      <c r="Q69" s="316">
        <f t="shared" si="58"/>
        <v>0</v>
      </c>
      <c r="R69" s="365">
        <v>0</v>
      </c>
      <c r="S69" s="316">
        <f t="shared" si="59"/>
        <v>0</v>
      </c>
      <c r="T69" s="317">
        <v>0</v>
      </c>
      <c r="U69" s="316">
        <f t="shared" si="60"/>
        <v>0</v>
      </c>
      <c r="V69" s="365">
        <v>0</v>
      </c>
      <c r="W69" s="316">
        <f t="shared" si="61"/>
        <v>0</v>
      </c>
      <c r="X69" s="316">
        <v>0</v>
      </c>
      <c r="Y69" s="317">
        <v>0</v>
      </c>
      <c r="Z69" s="316">
        <f t="shared" si="62"/>
        <v>0</v>
      </c>
      <c r="AA69" s="316"/>
      <c r="AB69" s="318">
        <v>7.0000000000000007E-2</v>
      </c>
      <c r="AC69" s="318">
        <v>5.0000000000000001E-3</v>
      </c>
      <c r="AD69" s="316">
        <f t="shared" si="63"/>
        <v>0</v>
      </c>
      <c r="AE69" s="319">
        <f t="shared" si="64"/>
        <v>0</v>
      </c>
    </row>
    <row r="70" spans="1:31" x14ac:dyDescent="0.2">
      <c r="A70" s="313" t="s">
        <v>297</v>
      </c>
      <c r="B70" s="314" t="s">
        <v>10</v>
      </c>
      <c r="C70" s="314" t="s">
        <v>1</v>
      </c>
      <c r="D70" s="426"/>
      <c r="E70" s="315">
        <f t="shared" si="52"/>
        <v>182.65625</v>
      </c>
      <c r="F70" s="315">
        <f t="shared" si="53"/>
        <v>-182.65625</v>
      </c>
      <c r="G70" s="400" t="e">
        <f t="shared" si="54"/>
        <v>#DIV/0!</v>
      </c>
      <c r="H70" s="314">
        <v>6</v>
      </c>
      <c r="I70" s="692">
        <v>32</v>
      </c>
      <c r="J70" s="743">
        <v>1.2</v>
      </c>
      <c r="K70" s="845">
        <v>5845</v>
      </c>
      <c r="L70" s="315">
        <f t="shared" si="55"/>
        <v>182.65625</v>
      </c>
      <c r="M70" s="316">
        <f t="shared" si="56"/>
        <v>182.65625</v>
      </c>
      <c r="N70" s="317">
        <v>0</v>
      </c>
      <c r="O70" s="316">
        <f t="shared" si="57"/>
        <v>0</v>
      </c>
      <c r="P70" s="317">
        <v>0</v>
      </c>
      <c r="Q70" s="316">
        <f t="shared" si="58"/>
        <v>0</v>
      </c>
      <c r="R70" s="365">
        <v>0</v>
      </c>
      <c r="S70" s="316">
        <f t="shared" si="59"/>
        <v>0</v>
      </c>
      <c r="T70" s="317">
        <v>0</v>
      </c>
      <c r="U70" s="316">
        <f t="shared" si="60"/>
        <v>0</v>
      </c>
      <c r="V70" s="365">
        <v>0</v>
      </c>
      <c r="W70" s="316">
        <f t="shared" si="61"/>
        <v>0</v>
      </c>
      <c r="X70" s="316">
        <v>0</v>
      </c>
      <c r="Y70" s="317">
        <v>0</v>
      </c>
      <c r="Z70" s="316">
        <f t="shared" si="62"/>
        <v>0</v>
      </c>
      <c r="AA70" s="316"/>
      <c r="AB70" s="318">
        <v>7.0000000000000007E-2</v>
      </c>
      <c r="AC70" s="318">
        <v>5.0000000000000001E-3</v>
      </c>
      <c r="AD70" s="316">
        <f t="shared" si="63"/>
        <v>0</v>
      </c>
      <c r="AE70" s="319">
        <f t="shared" si="64"/>
        <v>0</v>
      </c>
    </row>
    <row r="71" spans="1:31" ht="13.5" thickBot="1" x14ac:dyDescent="0.25">
      <c r="A71" s="328" t="s">
        <v>297</v>
      </c>
      <c r="B71" s="329" t="s">
        <v>11</v>
      </c>
      <c r="C71" s="329" t="s">
        <v>1</v>
      </c>
      <c r="D71" s="427"/>
      <c r="E71" s="330">
        <f t="shared" si="52"/>
        <v>218.59375</v>
      </c>
      <c r="F71" s="330">
        <f t="shared" si="53"/>
        <v>-218.59375</v>
      </c>
      <c r="G71" s="401" t="e">
        <f t="shared" si="54"/>
        <v>#DIV/0!</v>
      </c>
      <c r="H71" s="329">
        <v>6</v>
      </c>
      <c r="I71" s="693">
        <v>32</v>
      </c>
      <c r="J71" s="744">
        <v>1.2</v>
      </c>
      <c r="K71" s="845">
        <v>6995</v>
      </c>
      <c r="L71" s="330">
        <f t="shared" si="55"/>
        <v>218.59375</v>
      </c>
      <c r="M71" s="331">
        <f t="shared" si="56"/>
        <v>218.59375</v>
      </c>
      <c r="N71" s="332">
        <v>0</v>
      </c>
      <c r="O71" s="331">
        <f t="shared" si="57"/>
        <v>0</v>
      </c>
      <c r="P71" s="332">
        <v>0</v>
      </c>
      <c r="Q71" s="331">
        <f t="shared" si="58"/>
        <v>0</v>
      </c>
      <c r="R71" s="367">
        <v>0</v>
      </c>
      <c r="S71" s="331">
        <f t="shared" si="59"/>
        <v>0</v>
      </c>
      <c r="T71" s="332">
        <v>0</v>
      </c>
      <c r="U71" s="331">
        <f t="shared" si="60"/>
        <v>0</v>
      </c>
      <c r="V71" s="367">
        <v>0</v>
      </c>
      <c r="W71" s="331">
        <f t="shared" si="61"/>
        <v>0</v>
      </c>
      <c r="X71" s="331">
        <v>0</v>
      </c>
      <c r="Y71" s="332">
        <v>0</v>
      </c>
      <c r="Z71" s="331">
        <f t="shared" si="62"/>
        <v>0</v>
      </c>
      <c r="AA71" s="331"/>
      <c r="AB71" s="333">
        <v>7.0000000000000007E-2</v>
      </c>
      <c r="AC71" s="333">
        <v>5.0000000000000001E-3</v>
      </c>
      <c r="AD71" s="331">
        <f t="shared" si="63"/>
        <v>0</v>
      </c>
      <c r="AE71" s="334">
        <f t="shared" si="64"/>
        <v>0</v>
      </c>
    </row>
    <row r="72" spans="1:31" x14ac:dyDescent="0.2">
      <c r="A72" s="385" t="s">
        <v>328</v>
      </c>
      <c r="B72" s="322" t="s">
        <v>7</v>
      </c>
      <c r="C72" s="322" t="s">
        <v>1</v>
      </c>
      <c r="D72" s="425"/>
      <c r="E72" s="323">
        <f t="shared" ref="E72:E81" si="65">SUM(M72,O72,Q72,S72,U72,W72,X72,Z72,AA72,AD72,AE72)</f>
        <v>160.625</v>
      </c>
      <c r="F72" s="323">
        <f t="shared" ref="F72:F81" si="66">D72-E72</f>
        <v>-160.625</v>
      </c>
      <c r="G72" s="399" t="e">
        <f t="shared" ref="G72:G81" si="67">F72/D72</f>
        <v>#DIV/0!</v>
      </c>
      <c r="H72" s="322">
        <v>6</v>
      </c>
      <c r="I72" s="691">
        <v>32</v>
      </c>
      <c r="J72" s="742">
        <v>1.2</v>
      </c>
      <c r="K72" s="845">
        <v>5140</v>
      </c>
      <c r="L72" s="323">
        <f t="shared" ref="L72:L81" si="68">K72/I72</f>
        <v>160.625</v>
      </c>
      <c r="M72" s="324">
        <f t="shared" ref="M72:M81" si="69">L72</f>
        <v>160.625</v>
      </c>
      <c r="N72" s="325">
        <v>0</v>
      </c>
      <c r="O72" s="324">
        <f t="shared" ref="O72:O81" si="70">(N72/I72)*H72</f>
        <v>0</v>
      </c>
      <c r="P72" s="325">
        <v>0</v>
      </c>
      <c r="Q72" s="324">
        <f t="shared" ref="Q72:Q81" si="71">P72/I72</f>
        <v>0</v>
      </c>
      <c r="R72" s="366">
        <v>0</v>
      </c>
      <c r="S72" s="324">
        <f t="shared" ref="S72:S81" si="72">(R72/I72)*H72</f>
        <v>0</v>
      </c>
      <c r="T72" s="325">
        <v>0</v>
      </c>
      <c r="U72" s="324">
        <f t="shared" ref="U72:U81" si="73">(T72/I72)</f>
        <v>0</v>
      </c>
      <c r="V72" s="366">
        <v>0</v>
      </c>
      <c r="W72" s="324">
        <f t="shared" ref="W72:W81" si="74">(V72/I72)</f>
        <v>0</v>
      </c>
      <c r="X72" s="324">
        <v>0</v>
      </c>
      <c r="Y72" s="325">
        <v>0</v>
      </c>
      <c r="Z72" s="324">
        <f t="shared" ref="Z72:Z81" si="75">Y72/I72</f>
        <v>0</v>
      </c>
      <c r="AA72" s="324"/>
      <c r="AB72" s="326">
        <v>7.0000000000000007E-2</v>
      </c>
      <c r="AC72" s="326">
        <v>5.0000000000000001E-3</v>
      </c>
      <c r="AD72" s="324">
        <f t="shared" ref="AD72:AD81" si="76">D72*AB72</f>
        <v>0</v>
      </c>
      <c r="AE72" s="327">
        <f t="shared" ref="AE72:AE81" si="77">D72*AC72</f>
        <v>0</v>
      </c>
    </row>
    <row r="73" spans="1:31" x14ac:dyDescent="0.2">
      <c r="A73" s="313" t="s">
        <v>328</v>
      </c>
      <c r="B73" s="314" t="s">
        <v>8</v>
      </c>
      <c r="C73" s="314" t="s">
        <v>1</v>
      </c>
      <c r="D73" s="426"/>
      <c r="E73" s="315">
        <f t="shared" si="65"/>
        <v>169.0625</v>
      </c>
      <c r="F73" s="315">
        <f t="shared" si="66"/>
        <v>-169.0625</v>
      </c>
      <c r="G73" s="400" t="e">
        <f t="shared" si="67"/>
        <v>#DIV/0!</v>
      </c>
      <c r="H73" s="314">
        <v>6</v>
      </c>
      <c r="I73" s="692">
        <v>32</v>
      </c>
      <c r="J73" s="743">
        <v>1.2</v>
      </c>
      <c r="K73" s="845">
        <v>5410</v>
      </c>
      <c r="L73" s="315">
        <f t="shared" si="68"/>
        <v>169.0625</v>
      </c>
      <c r="M73" s="316">
        <f t="shared" si="69"/>
        <v>169.0625</v>
      </c>
      <c r="N73" s="317">
        <v>0</v>
      </c>
      <c r="O73" s="316">
        <f t="shared" si="70"/>
        <v>0</v>
      </c>
      <c r="P73" s="317">
        <v>0</v>
      </c>
      <c r="Q73" s="316">
        <f t="shared" si="71"/>
        <v>0</v>
      </c>
      <c r="R73" s="365">
        <v>0</v>
      </c>
      <c r="S73" s="316">
        <f t="shared" si="72"/>
        <v>0</v>
      </c>
      <c r="T73" s="317">
        <v>0</v>
      </c>
      <c r="U73" s="316">
        <f t="shared" si="73"/>
        <v>0</v>
      </c>
      <c r="V73" s="365">
        <v>0</v>
      </c>
      <c r="W73" s="316">
        <f t="shared" si="74"/>
        <v>0</v>
      </c>
      <c r="X73" s="316">
        <v>0</v>
      </c>
      <c r="Y73" s="317">
        <v>0</v>
      </c>
      <c r="Z73" s="316">
        <f t="shared" si="75"/>
        <v>0</v>
      </c>
      <c r="AA73" s="316"/>
      <c r="AB73" s="318">
        <v>7.0000000000000007E-2</v>
      </c>
      <c r="AC73" s="318">
        <v>5.0000000000000001E-3</v>
      </c>
      <c r="AD73" s="316">
        <f t="shared" si="76"/>
        <v>0</v>
      </c>
      <c r="AE73" s="319">
        <f t="shared" si="77"/>
        <v>0</v>
      </c>
    </row>
    <row r="74" spans="1:31" x14ac:dyDescent="0.2">
      <c r="A74" s="313" t="s">
        <v>328</v>
      </c>
      <c r="B74" s="314" t="s">
        <v>9</v>
      </c>
      <c r="C74" s="314" t="s">
        <v>1</v>
      </c>
      <c r="D74" s="426"/>
      <c r="E74" s="315">
        <f t="shared" si="65"/>
        <v>169.84375</v>
      </c>
      <c r="F74" s="315">
        <f t="shared" si="66"/>
        <v>-169.84375</v>
      </c>
      <c r="G74" s="400" t="e">
        <f t="shared" si="67"/>
        <v>#DIV/0!</v>
      </c>
      <c r="H74" s="314">
        <v>6</v>
      </c>
      <c r="I74" s="692">
        <v>32</v>
      </c>
      <c r="J74" s="743">
        <v>1.2</v>
      </c>
      <c r="K74" s="845">
        <v>5435</v>
      </c>
      <c r="L74" s="315">
        <f t="shared" si="68"/>
        <v>169.84375</v>
      </c>
      <c r="M74" s="316">
        <f t="shared" si="69"/>
        <v>169.84375</v>
      </c>
      <c r="N74" s="317">
        <v>0</v>
      </c>
      <c r="O74" s="316">
        <f t="shared" si="70"/>
        <v>0</v>
      </c>
      <c r="P74" s="317">
        <v>0</v>
      </c>
      <c r="Q74" s="316">
        <f t="shared" si="71"/>
        <v>0</v>
      </c>
      <c r="R74" s="365">
        <v>0</v>
      </c>
      <c r="S74" s="316">
        <f t="shared" si="72"/>
        <v>0</v>
      </c>
      <c r="T74" s="317">
        <v>0</v>
      </c>
      <c r="U74" s="316">
        <f t="shared" si="73"/>
        <v>0</v>
      </c>
      <c r="V74" s="365">
        <v>0</v>
      </c>
      <c r="W74" s="316">
        <f t="shared" si="74"/>
        <v>0</v>
      </c>
      <c r="X74" s="316">
        <v>0</v>
      </c>
      <c r="Y74" s="317">
        <v>0</v>
      </c>
      <c r="Z74" s="316">
        <f t="shared" si="75"/>
        <v>0</v>
      </c>
      <c r="AA74" s="316"/>
      <c r="AB74" s="318">
        <v>7.0000000000000007E-2</v>
      </c>
      <c r="AC74" s="318">
        <v>5.0000000000000001E-3</v>
      </c>
      <c r="AD74" s="316">
        <f t="shared" si="76"/>
        <v>0</v>
      </c>
      <c r="AE74" s="319">
        <f t="shared" si="77"/>
        <v>0</v>
      </c>
    </row>
    <row r="75" spans="1:31" x14ac:dyDescent="0.2">
      <c r="A75" s="313" t="s">
        <v>328</v>
      </c>
      <c r="B75" s="314" t="s">
        <v>10</v>
      </c>
      <c r="C75" s="314" t="s">
        <v>1</v>
      </c>
      <c r="D75" s="426"/>
      <c r="E75" s="315">
        <f t="shared" si="65"/>
        <v>182.65625</v>
      </c>
      <c r="F75" s="315">
        <f t="shared" si="66"/>
        <v>-182.65625</v>
      </c>
      <c r="G75" s="400" t="e">
        <f t="shared" si="67"/>
        <v>#DIV/0!</v>
      </c>
      <c r="H75" s="314">
        <v>6</v>
      </c>
      <c r="I75" s="692">
        <v>32</v>
      </c>
      <c r="J75" s="743">
        <v>1.2</v>
      </c>
      <c r="K75" s="845">
        <v>5845</v>
      </c>
      <c r="L75" s="315">
        <f t="shared" si="68"/>
        <v>182.65625</v>
      </c>
      <c r="M75" s="316">
        <f t="shared" si="69"/>
        <v>182.65625</v>
      </c>
      <c r="N75" s="317">
        <v>0</v>
      </c>
      <c r="O75" s="316">
        <f t="shared" si="70"/>
        <v>0</v>
      </c>
      <c r="P75" s="317">
        <v>0</v>
      </c>
      <c r="Q75" s="316">
        <f t="shared" si="71"/>
        <v>0</v>
      </c>
      <c r="R75" s="365">
        <v>0</v>
      </c>
      <c r="S75" s="316">
        <f t="shared" si="72"/>
        <v>0</v>
      </c>
      <c r="T75" s="317">
        <v>0</v>
      </c>
      <c r="U75" s="316">
        <f t="shared" si="73"/>
        <v>0</v>
      </c>
      <c r="V75" s="365">
        <v>0</v>
      </c>
      <c r="W75" s="316">
        <f t="shared" si="74"/>
        <v>0</v>
      </c>
      <c r="X75" s="316">
        <v>0</v>
      </c>
      <c r="Y75" s="317">
        <v>0</v>
      </c>
      <c r="Z75" s="316">
        <f t="shared" si="75"/>
        <v>0</v>
      </c>
      <c r="AA75" s="316"/>
      <c r="AB75" s="318">
        <v>7.0000000000000007E-2</v>
      </c>
      <c r="AC75" s="318">
        <v>5.0000000000000001E-3</v>
      </c>
      <c r="AD75" s="316">
        <f t="shared" si="76"/>
        <v>0</v>
      </c>
      <c r="AE75" s="319">
        <f t="shared" si="77"/>
        <v>0</v>
      </c>
    </row>
    <row r="76" spans="1:31" ht="13.5" thickBot="1" x14ac:dyDescent="0.25">
      <c r="A76" s="328" t="s">
        <v>328</v>
      </c>
      <c r="B76" s="329" t="s">
        <v>11</v>
      </c>
      <c r="C76" s="329" t="s">
        <v>1</v>
      </c>
      <c r="D76" s="427"/>
      <c r="E76" s="330">
        <f t="shared" si="65"/>
        <v>0</v>
      </c>
      <c r="F76" s="330">
        <f t="shared" si="66"/>
        <v>0</v>
      </c>
      <c r="G76" s="401" t="e">
        <f t="shared" si="67"/>
        <v>#DIV/0!</v>
      </c>
      <c r="H76" s="329">
        <v>6</v>
      </c>
      <c r="I76" s="693">
        <v>32</v>
      </c>
      <c r="J76" s="744">
        <v>1.2</v>
      </c>
      <c r="K76" s="845"/>
      <c r="L76" s="330">
        <f t="shared" si="68"/>
        <v>0</v>
      </c>
      <c r="M76" s="331">
        <f t="shared" si="69"/>
        <v>0</v>
      </c>
      <c r="N76" s="332">
        <v>0</v>
      </c>
      <c r="O76" s="331">
        <f t="shared" si="70"/>
        <v>0</v>
      </c>
      <c r="P76" s="332">
        <v>0</v>
      </c>
      <c r="Q76" s="331">
        <f t="shared" si="71"/>
        <v>0</v>
      </c>
      <c r="R76" s="367">
        <v>0</v>
      </c>
      <c r="S76" s="331">
        <f t="shared" si="72"/>
        <v>0</v>
      </c>
      <c r="T76" s="332">
        <v>0</v>
      </c>
      <c r="U76" s="331">
        <f t="shared" si="73"/>
        <v>0</v>
      </c>
      <c r="V76" s="367">
        <v>0</v>
      </c>
      <c r="W76" s="331">
        <f t="shared" si="74"/>
        <v>0</v>
      </c>
      <c r="X76" s="331">
        <v>0</v>
      </c>
      <c r="Y76" s="332">
        <v>0</v>
      </c>
      <c r="Z76" s="331">
        <f t="shared" si="75"/>
        <v>0</v>
      </c>
      <c r="AA76" s="331"/>
      <c r="AB76" s="333">
        <v>7.0000000000000007E-2</v>
      </c>
      <c r="AC76" s="333">
        <v>5.0000000000000001E-3</v>
      </c>
      <c r="AD76" s="331">
        <f t="shared" si="76"/>
        <v>0</v>
      </c>
      <c r="AE76" s="334">
        <f t="shared" si="77"/>
        <v>0</v>
      </c>
    </row>
    <row r="77" spans="1:31" x14ac:dyDescent="0.2">
      <c r="A77" s="385" t="s">
        <v>329</v>
      </c>
      <c r="B77" s="322" t="s">
        <v>7</v>
      </c>
      <c r="C77" s="322" t="s">
        <v>1</v>
      </c>
      <c r="D77" s="425"/>
      <c r="E77" s="323">
        <f t="shared" si="65"/>
        <v>160.625</v>
      </c>
      <c r="F77" s="323">
        <f t="shared" si="66"/>
        <v>-160.625</v>
      </c>
      <c r="G77" s="399" t="e">
        <f t="shared" si="67"/>
        <v>#DIV/0!</v>
      </c>
      <c r="H77" s="322">
        <v>6</v>
      </c>
      <c r="I77" s="691">
        <v>32</v>
      </c>
      <c r="J77" s="742">
        <v>1.2</v>
      </c>
      <c r="K77" s="845">
        <v>5140</v>
      </c>
      <c r="L77" s="323">
        <f t="shared" si="68"/>
        <v>160.625</v>
      </c>
      <c r="M77" s="324">
        <f t="shared" si="69"/>
        <v>160.625</v>
      </c>
      <c r="N77" s="325">
        <v>0</v>
      </c>
      <c r="O77" s="324">
        <f t="shared" si="70"/>
        <v>0</v>
      </c>
      <c r="P77" s="325">
        <v>0</v>
      </c>
      <c r="Q77" s="324">
        <f t="shared" si="71"/>
        <v>0</v>
      </c>
      <c r="R77" s="366">
        <v>0</v>
      </c>
      <c r="S77" s="324">
        <f t="shared" si="72"/>
        <v>0</v>
      </c>
      <c r="T77" s="325">
        <v>0</v>
      </c>
      <c r="U77" s="324">
        <f t="shared" si="73"/>
        <v>0</v>
      </c>
      <c r="V77" s="366">
        <v>0</v>
      </c>
      <c r="W77" s="324">
        <f t="shared" si="74"/>
        <v>0</v>
      </c>
      <c r="X77" s="324">
        <v>0</v>
      </c>
      <c r="Y77" s="325">
        <v>0</v>
      </c>
      <c r="Z77" s="324">
        <f t="shared" si="75"/>
        <v>0</v>
      </c>
      <c r="AA77" s="324"/>
      <c r="AB77" s="326">
        <v>7.0000000000000007E-2</v>
      </c>
      <c r="AC77" s="326">
        <v>5.0000000000000001E-3</v>
      </c>
      <c r="AD77" s="324">
        <f t="shared" si="76"/>
        <v>0</v>
      </c>
      <c r="AE77" s="327">
        <f t="shared" si="77"/>
        <v>0</v>
      </c>
    </row>
    <row r="78" spans="1:31" x14ac:dyDescent="0.2">
      <c r="A78" s="313" t="s">
        <v>329</v>
      </c>
      <c r="B78" s="314" t="s">
        <v>8</v>
      </c>
      <c r="C78" s="314" t="s">
        <v>1</v>
      </c>
      <c r="D78" s="426"/>
      <c r="E78" s="315">
        <f t="shared" si="65"/>
        <v>169.0625</v>
      </c>
      <c r="F78" s="315">
        <f t="shared" si="66"/>
        <v>-169.0625</v>
      </c>
      <c r="G78" s="400" t="e">
        <f t="shared" si="67"/>
        <v>#DIV/0!</v>
      </c>
      <c r="H78" s="314">
        <v>6</v>
      </c>
      <c r="I78" s="692">
        <v>32</v>
      </c>
      <c r="J78" s="743">
        <v>1.2</v>
      </c>
      <c r="K78" s="845">
        <v>5410</v>
      </c>
      <c r="L78" s="315">
        <f t="shared" si="68"/>
        <v>169.0625</v>
      </c>
      <c r="M78" s="316">
        <f t="shared" si="69"/>
        <v>169.0625</v>
      </c>
      <c r="N78" s="317">
        <v>0</v>
      </c>
      <c r="O78" s="316">
        <f t="shared" si="70"/>
        <v>0</v>
      </c>
      <c r="P78" s="317">
        <v>0</v>
      </c>
      <c r="Q78" s="316">
        <f t="shared" si="71"/>
        <v>0</v>
      </c>
      <c r="R78" s="365">
        <v>0</v>
      </c>
      <c r="S78" s="316">
        <f t="shared" si="72"/>
        <v>0</v>
      </c>
      <c r="T78" s="317">
        <v>0</v>
      </c>
      <c r="U78" s="316">
        <f t="shared" si="73"/>
        <v>0</v>
      </c>
      <c r="V78" s="365">
        <v>0</v>
      </c>
      <c r="W78" s="316">
        <f t="shared" si="74"/>
        <v>0</v>
      </c>
      <c r="X78" s="316">
        <v>0</v>
      </c>
      <c r="Y78" s="317">
        <v>0</v>
      </c>
      <c r="Z78" s="316">
        <f t="shared" si="75"/>
        <v>0</v>
      </c>
      <c r="AA78" s="316"/>
      <c r="AB78" s="318">
        <v>7.0000000000000007E-2</v>
      </c>
      <c r="AC78" s="318">
        <v>5.0000000000000001E-3</v>
      </c>
      <c r="AD78" s="316">
        <f t="shared" si="76"/>
        <v>0</v>
      </c>
      <c r="AE78" s="319">
        <f t="shared" si="77"/>
        <v>0</v>
      </c>
    </row>
    <row r="79" spans="1:31" x14ac:dyDescent="0.2">
      <c r="A79" s="313" t="s">
        <v>329</v>
      </c>
      <c r="B79" s="314" t="s">
        <v>9</v>
      </c>
      <c r="C79" s="314" t="s">
        <v>1</v>
      </c>
      <c r="D79" s="426"/>
      <c r="E79" s="315">
        <f t="shared" si="65"/>
        <v>169.84375</v>
      </c>
      <c r="F79" s="315">
        <f t="shared" si="66"/>
        <v>-169.84375</v>
      </c>
      <c r="G79" s="400" t="e">
        <f t="shared" si="67"/>
        <v>#DIV/0!</v>
      </c>
      <c r="H79" s="314">
        <v>6</v>
      </c>
      <c r="I79" s="692">
        <v>32</v>
      </c>
      <c r="J79" s="743">
        <v>1.2</v>
      </c>
      <c r="K79" s="845">
        <v>5435</v>
      </c>
      <c r="L79" s="315">
        <f t="shared" si="68"/>
        <v>169.84375</v>
      </c>
      <c r="M79" s="316">
        <f t="shared" si="69"/>
        <v>169.84375</v>
      </c>
      <c r="N79" s="317">
        <v>0</v>
      </c>
      <c r="O79" s="316">
        <f t="shared" si="70"/>
        <v>0</v>
      </c>
      <c r="P79" s="317">
        <v>0</v>
      </c>
      <c r="Q79" s="316">
        <f t="shared" si="71"/>
        <v>0</v>
      </c>
      <c r="R79" s="365">
        <v>0</v>
      </c>
      <c r="S79" s="316">
        <f t="shared" si="72"/>
        <v>0</v>
      </c>
      <c r="T79" s="317">
        <v>0</v>
      </c>
      <c r="U79" s="316">
        <f t="shared" si="73"/>
        <v>0</v>
      </c>
      <c r="V79" s="365">
        <v>0</v>
      </c>
      <c r="W79" s="316">
        <f t="shared" si="74"/>
        <v>0</v>
      </c>
      <c r="X79" s="316">
        <v>0</v>
      </c>
      <c r="Y79" s="317">
        <v>0</v>
      </c>
      <c r="Z79" s="316">
        <f t="shared" si="75"/>
        <v>0</v>
      </c>
      <c r="AA79" s="316"/>
      <c r="AB79" s="318">
        <v>7.0000000000000007E-2</v>
      </c>
      <c r="AC79" s="318">
        <v>5.0000000000000001E-3</v>
      </c>
      <c r="AD79" s="316">
        <f t="shared" si="76"/>
        <v>0</v>
      </c>
      <c r="AE79" s="319">
        <f t="shared" si="77"/>
        <v>0</v>
      </c>
    </row>
    <row r="80" spans="1:31" x14ac:dyDescent="0.2">
      <c r="A80" s="313" t="s">
        <v>329</v>
      </c>
      <c r="B80" s="314" t="s">
        <v>10</v>
      </c>
      <c r="C80" s="314" t="s">
        <v>1</v>
      </c>
      <c r="D80" s="426"/>
      <c r="E80" s="315">
        <f t="shared" si="65"/>
        <v>182.65625</v>
      </c>
      <c r="F80" s="315">
        <f t="shared" si="66"/>
        <v>-182.65625</v>
      </c>
      <c r="G80" s="400" t="e">
        <f t="shared" si="67"/>
        <v>#DIV/0!</v>
      </c>
      <c r="H80" s="314">
        <v>6</v>
      </c>
      <c r="I80" s="692">
        <v>32</v>
      </c>
      <c r="J80" s="743">
        <v>1.2</v>
      </c>
      <c r="K80" s="845">
        <v>5845</v>
      </c>
      <c r="L80" s="315">
        <f t="shared" si="68"/>
        <v>182.65625</v>
      </c>
      <c r="M80" s="316">
        <f t="shared" si="69"/>
        <v>182.65625</v>
      </c>
      <c r="N80" s="317">
        <v>0</v>
      </c>
      <c r="O80" s="316">
        <f t="shared" si="70"/>
        <v>0</v>
      </c>
      <c r="P80" s="317">
        <v>0</v>
      </c>
      <c r="Q80" s="316">
        <f t="shared" si="71"/>
        <v>0</v>
      </c>
      <c r="R80" s="365">
        <v>0</v>
      </c>
      <c r="S80" s="316">
        <f t="shared" si="72"/>
        <v>0</v>
      </c>
      <c r="T80" s="317">
        <v>0</v>
      </c>
      <c r="U80" s="316">
        <f t="shared" si="73"/>
        <v>0</v>
      </c>
      <c r="V80" s="365">
        <v>0</v>
      </c>
      <c r="W80" s="316">
        <f t="shared" si="74"/>
        <v>0</v>
      </c>
      <c r="X80" s="316">
        <v>0</v>
      </c>
      <c r="Y80" s="317">
        <v>0</v>
      </c>
      <c r="Z80" s="316">
        <f t="shared" si="75"/>
        <v>0</v>
      </c>
      <c r="AA80" s="316"/>
      <c r="AB80" s="318">
        <v>7.0000000000000007E-2</v>
      </c>
      <c r="AC80" s="318">
        <v>5.0000000000000001E-3</v>
      </c>
      <c r="AD80" s="316">
        <f t="shared" si="76"/>
        <v>0</v>
      </c>
      <c r="AE80" s="319">
        <f t="shared" si="77"/>
        <v>0</v>
      </c>
    </row>
    <row r="81" spans="1:31" ht="13.5" thickBot="1" x14ac:dyDescent="0.25">
      <c r="A81" s="328" t="s">
        <v>329</v>
      </c>
      <c r="B81" s="329" t="s">
        <v>11</v>
      </c>
      <c r="C81" s="329" t="s">
        <v>1</v>
      </c>
      <c r="D81" s="427"/>
      <c r="E81" s="330">
        <f t="shared" si="65"/>
        <v>0</v>
      </c>
      <c r="F81" s="330">
        <f t="shared" si="66"/>
        <v>0</v>
      </c>
      <c r="G81" s="401" t="e">
        <f t="shared" si="67"/>
        <v>#DIV/0!</v>
      </c>
      <c r="H81" s="329">
        <v>6</v>
      </c>
      <c r="I81" s="693">
        <v>32</v>
      </c>
      <c r="J81" s="744">
        <v>1.2</v>
      </c>
      <c r="K81" s="845"/>
      <c r="L81" s="330">
        <f t="shared" si="68"/>
        <v>0</v>
      </c>
      <c r="M81" s="331">
        <f t="shared" si="69"/>
        <v>0</v>
      </c>
      <c r="N81" s="332">
        <v>0</v>
      </c>
      <c r="O81" s="331">
        <f t="shared" si="70"/>
        <v>0</v>
      </c>
      <c r="P81" s="332">
        <v>0</v>
      </c>
      <c r="Q81" s="331">
        <f t="shared" si="71"/>
        <v>0</v>
      </c>
      <c r="R81" s="367">
        <v>0</v>
      </c>
      <c r="S81" s="331">
        <f t="shared" si="72"/>
        <v>0</v>
      </c>
      <c r="T81" s="332">
        <v>0</v>
      </c>
      <c r="U81" s="331">
        <f t="shared" si="73"/>
        <v>0</v>
      </c>
      <c r="V81" s="367">
        <v>0</v>
      </c>
      <c r="W81" s="331">
        <f t="shared" si="74"/>
        <v>0</v>
      </c>
      <c r="X81" s="331">
        <v>0</v>
      </c>
      <c r="Y81" s="332">
        <v>0</v>
      </c>
      <c r="Z81" s="331">
        <f t="shared" si="75"/>
        <v>0</v>
      </c>
      <c r="AA81" s="331"/>
      <c r="AB81" s="333">
        <v>7.0000000000000007E-2</v>
      </c>
      <c r="AC81" s="333">
        <v>5.0000000000000001E-3</v>
      </c>
      <c r="AD81" s="331">
        <f t="shared" si="76"/>
        <v>0</v>
      </c>
      <c r="AE81" s="334">
        <f t="shared" si="77"/>
        <v>0</v>
      </c>
    </row>
    <row r="82" spans="1:31" x14ac:dyDescent="0.2">
      <c r="A82" s="385" t="s">
        <v>379</v>
      </c>
      <c r="B82" s="322" t="s">
        <v>7</v>
      </c>
      <c r="C82" s="322" t="s">
        <v>1</v>
      </c>
      <c r="D82" s="425">
        <v>1400</v>
      </c>
      <c r="E82" s="323">
        <f t="shared" ref="E82:E91" si="78">SUM(M82,O82,Q82,S82,U82,W82,X82,Z82,AA82,AD82,AE82)</f>
        <v>953.125</v>
      </c>
      <c r="F82" s="323">
        <f t="shared" ref="F82:F91" si="79">D82-E82</f>
        <v>446.875</v>
      </c>
      <c r="G82" s="399">
        <f t="shared" ref="G82:G91" si="80">F82/D82</f>
        <v>0.31919642857142855</v>
      </c>
      <c r="H82" s="322">
        <v>6</v>
      </c>
      <c r="I82" s="691">
        <v>32</v>
      </c>
      <c r="J82" s="742">
        <v>1.2</v>
      </c>
      <c r="K82" s="845">
        <v>5140</v>
      </c>
      <c r="L82" s="323">
        <f t="shared" ref="L82:L91" si="81">K82/I82</f>
        <v>160.625</v>
      </c>
      <c r="M82" s="324">
        <f t="shared" ref="M82:M91" si="82">L82</f>
        <v>160.625</v>
      </c>
      <c r="N82" s="325">
        <v>0</v>
      </c>
      <c r="O82" s="324">
        <f t="shared" ref="O82:O91" si="83">(N82/I82)*H82</f>
        <v>0</v>
      </c>
      <c r="P82" s="773">
        <v>22000</v>
      </c>
      <c r="Q82" s="324">
        <f t="shared" ref="Q82:Q91" si="84">P82/I82</f>
        <v>687.5</v>
      </c>
      <c r="R82" s="366">
        <v>0</v>
      </c>
      <c r="S82" s="324">
        <f t="shared" ref="S82:S91" si="85">(R82/I82)*H82</f>
        <v>0</v>
      </c>
      <c r="T82" s="325">
        <v>0</v>
      </c>
      <c r="U82" s="324">
        <f t="shared" ref="U82:U91" si="86">(T82/I82)</f>
        <v>0</v>
      </c>
      <c r="V82" s="366">
        <v>0</v>
      </c>
      <c r="W82" s="324">
        <f t="shared" ref="W82:W91" si="87">(V82/I82)</f>
        <v>0</v>
      </c>
      <c r="X82" s="324">
        <v>0</v>
      </c>
      <c r="Y82" s="325">
        <v>0</v>
      </c>
      <c r="Z82" s="324">
        <f t="shared" ref="Z82:Z91" si="88">Y82/I82</f>
        <v>0</v>
      </c>
      <c r="AA82" s="324"/>
      <c r="AB82" s="326">
        <v>7.0000000000000007E-2</v>
      </c>
      <c r="AC82" s="326">
        <v>5.0000000000000001E-3</v>
      </c>
      <c r="AD82" s="324">
        <f t="shared" ref="AD82:AD91" si="89">D82*AB82</f>
        <v>98.000000000000014</v>
      </c>
      <c r="AE82" s="327">
        <f t="shared" ref="AE82:AE91" si="90">D82*AC82</f>
        <v>7</v>
      </c>
    </row>
    <row r="83" spans="1:31" x14ac:dyDescent="0.2">
      <c r="A83" s="313" t="s">
        <v>379</v>
      </c>
      <c r="B83" s="314" t="s">
        <v>8</v>
      </c>
      <c r="C83" s="314" t="s">
        <v>1</v>
      </c>
      <c r="D83" s="426">
        <v>1400</v>
      </c>
      <c r="E83" s="315">
        <f t="shared" si="78"/>
        <v>961.5625</v>
      </c>
      <c r="F83" s="315">
        <f t="shared" si="79"/>
        <v>438.4375</v>
      </c>
      <c r="G83" s="400">
        <f t="shared" si="80"/>
        <v>0.31316964285714288</v>
      </c>
      <c r="H83" s="314">
        <v>6</v>
      </c>
      <c r="I83" s="692">
        <v>32</v>
      </c>
      <c r="J83" s="743">
        <v>1.2</v>
      </c>
      <c r="K83" s="845">
        <v>5410</v>
      </c>
      <c r="L83" s="315">
        <f t="shared" si="81"/>
        <v>169.0625</v>
      </c>
      <c r="M83" s="316">
        <f t="shared" si="82"/>
        <v>169.0625</v>
      </c>
      <c r="N83" s="317">
        <v>0</v>
      </c>
      <c r="O83" s="316">
        <f t="shared" si="83"/>
        <v>0</v>
      </c>
      <c r="P83" s="774">
        <v>22000</v>
      </c>
      <c r="Q83" s="316">
        <f t="shared" si="84"/>
        <v>687.5</v>
      </c>
      <c r="R83" s="365">
        <v>0</v>
      </c>
      <c r="S83" s="316">
        <f t="shared" si="85"/>
        <v>0</v>
      </c>
      <c r="T83" s="317">
        <v>0</v>
      </c>
      <c r="U83" s="316">
        <f t="shared" si="86"/>
        <v>0</v>
      </c>
      <c r="V83" s="365">
        <v>0</v>
      </c>
      <c r="W83" s="316">
        <f t="shared" si="87"/>
        <v>0</v>
      </c>
      <c r="X83" s="316">
        <v>0</v>
      </c>
      <c r="Y83" s="317">
        <v>0</v>
      </c>
      <c r="Z83" s="316">
        <f t="shared" si="88"/>
        <v>0</v>
      </c>
      <c r="AA83" s="316"/>
      <c r="AB83" s="318">
        <v>7.0000000000000007E-2</v>
      </c>
      <c r="AC83" s="318">
        <v>5.0000000000000001E-3</v>
      </c>
      <c r="AD83" s="316">
        <f t="shared" si="89"/>
        <v>98.000000000000014</v>
      </c>
      <c r="AE83" s="319">
        <f t="shared" si="90"/>
        <v>7</v>
      </c>
    </row>
    <row r="84" spans="1:31" x14ac:dyDescent="0.2">
      <c r="A84" s="313" t="s">
        <v>379</v>
      </c>
      <c r="B84" s="314" t="s">
        <v>9</v>
      </c>
      <c r="C84" s="314" t="s">
        <v>1</v>
      </c>
      <c r="D84" s="426">
        <v>1400</v>
      </c>
      <c r="E84" s="315">
        <f t="shared" si="78"/>
        <v>962.34375</v>
      </c>
      <c r="F84" s="315">
        <f t="shared" si="79"/>
        <v>437.65625</v>
      </c>
      <c r="G84" s="400">
        <f t="shared" si="80"/>
        <v>0.31261160714285713</v>
      </c>
      <c r="H84" s="314">
        <v>6</v>
      </c>
      <c r="I84" s="692">
        <v>32</v>
      </c>
      <c r="J84" s="743">
        <v>1.2</v>
      </c>
      <c r="K84" s="845">
        <v>5435</v>
      </c>
      <c r="L84" s="315">
        <f t="shared" si="81"/>
        <v>169.84375</v>
      </c>
      <c r="M84" s="316">
        <f t="shared" si="82"/>
        <v>169.84375</v>
      </c>
      <c r="N84" s="317">
        <v>0</v>
      </c>
      <c r="O84" s="316">
        <f t="shared" si="83"/>
        <v>0</v>
      </c>
      <c r="P84" s="774">
        <v>22000</v>
      </c>
      <c r="Q84" s="316">
        <f t="shared" si="84"/>
        <v>687.5</v>
      </c>
      <c r="R84" s="365">
        <v>0</v>
      </c>
      <c r="S84" s="316">
        <f t="shared" si="85"/>
        <v>0</v>
      </c>
      <c r="T84" s="317">
        <v>0</v>
      </c>
      <c r="U84" s="316">
        <f t="shared" si="86"/>
        <v>0</v>
      </c>
      <c r="V84" s="365">
        <v>0</v>
      </c>
      <c r="W84" s="316">
        <f t="shared" si="87"/>
        <v>0</v>
      </c>
      <c r="X84" s="316">
        <v>0</v>
      </c>
      <c r="Y84" s="317">
        <v>0</v>
      </c>
      <c r="Z84" s="316">
        <f t="shared" si="88"/>
        <v>0</v>
      </c>
      <c r="AA84" s="316"/>
      <c r="AB84" s="318">
        <v>7.0000000000000007E-2</v>
      </c>
      <c r="AC84" s="318">
        <v>5.0000000000000001E-3</v>
      </c>
      <c r="AD84" s="316">
        <f t="shared" si="89"/>
        <v>98.000000000000014</v>
      </c>
      <c r="AE84" s="319">
        <f t="shared" si="90"/>
        <v>7</v>
      </c>
    </row>
    <row r="85" spans="1:31" x14ac:dyDescent="0.2">
      <c r="A85" s="313" t="s">
        <v>379</v>
      </c>
      <c r="B85" s="314" t="s">
        <v>10</v>
      </c>
      <c r="C85" s="314" t="s">
        <v>1</v>
      </c>
      <c r="D85" s="426">
        <v>1400</v>
      </c>
      <c r="E85" s="315">
        <f t="shared" si="78"/>
        <v>975.15625</v>
      </c>
      <c r="F85" s="315">
        <f t="shared" si="79"/>
        <v>424.84375</v>
      </c>
      <c r="G85" s="400">
        <f t="shared" si="80"/>
        <v>0.30345982142857142</v>
      </c>
      <c r="H85" s="314">
        <v>6</v>
      </c>
      <c r="I85" s="692">
        <v>32</v>
      </c>
      <c r="J85" s="743">
        <v>1.2</v>
      </c>
      <c r="K85" s="845">
        <v>5845</v>
      </c>
      <c r="L85" s="315">
        <f t="shared" si="81"/>
        <v>182.65625</v>
      </c>
      <c r="M85" s="316">
        <f t="shared" si="82"/>
        <v>182.65625</v>
      </c>
      <c r="N85" s="317">
        <v>0</v>
      </c>
      <c r="O85" s="316">
        <f t="shared" si="83"/>
        <v>0</v>
      </c>
      <c r="P85" s="774">
        <v>22000</v>
      </c>
      <c r="Q85" s="316">
        <f t="shared" si="84"/>
        <v>687.5</v>
      </c>
      <c r="R85" s="365">
        <v>0</v>
      </c>
      <c r="S85" s="316">
        <f t="shared" si="85"/>
        <v>0</v>
      </c>
      <c r="T85" s="317">
        <v>0</v>
      </c>
      <c r="U85" s="316">
        <f t="shared" si="86"/>
        <v>0</v>
      </c>
      <c r="V85" s="365">
        <v>0</v>
      </c>
      <c r="W85" s="316">
        <f t="shared" si="87"/>
        <v>0</v>
      </c>
      <c r="X85" s="316">
        <v>0</v>
      </c>
      <c r="Y85" s="317">
        <v>0</v>
      </c>
      <c r="Z85" s="316">
        <f t="shared" si="88"/>
        <v>0</v>
      </c>
      <c r="AA85" s="316"/>
      <c r="AB85" s="318">
        <v>7.0000000000000007E-2</v>
      </c>
      <c r="AC85" s="318">
        <v>5.0000000000000001E-3</v>
      </c>
      <c r="AD85" s="316">
        <f t="shared" si="89"/>
        <v>98.000000000000014</v>
      </c>
      <c r="AE85" s="319">
        <f t="shared" si="90"/>
        <v>7</v>
      </c>
    </row>
    <row r="86" spans="1:31" ht="13.5" thickBot="1" x14ac:dyDescent="0.25">
      <c r="A86" s="328" t="s">
        <v>379</v>
      </c>
      <c r="B86" s="329" t="s">
        <v>11</v>
      </c>
      <c r="C86" s="329" t="s">
        <v>1</v>
      </c>
      <c r="D86" s="427">
        <v>1400</v>
      </c>
      <c r="E86" s="330">
        <f t="shared" si="78"/>
        <v>792.5</v>
      </c>
      <c r="F86" s="330">
        <f t="shared" si="79"/>
        <v>607.5</v>
      </c>
      <c r="G86" s="401">
        <f t="shared" si="80"/>
        <v>0.43392857142857144</v>
      </c>
      <c r="H86" s="329">
        <v>6</v>
      </c>
      <c r="I86" s="693">
        <v>32</v>
      </c>
      <c r="J86" s="744">
        <v>1.2</v>
      </c>
      <c r="K86" s="845"/>
      <c r="L86" s="330">
        <f t="shared" si="81"/>
        <v>0</v>
      </c>
      <c r="M86" s="331">
        <f t="shared" si="82"/>
        <v>0</v>
      </c>
      <c r="N86" s="332">
        <v>0</v>
      </c>
      <c r="O86" s="331">
        <f t="shared" si="83"/>
        <v>0</v>
      </c>
      <c r="P86" s="775">
        <v>22000</v>
      </c>
      <c r="Q86" s="331">
        <f t="shared" si="84"/>
        <v>687.5</v>
      </c>
      <c r="R86" s="367">
        <v>0</v>
      </c>
      <c r="S86" s="331">
        <f t="shared" si="85"/>
        <v>0</v>
      </c>
      <c r="T86" s="332">
        <v>0</v>
      </c>
      <c r="U86" s="331">
        <f t="shared" si="86"/>
        <v>0</v>
      </c>
      <c r="V86" s="367">
        <v>0</v>
      </c>
      <c r="W86" s="331">
        <f t="shared" si="87"/>
        <v>0</v>
      </c>
      <c r="X86" s="331">
        <v>0</v>
      </c>
      <c r="Y86" s="332">
        <v>0</v>
      </c>
      <c r="Z86" s="331">
        <f t="shared" si="88"/>
        <v>0</v>
      </c>
      <c r="AA86" s="331"/>
      <c r="AB86" s="333">
        <v>7.0000000000000007E-2</v>
      </c>
      <c r="AC86" s="333">
        <v>5.0000000000000001E-3</v>
      </c>
      <c r="AD86" s="331">
        <f t="shared" si="89"/>
        <v>98.000000000000014</v>
      </c>
      <c r="AE86" s="334">
        <f t="shared" si="90"/>
        <v>7</v>
      </c>
    </row>
    <row r="87" spans="1:31" x14ac:dyDescent="0.2">
      <c r="A87" s="385" t="s">
        <v>380</v>
      </c>
      <c r="B87" s="322" t="s">
        <v>7</v>
      </c>
      <c r="C87" s="322" t="s">
        <v>1</v>
      </c>
      <c r="D87" s="425">
        <v>1250</v>
      </c>
      <c r="E87" s="323">
        <f t="shared" si="78"/>
        <v>832.5</v>
      </c>
      <c r="F87" s="323">
        <f t="shared" si="79"/>
        <v>417.5</v>
      </c>
      <c r="G87" s="399">
        <f t="shared" si="80"/>
        <v>0.33400000000000002</v>
      </c>
      <c r="H87" s="322">
        <v>6</v>
      </c>
      <c r="I87" s="691">
        <v>32</v>
      </c>
      <c r="J87" s="742">
        <v>1.2</v>
      </c>
      <c r="K87" s="845">
        <v>5140</v>
      </c>
      <c r="L87" s="323">
        <f t="shared" si="81"/>
        <v>160.625</v>
      </c>
      <c r="M87" s="324">
        <f t="shared" si="82"/>
        <v>160.625</v>
      </c>
      <c r="N87" s="325">
        <v>0</v>
      </c>
      <c r="O87" s="324">
        <f t="shared" si="83"/>
        <v>0</v>
      </c>
      <c r="P87" s="773">
        <v>18500</v>
      </c>
      <c r="Q87" s="324">
        <f t="shared" si="84"/>
        <v>578.125</v>
      </c>
      <c r="R87" s="366">
        <v>0</v>
      </c>
      <c r="S87" s="324">
        <f t="shared" si="85"/>
        <v>0</v>
      </c>
      <c r="T87" s="325">
        <v>0</v>
      </c>
      <c r="U87" s="324">
        <f t="shared" si="86"/>
        <v>0</v>
      </c>
      <c r="V87" s="366">
        <v>0</v>
      </c>
      <c r="W87" s="324">
        <f t="shared" si="87"/>
        <v>0</v>
      </c>
      <c r="X87" s="324">
        <v>0</v>
      </c>
      <c r="Y87" s="325">
        <v>0</v>
      </c>
      <c r="Z87" s="324">
        <f t="shared" si="88"/>
        <v>0</v>
      </c>
      <c r="AA87" s="324"/>
      <c r="AB87" s="326">
        <v>7.0000000000000007E-2</v>
      </c>
      <c r="AC87" s="326">
        <v>5.0000000000000001E-3</v>
      </c>
      <c r="AD87" s="324">
        <f t="shared" si="89"/>
        <v>87.500000000000014</v>
      </c>
      <c r="AE87" s="327">
        <f t="shared" si="90"/>
        <v>6.25</v>
      </c>
    </row>
    <row r="88" spans="1:31" x14ac:dyDescent="0.2">
      <c r="A88" s="313" t="s">
        <v>380</v>
      </c>
      <c r="B88" s="314" t="s">
        <v>8</v>
      </c>
      <c r="C88" s="314" t="s">
        <v>1</v>
      </c>
      <c r="D88" s="426">
        <v>1250</v>
      </c>
      <c r="E88" s="315">
        <f t="shared" si="78"/>
        <v>840.9375</v>
      </c>
      <c r="F88" s="315">
        <f t="shared" si="79"/>
        <v>409.0625</v>
      </c>
      <c r="G88" s="400">
        <f t="shared" si="80"/>
        <v>0.32724999999999999</v>
      </c>
      <c r="H88" s="314">
        <v>6</v>
      </c>
      <c r="I88" s="692">
        <v>32</v>
      </c>
      <c r="J88" s="743">
        <v>1.2</v>
      </c>
      <c r="K88" s="845">
        <v>5410</v>
      </c>
      <c r="L88" s="315">
        <f t="shared" si="81"/>
        <v>169.0625</v>
      </c>
      <c r="M88" s="316">
        <f t="shared" si="82"/>
        <v>169.0625</v>
      </c>
      <c r="N88" s="317">
        <v>0</v>
      </c>
      <c r="O88" s="316">
        <f t="shared" si="83"/>
        <v>0</v>
      </c>
      <c r="P88" s="774">
        <v>18500</v>
      </c>
      <c r="Q88" s="316">
        <f t="shared" si="84"/>
        <v>578.125</v>
      </c>
      <c r="R88" s="365">
        <v>0</v>
      </c>
      <c r="S88" s="316">
        <f t="shared" si="85"/>
        <v>0</v>
      </c>
      <c r="T88" s="317">
        <v>0</v>
      </c>
      <c r="U88" s="316">
        <f t="shared" si="86"/>
        <v>0</v>
      </c>
      <c r="V88" s="365">
        <v>0</v>
      </c>
      <c r="W88" s="316">
        <f t="shared" si="87"/>
        <v>0</v>
      </c>
      <c r="X88" s="316">
        <v>0</v>
      </c>
      <c r="Y88" s="317">
        <v>0</v>
      </c>
      <c r="Z88" s="316">
        <f t="shared" si="88"/>
        <v>0</v>
      </c>
      <c r="AA88" s="316"/>
      <c r="AB88" s="318">
        <v>7.0000000000000007E-2</v>
      </c>
      <c r="AC88" s="318">
        <v>5.0000000000000001E-3</v>
      </c>
      <c r="AD88" s="316">
        <f t="shared" si="89"/>
        <v>87.500000000000014</v>
      </c>
      <c r="AE88" s="319">
        <f t="shared" si="90"/>
        <v>6.25</v>
      </c>
    </row>
    <row r="89" spans="1:31" x14ac:dyDescent="0.2">
      <c r="A89" s="313" t="s">
        <v>380</v>
      </c>
      <c r="B89" s="314" t="s">
        <v>9</v>
      </c>
      <c r="C89" s="314" t="s">
        <v>1</v>
      </c>
      <c r="D89" s="426">
        <v>1250</v>
      </c>
      <c r="E89" s="315">
        <f t="shared" si="78"/>
        <v>841.71875</v>
      </c>
      <c r="F89" s="315">
        <f t="shared" si="79"/>
        <v>408.28125</v>
      </c>
      <c r="G89" s="400">
        <f t="shared" si="80"/>
        <v>0.326625</v>
      </c>
      <c r="H89" s="314">
        <v>6</v>
      </c>
      <c r="I89" s="692">
        <v>32</v>
      </c>
      <c r="J89" s="743">
        <v>1.2</v>
      </c>
      <c r="K89" s="845">
        <v>5435</v>
      </c>
      <c r="L89" s="315">
        <f t="shared" si="81"/>
        <v>169.84375</v>
      </c>
      <c r="M89" s="316">
        <f t="shared" si="82"/>
        <v>169.84375</v>
      </c>
      <c r="N89" s="317">
        <v>0</v>
      </c>
      <c r="O89" s="316">
        <f t="shared" si="83"/>
        <v>0</v>
      </c>
      <c r="P89" s="774">
        <v>18500</v>
      </c>
      <c r="Q89" s="316">
        <f t="shared" si="84"/>
        <v>578.125</v>
      </c>
      <c r="R89" s="365">
        <v>0</v>
      </c>
      <c r="S89" s="316">
        <f t="shared" si="85"/>
        <v>0</v>
      </c>
      <c r="T89" s="317">
        <v>0</v>
      </c>
      <c r="U89" s="316">
        <f t="shared" si="86"/>
        <v>0</v>
      </c>
      <c r="V89" s="365">
        <v>0</v>
      </c>
      <c r="W89" s="316">
        <f t="shared" si="87"/>
        <v>0</v>
      </c>
      <c r="X89" s="316">
        <v>0</v>
      </c>
      <c r="Y89" s="317">
        <v>0</v>
      </c>
      <c r="Z89" s="316">
        <f t="shared" si="88"/>
        <v>0</v>
      </c>
      <c r="AA89" s="316"/>
      <c r="AB89" s="318">
        <v>7.0000000000000007E-2</v>
      </c>
      <c r="AC89" s="318">
        <v>5.0000000000000001E-3</v>
      </c>
      <c r="AD89" s="316">
        <f t="shared" si="89"/>
        <v>87.500000000000014</v>
      </c>
      <c r="AE89" s="319">
        <f t="shared" si="90"/>
        <v>6.25</v>
      </c>
    </row>
    <row r="90" spans="1:31" x14ac:dyDescent="0.2">
      <c r="A90" s="313" t="s">
        <v>380</v>
      </c>
      <c r="B90" s="314" t="s">
        <v>10</v>
      </c>
      <c r="C90" s="314" t="s">
        <v>1</v>
      </c>
      <c r="D90" s="426">
        <v>1250</v>
      </c>
      <c r="E90" s="315">
        <f t="shared" si="78"/>
        <v>854.53125</v>
      </c>
      <c r="F90" s="315">
        <f t="shared" si="79"/>
        <v>395.46875</v>
      </c>
      <c r="G90" s="400">
        <f t="shared" si="80"/>
        <v>0.31637500000000002</v>
      </c>
      <c r="H90" s="314">
        <v>6</v>
      </c>
      <c r="I90" s="692">
        <v>32</v>
      </c>
      <c r="J90" s="743">
        <v>1.2</v>
      </c>
      <c r="K90" s="845">
        <v>5845</v>
      </c>
      <c r="L90" s="315">
        <f t="shared" si="81"/>
        <v>182.65625</v>
      </c>
      <c r="M90" s="316">
        <f t="shared" si="82"/>
        <v>182.65625</v>
      </c>
      <c r="N90" s="317">
        <v>0</v>
      </c>
      <c r="O90" s="316">
        <f t="shared" si="83"/>
        <v>0</v>
      </c>
      <c r="P90" s="774">
        <v>18500</v>
      </c>
      <c r="Q90" s="316">
        <f t="shared" si="84"/>
        <v>578.125</v>
      </c>
      <c r="R90" s="365">
        <v>0</v>
      </c>
      <c r="S90" s="316">
        <f t="shared" si="85"/>
        <v>0</v>
      </c>
      <c r="T90" s="317">
        <v>0</v>
      </c>
      <c r="U90" s="316">
        <f t="shared" si="86"/>
        <v>0</v>
      </c>
      <c r="V90" s="365">
        <v>0</v>
      </c>
      <c r="W90" s="316">
        <f t="shared" si="87"/>
        <v>0</v>
      </c>
      <c r="X90" s="316">
        <v>0</v>
      </c>
      <c r="Y90" s="317">
        <v>0</v>
      </c>
      <c r="Z90" s="316">
        <f t="shared" si="88"/>
        <v>0</v>
      </c>
      <c r="AA90" s="316"/>
      <c r="AB90" s="318">
        <v>7.0000000000000007E-2</v>
      </c>
      <c r="AC90" s="318">
        <v>5.0000000000000001E-3</v>
      </c>
      <c r="AD90" s="316">
        <f t="shared" si="89"/>
        <v>87.500000000000014</v>
      </c>
      <c r="AE90" s="319">
        <f t="shared" si="90"/>
        <v>6.25</v>
      </c>
    </row>
    <row r="91" spans="1:31" ht="13.5" thickBot="1" x14ac:dyDescent="0.25">
      <c r="A91" s="328" t="s">
        <v>380</v>
      </c>
      <c r="B91" s="329" t="s">
        <v>11</v>
      </c>
      <c r="C91" s="329" t="s">
        <v>1</v>
      </c>
      <c r="D91" s="427">
        <v>1250</v>
      </c>
      <c r="E91" s="330">
        <f t="shared" si="78"/>
        <v>671.875</v>
      </c>
      <c r="F91" s="330">
        <f t="shared" si="79"/>
        <v>578.125</v>
      </c>
      <c r="G91" s="401">
        <f t="shared" si="80"/>
        <v>0.46250000000000002</v>
      </c>
      <c r="H91" s="329">
        <v>6</v>
      </c>
      <c r="I91" s="693">
        <v>32</v>
      </c>
      <c r="J91" s="744">
        <v>1.2</v>
      </c>
      <c r="K91" s="845"/>
      <c r="L91" s="330">
        <f t="shared" si="81"/>
        <v>0</v>
      </c>
      <c r="M91" s="331">
        <f t="shared" si="82"/>
        <v>0</v>
      </c>
      <c r="N91" s="332">
        <v>0</v>
      </c>
      <c r="O91" s="331">
        <f t="shared" si="83"/>
        <v>0</v>
      </c>
      <c r="P91" s="775">
        <v>18500</v>
      </c>
      <c r="Q91" s="331">
        <f t="shared" si="84"/>
        <v>578.125</v>
      </c>
      <c r="R91" s="367">
        <v>0</v>
      </c>
      <c r="S91" s="331">
        <f t="shared" si="85"/>
        <v>0</v>
      </c>
      <c r="T91" s="332">
        <v>0</v>
      </c>
      <c r="U91" s="331">
        <f t="shared" si="86"/>
        <v>0</v>
      </c>
      <c r="V91" s="367">
        <v>0</v>
      </c>
      <c r="W91" s="331">
        <f t="shared" si="87"/>
        <v>0</v>
      </c>
      <c r="X91" s="331">
        <v>0</v>
      </c>
      <c r="Y91" s="332">
        <v>0</v>
      </c>
      <c r="Z91" s="331">
        <f t="shared" si="88"/>
        <v>0</v>
      </c>
      <c r="AA91" s="331"/>
      <c r="AB91" s="333">
        <v>7.0000000000000007E-2</v>
      </c>
      <c r="AC91" s="333">
        <v>5.0000000000000001E-3</v>
      </c>
      <c r="AD91" s="331">
        <f t="shared" si="89"/>
        <v>87.500000000000014</v>
      </c>
      <c r="AE91" s="334">
        <f t="shared" si="90"/>
        <v>6.25</v>
      </c>
    </row>
    <row r="92" spans="1:31" x14ac:dyDescent="0.2">
      <c r="A92" s="385" t="s">
        <v>288</v>
      </c>
      <c r="B92" s="322" t="s">
        <v>7</v>
      </c>
      <c r="C92" s="322" t="s">
        <v>1</v>
      </c>
      <c r="D92" s="425">
        <v>10000</v>
      </c>
      <c r="E92" s="323">
        <f t="shared" ref="E92:E101" si="91">SUM(M92,O92,Q92,S92,U92,W92,X92,Z92,AA92,AD92,AE92)</f>
        <v>6223.125</v>
      </c>
      <c r="F92" s="323">
        <f t="shared" ref="F92:F101" si="92">D92-E92</f>
        <v>3776.875</v>
      </c>
      <c r="G92" s="399">
        <f t="shared" ref="G92:G101" si="93">F92/D92</f>
        <v>0.37768750000000001</v>
      </c>
      <c r="H92" s="322">
        <v>6</v>
      </c>
      <c r="I92" s="691">
        <v>32</v>
      </c>
      <c r="J92" s="742">
        <v>1.2</v>
      </c>
      <c r="K92" s="845">
        <v>5140</v>
      </c>
      <c r="L92" s="323">
        <f t="shared" ref="L92:L101" si="94">K92/I92</f>
        <v>160.625</v>
      </c>
      <c r="M92" s="324">
        <f t="shared" ref="M92:M101" si="95">L92</f>
        <v>160.625</v>
      </c>
      <c r="N92" s="325">
        <v>0</v>
      </c>
      <c r="O92" s="324">
        <f t="shared" ref="O92:O101" si="96">(N92/I92)*H92</f>
        <v>0</v>
      </c>
      <c r="P92" s="773">
        <v>170000</v>
      </c>
      <c r="Q92" s="324">
        <f t="shared" ref="Q92:Q101" si="97">P92/I92</f>
        <v>5312.5</v>
      </c>
      <c r="R92" s="366">
        <v>0</v>
      </c>
      <c r="S92" s="324">
        <f t="shared" ref="S92:S101" si="98">(R92/I92)*H92</f>
        <v>0</v>
      </c>
      <c r="T92" s="325">
        <v>0</v>
      </c>
      <c r="U92" s="324">
        <f t="shared" ref="U92:U101" si="99">(T92/I92)</f>
        <v>0</v>
      </c>
      <c r="V92" s="366">
        <v>0</v>
      </c>
      <c r="W92" s="324">
        <f t="shared" ref="W92:W101" si="100">(V92/I92)</f>
        <v>0</v>
      </c>
      <c r="X92" s="324">
        <v>0</v>
      </c>
      <c r="Y92" s="325">
        <v>0</v>
      </c>
      <c r="Z92" s="324">
        <f t="shared" ref="Z92:Z101" si="101">Y92/I92</f>
        <v>0</v>
      </c>
      <c r="AA92" s="324"/>
      <c r="AB92" s="326">
        <v>7.0000000000000007E-2</v>
      </c>
      <c r="AC92" s="326">
        <v>5.0000000000000001E-3</v>
      </c>
      <c r="AD92" s="324">
        <f t="shared" ref="AD92:AD101" si="102">D92*AB92</f>
        <v>700.00000000000011</v>
      </c>
      <c r="AE92" s="327">
        <f t="shared" ref="AE92:AE101" si="103">D92*AC92</f>
        <v>50</v>
      </c>
    </row>
    <row r="93" spans="1:31" x14ac:dyDescent="0.2">
      <c r="A93" s="313" t="s">
        <v>288</v>
      </c>
      <c r="B93" s="314" t="s">
        <v>8</v>
      </c>
      <c r="C93" s="314" t="s">
        <v>1</v>
      </c>
      <c r="D93" s="426">
        <v>10000</v>
      </c>
      <c r="E93" s="315">
        <f t="shared" si="91"/>
        <v>6231.5625</v>
      </c>
      <c r="F93" s="315">
        <f t="shared" si="92"/>
        <v>3768.4375</v>
      </c>
      <c r="G93" s="400">
        <f t="shared" si="93"/>
        <v>0.37684374999999998</v>
      </c>
      <c r="H93" s="314">
        <v>6</v>
      </c>
      <c r="I93" s="692">
        <v>32</v>
      </c>
      <c r="J93" s="743">
        <v>1.2</v>
      </c>
      <c r="K93" s="845">
        <v>5410</v>
      </c>
      <c r="L93" s="315">
        <f t="shared" si="94"/>
        <v>169.0625</v>
      </c>
      <c r="M93" s="316">
        <f t="shared" si="95"/>
        <v>169.0625</v>
      </c>
      <c r="N93" s="317">
        <v>0</v>
      </c>
      <c r="O93" s="316">
        <f t="shared" si="96"/>
        <v>0</v>
      </c>
      <c r="P93" s="774">
        <v>170000</v>
      </c>
      <c r="Q93" s="316">
        <f t="shared" si="97"/>
        <v>5312.5</v>
      </c>
      <c r="R93" s="365">
        <v>0</v>
      </c>
      <c r="S93" s="316">
        <f t="shared" si="98"/>
        <v>0</v>
      </c>
      <c r="T93" s="317">
        <v>0</v>
      </c>
      <c r="U93" s="316">
        <f t="shared" si="99"/>
        <v>0</v>
      </c>
      <c r="V93" s="365">
        <v>0</v>
      </c>
      <c r="W93" s="316">
        <f t="shared" si="100"/>
        <v>0</v>
      </c>
      <c r="X93" s="316">
        <v>0</v>
      </c>
      <c r="Y93" s="317">
        <v>0</v>
      </c>
      <c r="Z93" s="316">
        <f t="shared" si="101"/>
        <v>0</v>
      </c>
      <c r="AA93" s="316"/>
      <c r="AB93" s="318">
        <v>7.0000000000000007E-2</v>
      </c>
      <c r="AC93" s="318">
        <v>5.0000000000000001E-3</v>
      </c>
      <c r="AD93" s="316">
        <f t="shared" si="102"/>
        <v>700.00000000000011</v>
      </c>
      <c r="AE93" s="319">
        <f t="shared" si="103"/>
        <v>50</v>
      </c>
    </row>
    <row r="94" spans="1:31" x14ac:dyDescent="0.2">
      <c r="A94" s="313" t="s">
        <v>288</v>
      </c>
      <c r="B94" s="314" t="s">
        <v>9</v>
      </c>
      <c r="C94" s="314" t="s">
        <v>1</v>
      </c>
      <c r="D94" s="426">
        <v>10000</v>
      </c>
      <c r="E94" s="315">
        <f t="shared" si="91"/>
        <v>6232.34375</v>
      </c>
      <c r="F94" s="315">
        <f t="shared" si="92"/>
        <v>3767.65625</v>
      </c>
      <c r="G94" s="400">
        <f t="shared" si="93"/>
        <v>0.37676562499999999</v>
      </c>
      <c r="H94" s="314">
        <v>6</v>
      </c>
      <c r="I94" s="692">
        <v>32</v>
      </c>
      <c r="J94" s="743">
        <v>1.2</v>
      </c>
      <c r="K94" s="845">
        <v>5435</v>
      </c>
      <c r="L94" s="315">
        <f t="shared" si="94"/>
        <v>169.84375</v>
      </c>
      <c r="M94" s="316">
        <f t="shared" si="95"/>
        <v>169.84375</v>
      </c>
      <c r="N94" s="317">
        <v>0</v>
      </c>
      <c r="O94" s="316">
        <f t="shared" si="96"/>
        <v>0</v>
      </c>
      <c r="P94" s="774">
        <v>170000</v>
      </c>
      <c r="Q94" s="316">
        <f t="shared" si="97"/>
        <v>5312.5</v>
      </c>
      <c r="R94" s="365">
        <v>0</v>
      </c>
      <c r="S94" s="316">
        <f t="shared" si="98"/>
        <v>0</v>
      </c>
      <c r="T94" s="317">
        <v>0</v>
      </c>
      <c r="U94" s="316">
        <f t="shared" si="99"/>
        <v>0</v>
      </c>
      <c r="V94" s="365">
        <v>0</v>
      </c>
      <c r="W94" s="316">
        <f t="shared" si="100"/>
        <v>0</v>
      </c>
      <c r="X94" s="316">
        <v>0</v>
      </c>
      <c r="Y94" s="317">
        <v>0</v>
      </c>
      <c r="Z94" s="316">
        <f t="shared" si="101"/>
        <v>0</v>
      </c>
      <c r="AA94" s="316"/>
      <c r="AB94" s="318">
        <v>7.0000000000000007E-2</v>
      </c>
      <c r="AC94" s="318">
        <v>5.0000000000000001E-3</v>
      </c>
      <c r="AD94" s="316">
        <f t="shared" si="102"/>
        <v>700.00000000000011</v>
      </c>
      <c r="AE94" s="319">
        <f t="shared" si="103"/>
        <v>50</v>
      </c>
    </row>
    <row r="95" spans="1:31" x14ac:dyDescent="0.2">
      <c r="A95" s="313" t="s">
        <v>288</v>
      </c>
      <c r="B95" s="314" t="s">
        <v>10</v>
      </c>
      <c r="C95" s="314" t="s">
        <v>1</v>
      </c>
      <c r="D95" s="426">
        <v>10000</v>
      </c>
      <c r="E95" s="315">
        <f t="shared" si="91"/>
        <v>6245.15625</v>
      </c>
      <c r="F95" s="315">
        <f t="shared" si="92"/>
        <v>3754.84375</v>
      </c>
      <c r="G95" s="400">
        <f t="shared" si="93"/>
        <v>0.37548437499999998</v>
      </c>
      <c r="H95" s="314">
        <v>6</v>
      </c>
      <c r="I95" s="692">
        <v>32</v>
      </c>
      <c r="J95" s="743">
        <v>1.2</v>
      </c>
      <c r="K95" s="845">
        <v>5845</v>
      </c>
      <c r="L95" s="315">
        <f t="shared" si="94"/>
        <v>182.65625</v>
      </c>
      <c r="M95" s="316">
        <f t="shared" si="95"/>
        <v>182.65625</v>
      </c>
      <c r="N95" s="317">
        <v>0</v>
      </c>
      <c r="O95" s="316">
        <f t="shared" si="96"/>
        <v>0</v>
      </c>
      <c r="P95" s="774">
        <v>170000</v>
      </c>
      <c r="Q95" s="316">
        <f t="shared" si="97"/>
        <v>5312.5</v>
      </c>
      <c r="R95" s="365">
        <v>0</v>
      </c>
      <c r="S95" s="316">
        <f t="shared" si="98"/>
        <v>0</v>
      </c>
      <c r="T95" s="317">
        <v>0</v>
      </c>
      <c r="U95" s="316">
        <f t="shared" si="99"/>
        <v>0</v>
      </c>
      <c r="V95" s="365">
        <v>0</v>
      </c>
      <c r="W95" s="316">
        <f t="shared" si="100"/>
        <v>0</v>
      </c>
      <c r="X95" s="316">
        <v>0</v>
      </c>
      <c r="Y95" s="317">
        <v>0</v>
      </c>
      <c r="Z95" s="316">
        <f t="shared" si="101"/>
        <v>0</v>
      </c>
      <c r="AA95" s="316"/>
      <c r="AB95" s="318">
        <v>7.0000000000000007E-2</v>
      </c>
      <c r="AC95" s="318">
        <v>5.0000000000000001E-3</v>
      </c>
      <c r="AD95" s="316">
        <f t="shared" si="102"/>
        <v>700.00000000000011</v>
      </c>
      <c r="AE95" s="319">
        <f t="shared" si="103"/>
        <v>50</v>
      </c>
    </row>
    <row r="96" spans="1:31" ht="13.5" thickBot="1" x14ac:dyDescent="0.25">
      <c r="A96" s="328" t="s">
        <v>288</v>
      </c>
      <c r="B96" s="329" t="s">
        <v>11</v>
      </c>
      <c r="C96" s="329" t="s">
        <v>1</v>
      </c>
      <c r="D96" s="427">
        <v>10000</v>
      </c>
      <c r="E96" s="330">
        <f t="shared" si="91"/>
        <v>6062.5</v>
      </c>
      <c r="F96" s="330">
        <f t="shared" si="92"/>
        <v>3937.5</v>
      </c>
      <c r="G96" s="401">
        <f t="shared" si="93"/>
        <v>0.39374999999999999</v>
      </c>
      <c r="H96" s="329">
        <v>6</v>
      </c>
      <c r="I96" s="693">
        <v>32</v>
      </c>
      <c r="J96" s="744">
        <v>1.2</v>
      </c>
      <c r="K96" s="845"/>
      <c r="L96" s="330">
        <f t="shared" si="94"/>
        <v>0</v>
      </c>
      <c r="M96" s="331">
        <f t="shared" si="95"/>
        <v>0</v>
      </c>
      <c r="N96" s="332">
        <v>0</v>
      </c>
      <c r="O96" s="331">
        <f t="shared" si="96"/>
        <v>0</v>
      </c>
      <c r="P96" s="775">
        <v>170000</v>
      </c>
      <c r="Q96" s="331">
        <f t="shared" si="97"/>
        <v>5312.5</v>
      </c>
      <c r="R96" s="367">
        <v>0</v>
      </c>
      <c r="S96" s="331">
        <f t="shared" si="98"/>
        <v>0</v>
      </c>
      <c r="T96" s="332">
        <v>0</v>
      </c>
      <c r="U96" s="331">
        <f t="shared" si="99"/>
        <v>0</v>
      </c>
      <c r="V96" s="367">
        <v>0</v>
      </c>
      <c r="W96" s="331">
        <f t="shared" si="100"/>
        <v>0</v>
      </c>
      <c r="X96" s="331">
        <v>0</v>
      </c>
      <c r="Y96" s="332">
        <v>0</v>
      </c>
      <c r="Z96" s="331">
        <f t="shared" si="101"/>
        <v>0</v>
      </c>
      <c r="AA96" s="331"/>
      <c r="AB96" s="333">
        <v>7.0000000000000007E-2</v>
      </c>
      <c r="AC96" s="333">
        <v>5.0000000000000001E-3</v>
      </c>
      <c r="AD96" s="331">
        <f t="shared" si="102"/>
        <v>700.00000000000011</v>
      </c>
      <c r="AE96" s="334">
        <f t="shared" si="103"/>
        <v>50</v>
      </c>
    </row>
    <row r="97" spans="1:31" x14ac:dyDescent="0.2">
      <c r="A97" s="385" t="s">
        <v>289</v>
      </c>
      <c r="B97" s="322" t="s">
        <v>7</v>
      </c>
      <c r="C97" s="322" t="s">
        <v>1</v>
      </c>
      <c r="D97" s="425">
        <v>7800</v>
      </c>
      <c r="E97" s="323">
        <f t="shared" si="91"/>
        <v>4651.875</v>
      </c>
      <c r="F97" s="323">
        <f t="shared" si="92"/>
        <v>3148.125</v>
      </c>
      <c r="G97" s="399">
        <f t="shared" si="93"/>
        <v>0.40360576923076924</v>
      </c>
      <c r="H97" s="322">
        <v>6</v>
      </c>
      <c r="I97" s="691">
        <v>32</v>
      </c>
      <c r="J97" s="742">
        <v>1.2</v>
      </c>
      <c r="K97" s="845">
        <v>5140</v>
      </c>
      <c r="L97" s="323">
        <f t="shared" si="94"/>
        <v>160.625</v>
      </c>
      <c r="M97" s="324">
        <f t="shared" si="95"/>
        <v>160.625</v>
      </c>
      <c r="N97" s="325">
        <v>0</v>
      </c>
      <c r="O97" s="324">
        <f t="shared" si="96"/>
        <v>0</v>
      </c>
      <c r="P97" s="773">
        <v>125000</v>
      </c>
      <c r="Q97" s="324">
        <f t="shared" si="97"/>
        <v>3906.25</v>
      </c>
      <c r="R97" s="366">
        <v>0</v>
      </c>
      <c r="S97" s="324">
        <f t="shared" si="98"/>
        <v>0</v>
      </c>
      <c r="T97" s="325">
        <v>0</v>
      </c>
      <c r="U97" s="324">
        <f t="shared" si="99"/>
        <v>0</v>
      </c>
      <c r="V97" s="366">
        <v>0</v>
      </c>
      <c r="W97" s="324">
        <f t="shared" si="100"/>
        <v>0</v>
      </c>
      <c r="X97" s="324">
        <v>0</v>
      </c>
      <c r="Y97" s="325">
        <v>0</v>
      </c>
      <c r="Z97" s="324">
        <f t="shared" si="101"/>
        <v>0</v>
      </c>
      <c r="AA97" s="324"/>
      <c r="AB97" s="326">
        <v>7.0000000000000007E-2</v>
      </c>
      <c r="AC97" s="326">
        <v>5.0000000000000001E-3</v>
      </c>
      <c r="AD97" s="324">
        <f t="shared" si="102"/>
        <v>546</v>
      </c>
      <c r="AE97" s="327">
        <f t="shared" si="103"/>
        <v>39</v>
      </c>
    </row>
    <row r="98" spans="1:31" x14ac:dyDescent="0.2">
      <c r="A98" s="313" t="s">
        <v>289</v>
      </c>
      <c r="B98" s="314" t="s">
        <v>8</v>
      </c>
      <c r="C98" s="314" t="s">
        <v>1</v>
      </c>
      <c r="D98" s="426">
        <v>7800</v>
      </c>
      <c r="E98" s="315">
        <f t="shared" si="91"/>
        <v>4660.3125</v>
      </c>
      <c r="F98" s="315">
        <f t="shared" si="92"/>
        <v>3139.6875</v>
      </c>
      <c r="G98" s="400">
        <f t="shared" si="93"/>
        <v>0.40252403846153845</v>
      </c>
      <c r="H98" s="314">
        <v>6</v>
      </c>
      <c r="I98" s="692">
        <v>32</v>
      </c>
      <c r="J98" s="743">
        <v>1.2</v>
      </c>
      <c r="K98" s="845">
        <v>5410</v>
      </c>
      <c r="L98" s="315">
        <f t="shared" si="94"/>
        <v>169.0625</v>
      </c>
      <c r="M98" s="316">
        <f t="shared" si="95"/>
        <v>169.0625</v>
      </c>
      <c r="N98" s="317">
        <v>0</v>
      </c>
      <c r="O98" s="316">
        <f t="shared" si="96"/>
        <v>0</v>
      </c>
      <c r="P98" s="774">
        <v>125000</v>
      </c>
      <c r="Q98" s="316">
        <f t="shared" si="97"/>
        <v>3906.25</v>
      </c>
      <c r="R98" s="365">
        <v>0</v>
      </c>
      <c r="S98" s="316">
        <f t="shared" si="98"/>
        <v>0</v>
      </c>
      <c r="T98" s="317">
        <v>0</v>
      </c>
      <c r="U98" s="316">
        <f t="shared" si="99"/>
        <v>0</v>
      </c>
      <c r="V98" s="365">
        <v>0</v>
      </c>
      <c r="W98" s="316">
        <f t="shared" si="100"/>
        <v>0</v>
      </c>
      <c r="X98" s="316">
        <v>0</v>
      </c>
      <c r="Y98" s="317">
        <v>0</v>
      </c>
      <c r="Z98" s="316">
        <f t="shared" si="101"/>
        <v>0</v>
      </c>
      <c r="AA98" s="316"/>
      <c r="AB98" s="318">
        <v>7.0000000000000007E-2</v>
      </c>
      <c r="AC98" s="318">
        <v>5.0000000000000001E-3</v>
      </c>
      <c r="AD98" s="316">
        <f t="shared" si="102"/>
        <v>546</v>
      </c>
      <c r="AE98" s="319">
        <f t="shared" si="103"/>
        <v>39</v>
      </c>
    </row>
    <row r="99" spans="1:31" x14ac:dyDescent="0.2">
      <c r="A99" s="313" t="s">
        <v>289</v>
      </c>
      <c r="B99" s="314" t="s">
        <v>9</v>
      </c>
      <c r="C99" s="314" t="s">
        <v>1</v>
      </c>
      <c r="D99" s="426">
        <v>7800</v>
      </c>
      <c r="E99" s="315">
        <f t="shared" si="91"/>
        <v>4661.09375</v>
      </c>
      <c r="F99" s="315">
        <f t="shared" si="92"/>
        <v>3138.90625</v>
      </c>
      <c r="G99" s="400">
        <f t="shared" si="93"/>
        <v>0.4024238782051282</v>
      </c>
      <c r="H99" s="314">
        <v>6</v>
      </c>
      <c r="I99" s="692">
        <v>32</v>
      </c>
      <c r="J99" s="743">
        <v>1.2</v>
      </c>
      <c r="K99" s="845">
        <v>5435</v>
      </c>
      <c r="L99" s="315">
        <f t="shared" si="94"/>
        <v>169.84375</v>
      </c>
      <c r="M99" s="316">
        <f t="shared" si="95"/>
        <v>169.84375</v>
      </c>
      <c r="N99" s="317">
        <v>0</v>
      </c>
      <c r="O99" s="316">
        <f t="shared" si="96"/>
        <v>0</v>
      </c>
      <c r="P99" s="774">
        <v>125000</v>
      </c>
      <c r="Q99" s="316">
        <f t="shared" si="97"/>
        <v>3906.25</v>
      </c>
      <c r="R99" s="365">
        <v>0</v>
      </c>
      <c r="S99" s="316">
        <f t="shared" si="98"/>
        <v>0</v>
      </c>
      <c r="T99" s="317">
        <v>0</v>
      </c>
      <c r="U99" s="316">
        <f t="shared" si="99"/>
        <v>0</v>
      </c>
      <c r="V99" s="365">
        <v>0</v>
      </c>
      <c r="W99" s="316">
        <f t="shared" si="100"/>
        <v>0</v>
      </c>
      <c r="X99" s="316">
        <v>0</v>
      </c>
      <c r="Y99" s="317">
        <v>0</v>
      </c>
      <c r="Z99" s="316">
        <f t="shared" si="101"/>
        <v>0</v>
      </c>
      <c r="AA99" s="316"/>
      <c r="AB99" s="318">
        <v>7.0000000000000007E-2</v>
      </c>
      <c r="AC99" s="318">
        <v>5.0000000000000001E-3</v>
      </c>
      <c r="AD99" s="316">
        <f t="shared" si="102"/>
        <v>546</v>
      </c>
      <c r="AE99" s="319">
        <f t="shared" si="103"/>
        <v>39</v>
      </c>
    </row>
    <row r="100" spans="1:31" x14ac:dyDescent="0.2">
      <c r="A100" s="313" t="s">
        <v>289</v>
      </c>
      <c r="B100" s="314" t="s">
        <v>10</v>
      </c>
      <c r="C100" s="314" t="s">
        <v>1</v>
      </c>
      <c r="D100" s="426">
        <v>7800</v>
      </c>
      <c r="E100" s="315">
        <f t="shared" si="91"/>
        <v>4673.90625</v>
      </c>
      <c r="F100" s="315">
        <f t="shared" si="92"/>
        <v>3126.09375</v>
      </c>
      <c r="G100" s="400">
        <f t="shared" si="93"/>
        <v>0.40078124999999998</v>
      </c>
      <c r="H100" s="314">
        <v>6</v>
      </c>
      <c r="I100" s="692">
        <v>32</v>
      </c>
      <c r="J100" s="743">
        <v>1.2</v>
      </c>
      <c r="K100" s="845">
        <v>5845</v>
      </c>
      <c r="L100" s="315">
        <f t="shared" si="94"/>
        <v>182.65625</v>
      </c>
      <c r="M100" s="316">
        <f t="shared" si="95"/>
        <v>182.65625</v>
      </c>
      <c r="N100" s="317">
        <v>0</v>
      </c>
      <c r="O100" s="316">
        <f t="shared" si="96"/>
        <v>0</v>
      </c>
      <c r="P100" s="774">
        <v>125000</v>
      </c>
      <c r="Q100" s="316">
        <f t="shared" si="97"/>
        <v>3906.25</v>
      </c>
      <c r="R100" s="365">
        <v>0</v>
      </c>
      <c r="S100" s="316">
        <f t="shared" si="98"/>
        <v>0</v>
      </c>
      <c r="T100" s="317">
        <v>0</v>
      </c>
      <c r="U100" s="316">
        <f t="shared" si="99"/>
        <v>0</v>
      </c>
      <c r="V100" s="365">
        <v>0</v>
      </c>
      <c r="W100" s="316">
        <f t="shared" si="100"/>
        <v>0</v>
      </c>
      <c r="X100" s="316">
        <v>0</v>
      </c>
      <c r="Y100" s="317">
        <v>0</v>
      </c>
      <c r="Z100" s="316">
        <f t="shared" si="101"/>
        <v>0</v>
      </c>
      <c r="AA100" s="316"/>
      <c r="AB100" s="318">
        <v>7.0000000000000007E-2</v>
      </c>
      <c r="AC100" s="318">
        <v>5.0000000000000001E-3</v>
      </c>
      <c r="AD100" s="316">
        <f t="shared" si="102"/>
        <v>546</v>
      </c>
      <c r="AE100" s="319">
        <f t="shared" si="103"/>
        <v>39</v>
      </c>
    </row>
    <row r="101" spans="1:31" ht="13.5" thickBot="1" x14ac:dyDescent="0.25">
      <c r="A101" s="328" t="s">
        <v>289</v>
      </c>
      <c r="B101" s="329" t="s">
        <v>11</v>
      </c>
      <c r="C101" s="329" t="s">
        <v>1</v>
      </c>
      <c r="D101" s="427">
        <v>7800</v>
      </c>
      <c r="E101" s="330">
        <f t="shared" si="91"/>
        <v>4491.25</v>
      </c>
      <c r="F101" s="330">
        <f t="shared" si="92"/>
        <v>3308.75</v>
      </c>
      <c r="G101" s="401">
        <f t="shared" si="93"/>
        <v>0.42419871794871794</v>
      </c>
      <c r="H101" s="329">
        <v>6</v>
      </c>
      <c r="I101" s="693">
        <v>32</v>
      </c>
      <c r="J101" s="744">
        <v>1.2</v>
      </c>
      <c r="K101" s="845"/>
      <c r="L101" s="330">
        <f t="shared" si="94"/>
        <v>0</v>
      </c>
      <c r="M101" s="331">
        <f t="shared" si="95"/>
        <v>0</v>
      </c>
      <c r="N101" s="332">
        <v>0</v>
      </c>
      <c r="O101" s="331">
        <f t="shared" si="96"/>
        <v>0</v>
      </c>
      <c r="P101" s="775">
        <v>125000</v>
      </c>
      <c r="Q101" s="331">
        <f t="shared" si="97"/>
        <v>3906.25</v>
      </c>
      <c r="R101" s="367">
        <v>0</v>
      </c>
      <c r="S101" s="331">
        <f t="shared" si="98"/>
        <v>0</v>
      </c>
      <c r="T101" s="332">
        <v>0</v>
      </c>
      <c r="U101" s="331">
        <f t="shared" si="99"/>
        <v>0</v>
      </c>
      <c r="V101" s="367">
        <v>0</v>
      </c>
      <c r="W101" s="331">
        <f t="shared" si="100"/>
        <v>0</v>
      </c>
      <c r="X101" s="331">
        <v>0</v>
      </c>
      <c r="Y101" s="332">
        <v>0</v>
      </c>
      <c r="Z101" s="331">
        <f t="shared" si="101"/>
        <v>0</v>
      </c>
      <c r="AA101" s="331"/>
      <c r="AB101" s="333">
        <v>7.0000000000000007E-2</v>
      </c>
      <c r="AC101" s="333">
        <v>5.0000000000000001E-3</v>
      </c>
      <c r="AD101" s="331">
        <f t="shared" si="102"/>
        <v>546</v>
      </c>
      <c r="AE101" s="334">
        <f t="shared" si="103"/>
        <v>39</v>
      </c>
    </row>
    <row r="102" spans="1:31" x14ac:dyDescent="0.2">
      <c r="A102" s="385" t="s">
        <v>294</v>
      </c>
      <c r="B102" s="322" t="s">
        <v>7</v>
      </c>
      <c r="C102" s="322" t="s">
        <v>1</v>
      </c>
      <c r="D102" s="425"/>
      <c r="E102" s="323">
        <f t="shared" ref="E102:E111" si="104">SUM(M102,O102,Q102,S102,U102,W102,X102,Z102,AA102,AD102,AE102)</f>
        <v>160.625</v>
      </c>
      <c r="F102" s="323">
        <f t="shared" ref="F102:F111" si="105">D102-E102</f>
        <v>-160.625</v>
      </c>
      <c r="G102" s="399" t="e">
        <f t="shared" ref="G102:G111" si="106">F102/D102</f>
        <v>#DIV/0!</v>
      </c>
      <c r="H102" s="322">
        <v>6</v>
      </c>
      <c r="I102" s="691">
        <v>32</v>
      </c>
      <c r="J102" s="742">
        <v>1.2</v>
      </c>
      <c r="K102" s="845">
        <v>5140</v>
      </c>
      <c r="L102" s="323">
        <f t="shared" ref="L102:L111" si="107">K102/I102</f>
        <v>160.625</v>
      </c>
      <c r="M102" s="324">
        <f t="shared" ref="M102:M111" si="108">L102</f>
        <v>160.625</v>
      </c>
      <c r="N102" s="325">
        <v>0</v>
      </c>
      <c r="O102" s="324">
        <f t="shared" ref="O102:O111" si="109">(N102/I102)*H102</f>
        <v>0</v>
      </c>
      <c r="P102" s="325">
        <v>0</v>
      </c>
      <c r="Q102" s="324">
        <f t="shared" ref="Q102:Q111" si="110">P102/I102</f>
        <v>0</v>
      </c>
      <c r="R102" s="366">
        <v>0</v>
      </c>
      <c r="S102" s="324">
        <f t="shared" ref="S102:S111" si="111">(R102/I102)*H102</f>
        <v>0</v>
      </c>
      <c r="T102" s="325">
        <v>0</v>
      </c>
      <c r="U102" s="324">
        <f t="shared" ref="U102:U111" si="112">(T102/I102)</f>
        <v>0</v>
      </c>
      <c r="V102" s="366">
        <v>0</v>
      </c>
      <c r="W102" s="324">
        <f t="shared" ref="W102:W111" si="113">(V102/I102)</f>
        <v>0</v>
      </c>
      <c r="X102" s="324">
        <v>0</v>
      </c>
      <c r="Y102" s="325">
        <v>0</v>
      </c>
      <c r="Z102" s="324">
        <f t="shared" ref="Z102:Z111" si="114">Y102/I102</f>
        <v>0</v>
      </c>
      <c r="AA102" s="324"/>
      <c r="AB102" s="326">
        <v>7.0000000000000007E-2</v>
      </c>
      <c r="AC102" s="326">
        <v>5.0000000000000001E-3</v>
      </c>
      <c r="AD102" s="324">
        <f t="shared" ref="AD102:AD111" si="115">D102*AB102</f>
        <v>0</v>
      </c>
      <c r="AE102" s="327">
        <f t="shared" ref="AE102:AE111" si="116">D102*AC102</f>
        <v>0</v>
      </c>
    </row>
    <row r="103" spans="1:31" x14ac:dyDescent="0.2">
      <c r="A103" s="313" t="s">
        <v>294</v>
      </c>
      <c r="B103" s="314" t="s">
        <v>8</v>
      </c>
      <c r="C103" s="314" t="s">
        <v>1</v>
      </c>
      <c r="D103" s="426"/>
      <c r="E103" s="315">
        <f t="shared" si="104"/>
        <v>169.0625</v>
      </c>
      <c r="F103" s="315">
        <f t="shared" si="105"/>
        <v>-169.0625</v>
      </c>
      <c r="G103" s="400" t="e">
        <f t="shared" si="106"/>
        <v>#DIV/0!</v>
      </c>
      <c r="H103" s="314">
        <v>6</v>
      </c>
      <c r="I103" s="692">
        <v>32</v>
      </c>
      <c r="J103" s="743">
        <v>1.2</v>
      </c>
      <c r="K103" s="845">
        <v>5410</v>
      </c>
      <c r="L103" s="315">
        <f t="shared" si="107"/>
        <v>169.0625</v>
      </c>
      <c r="M103" s="316">
        <f t="shared" si="108"/>
        <v>169.0625</v>
      </c>
      <c r="N103" s="317">
        <v>0</v>
      </c>
      <c r="O103" s="316">
        <f t="shared" si="109"/>
        <v>0</v>
      </c>
      <c r="P103" s="317">
        <v>0</v>
      </c>
      <c r="Q103" s="316">
        <f t="shared" si="110"/>
        <v>0</v>
      </c>
      <c r="R103" s="365">
        <v>0</v>
      </c>
      <c r="S103" s="316">
        <f t="shared" si="111"/>
        <v>0</v>
      </c>
      <c r="T103" s="317">
        <v>0</v>
      </c>
      <c r="U103" s="316">
        <f t="shared" si="112"/>
        <v>0</v>
      </c>
      <c r="V103" s="365">
        <v>0</v>
      </c>
      <c r="W103" s="316">
        <f t="shared" si="113"/>
        <v>0</v>
      </c>
      <c r="X103" s="316">
        <v>0</v>
      </c>
      <c r="Y103" s="317">
        <v>0</v>
      </c>
      <c r="Z103" s="316">
        <f t="shared" si="114"/>
        <v>0</v>
      </c>
      <c r="AA103" s="316"/>
      <c r="AB103" s="318">
        <v>7.0000000000000007E-2</v>
      </c>
      <c r="AC103" s="318">
        <v>5.0000000000000001E-3</v>
      </c>
      <c r="AD103" s="316">
        <f t="shared" si="115"/>
        <v>0</v>
      </c>
      <c r="AE103" s="319">
        <f t="shared" si="116"/>
        <v>0</v>
      </c>
    </row>
    <row r="104" spans="1:31" x14ac:dyDescent="0.2">
      <c r="A104" s="313" t="s">
        <v>294</v>
      </c>
      <c r="B104" s="314" t="s">
        <v>9</v>
      </c>
      <c r="C104" s="314" t="s">
        <v>1</v>
      </c>
      <c r="D104" s="426"/>
      <c r="E104" s="315">
        <f t="shared" si="104"/>
        <v>169.84375</v>
      </c>
      <c r="F104" s="315">
        <f t="shared" si="105"/>
        <v>-169.84375</v>
      </c>
      <c r="G104" s="400" t="e">
        <f t="shared" si="106"/>
        <v>#DIV/0!</v>
      </c>
      <c r="H104" s="314">
        <v>6</v>
      </c>
      <c r="I104" s="692">
        <v>32</v>
      </c>
      <c r="J104" s="743">
        <v>1.2</v>
      </c>
      <c r="K104" s="845">
        <v>5435</v>
      </c>
      <c r="L104" s="315">
        <f t="shared" si="107"/>
        <v>169.84375</v>
      </c>
      <c r="M104" s="316">
        <f t="shared" si="108"/>
        <v>169.84375</v>
      </c>
      <c r="N104" s="317">
        <v>0</v>
      </c>
      <c r="O104" s="316">
        <f t="shared" si="109"/>
        <v>0</v>
      </c>
      <c r="P104" s="317">
        <v>0</v>
      </c>
      <c r="Q104" s="316">
        <f t="shared" si="110"/>
        <v>0</v>
      </c>
      <c r="R104" s="365">
        <v>0</v>
      </c>
      <c r="S104" s="316">
        <f t="shared" si="111"/>
        <v>0</v>
      </c>
      <c r="T104" s="317">
        <v>0</v>
      </c>
      <c r="U104" s="316">
        <f t="shared" si="112"/>
        <v>0</v>
      </c>
      <c r="V104" s="365">
        <v>0</v>
      </c>
      <c r="W104" s="316">
        <f t="shared" si="113"/>
        <v>0</v>
      </c>
      <c r="X104" s="316">
        <v>0</v>
      </c>
      <c r="Y104" s="317">
        <v>0</v>
      </c>
      <c r="Z104" s="316">
        <f t="shared" si="114"/>
        <v>0</v>
      </c>
      <c r="AA104" s="316"/>
      <c r="AB104" s="318">
        <v>7.0000000000000007E-2</v>
      </c>
      <c r="AC104" s="318">
        <v>5.0000000000000001E-3</v>
      </c>
      <c r="AD104" s="316">
        <f t="shared" si="115"/>
        <v>0</v>
      </c>
      <c r="AE104" s="319">
        <f t="shared" si="116"/>
        <v>0</v>
      </c>
    </row>
    <row r="105" spans="1:31" x14ac:dyDescent="0.2">
      <c r="A105" s="313" t="s">
        <v>294</v>
      </c>
      <c r="B105" s="314" t="s">
        <v>10</v>
      </c>
      <c r="C105" s="314" t="s">
        <v>1</v>
      </c>
      <c r="D105" s="426"/>
      <c r="E105" s="315">
        <f t="shared" si="104"/>
        <v>182.65625</v>
      </c>
      <c r="F105" s="315">
        <f t="shared" si="105"/>
        <v>-182.65625</v>
      </c>
      <c r="G105" s="400" t="e">
        <f t="shared" si="106"/>
        <v>#DIV/0!</v>
      </c>
      <c r="H105" s="314">
        <v>6</v>
      </c>
      <c r="I105" s="692">
        <v>32</v>
      </c>
      <c r="J105" s="743">
        <v>1.2</v>
      </c>
      <c r="K105" s="845">
        <v>5845</v>
      </c>
      <c r="L105" s="315">
        <f t="shared" si="107"/>
        <v>182.65625</v>
      </c>
      <c r="M105" s="316">
        <f t="shared" si="108"/>
        <v>182.65625</v>
      </c>
      <c r="N105" s="317">
        <v>0</v>
      </c>
      <c r="O105" s="316">
        <f t="shared" si="109"/>
        <v>0</v>
      </c>
      <c r="P105" s="317">
        <v>0</v>
      </c>
      <c r="Q105" s="316">
        <f t="shared" si="110"/>
        <v>0</v>
      </c>
      <c r="R105" s="365">
        <v>0</v>
      </c>
      <c r="S105" s="316">
        <f t="shared" si="111"/>
        <v>0</v>
      </c>
      <c r="T105" s="317">
        <v>0</v>
      </c>
      <c r="U105" s="316">
        <f t="shared" si="112"/>
        <v>0</v>
      </c>
      <c r="V105" s="365">
        <v>0</v>
      </c>
      <c r="W105" s="316">
        <f t="shared" si="113"/>
        <v>0</v>
      </c>
      <c r="X105" s="316">
        <v>0</v>
      </c>
      <c r="Y105" s="317">
        <v>0</v>
      </c>
      <c r="Z105" s="316">
        <f t="shared" si="114"/>
        <v>0</v>
      </c>
      <c r="AA105" s="316"/>
      <c r="AB105" s="318">
        <v>7.0000000000000007E-2</v>
      </c>
      <c r="AC105" s="318">
        <v>5.0000000000000001E-3</v>
      </c>
      <c r="AD105" s="316">
        <f t="shared" si="115"/>
        <v>0</v>
      </c>
      <c r="AE105" s="319">
        <f t="shared" si="116"/>
        <v>0</v>
      </c>
    </row>
    <row r="106" spans="1:31" ht="13.5" thickBot="1" x14ac:dyDescent="0.25">
      <c r="A106" s="328" t="s">
        <v>294</v>
      </c>
      <c r="B106" s="329" t="s">
        <v>11</v>
      </c>
      <c r="C106" s="329" t="s">
        <v>1</v>
      </c>
      <c r="D106" s="427"/>
      <c r="E106" s="330">
        <f t="shared" si="104"/>
        <v>0</v>
      </c>
      <c r="F106" s="330">
        <f t="shared" si="105"/>
        <v>0</v>
      </c>
      <c r="G106" s="401" t="e">
        <f t="shared" si="106"/>
        <v>#DIV/0!</v>
      </c>
      <c r="H106" s="329">
        <v>6</v>
      </c>
      <c r="I106" s="693">
        <v>32</v>
      </c>
      <c r="J106" s="744">
        <v>1.2</v>
      </c>
      <c r="K106" s="845"/>
      <c r="L106" s="330">
        <f t="shared" si="107"/>
        <v>0</v>
      </c>
      <c r="M106" s="331">
        <f t="shared" si="108"/>
        <v>0</v>
      </c>
      <c r="N106" s="332">
        <v>0</v>
      </c>
      <c r="O106" s="331">
        <f t="shared" si="109"/>
        <v>0</v>
      </c>
      <c r="P106" s="332">
        <v>0</v>
      </c>
      <c r="Q106" s="331">
        <f t="shared" si="110"/>
        <v>0</v>
      </c>
      <c r="R106" s="367">
        <v>0</v>
      </c>
      <c r="S106" s="331">
        <f t="shared" si="111"/>
        <v>0</v>
      </c>
      <c r="T106" s="332">
        <v>0</v>
      </c>
      <c r="U106" s="331">
        <f t="shared" si="112"/>
        <v>0</v>
      </c>
      <c r="V106" s="367">
        <v>0</v>
      </c>
      <c r="W106" s="331">
        <f t="shared" si="113"/>
        <v>0</v>
      </c>
      <c r="X106" s="331">
        <v>0</v>
      </c>
      <c r="Y106" s="332">
        <v>0</v>
      </c>
      <c r="Z106" s="331">
        <f t="shared" si="114"/>
        <v>0</v>
      </c>
      <c r="AA106" s="331"/>
      <c r="AB106" s="333">
        <v>7.0000000000000007E-2</v>
      </c>
      <c r="AC106" s="333">
        <v>5.0000000000000001E-3</v>
      </c>
      <c r="AD106" s="331">
        <f t="shared" si="115"/>
        <v>0</v>
      </c>
      <c r="AE106" s="334">
        <f t="shared" si="116"/>
        <v>0</v>
      </c>
    </row>
    <row r="107" spans="1:31" x14ac:dyDescent="0.2">
      <c r="A107" s="385" t="s">
        <v>295</v>
      </c>
      <c r="B107" s="322" t="s">
        <v>7</v>
      </c>
      <c r="C107" s="322" t="s">
        <v>1</v>
      </c>
      <c r="D107" s="425"/>
      <c r="E107" s="323">
        <f t="shared" si="104"/>
        <v>160.625</v>
      </c>
      <c r="F107" s="323">
        <f t="shared" si="105"/>
        <v>-160.625</v>
      </c>
      <c r="G107" s="399" t="e">
        <f t="shared" si="106"/>
        <v>#DIV/0!</v>
      </c>
      <c r="H107" s="322">
        <v>6</v>
      </c>
      <c r="I107" s="691">
        <v>32</v>
      </c>
      <c r="J107" s="742">
        <v>1.2</v>
      </c>
      <c r="K107" s="845">
        <v>5140</v>
      </c>
      <c r="L107" s="323">
        <f t="shared" si="107"/>
        <v>160.625</v>
      </c>
      <c r="M107" s="324">
        <f t="shared" si="108"/>
        <v>160.625</v>
      </c>
      <c r="N107" s="325">
        <v>0</v>
      </c>
      <c r="O107" s="324">
        <f t="shared" si="109"/>
        <v>0</v>
      </c>
      <c r="P107" s="325">
        <v>0</v>
      </c>
      <c r="Q107" s="324">
        <f t="shared" si="110"/>
        <v>0</v>
      </c>
      <c r="R107" s="366">
        <v>0</v>
      </c>
      <c r="S107" s="324">
        <f t="shared" si="111"/>
        <v>0</v>
      </c>
      <c r="T107" s="325">
        <v>0</v>
      </c>
      <c r="U107" s="324">
        <f t="shared" si="112"/>
        <v>0</v>
      </c>
      <c r="V107" s="366">
        <v>0</v>
      </c>
      <c r="W107" s="324">
        <f t="shared" si="113"/>
        <v>0</v>
      </c>
      <c r="X107" s="324">
        <v>0</v>
      </c>
      <c r="Y107" s="325">
        <v>0</v>
      </c>
      <c r="Z107" s="324">
        <f t="shared" si="114"/>
        <v>0</v>
      </c>
      <c r="AA107" s="324"/>
      <c r="AB107" s="326">
        <v>7.0000000000000007E-2</v>
      </c>
      <c r="AC107" s="326">
        <v>5.0000000000000001E-3</v>
      </c>
      <c r="AD107" s="324">
        <f t="shared" si="115"/>
        <v>0</v>
      </c>
      <c r="AE107" s="327">
        <f t="shared" si="116"/>
        <v>0</v>
      </c>
    </row>
    <row r="108" spans="1:31" x14ac:dyDescent="0.2">
      <c r="A108" s="313" t="s">
        <v>295</v>
      </c>
      <c r="B108" s="314" t="s">
        <v>8</v>
      </c>
      <c r="C108" s="314" t="s">
        <v>1</v>
      </c>
      <c r="D108" s="426"/>
      <c r="E108" s="315">
        <f t="shared" si="104"/>
        <v>169.0625</v>
      </c>
      <c r="F108" s="315">
        <f t="shared" si="105"/>
        <v>-169.0625</v>
      </c>
      <c r="G108" s="400" t="e">
        <f t="shared" si="106"/>
        <v>#DIV/0!</v>
      </c>
      <c r="H108" s="314">
        <v>6</v>
      </c>
      <c r="I108" s="692">
        <v>32</v>
      </c>
      <c r="J108" s="743">
        <v>1.2</v>
      </c>
      <c r="K108" s="845">
        <v>5410</v>
      </c>
      <c r="L108" s="315">
        <f t="shared" si="107"/>
        <v>169.0625</v>
      </c>
      <c r="M108" s="316">
        <f t="shared" si="108"/>
        <v>169.0625</v>
      </c>
      <c r="N108" s="317">
        <v>0</v>
      </c>
      <c r="O108" s="316">
        <f t="shared" si="109"/>
        <v>0</v>
      </c>
      <c r="P108" s="317">
        <v>0</v>
      </c>
      <c r="Q108" s="316">
        <f t="shared" si="110"/>
        <v>0</v>
      </c>
      <c r="R108" s="365">
        <v>0</v>
      </c>
      <c r="S108" s="316">
        <f t="shared" si="111"/>
        <v>0</v>
      </c>
      <c r="T108" s="317">
        <v>0</v>
      </c>
      <c r="U108" s="316">
        <f t="shared" si="112"/>
        <v>0</v>
      </c>
      <c r="V108" s="365">
        <v>0</v>
      </c>
      <c r="W108" s="316">
        <f t="shared" si="113"/>
        <v>0</v>
      </c>
      <c r="X108" s="316">
        <v>0</v>
      </c>
      <c r="Y108" s="317">
        <v>0</v>
      </c>
      <c r="Z108" s="316">
        <f t="shared" si="114"/>
        <v>0</v>
      </c>
      <c r="AA108" s="316"/>
      <c r="AB108" s="318">
        <v>7.0000000000000007E-2</v>
      </c>
      <c r="AC108" s="318">
        <v>5.0000000000000001E-3</v>
      </c>
      <c r="AD108" s="316">
        <f t="shared" si="115"/>
        <v>0</v>
      </c>
      <c r="AE108" s="319">
        <f t="shared" si="116"/>
        <v>0</v>
      </c>
    </row>
    <row r="109" spans="1:31" x14ac:dyDescent="0.2">
      <c r="A109" s="313" t="s">
        <v>295</v>
      </c>
      <c r="B109" s="314" t="s">
        <v>9</v>
      </c>
      <c r="C109" s="314" t="s">
        <v>1</v>
      </c>
      <c r="D109" s="426"/>
      <c r="E109" s="315">
        <f t="shared" si="104"/>
        <v>169.84375</v>
      </c>
      <c r="F109" s="315">
        <f t="shared" si="105"/>
        <v>-169.84375</v>
      </c>
      <c r="G109" s="400" t="e">
        <f t="shared" si="106"/>
        <v>#DIV/0!</v>
      </c>
      <c r="H109" s="314">
        <v>6</v>
      </c>
      <c r="I109" s="692">
        <v>32</v>
      </c>
      <c r="J109" s="743">
        <v>1.2</v>
      </c>
      <c r="K109" s="845">
        <v>5435</v>
      </c>
      <c r="L109" s="315">
        <f t="shared" si="107"/>
        <v>169.84375</v>
      </c>
      <c r="M109" s="316">
        <f t="shared" si="108"/>
        <v>169.84375</v>
      </c>
      <c r="N109" s="317">
        <v>0</v>
      </c>
      <c r="O109" s="316">
        <f t="shared" si="109"/>
        <v>0</v>
      </c>
      <c r="P109" s="317">
        <v>0</v>
      </c>
      <c r="Q109" s="316">
        <f t="shared" si="110"/>
        <v>0</v>
      </c>
      <c r="R109" s="365">
        <v>0</v>
      </c>
      <c r="S109" s="316">
        <f t="shared" si="111"/>
        <v>0</v>
      </c>
      <c r="T109" s="317">
        <v>0</v>
      </c>
      <c r="U109" s="316">
        <f t="shared" si="112"/>
        <v>0</v>
      </c>
      <c r="V109" s="365">
        <v>0</v>
      </c>
      <c r="W109" s="316">
        <f t="shared" si="113"/>
        <v>0</v>
      </c>
      <c r="X109" s="316">
        <v>0</v>
      </c>
      <c r="Y109" s="317">
        <v>0</v>
      </c>
      <c r="Z109" s="316">
        <f t="shared" si="114"/>
        <v>0</v>
      </c>
      <c r="AA109" s="316"/>
      <c r="AB109" s="318">
        <v>7.0000000000000007E-2</v>
      </c>
      <c r="AC109" s="318">
        <v>5.0000000000000001E-3</v>
      </c>
      <c r="AD109" s="316">
        <f t="shared" si="115"/>
        <v>0</v>
      </c>
      <c r="AE109" s="319">
        <f t="shared" si="116"/>
        <v>0</v>
      </c>
    </row>
    <row r="110" spans="1:31" x14ac:dyDescent="0.2">
      <c r="A110" s="313" t="s">
        <v>295</v>
      </c>
      <c r="B110" s="314" t="s">
        <v>10</v>
      </c>
      <c r="C110" s="314" t="s">
        <v>1</v>
      </c>
      <c r="D110" s="426"/>
      <c r="E110" s="315">
        <f t="shared" si="104"/>
        <v>182.65625</v>
      </c>
      <c r="F110" s="315">
        <f t="shared" si="105"/>
        <v>-182.65625</v>
      </c>
      <c r="G110" s="400" t="e">
        <f t="shared" si="106"/>
        <v>#DIV/0!</v>
      </c>
      <c r="H110" s="314">
        <v>6</v>
      </c>
      <c r="I110" s="692">
        <v>32</v>
      </c>
      <c r="J110" s="743">
        <v>1.2</v>
      </c>
      <c r="K110" s="845">
        <v>5845</v>
      </c>
      <c r="L110" s="315">
        <f t="shared" si="107"/>
        <v>182.65625</v>
      </c>
      <c r="M110" s="316">
        <f t="shared" si="108"/>
        <v>182.65625</v>
      </c>
      <c r="N110" s="317">
        <v>0</v>
      </c>
      <c r="O110" s="316">
        <f t="shared" si="109"/>
        <v>0</v>
      </c>
      <c r="P110" s="317">
        <v>0</v>
      </c>
      <c r="Q110" s="316">
        <f t="shared" si="110"/>
        <v>0</v>
      </c>
      <c r="R110" s="365">
        <v>0</v>
      </c>
      <c r="S110" s="316">
        <f t="shared" si="111"/>
        <v>0</v>
      </c>
      <c r="T110" s="317">
        <v>0</v>
      </c>
      <c r="U110" s="316">
        <f t="shared" si="112"/>
        <v>0</v>
      </c>
      <c r="V110" s="365">
        <v>0</v>
      </c>
      <c r="W110" s="316">
        <f t="shared" si="113"/>
        <v>0</v>
      </c>
      <c r="X110" s="316">
        <v>0</v>
      </c>
      <c r="Y110" s="317">
        <v>0</v>
      </c>
      <c r="Z110" s="316">
        <f t="shared" si="114"/>
        <v>0</v>
      </c>
      <c r="AA110" s="316"/>
      <c r="AB110" s="318">
        <v>7.0000000000000007E-2</v>
      </c>
      <c r="AC110" s="318">
        <v>5.0000000000000001E-3</v>
      </c>
      <c r="AD110" s="316">
        <f t="shared" si="115"/>
        <v>0</v>
      </c>
      <c r="AE110" s="319">
        <f t="shared" si="116"/>
        <v>0</v>
      </c>
    </row>
    <row r="111" spans="1:31" ht="13.5" thickBot="1" x14ac:dyDescent="0.25">
      <c r="A111" s="328" t="s">
        <v>295</v>
      </c>
      <c r="B111" s="329" t="s">
        <v>11</v>
      </c>
      <c r="C111" s="329" t="s">
        <v>1</v>
      </c>
      <c r="D111" s="427"/>
      <c r="E111" s="330">
        <f t="shared" si="104"/>
        <v>0</v>
      </c>
      <c r="F111" s="330">
        <f t="shared" si="105"/>
        <v>0</v>
      </c>
      <c r="G111" s="401" t="e">
        <f t="shared" si="106"/>
        <v>#DIV/0!</v>
      </c>
      <c r="H111" s="329">
        <v>6</v>
      </c>
      <c r="I111" s="693">
        <v>32</v>
      </c>
      <c r="J111" s="744">
        <v>1.2</v>
      </c>
      <c r="K111" s="845"/>
      <c r="L111" s="330">
        <f t="shared" si="107"/>
        <v>0</v>
      </c>
      <c r="M111" s="331">
        <f t="shared" si="108"/>
        <v>0</v>
      </c>
      <c r="N111" s="332">
        <v>0</v>
      </c>
      <c r="O111" s="331">
        <f t="shared" si="109"/>
        <v>0</v>
      </c>
      <c r="P111" s="332">
        <v>0</v>
      </c>
      <c r="Q111" s="331">
        <f t="shared" si="110"/>
        <v>0</v>
      </c>
      <c r="R111" s="367">
        <v>0</v>
      </c>
      <c r="S111" s="331">
        <f t="shared" si="111"/>
        <v>0</v>
      </c>
      <c r="T111" s="332">
        <v>0</v>
      </c>
      <c r="U111" s="331">
        <f t="shared" si="112"/>
        <v>0</v>
      </c>
      <c r="V111" s="367">
        <v>0</v>
      </c>
      <c r="W111" s="331">
        <f t="shared" si="113"/>
        <v>0</v>
      </c>
      <c r="X111" s="331">
        <v>0</v>
      </c>
      <c r="Y111" s="332">
        <v>0</v>
      </c>
      <c r="Z111" s="331">
        <f t="shared" si="114"/>
        <v>0</v>
      </c>
      <c r="AA111" s="331"/>
      <c r="AB111" s="333">
        <v>7.0000000000000007E-2</v>
      </c>
      <c r="AC111" s="333">
        <v>5.0000000000000001E-3</v>
      </c>
      <c r="AD111" s="331">
        <f t="shared" si="115"/>
        <v>0</v>
      </c>
      <c r="AE111" s="334">
        <f t="shared" si="116"/>
        <v>0</v>
      </c>
    </row>
    <row r="112" spans="1:31" x14ac:dyDescent="0.2">
      <c r="A112" s="385" t="s">
        <v>274</v>
      </c>
      <c r="B112" s="322" t="s">
        <v>7</v>
      </c>
      <c r="C112" s="322" t="s">
        <v>1</v>
      </c>
      <c r="D112" s="425"/>
      <c r="E112" s="323">
        <f t="shared" ref="E112:E121" si="117">SUM(M112,O112,Q112,S112,U112,W112,X112,Z112,AA112,AD112,AE112)</f>
        <v>160.625</v>
      </c>
      <c r="F112" s="323">
        <f t="shared" ref="F112:F121" si="118">D112-E112</f>
        <v>-160.625</v>
      </c>
      <c r="G112" s="399" t="e">
        <f t="shared" ref="G112:G121" si="119">F112/D112</f>
        <v>#DIV/0!</v>
      </c>
      <c r="H112" s="322">
        <v>6</v>
      </c>
      <c r="I112" s="691">
        <v>32</v>
      </c>
      <c r="J112" s="742">
        <v>1.2</v>
      </c>
      <c r="K112" s="845">
        <v>5140</v>
      </c>
      <c r="L112" s="323">
        <f t="shared" ref="L112:L121" si="120">K112/I112</f>
        <v>160.625</v>
      </c>
      <c r="M112" s="324">
        <f t="shared" ref="M112:M121" si="121">L112</f>
        <v>160.625</v>
      </c>
      <c r="N112" s="325">
        <v>0</v>
      </c>
      <c r="O112" s="324">
        <f t="shared" ref="O112:O121" si="122">(N112/I112)*H112</f>
        <v>0</v>
      </c>
      <c r="P112" s="325">
        <v>0</v>
      </c>
      <c r="Q112" s="324">
        <f t="shared" ref="Q112:Q121" si="123">P112/I112</f>
        <v>0</v>
      </c>
      <c r="R112" s="366">
        <v>0</v>
      </c>
      <c r="S112" s="324">
        <f t="shared" ref="S112:S121" si="124">(R112/I112)*H112</f>
        <v>0</v>
      </c>
      <c r="T112" s="325">
        <v>0</v>
      </c>
      <c r="U112" s="324">
        <f t="shared" ref="U112:U121" si="125">(T112/I112)</f>
        <v>0</v>
      </c>
      <c r="V112" s="366">
        <v>0</v>
      </c>
      <c r="W112" s="324">
        <f t="shared" ref="W112:W121" si="126">(V112/I112)</f>
        <v>0</v>
      </c>
      <c r="X112" s="324">
        <v>0</v>
      </c>
      <c r="Y112" s="325">
        <v>0</v>
      </c>
      <c r="Z112" s="324">
        <f t="shared" ref="Z112:Z121" si="127">Y112/I112</f>
        <v>0</v>
      </c>
      <c r="AA112" s="324"/>
      <c r="AB112" s="326">
        <v>7.0000000000000007E-2</v>
      </c>
      <c r="AC112" s="326">
        <v>5.0000000000000001E-3</v>
      </c>
      <c r="AD112" s="324">
        <f t="shared" ref="AD112:AD121" si="128">D112*AB112</f>
        <v>0</v>
      </c>
      <c r="AE112" s="327">
        <f t="shared" ref="AE112:AE121" si="129">D112*AC112</f>
        <v>0</v>
      </c>
    </row>
    <row r="113" spans="1:31" x14ac:dyDescent="0.2">
      <c r="A113" s="313" t="s">
        <v>274</v>
      </c>
      <c r="B113" s="314" t="s">
        <v>8</v>
      </c>
      <c r="C113" s="314" t="s">
        <v>1</v>
      </c>
      <c r="D113" s="426"/>
      <c r="E113" s="315">
        <f t="shared" si="117"/>
        <v>169.0625</v>
      </c>
      <c r="F113" s="315">
        <f t="shared" si="118"/>
        <v>-169.0625</v>
      </c>
      <c r="G113" s="400" t="e">
        <f t="shared" si="119"/>
        <v>#DIV/0!</v>
      </c>
      <c r="H113" s="314">
        <v>6</v>
      </c>
      <c r="I113" s="692">
        <v>32</v>
      </c>
      <c r="J113" s="743">
        <v>1.2</v>
      </c>
      <c r="K113" s="845">
        <v>5410</v>
      </c>
      <c r="L113" s="315">
        <f t="shared" si="120"/>
        <v>169.0625</v>
      </c>
      <c r="M113" s="316">
        <f t="shared" si="121"/>
        <v>169.0625</v>
      </c>
      <c r="N113" s="317">
        <v>0</v>
      </c>
      <c r="O113" s="316">
        <f t="shared" si="122"/>
        <v>0</v>
      </c>
      <c r="P113" s="317">
        <v>0</v>
      </c>
      <c r="Q113" s="316">
        <f t="shared" si="123"/>
        <v>0</v>
      </c>
      <c r="R113" s="365">
        <v>0</v>
      </c>
      <c r="S113" s="316">
        <f t="shared" si="124"/>
        <v>0</v>
      </c>
      <c r="T113" s="317">
        <v>0</v>
      </c>
      <c r="U113" s="316">
        <f t="shared" si="125"/>
        <v>0</v>
      </c>
      <c r="V113" s="365">
        <v>0</v>
      </c>
      <c r="W113" s="316">
        <f t="shared" si="126"/>
        <v>0</v>
      </c>
      <c r="X113" s="316">
        <v>0</v>
      </c>
      <c r="Y113" s="317">
        <v>0</v>
      </c>
      <c r="Z113" s="316">
        <f t="shared" si="127"/>
        <v>0</v>
      </c>
      <c r="AA113" s="316"/>
      <c r="AB113" s="318">
        <v>7.0000000000000007E-2</v>
      </c>
      <c r="AC113" s="318">
        <v>5.0000000000000001E-3</v>
      </c>
      <c r="AD113" s="316">
        <f t="shared" si="128"/>
        <v>0</v>
      </c>
      <c r="AE113" s="319">
        <f t="shared" si="129"/>
        <v>0</v>
      </c>
    </row>
    <row r="114" spans="1:31" x14ac:dyDescent="0.2">
      <c r="A114" s="313" t="s">
        <v>274</v>
      </c>
      <c r="B114" s="314" t="s">
        <v>9</v>
      </c>
      <c r="C114" s="314" t="s">
        <v>1</v>
      </c>
      <c r="D114" s="426"/>
      <c r="E114" s="315">
        <f t="shared" si="117"/>
        <v>169.84375</v>
      </c>
      <c r="F114" s="315">
        <f t="shared" si="118"/>
        <v>-169.84375</v>
      </c>
      <c r="G114" s="400" t="e">
        <f t="shared" si="119"/>
        <v>#DIV/0!</v>
      </c>
      <c r="H114" s="314">
        <v>6</v>
      </c>
      <c r="I114" s="692">
        <v>32</v>
      </c>
      <c r="J114" s="743">
        <v>1.2</v>
      </c>
      <c r="K114" s="845">
        <v>5435</v>
      </c>
      <c r="L114" s="315">
        <f t="shared" si="120"/>
        <v>169.84375</v>
      </c>
      <c r="M114" s="316">
        <f t="shared" si="121"/>
        <v>169.84375</v>
      </c>
      <c r="N114" s="317">
        <v>0</v>
      </c>
      <c r="O114" s="316">
        <f t="shared" si="122"/>
        <v>0</v>
      </c>
      <c r="P114" s="317">
        <v>0</v>
      </c>
      <c r="Q114" s="316">
        <f t="shared" si="123"/>
        <v>0</v>
      </c>
      <c r="R114" s="365">
        <v>0</v>
      </c>
      <c r="S114" s="316">
        <f t="shared" si="124"/>
        <v>0</v>
      </c>
      <c r="T114" s="317">
        <v>0</v>
      </c>
      <c r="U114" s="316">
        <f t="shared" si="125"/>
        <v>0</v>
      </c>
      <c r="V114" s="365">
        <v>0</v>
      </c>
      <c r="W114" s="316">
        <f t="shared" si="126"/>
        <v>0</v>
      </c>
      <c r="X114" s="316">
        <v>0</v>
      </c>
      <c r="Y114" s="317">
        <v>0</v>
      </c>
      <c r="Z114" s="316">
        <f t="shared" si="127"/>
        <v>0</v>
      </c>
      <c r="AA114" s="316"/>
      <c r="AB114" s="318">
        <v>7.0000000000000007E-2</v>
      </c>
      <c r="AC114" s="318">
        <v>5.0000000000000001E-3</v>
      </c>
      <c r="AD114" s="316">
        <f t="shared" si="128"/>
        <v>0</v>
      </c>
      <c r="AE114" s="319">
        <f t="shared" si="129"/>
        <v>0</v>
      </c>
    </row>
    <row r="115" spans="1:31" x14ac:dyDescent="0.2">
      <c r="A115" s="313" t="s">
        <v>274</v>
      </c>
      <c r="B115" s="314" t="s">
        <v>10</v>
      </c>
      <c r="C115" s="314" t="s">
        <v>1</v>
      </c>
      <c r="D115" s="426"/>
      <c r="E115" s="315">
        <f t="shared" si="117"/>
        <v>182.65625</v>
      </c>
      <c r="F115" s="315">
        <f t="shared" si="118"/>
        <v>-182.65625</v>
      </c>
      <c r="G115" s="400" t="e">
        <f t="shared" si="119"/>
        <v>#DIV/0!</v>
      </c>
      <c r="H115" s="314">
        <v>6</v>
      </c>
      <c r="I115" s="692">
        <v>32</v>
      </c>
      <c r="J115" s="743">
        <v>1.2</v>
      </c>
      <c r="K115" s="845">
        <v>5845</v>
      </c>
      <c r="L115" s="315">
        <f t="shared" si="120"/>
        <v>182.65625</v>
      </c>
      <c r="M115" s="316">
        <f t="shared" si="121"/>
        <v>182.65625</v>
      </c>
      <c r="N115" s="317">
        <v>0</v>
      </c>
      <c r="O115" s="316">
        <f t="shared" si="122"/>
        <v>0</v>
      </c>
      <c r="P115" s="317">
        <v>0</v>
      </c>
      <c r="Q115" s="316">
        <f t="shared" si="123"/>
        <v>0</v>
      </c>
      <c r="R115" s="365">
        <v>0</v>
      </c>
      <c r="S115" s="316">
        <f t="shared" si="124"/>
        <v>0</v>
      </c>
      <c r="T115" s="317">
        <v>0</v>
      </c>
      <c r="U115" s="316">
        <f t="shared" si="125"/>
        <v>0</v>
      </c>
      <c r="V115" s="365">
        <v>0</v>
      </c>
      <c r="W115" s="316">
        <f t="shared" si="126"/>
        <v>0</v>
      </c>
      <c r="X115" s="316">
        <v>0</v>
      </c>
      <c r="Y115" s="317">
        <v>0</v>
      </c>
      <c r="Z115" s="316">
        <f t="shared" si="127"/>
        <v>0</v>
      </c>
      <c r="AA115" s="316"/>
      <c r="AB115" s="318">
        <v>7.0000000000000007E-2</v>
      </c>
      <c r="AC115" s="318">
        <v>5.0000000000000001E-3</v>
      </c>
      <c r="AD115" s="316">
        <f t="shared" si="128"/>
        <v>0</v>
      </c>
      <c r="AE115" s="319">
        <f t="shared" si="129"/>
        <v>0</v>
      </c>
    </row>
    <row r="116" spans="1:31" ht="13.5" thickBot="1" x14ac:dyDescent="0.25">
      <c r="A116" s="328" t="s">
        <v>274</v>
      </c>
      <c r="B116" s="329" t="s">
        <v>11</v>
      </c>
      <c r="C116" s="329" t="s">
        <v>1</v>
      </c>
      <c r="D116" s="427"/>
      <c r="E116" s="330">
        <f t="shared" si="117"/>
        <v>0</v>
      </c>
      <c r="F116" s="330">
        <f t="shared" si="118"/>
        <v>0</v>
      </c>
      <c r="G116" s="401" t="e">
        <f t="shared" si="119"/>
        <v>#DIV/0!</v>
      </c>
      <c r="H116" s="329">
        <v>6</v>
      </c>
      <c r="I116" s="693">
        <v>32</v>
      </c>
      <c r="J116" s="744">
        <v>1.2</v>
      </c>
      <c r="K116" s="845"/>
      <c r="L116" s="330">
        <f t="shared" si="120"/>
        <v>0</v>
      </c>
      <c r="M116" s="331">
        <f t="shared" si="121"/>
        <v>0</v>
      </c>
      <c r="N116" s="332">
        <v>0</v>
      </c>
      <c r="O116" s="331">
        <f t="shared" si="122"/>
        <v>0</v>
      </c>
      <c r="P116" s="332">
        <v>0</v>
      </c>
      <c r="Q116" s="331">
        <f t="shared" si="123"/>
        <v>0</v>
      </c>
      <c r="R116" s="367">
        <v>0</v>
      </c>
      <c r="S116" s="331">
        <f t="shared" si="124"/>
        <v>0</v>
      </c>
      <c r="T116" s="332">
        <v>0</v>
      </c>
      <c r="U116" s="331">
        <f t="shared" si="125"/>
        <v>0</v>
      </c>
      <c r="V116" s="367">
        <v>0</v>
      </c>
      <c r="W116" s="331">
        <f t="shared" si="126"/>
        <v>0</v>
      </c>
      <c r="X116" s="331">
        <v>0</v>
      </c>
      <c r="Y116" s="332">
        <v>0</v>
      </c>
      <c r="Z116" s="331">
        <f t="shared" si="127"/>
        <v>0</v>
      </c>
      <c r="AA116" s="331"/>
      <c r="AB116" s="333">
        <v>7.0000000000000007E-2</v>
      </c>
      <c r="AC116" s="333">
        <v>5.0000000000000001E-3</v>
      </c>
      <c r="AD116" s="331">
        <f t="shared" si="128"/>
        <v>0</v>
      </c>
      <c r="AE116" s="334">
        <f t="shared" si="129"/>
        <v>0</v>
      </c>
    </row>
    <row r="117" spans="1:31" x14ac:dyDescent="0.2">
      <c r="A117" s="385" t="s">
        <v>275</v>
      </c>
      <c r="B117" s="322" t="s">
        <v>7</v>
      </c>
      <c r="C117" s="322" t="s">
        <v>1</v>
      </c>
      <c r="D117" s="425"/>
      <c r="E117" s="323">
        <f t="shared" si="117"/>
        <v>160.625</v>
      </c>
      <c r="F117" s="323">
        <f t="shared" si="118"/>
        <v>-160.625</v>
      </c>
      <c r="G117" s="399" t="e">
        <f t="shared" si="119"/>
        <v>#DIV/0!</v>
      </c>
      <c r="H117" s="322">
        <v>6</v>
      </c>
      <c r="I117" s="691">
        <v>32</v>
      </c>
      <c r="J117" s="742">
        <v>1.2</v>
      </c>
      <c r="K117" s="845">
        <v>5140</v>
      </c>
      <c r="L117" s="323">
        <f t="shared" si="120"/>
        <v>160.625</v>
      </c>
      <c r="M117" s="324">
        <f t="shared" si="121"/>
        <v>160.625</v>
      </c>
      <c r="N117" s="325">
        <v>0</v>
      </c>
      <c r="O117" s="324">
        <f t="shared" si="122"/>
        <v>0</v>
      </c>
      <c r="P117" s="325">
        <v>0</v>
      </c>
      <c r="Q117" s="324">
        <f t="shared" si="123"/>
        <v>0</v>
      </c>
      <c r="R117" s="366">
        <v>0</v>
      </c>
      <c r="S117" s="324">
        <f t="shared" si="124"/>
        <v>0</v>
      </c>
      <c r="T117" s="325">
        <v>0</v>
      </c>
      <c r="U117" s="324">
        <f t="shared" si="125"/>
        <v>0</v>
      </c>
      <c r="V117" s="366">
        <v>0</v>
      </c>
      <c r="W117" s="324">
        <f t="shared" si="126"/>
        <v>0</v>
      </c>
      <c r="X117" s="324">
        <v>0</v>
      </c>
      <c r="Y117" s="325">
        <v>0</v>
      </c>
      <c r="Z117" s="324">
        <f t="shared" si="127"/>
        <v>0</v>
      </c>
      <c r="AA117" s="324"/>
      <c r="AB117" s="326">
        <v>7.0000000000000007E-2</v>
      </c>
      <c r="AC117" s="326">
        <v>5.0000000000000001E-3</v>
      </c>
      <c r="AD117" s="324">
        <f t="shared" si="128"/>
        <v>0</v>
      </c>
      <c r="AE117" s="327">
        <f t="shared" si="129"/>
        <v>0</v>
      </c>
    </row>
    <row r="118" spans="1:31" x14ac:dyDescent="0.2">
      <c r="A118" s="313" t="s">
        <v>275</v>
      </c>
      <c r="B118" s="314" t="s">
        <v>8</v>
      </c>
      <c r="C118" s="314" t="s">
        <v>1</v>
      </c>
      <c r="D118" s="426"/>
      <c r="E118" s="315">
        <f t="shared" si="117"/>
        <v>169.0625</v>
      </c>
      <c r="F118" s="315">
        <f t="shared" si="118"/>
        <v>-169.0625</v>
      </c>
      <c r="G118" s="400" t="e">
        <f t="shared" si="119"/>
        <v>#DIV/0!</v>
      </c>
      <c r="H118" s="314">
        <v>6</v>
      </c>
      <c r="I118" s="692">
        <v>32</v>
      </c>
      <c r="J118" s="743">
        <v>1.2</v>
      </c>
      <c r="K118" s="845">
        <v>5410</v>
      </c>
      <c r="L118" s="315">
        <f t="shared" si="120"/>
        <v>169.0625</v>
      </c>
      <c r="M118" s="316">
        <f t="shared" si="121"/>
        <v>169.0625</v>
      </c>
      <c r="N118" s="317">
        <v>0</v>
      </c>
      <c r="O118" s="316">
        <f t="shared" si="122"/>
        <v>0</v>
      </c>
      <c r="P118" s="317">
        <v>0</v>
      </c>
      <c r="Q118" s="316">
        <f t="shared" si="123"/>
        <v>0</v>
      </c>
      <c r="R118" s="365">
        <v>0</v>
      </c>
      <c r="S118" s="316">
        <f t="shared" si="124"/>
        <v>0</v>
      </c>
      <c r="T118" s="317">
        <v>0</v>
      </c>
      <c r="U118" s="316">
        <f t="shared" si="125"/>
        <v>0</v>
      </c>
      <c r="V118" s="365">
        <v>0</v>
      </c>
      <c r="W118" s="316">
        <f t="shared" si="126"/>
        <v>0</v>
      </c>
      <c r="X118" s="316">
        <v>0</v>
      </c>
      <c r="Y118" s="317">
        <v>0</v>
      </c>
      <c r="Z118" s="316">
        <f t="shared" si="127"/>
        <v>0</v>
      </c>
      <c r="AA118" s="316"/>
      <c r="AB118" s="318">
        <v>7.0000000000000007E-2</v>
      </c>
      <c r="AC118" s="318">
        <v>5.0000000000000001E-3</v>
      </c>
      <c r="AD118" s="316">
        <f t="shared" si="128"/>
        <v>0</v>
      </c>
      <c r="AE118" s="319">
        <f t="shared" si="129"/>
        <v>0</v>
      </c>
    </row>
    <row r="119" spans="1:31" x14ac:dyDescent="0.2">
      <c r="A119" s="313" t="s">
        <v>275</v>
      </c>
      <c r="B119" s="314" t="s">
        <v>9</v>
      </c>
      <c r="C119" s="314" t="s">
        <v>1</v>
      </c>
      <c r="D119" s="426"/>
      <c r="E119" s="315">
        <f t="shared" si="117"/>
        <v>169.84375</v>
      </c>
      <c r="F119" s="315">
        <f t="shared" si="118"/>
        <v>-169.84375</v>
      </c>
      <c r="G119" s="400" t="e">
        <f t="shared" si="119"/>
        <v>#DIV/0!</v>
      </c>
      <c r="H119" s="314">
        <v>6</v>
      </c>
      <c r="I119" s="692">
        <v>32</v>
      </c>
      <c r="J119" s="743">
        <v>1.2</v>
      </c>
      <c r="K119" s="845">
        <v>5435</v>
      </c>
      <c r="L119" s="315">
        <f t="shared" si="120"/>
        <v>169.84375</v>
      </c>
      <c r="M119" s="316">
        <f t="shared" si="121"/>
        <v>169.84375</v>
      </c>
      <c r="N119" s="317">
        <v>0</v>
      </c>
      <c r="O119" s="316">
        <f t="shared" si="122"/>
        <v>0</v>
      </c>
      <c r="P119" s="317">
        <v>0</v>
      </c>
      <c r="Q119" s="316">
        <f t="shared" si="123"/>
        <v>0</v>
      </c>
      <c r="R119" s="365">
        <v>0</v>
      </c>
      <c r="S119" s="316">
        <f t="shared" si="124"/>
        <v>0</v>
      </c>
      <c r="T119" s="317">
        <v>0</v>
      </c>
      <c r="U119" s="316">
        <f t="shared" si="125"/>
        <v>0</v>
      </c>
      <c r="V119" s="365">
        <v>0</v>
      </c>
      <c r="W119" s="316">
        <f t="shared" si="126"/>
        <v>0</v>
      </c>
      <c r="X119" s="316">
        <v>0</v>
      </c>
      <c r="Y119" s="317">
        <v>0</v>
      </c>
      <c r="Z119" s="316">
        <f t="shared" si="127"/>
        <v>0</v>
      </c>
      <c r="AA119" s="316"/>
      <c r="AB119" s="318">
        <v>7.0000000000000007E-2</v>
      </c>
      <c r="AC119" s="318">
        <v>5.0000000000000001E-3</v>
      </c>
      <c r="AD119" s="316">
        <f t="shared" si="128"/>
        <v>0</v>
      </c>
      <c r="AE119" s="319">
        <f t="shared" si="129"/>
        <v>0</v>
      </c>
    </row>
    <row r="120" spans="1:31" x14ac:dyDescent="0.2">
      <c r="A120" s="313" t="s">
        <v>275</v>
      </c>
      <c r="B120" s="314" t="s">
        <v>10</v>
      </c>
      <c r="C120" s="314" t="s">
        <v>1</v>
      </c>
      <c r="D120" s="426"/>
      <c r="E120" s="315">
        <f t="shared" si="117"/>
        <v>182.65625</v>
      </c>
      <c r="F120" s="315">
        <f t="shared" si="118"/>
        <v>-182.65625</v>
      </c>
      <c r="G120" s="400" t="e">
        <f t="shared" si="119"/>
        <v>#DIV/0!</v>
      </c>
      <c r="H120" s="314">
        <v>6</v>
      </c>
      <c r="I120" s="692">
        <v>32</v>
      </c>
      <c r="J120" s="743">
        <v>1.2</v>
      </c>
      <c r="K120" s="845">
        <v>5845</v>
      </c>
      <c r="L120" s="315">
        <f t="shared" si="120"/>
        <v>182.65625</v>
      </c>
      <c r="M120" s="316">
        <f t="shared" si="121"/>
        <v>182.65625</v>
      </c>
      <c r="N120" s="317">
        <v>0</v>
      </c>
      <c r="O120" s="316">
        <f t="shared" si="122"/>
        <v>0</v>
      </c>
      <c r="P120" s="317">
        <v>0</v>
      </c>
      <c r="Q120" s="316">
        <f t="shared" si="123"/>
        <v>0</v>
      </c>
      <c r="R120" s="365">
        <v>0</v>
      </c>
      <c r="S120" s="316">
        <f t="shared" si="124"/>
        <v>0</v>
      </c>
      <c r="T120" s="317">
        <v>0</v>
      </c>
      <c r="U120" s="316">
        <f t="shared" si="125"/>
        <v>0</v>
      </c>
      <c r="V120" s="365">
        <v>0</v>
      </c>
      <c r="W120" s="316">
        <f t="shared" si="126"/>
        <v>0</v>
      </c>
      <c r="X120" s="316">
        <v>0</v>
      </c>
      <c r="Y120" s="317">
        <v>0</v>
      </c>
      <c r="Z120" s="316">
        <f t="shared" si="127"/>
        <v>0</v>
      </c>
      <c r="AA120" s="316"/>
      <c r="AB120" s="318">
        <v>7.0000000000000007E-2</v>
      </c>
      <c r="AC120" s="318">
        <v>5.0000000000000001E-3</v>
      </c>
      <c r="AD120" s="316">
        <f t="shared" si="128"/>
        <v>0</v>
      </c>
      <c r="AE120" s="319">
        <f t="shared" si="129"/>
        <v>0</v>
      </c>
    </row>
    <row r="121" spans="1:31" ht="13.5" thickBot="1" x14ac:dyDescent="0.25">
      <c r="A121" s="328" t="s">
        <v>275</v>
      </c>
      <c r="B121" s="329" t="s">
        <v>11</v>
      </c>
      <c r="C121" s="329" t="s">
        <v>1</v>
      </c>
      <c r="D121" s="427"/>
      <c r="E121" s="330">
        <f t="shared" si="117"/>
        <v>0</v>
      </c>
      <c r="F121" s="330">
        <f t="shared" si="118"/>
        <v>0</v>
      </c>
      <c r="G121" s="401" t="e">
        <f t="shared" si="119"/>
        <v>#DIV/0!</v>
      </c>
      <c r="H121" s="329">
        <v>6</v>
      </c>
      <c r="I121" s="693">
        <v>32</v>
      </c>
      <c r="J121" s="744">
        <v>1.2</v>
      </c>
      <c r="K121" s="845"/>
      <c r="L121" s="330">
        <f t="shared" si="120"/>
        <v>0</v>
      </c>
      <c r="M121" s="331">
        <f t="shared" si="121"/>
        <v>0</v>
      </c>
      <c r="N121" s="332">
        <v>0</v>
      </c>
      <c r="O121" s="331">
        <f t="shared" si="122"/>
        <v>0</v>
      </c>
      <c r="P121" s="332">
        <v>0</v>
      </c>
      <c r="Q121" s="331">
        <f t="shared" si="123"/>
        <v>0</v>
      </c>
      <c r="R121" s="367">
        <v>0</v>
      </c>
      <c r="S121" s="331">
        <f t="shared" si="124"/>
        <v>0</v>
      </c>
      <c r="T121" s="332">
        <v>0</v>
      </c>
      <c r="U121" s="331">
        <f t="shared" si="125"/>
        <v>0</v>
      </c>
      <c r="V121" s="367">
        <v>0</v>
      </c>
      <c r="W121" s="331">
        <f t="shared" si="126"/>
        <v>0</v>
      </c>
      <c r="X121" s="331">
        <v>0</v>
      </c>
      <c r="Y121" s="332">
        <v>0</v>
      </c>
      <c r="Z121" s="331">
        <f t="shared" si="127"/>
        <v>0</v>
      </c>
      <c r="AA121" s="331"/>
      <c r="AB121" s="333">
        <v>7.0000000000000007E-2</v>
      </c>
      <c r="AC121" s="333">
        <v>5.0000000000000001E-3</v>
      </c>
      <c r="AD121" s="331">
        <f t="shared" si="128"/>
        <v>0</v>
      </c>
      <c r="AE121" s="334">
        <f t="shared" si="129"/>
        <v>0</v>
      </c>
    </row>
    <row r="122" spans="1:31" x14ac:dyDescent="0.2">
      <c r="A122" s="385" t="s">
        <v>276</v>
      </c>
      <c r="B122" s="322" t="s">
        <v>7</v>
      </c>
      <c r="C122" s="322" t="s">
        <v>1</v>
      </c>
      <c r="D122" s="425"/>
      <c r="E122" s="323">
        <f t="shared" ref="E122:E131" si="130">SUM(M122,O122,Q122,S122,U122,W122,X122,Z122,AA122,AD122,AE122)</f>
        <v>160.625</v>
      </c>
      <c r="F122" s="323">
        <f t="shared" ref="F122:F131" si="131">D122-E122</f>
        <v>-160.625</v>
      </c>
      <c r="G122" s="399" t="e">
        <f t="shared" ref="G122:G131" si="132">F122/D122</f>
        <v>#DIV/0!</v>
      </c>
      <c r="H122" s="322">
        <v>6</v>
      </c>
      <c r="I122" s="691">
        <v>32</v>
      </c>
      <c r="J122" s="742">
        <v>1.2</v>
      </c>
      <c r="K122" s="845">
        <v>5140</v>
      </c>
      <c r="L122" s="323">
        <f t="shared" ref="L122:L131" si="133">K122/I122</f>
        <v>160.625</v>
      </c>
      <c r="M122" s="324">
        <f t="shared" ref="M122:M131" si="134">L122</f>
        <v>160.625</v>
      </c>
      <c r="N122" s="325">
        <v>0</v>
      </c>
      <c r="O122" s="324">
        <f t="shared" ref="O122:O131" si="135">(N122/I122)*H122</f>
        <v>0</v>
      </c>
      <c r="P122" s="325">
        <v>0</v>
      </c>
      <c r="Q122" s="324">
        <f t="shared" ref="Q122:Q131" si="136">P122/I122</f>
        <v>0</v>
      </c>
      <c r="R122" s="366">
        <v>0</v>
      </c>
      <c r="S122" s="324">
        <f t="shared" ref="S122:S131" si="137">(R122/I122)*H122</f>
        <v>0</v>
      </c>
      <c r="T122" s="325">
        <v>0</v>
      </c>
      <c r="U122" s="324">
        <f t="shared" ref="U122:U131" si="138">(T122/I122)</f>
        <v>0</v>
      </c>
      <c r="V122" s="366">
        <v>0</v>
      </c>
      <c r="W122" s="324">
        <f t="shared" ref="W122:W131" si="139">(V122/I122)</f>
        <v>0</v>
      </c>
      <c r="X122" s="324">
        <v>0</v>
      </c>
      <c r="Y122" s="325">
        <v>0</v>
      </c>
      <c r="Z122" s="324">
        <f t="shared" ref="Z122:Z131" si="140">Y122/I122</f>
        <v>0</v>
      </c>
      <c r="AA122" s="324"/>
      <c r="AB122" s="326">
        <v>7.0000000000000007E-2</v>
      </c>
      <c r="AC122" s="326">
        <v>5.0000000000000001E-3</v>
      </c>
      <c r="AD122" s="324">
        <f t="shared" ref="AD122:AD131" si="141">D122*AB122</f>
        <v>0</v>
      </c>
      <c r="AE122" s="327">
        <f t="shared" ref="AE122:AE131" si="142">D122*AC122</f>
        <v>0</v>
      </c>
    </row>
    <row r="123" spans="1:31" x14ac:dyDescent="0.2">
      <c r="A123" s="313" t="s">
        <v>276</v>
      </c>
      <c r="B123" s="314" t="s">
        <v>8</v>
      </c>
      <c r="C123" s="314" t="s">
        <v>1</v>
      </c>
      <c r="D123" s="426"/>
      <c r="E123" s="315">
        <f t="shared" si="130"/>
        <v>169.0625</v>
      </c>
      <c r="F123" s="315">
        <f t="shared" si="131"/>
        <v>-169.0625</v>
      </c>
      <c r="G123" s="400" t="e">
        <f t="shared" si="132"/>
        <v>#DIV/0!</v>
      </c>
      <c r="H123" s="314">
        <v>6</v>
      </c>
      <c r="I123" s="692">
        <v>32</v>
      </c>
      <c r="J123" s="743">
        <v>1.2</v>
      </c>
      <c r="K123" s="845">
        <v>5410</v>
      </c>
      <c r="L123" s="315">
        <f t="shared" si="133"/>
        <v>169.0625</v>
      </c>
      <c r="M123" s="316">
        <f t="shared" si="134"/>
        <v>169.0625</v>
      </c>
      <c r="N123" s="317">
        <v>0</v>
      </c>
      <c r="O123" s="316">
        <f t="shared" si="135"/>
        <v>0</v>
      </c>
      <c r="P123" s="317">
        <v>0</v>
      </c>
      <c r="Q123" s="316">
        <f t="shared" si="136"/>
        <v>0</v>
      </c>
      <c r="R123" s="365">
        <v>0</v>
      </c>
      <c r="S123" s="316">
        <f t="shared" si="137"/>
        <v>0</v>
      </c>
      <c r="T123" s="317">
        <v>0</v>
      </c>
      <c r="U123" s="316">
        <f t="shared" si="138"/>
        <v>0</v>
      </c>
      <c r="V123" s="365">
        <v>0</v>
      </c>
      <c r="W123" s="316">
        <f t="shared" si="139"/>
        <v>0</v>
      </c>
      <c r="X123" s="316">
        <v>0</v>
      </c>
      <c r="Y123" s="317">
        <v>0</v>
      </c>
      <c r="Z123" s="316">
        <f t="shared" si="140"/>
        <v>0</v>
      </c>
      <c r="AA123" s="316"/>
      <c r="AB123" s="318">
        <v>7.0000000000000007E-2</v>
      </c>
      <c r="AC123" s="318">
        <v>5.0000000000000001E-3</v>
      </c>
      <c r="AD123" s="316">
        <f t="shared" si="141"/>
        <v>0</v>
      </c>
      <c r="AE123" s="319">
        <f t="shared" si="142"/>
        <v>0</v>
      </c>
    </row>
    <row r="124" spans="1:31" x14ac:dyDescent="0.2">
      <c r="A124" s="313" t="s">
        <v>276</v>
      </c>
      <c r="B124" s="314" t="s">
        <v>9</v>
      </c>
      <c r="C124" s="314" t="s">
        <v>1</v>
      </c>
      <c r="D124" s="426"/>
      <c r="E124" s="315">
        <f t="shared" si="130"/>
        <v>169.84375</v>
      </c>
      <c r="F124" s="315">
        <f t="shared" si="131"/>
        <v>-169.84375</v>
      </c>
      <c r="G124" s="400" t="e">
        <f t="shared" si="132"/>
        <v>#DIV/0!</v>
      </c>
      <c r="H124" s="314">
        <v>6</v>
      </c>
      <c r="I124" s="692">
        <v>32</v>
      </c>
      <c r="J124" s="743">
        <v>1.2</v>
      </c>
      <c r="K124" s="845">
        <v>5435</v>
      </c>
      <c r="L124" s="315">
        <f t="shared" si="133"/>
        <v>169.84375</v>
      </c>
      <c r="M124" s="316">
        <f t="shared" si="134"/>
        <v>169.84375</v>
      </c>
      <c r="N124" s="317">
        <v>0</v>
      </c>
      <c r="O124" s="316">
        <f t="shared" si="135"/>
        <v>0</v>
      </c>
      <c r="P124" s="317">
        <v>0</v>
      </c>
      <c r="Q124" s="316">
        <f t="shared" si="136"/>
        <v>0</v>
      </c>
      <c r="R124" s="365">
        <v>0</v>
      </c>
      <c r="S124" s="316">
        <f t="shared" si="137"/>
        <v>0</v>
      </c>
      <c r="T124" s="317">
        <v>0</v>
      </c>
      <c r="U124" s="316">
        <f t="shared" si="138"/>
        <v>0</v>
      </c>
      <c r="V124" s="365">
        <v>0</v>
      </c>
      <c r="W124" s="316">
        <f t="shared" si="139"/>
        <v>0</v>
      </c>
      <c r="X124" s="316">
        <v>0</v>
      </c>
      <c r="Y124" s="317">
        <v>0</v>
      </c>
      <c r="Z124" s="316">
        <f t="shared" si="140"/>
        <v>0</v>
      </c>
      <c r="AA124" s="316"/>
      <c r="AB124" s="318">
        <v>7.0000000000000007E-2</v>
      </c>
      <c r="AC124" s="318">
        <v>5.0000000000000001E-3</v>
      </c>
      <c r="AD124" s="316">
        <f t="shared" si="141"/>
        <v>0</v>
      </c>
      <c r="AE124" s="319">
        <f t="shared" si="142"/>
        <v>0</v>
      </c>
    </row>
    <row r="125" spans="1:31" x14ac:dyDescent="0.2">
      <c r="A125" s="313" t="s">
        <v>276</v>
      </c>
      <c r="B125" s="314" t="s">
        <v>10</v>
      </c>
      <c r="C125" s="314" t="s">
        <v>1</v>
      </c>
      <c r="D125" s="426"/>
      <c r="E125" s="315">
        <f t="shared" si="130"/>
        <v>182.65625</v>
      </c>
      <c r="F125" s="315">
        <f t="shared" si="131"/>
        <v>-182.65625</v>
      </c>
      <c r="G125" s="400" t="e">
        <f t="shared" si="132"/>
        <v>#DIV/0!</v>
      </c>
      <c r="H125" s="314">
        <v>6</v>
      </c>
      <c r="I125" s="692">
        <v>32</v>
      </c>
      <c r="J125" s="743">
        <v>1.2</v>
      </c>
      <c r="K125" s="845">
        <v>5845</v>
      </c>
      <c r="L125" s="315">
        <f t="shared" si="133"/>
        <v>182.65625</v>
      </c>
      <c r="M125" s="316">
        <f t="shared" si="134"/>
        <v>182.65625</v>
      </c>
      <c r="N125" s="317">
        <v>0</v>
      </c>
      <c r="O125" s="316">
        <f t="shared" si="135"/>
        <v>0</v>
      </c>
      <c r="P125" s="317">
        <v>0</v>
      </c>
      <c r="Q125" s="316">
        <f t="shared" si="136"/>
        <v>0</v>
      </c>
      <c r="R125" s="365">
        <v>0</v>
      </c>
      <c r="S125" s="316">
        <f t="shared" si="137"/>
        <v>0</v>
      </c>
      <c r="T125" s="317">
        <v>0</v>
      </c>
      <c r="U125" s="316">
        <f t="shared" si="138"/>
        <v>0</v>
      </c>
      <c r="V125" s="365">
        <v>0</v>
      </c>
      <c r="W125" s="316">
        <f t="shared" si="139"/>
        <v>0</v>
      </c>
      <c r="X125" s="316">
        <v>0</v>
      </c>
      <c r="Y125" s="317">
        <v>0</v>
      </c>
      <c r="Z125" s="316">
        <f t="shared" si="140"/>
        <v>0</v>
      </c>
      <c r="AA125" s="316"/>
      <c r="AB125" s="318">
        <v>7.0000000000000007E-2</v>
      </c>
      <c r="AC125" s="318">
        <v>5.0000000000000001E-3</v>
      </c>
      <c r="AD125" s="316">
        <f t="shared" si="141"/>
        <v>0</v>
      </c>
      <c r="AE125" s="319">
        <f t="shared" si="142"/>
        <v>0</v>
      </c>
    </row>
    <row r="126" spans="1:31" ht="13.5" thickBot="1" x14ac:dyDescent="0.25">
      <c r="A126" s="328" t="s">
        <v>276</v>
      </c>
      <c r="B126" s="329" t="s">
        <v>11</v>
      </c>
      <c r="C126" s="329" t="s">
        <v>1</v>
      </c>
      <c r="D126" s="427"/>
      <c r="E126" s="330">
        <f t="shared" si="130"/>
        <v>0</v>
      </c>
      <c r="F126" s="330">
        <f t="shared" si="131"/>
        <v>0</v>
      </c>
      <c r="G126" s="401" t="e">
        <f t="shared" si="132"/>
        <v>#DIV/0!</v>
      </c>
      <c r="H126" s="329">
        <v>6</v>
      </c>
      <c r="I126" s="693">
        <v>32</v>
      </c>
      <c r="J126" s="744">
        <v>1.2</v>
      </c>
      <c r="K126" s="845"/>
      <c r="L126" s="330">
        <f t="shared" si="133"/>
        <v>0</v>
      </c>
      <c r="M126" s="331">
        <f t="shared" si="134"/>
        <v>0</v>
      </c>
      <c r="N126" s="332">
        <v>0</v>
      </c>
      <c r="O126" s="331">
        <f t="shared" si="135"/>
        <v>0</v>
      </c>
      <c r="P126" s="332">
        <v>0</v>
      </c>
      <c r="Q126" s="331">
        <f t="shared" si="136"/>
        <v>0</v>
      </c>
      <c r="R126" s="367">
        <v>0</v>
      </c>
      <c r="S126" s="331">
        <f t="shared" si="137"/>
        <v>0</v>
      </c>
      <c r="T126" s="332">
        <v>0</v>
      </c>
      <c r="U126" s="331">
        <f t="shared" si="138"/>
        <v>0</v>
      </c>
      <c r="V126" s="367">
        <v>0</v>
      </c>
      <c r="W126" s="331">
        <f t="shared" si="139"/>
        <v>0</v>
      </c>
      <c r="X126" s="331">
        <v>0</v>
      </c>
      <c r="Y126" s="332">
        <v>0</v>
      </c>
      <c r="Z126" s="331">
        <f t="shared" si="140"/>
        <v>0</v>
      </c>
      <c r="AA126" s="331"/>
      <c r="AB126" s="333">
        <v>7.0000000000000007E-2</v>
      </c>
      <c r="AC126" s="333">
        <v>5.0000000000000001E-3</v>
      </c>
      <c r="AD126" s="331">
        <f t="shared" si="141"/>
        <v>0</v>
      </c>
      <c r="AE126" s="334">
        <f t="shared" si="142"/>
        <v>0</v>
      </c>
    </row>
    <row r="127" spans="1:31" x14ac:dyDescent="0.2">
      <c r="A127" s="385" t="s">
        <v>277</v>
      </c>
      <c r="B127" s="322" t="s">
        <v>7</v>
      </c>
      <c r="C127" s="322" t="s">
        <v>1</v>
      </c>
      <c r="D127" s="425"/>
      <c r="E127" s="323">
        <f t="shared" si="130"/>
        <v>160.625</v>
      </c>
      <c r="F127" s="323">
        <f t="shared" si="131"/>
        <v>-160.625</v>
      </c>
      <c r="G127" s="399" t="e">
        <f t="shared" si="132"/>
        <v>#DIV/0!</v>
      </c>
      <c r="H127" s="322">
        <v>6</v>
      </c>
      <c r="I127" s="691">
        <v>32</v>
      </c>
      <c r="J127" s="742">
        <v>1.2</v>
      </c>
      <c r="K127" s="845">
        <v>5140</v>
      </c>
      <c r="L127" s="323">
        <f t="shared" si="133"/>
        <v>160.625</v>
      </c>
      <c r="M127" s="324">
        <f t="shared" si="134"/>
        <v>160.625</v>
      </c>
      <c r="N127" s="325">
        <v>0</v>
      </c>
      <c r="O127" s="324">
        <f t="shared" si="135"/>
        <v>0</v>
      </c>
      <c r="P127" s="325">
        <v>0</v>
      </c>
      <c r="Q127" s="324">
        <f t="shared" si="136"/>
        <v>0</v>
      </c>
      <c r="R127" s="366">
        <v>0</v>
      </c>
      <c r="S127" s="324">
        <f t="shared" si="137"/>
        <v>0</v>
      </c>
      <c r="T127" s="325">
        <v>0</v>
      </c>
      <c r="U127" s="324">
        <f t="shared" si="138"/>
        <v>0</v>
      </c>
      <c r="V127" s="366">
        <v>0</v>
      </c>
      <c r="W127" s="324">
        <f t="shared" si="139"/>
        <v>0</v>
      </c>
      <c r="X127" s="324">
        <v>0</v>
      </c>
      <c r="Y127" s="325">
        <v>0</v>
      </c>
      <c r="Z127" s="324">
        <f t="shared" si="140"/>
        <v>0</v>
      </c>
      <c r="AA127" s="324"/>
      <c r="AB127" s="326">
        <v>7.0000000000000007E-2</v>
      </c>
      <c r="AC127" s="326">
        <v>5.0000000000000001E-3</v>
      </c>
      <c r="AD127" s="324">
        <f t="shared" si="141"/>
        <v>0</v>
      </c>
      <c r="AE127" s="327">
        <f t="shared" si="142"/>
        <v>0</v>
      </c>
    </row>
    <row r="128" spans="1:31" x14ac:dyDescent="0.2">
      <c r="A128" s="313" t="s">
        <v>277</v>
      </c>
      <c r="B128" s="314" t="s">
        <v>8</v>
      </c>
      <c r="C128" s="314" t="s">
        <v>1</v>
      </c>
      <c r="D128" s="426"/>
      <c r="E128" s="315">
        <f t="shared" si="130"/>
        <v>169.0625</v>
      </c>
      <c r="F128" s="315">
        <f t="shared" si="131"/>
        <v>-169.0625</v>
      </c>
      <c r="G128" s="400" t="e">
        <f t="shared" si="132"/>
        <v>#DIV/0!</v>
      </c>
      <c r="H128" s="314">
        <v>6</v>
      </c>
      <c r="I128" s="692">
        <v>32</v>
      </c>
      <c r="J128" s="743">
        <v>1.2</v>
      </c>
      <c r="K128" s="845">
        <v>5410</v>
      </c>
      <c r="L128" s="315">
        <f t="shared" si="133"/>
        <v>169.0625</v>
      </c>
      <c r="M128" s="316">
        <f t="shared" si="134"/>
        <v>169.0625</v>
      </c>
      <c r="N128" s="317">
        <v>0</v>
      </c>
      <c r="O128" s="316">
        <f t="shared" si="135"/>
        <v>0</v>
      </c>
      <c r="P128" s="317">
        <v>0</v>
      </c>
      <c r="Q128" s="316">
        <f t="shared" si="136"/>
        <v>0</v>
      </c>
      <c r="R128" s="365">
        <v>0</v>
      </c>
      <c r="S128" s="316">
        <f t="shared" si="137"/>
        <v>0</v>
      </c>
      <c r="T128" s="317">
        <v>0</v>
      </c>
      <c r="U128" s="316">
        <f t="shared" si="138"/>
        <v>0</v>
      </c>
      <c r="V128" s="365">
        <v>0</v>
      </c>
      <c r="W128" s="316">
        <f t="shared" si="139"/>
        <v>0</v>
      </c>
      <c r="X128" s="316">
        <v>0</v>
      </c>
      <c r="Y128" s="317">
        <v>0</v>
      </c>
      <c r="Z128" s="316">
        <f t="shared" si="140"/>
        <v>0</v>
      </c>
      <c r="AA128" s="316"/>
      <c r="AB128" s="318">
        <v>7.0000000000000007E-2</v>
      </c>
      <c r="AC128" s="318">
        <v>5.0000000000000001E-3</v>
      </c>
      <c r="AD128" s="316">
        <f t="shared" si="141"/>
        <v>0</v>
      </c>
      <c r="AE128" s="319">
        <f t="shared" si="142"/>
        <v>0</v>
      </c>
    </row>
    <row r="129" spans="1:31" x14ac:dyDescent="0.2">
      <c r="A129" s="313" t="s">
        <v>277</v>
      </c>
      <c r="B129" s="314" t="s">
        <v>9</v>
      </c>
      <c r="C129" s="314" t="s">
        <v>1</v>
      </c>
      <c r="D129" s="426"/>
      <c r="E129" s="315">
        <f t="shared" si="130"/>
        <v>169.84375</v>
      </c>
      <c r="F129" s="315">
        <f t="shared" si="131"/>
        <v>-169.84375</v>
      </c>
      <c r="G129" s="400" t="e">
        <f t="shared" si="132"/>
        <v>#DIV/0!</v>
      </c>
      <c r="H129" s="314">
        <v>6</v>
      </c>
      <c r="I129" s="692">
        <v>32</v>
      </c>
      <c r="J129" s="743">
        <v>1.2</v>
      </c>
      <c r="K129" s="845">
        <v>5435</v>
      </c>
      <c r="L129" s="315">
        <f t="shared" si="133"/>
        <v>169.84375</v>
      </c>
      <c r="M129" s="316">
        <f t="shared" si="134"/>
        <v>169.84375</v>
      </c>
      <c r="N129" s="317">
        <v>0</v>
      </c>
      <c r="O129" s="316">
        <f t="shared" si="135"/>
        <v>0</v>
      </c>
      <c r="P129" s="317">
        <v>0</v>
      </c>
      <c r="Q129" s="316">
        <f t="shared" si="136"/>
        <v>0</v>
      </c>
      <c r="R129" s="365">
        <v>0</v>
      </c>
      <c r="S129" s="316">
        <f t="shared" si="137"/>
        <v>0</v>
      </c>
      <c r="T129" s="317">
        <v>0</v>
      </c>
      <c r="U129" s="316">
        <f t="shared" si="138"/>
        <v>0</v>
      </c>
      <c r="V129" s="365">
        <v>0</v>
      </c>
      <c r="W129" s="316">
        <f t="shared" si="139"/>
        <v>0</v>
      </c>
      <c r="X129" s="316">
        <v>0</v>
      </c>
      <c r="Y129" s="317">
        <v>0</v>
      </c>
      <c r="Z129" s="316">
        <f t="shared" si="140"/>
        <v>0</v>
      </c>
      <c r="AA129" s="316"/>
      <c r="AB129" s="318">
        <v>7.0000000000000007E-2</v>
      </c>
      <c r="AC129" s="318">
        <v>5.0000000000000001E-3</v>
      </c>
      <c r="AD129" s="316">
        <f t="shared" si="141"/>
        <v>0</v>
      </c>
      <c r="AE129" s="319">
        <f t="shared" si="142"/>
        <v>0</v>
      </c>
    </row>
    <row r="130" spans="1:31" x14ac:dyDescent="0.2">
      <c r="A130" s="313" t="s">
        <v>277</v>
      </c>
      <c r="B130" s="314" t="s">
        <v>10</v>
      </c>
      <c r="C130" s="314" t="s">
        <v>1</v>
      </c>
      <c r="D130" s="426"/>
      <c r="E130" s="315">
        <f t="shared" si="130"/>
        <v>182.65625</v>
      </c>
      <c r="F130" s="315">
        <f t="shared" si="131"/>
        <v>-182.65625</v>
      </c>
      <c r="G130" s="400" t="e">
        <f t="shared" si="132"/>
        <v>#DIV/0!</v>
      </c>
      <c r="H130" s="314">
        <v>6</v>
      </c>
      <c r="I130" s="692">
        <v>32</v>
      </c>
      <c r="J130" s="743">
        <v>1.2</v>
      </c>
      <c r="K130" s="845">
        <v>5845</v>
      </c>
      <c r="L130" s="315">
        <f t="shared" si="133"/>
        <v>182.65625</v>
      </c>
      <c r="M130" s="316">
        <f t="shared" si="134"/>
        <v>182.65625</v>
      </c>
      <c r="N130" s="317">
        <v>0</v>
      </c>
      <c r="O130" s="316">
        <f t="shared" si="135"/>
        <v>0</v>
      </c>
      <c r="P130" s="317">
        <v>0</v>
      </c>
      <c r="Q130" s="316">
        <f t="shared" si="136"/>
        <v>0</v>
      </c>
      <c r="R130" s="365">
        <v>0</v>
      </c>
      <c r="S130" s="316">
        <f t="shared" si="137"/>
        <v>0</v>
      </c>
      <c r="T130" s="317">
        <v>0</v>
      </c>
      <c r="U130" s="316">
        <f t="shared" si="138"/>
        <v>0</v>
      </c>
      <c r="V130" s="365">
        <v>0</v>
      </c>
      <c r="W130" s="316">
        <f t="shared" si="139"/>
        <v>0</v>
      </c>
      <c r="X130" s="316">
        <v>0</v>
      </c>
      <c r="Y130" s="317">
        <v>0</v>
      </c>
      <c r="Z130" s="316">
        <f t="shared" si="140"/>
        <v>0</v>
      </c>
      <c r="AA130" s="316"/>
      <c r="AB130" s="318">
        <v>7.0000000000000007E-2</v>
      </c>
      <c r="AC130" s="318">
        <v>5.0000000000000001E-3</v>
      </c>
      <c r="AD130" s="316">
        <f t="shared" si="141"/>
        <v>0</v>
      </c>
      <c r="AE130" s="319">
        <f t="shared" si="142"/>
        <v>0</v>
      </c>
    </row>
    <row r="131" spans="1:31" ht="13.5" thickBot="1" x14ac:dyDescent="0.25">
      <c r="A131" s="328" t="s">
        <v>277</v>
      </c>
      <c r="B131" s="329" t="s">
        <v>11</v>
      </c>
      <c r="C131" s="329" t="s">
        <v>1</v>
      </c>
      <c r="D131" s="427"/>
      <c r="E131" s="330">
        <f t="shared" si="130"/>
        <v>0</v>
      </c>
      <c r="F131" s="330">
        <f t="shared" si="131"/>
        <v>0</v>
      </c>
      <c r="G131" s="401" t="e">
        <f t="shared" si="132"/>
        <v>#DIV/0!</v>
      </c>
      <c r="H131" s="329">
        <v>6</v>
      </c>
      <c r="I131" s="693">
        <v>32</v>
      </c>
      <c r="J131" s="744">
        <v>1.2</v>
      </c>
      <c r="K131" s="845"/>
      <c r="L131" s="330">
        <f t="shared" si="133"/>
        <v>0</v>
      </c>
      <c r="M131" s="331">
        <f t="shared" si="134"/>
        <v>0</v>
      </c>
      <c r="N131" s="332">
        <v>0</v>
      </c>
      <c r="O131" s="331">
        <f t="shared" si="135"/>
        <v>0</v>
      </c>
      <c r="P131" s="332">
        <v>0</v>
      </c>
      <c r="Q131" s="331">
        <f t="shared" si="136"/>
        <v>0</v>
      </c>
      <c r="R131" s="367">
        <v>0</v>
      </c>
      <c r="S131" s="331">
        <f t="shared" si="137"/>
        <v>0</v>
      </c>
      <c r="T131" s="332">
        <v>0</v>
      </c>
      <c r="U131" s="331">
        <f t="shared" si="138"/>
        <v>0</v>
      </c>
      <c r="V131" s="367">
        <v>0</v>
      </c>
      <c r="W131" s="331">
        <f t="shared" si="139"/>
        <v>0</v>
      </c>
      <c r="X131" s="331">
        <v>0</v>
      </c>
      <c r="Y131" s="332">
        <v>0</v>
      </c>
      <c r="Z131" s="331">
        <f t="shared" si="140"/>
        <v>0</v>
      </c>
      <c r="AA131" s="331"/>
      <c r="AB131" s="333">
        <v>7.0000000000000007E-2</v>
      </c>
      <c r="AC131" s="333">
        <v>5.0000000000000001E-3</v>
      </c>
      <c r="AD131" s="331">
        <f t="shared" si="141"/>
        <v>0</v>
      </c>
      <c r="AE131" s="334">
        <f t="shared" si="142"/>
        <v>0</v>
      </c>
    </row>
    <row r="132" spans="1:31" x14ac:dyDescent="0.2">
      <c r="A132" s="385" t="s">
        <v>278</v>
      </c>
      <c r="B132" s="322" t="s">
        <v>7</v>
      </c>
      <c r="C132" s="322" t="s">
        <v>1</v>
      </c>
      <c r="D132" s="425"/>
      <c r="E132" s="323">
        <f t="shared" ref="E132:E141" si="143">SUM(M132,O132,Q132,S132,U132,W132,X132,Z132,AA132,AD132,AE132)</f>
        <v>155.15625</v>
      </c>
      <c r="F132" s="323">
        <f t="shared" ref="F132:F141" si="144">D132-E132</f>
        <v>-155.15625</v>
      </c>
      <c r="G132" s="399" t="e">
        <f t="shared" ref="G132:G141" si="145">F132/D132</f>
        <v>#DIV/0!</v>
      </c>
      <c r="H132" s="322">
        <v>6</v>
      </c>
      <c r="I132" s="691">
        <v>32</v>
      </c>
      <c r="J132" s="742">
        <v>1.2</v>
      </c>
      <c r="K132" s="845">
        <v>4965</v>
      </c>
      <c r="L132" s="323">
        <f t="shared" ref="L132:L141" si="146">K132/I132</f>
        <v>155.15625</v>
      </c>
      <c r="M132" s="324">
        <f t="shared" ref="M132:M141" si="147">L132</f>
        <v>155.15625</v>
      </c>
      <c r="N132" s="325">
        <v>0</v>
      </c>
      <c r="O132" s="324">
        <f t="shared" ref="O132:O141" si="148">(N132/I132)*H132</f>
        <v>0</v>
      </c>
      <c r="P132" s="325">
        <v>0</v>
      </c>
      <c r="Q132" s="324">
        <f t="shared" ref="Q132:Q141" si="149">P132/I132</f>
        <v>0</v>
      </c>
      <c r="R132" s="366">
        <v>0</v>
      </c>
      <c r="S132" s="324">
        <f t="shared" ref="S132:S141" si="150">(R132/I132)*H132</f>
        <v>0</v>
      </c>
      <c r="T132" s="325">
        <v>0</v>
      </c>
      <c r="U132" s="324">
        <f t="shared" ref="U132:U141" si="151">(T132/I132)</f>
        <v>0</v>
      </c>
      <c r="V132" s="366">
        <v>0</v>
      </c>
      <c r="W132" s="324">
        <f t="shared" ref="W132:W141" si="152">(V132/I132)</f>
        <v>0</v>
      </c>
      <c r="X132" s="324">
        <v>0</v>
      </c>
      <c r="Y132" s="325">
        <v>0</v>
      </c>
      <c r="Z132" s="324">
        <f t="shared" ref="Z132:Z141" si="153">Y132/I132</f>
        <v>0</v>
      </c>
      <c r="AA132" s="324"/>
      <c r="AB132" s="326">
        <v>7.0000000000000007E-2</v>
      </c>
      <c r="AC132" s="326">
        <v>5.0000000000000001E-3</v>
      </c>
      <c r="AD132" s="324">
        <f t="shared" ref="AD132:AD141" si="154">D132*AB132</f>
        <v>0</v>
      </c>
      <c r="AE132" s="327">
        <f t="shared" ref="AE132:AE141" si="155">D132*AC132</f>
        <v>0</v>
      </c>
    </row>
    <row r="133" spans="1:31" x14ac:dyDescent="0.2">
      <c r="A133" s="313" t="s">
        <v>278</v>
      </c>
      <c r="B133" s="314" t="s">
        <v>8</v>
      </c>
      <c r="C133" s="314" t="s">
        <v>1</v>
      </c>
      <c r="D133" s="426"/>
      <c r="E133" s="315">
        <f t="shared" si="143"/>
        <v>169.84375</v>
      </c>
      <c r="F133" s="315">
        <f t="shared" si="144"/>
        <v>-169.84375</v>
      </c>
      <c r="G133" s="400" t="e">
        <f t="shared" si="145"/>
        <v>#DIV/0!</v>
      </c>
      <c r="H133" s="314">
        <v>6</v>
      </c>
      <c r="I133" s="692">
        <v>32</v>
      </c>
      <c r="J133" s="743">
        <v>1.2</v>
      </c>
      <c r="K133" s="845">
        <v>5435</v>
      </c>
      <c r="L133" s="315">
        <f t="shared" si="146"/>
        <v>169.84375</v>
      </c>
      <c r="M133" s="316">
        <f t="shared" si="147"/>
        <v>169.84375</v>
      </c>
      <c r="N133" s="317">
        <v>0</v>
      </c>
      <c r="O133" s="316">
        <f t="shared" si="148"/>
        <v>0</v>
      </c>
      <c r="P133" s="317">
        <v>0</v>
      </c>
      <c r="Q133" s="316">
        <f t="shared" si="149"/>
        <v>0</v>
      </c>
      <c r="R133" s="365">
        <v>0</v>
      </c>
      <c r="S133" s="316">
        <f t="shared" si="150"/>
        <v>0</v>
      </c>
      <c r="T133" s="317">
        <v>0</v>
      </c>
      <c r="U133" s="316">
        <f t="shared" si="151"/>
        <v>0</v>
      </c>
      <c r="V133" s="365">
        <v>0</v>
      </c>
      <c r="W133" s="316">
        <f t="shared" si="152"/>
        <v>0</v>
      </c>
      <c r="X133" s="316">
        <v>0</v>
      </c>
      <c r="Y133" s="317">
        <v>0</v>
      </c>
      <c r="Z133" s="316">
        <f t="shared" si="153"/>
        <v>0</v>
      </c>
      <c r="AA133" s="316"/>
      <c r="AB133" s="318">
        <v>7.0000000000000007E-2</v>
      </c>
      <c r="AC133" s="318">
        <v>5.0000000000000001E-3</v>
      </c>
      <c r="AD133" s="316">
        <f t="shared" si="154"/>
        <v>0</v>
      </c>
      <c r="AE133" s="319">
        <f t="shared" si="155"/>
        <v>0</v>
      </c>
    </row>
    <row r="134" spans="1:31" x14ac:dyDescent="0.2">
      <c r="A134" s="313" t="s">
        <v>278</v>
      </c>
      <c r="B134" s="314" t="s">
        <v>9</v>
      </c>
      <c r="C134" s="314" t="s">
        <v>1</v>
      </c>
      <c r="D134" s="426"/>
      <c r="E134" s="315">
        <f t="shared" si="143"/>
        <v>178.90625</v>
      </c>
      <c r="F134" s="315">
        <f t="shared" si="144"/>
        <v>-178.90625</v>
      </c>
      <c r="G134" s="400" t="e">
        <f t="shared" si="145"/>
        <v>#DIV/0!</v>
      </c>
      <c r="H134" s="314">
        <v>6</v>
      </c>
      <c r="I134" s="692">
        <v>32</v>
      </c>
      <c r="J134" s="743">
        <v>1.2</v>
      </c>
      <c r="K134" s="845">
        <v>5725</v>
      </c>
      <c r="L134" s="315">
        <f t="shared" si="146"/>
        <v>178.90625</v>
      </c>
      <c r="M134" s="316">
        <f t="shared" si="147"/>
        <v>178.90625</v>
      </c>
      <c r="N134" s="317">
        <v>0</v>
      </c>
      <c r="O134" s="316">
        <f t="shared" si="148"/>
        <v>0</v>
      </c>
      <c r="P134" s="317">
        <v>0</v>
      </c>
      <c r="Q134" s="316">
        <f t="shared" si="149"/>
        <v>0</v>
      </c>
      <c r="R134" s="365">
        <v>0</v>
      </c>
      <c r="S134" s="316">
        <f t="shared" si="150"/>
        <v>0</v>
      </c>
      <c r="T134" s="317">
        <v>0</v>
      </c>
      <c r="U134" s="316">
        <f t="shared" si="151"/>
        <v>0</v>
      </c>
      <c r="V134" s="365">
        <v>0</v>
      </c>
      <c r="W134" s="316">
        <f t="shared" si="152"/>
        <v>0</v>
      </c>
      <c r="X134" s="316">
        <v>0</v>
      </c>
      <c r="Y134" s="317">
        <v>0</v>
      </c>
      <c r="Z134" s="316">
        <f t="shared" si="153"/>
        <v>0</v>
      </c>
      <c r="AA134" s="316"/>
      <c r="AB134" s="318">
        <v>7.0000000000000007E-2</v>
      </c>
      <c r="AC134" s="318">
        <v>5.0000000000000001E-3</v>
      </c>
      <c r="AD134" s="316">
        <f t="shared" si="154"/>
        <v>0</v>
      </c>
      <c r="AE134" s="319">
        <f t="shared" si="155"/>
        <v>0</v>
      </c>
    </row>
    <row r="135" spans="1:31" x14ac:dyDescent="0.2">
      <c r="A135" s="313" t="s">
        <v>278</v>
      </c>
      <c r="B135" s="314" t="s">
        <v>10</v>
      </c>
      <c r="C135" s="314" t="s">
        <v>1</v>
      </c>
      <c r="D135" s="426"/>
      <c r="E135" s="315">
        <f t="shared" si="143"/>
        <v>0</v>
      </c>
      <c r="F135" s="315">
        <f t="shared" si="144"/>
        <v>0</v>
      </c>
      <c r="G135" s="400" t="e">
        <f t="shared" si="145"/>
        <v>#DIV/0!</v>
      </c>
      <c r="H135" s="314">
        <v>6</v>
      </c>
      <c r="I135" s="692">
        <v>32</v>
      </c>
      <c r="J135" s="743">
        <v>1.2</v>
      </c>
      <c r="K135" s="845"/>
      <c r="L135" s="315">
        <f t="shared" si="146"/>
        <v>0</v>
      </c>
      <c r="M135" s="316">
        <f t="shared" si="147"/>
        <v>0</v>
      </c>
      <c r="N135" s="317">
        <v>0</v>
      </c>
      <c r="O135" s="316">
        <f t="shared" si="148"/>
        <v>0</v>
      </c>
      <c r="P135" s="317">
        <v>0</v>
      </c>
      <c r="Q135" s="316">
        <f t="shared" si="149"/>
        <v>0</v>
      </c>
      <c r="R135" s="365">
        <v>0</v>
      </c>
      <c r="S135" s="316">
        <f t="shared" si="150"/>
        <v>0</v>
      </c>
      <c r="T135" s="317">
        <v>0</v>
      </c>
      <c r="U135" s="316">
        <f t="shared" si="151"/>
        <v>0</v>
      </c>
      <c r="V135" s="365">
        <v>0</v>
      </c>
      <c r="W135" s="316">
        <f t="shared" si="152"/>
        <v>0</v>
      </c>
      <c r="X135" s="316">
        <v>0</v>
      </c>
      <c r="Y135" s="317">
        <v>0</v>
      </c>
      <c r="Z135" s="316">
        <f t="shared" si="153"/>
        <v>0</v>
      </c>
      <c r="AA135" s="316"/>
      <c r="AB135" s="318">
        <v>7.0000000000000007E-2</v>
      </c>
      <c r="AC135" s="318">
        <v>5.0000000000000001E-3</v>
      </c>
      <c r="AD135" s="316">
        <f t="shared" si="154"/>
        <v>0</v>
      </c>
      <c r="AE135" s="319">
        <f t="shared" si="155"/>
        <v>0</v>
      </c>
    </row>
    <row r="136" spans="1:31" ht="13.5" thickBot="1" x14ac:dyDescent="0.25">
      <c r="A136" s="328" t="s">
        <v>278</v>
      </c>
      <c r="B136" s="329" t="s">
        <v>11</v>
      </c>
      <c r="C136" s="329" t="s">
        <v>1</v>
      </c>
      <c r="D136" s="427"/>
      <c r="E136" s="330">
        <f t="shared" si="143"/>
        <v>0</v>
      </c>
      <c r="F136" s="330">
        <f t="shared" si="144"/>
        <v>0</v>
      </c>
      <c r="G136" s="401" t="e">
        <f t="shared" si="145"/>
        <v>#DIV/0!</v>
      </c>
      <c r="H136" s="329">
        <v>6</v>
      </c>
      <c r="I136" s="693">
        <v>32</v>
      </c>
      <c r="J136" s="744">
        <v>1.2</v>
      </c>
      <c r="K136" s="845"/>
      <c r="L136" s="330">
        <f t="shared" si="146"/>
        <v>0</v>
      </c>
      <c r="M136" s="331">
        <f t="shared" si="147"/>
        <v>0</v>
      </c>
      <c r="N136" s="332">
        <v>0</v>
      </c>
      <c r="O136" s="331">
        <f t="shared" si="148"/>
        <v>0</v>
      </c>
      <c r="P136" s="332">
        <v>0</v>
      </c>
      <c r="Q136" s="331">
        <f t="shared" si="149"/>
        <v>0</v>
      </c>
      <c r="R136" s="367">
        <v>0</v>
      </c>
      <c r="S136" s="331">
        <f t="shared" si="150"/>
        <v>0</v>
      </c>
      <c r="T136" s="332">
        <v>0</v>
      </c>
      <c r="U136" s="331">
        <f t="shared" si="151"/>
        <v>0</v>
      </c>
      <c r="V136" s="367">
        <v>0</v>
      </c>
      <c r="W136" s="331">
        <f t="shared" si="152"/>
        <v>0</v>
      </c>
      <c r="X136" s="331">
        <v>0</v>
      </c>
      <c r="Y136" s="332">
        <v>0</v>
      </c>
      <c r="Z136" s="331">
        <f t="shared" si="153"/>
        <v>0</v>
      </c>
      <c r="AA136" s="331"/>
      <c r="AB136" s="333">
        <v>7.0000000000000007E-2</v>
      </c>
      <c r="AC136" s="333">
        <v>5.0000000000000001E-3</v>
      </c>
      <c r="AD136" s="331">
        <f t="shared" si="154"/>
        <v>0</v>
      </c>
      <c r="AE136" s="334">
        <f t="shared" si="155"/>
        <v>0</v>
      </c>
    </row>
    <row r="137" spans="1:31" x14ac:dyDescent="0.2">
      <c r="A137" s="385" t="s">
        <v>279</v>
      </c>
      <c r="B137" s="322" t="s">
        <v>7</v>
      </c>
      <c r="C137" s="322" t="s">
        <v>1</v>
      </c>
      <c r="D137" s="425"/>
      <c r="E137" s="323">
        <f t="shared" si="143"/>
        <v>155.15625</v>
      </c>
      <c r="F137" s="323">
        <f t="shared" si="144"/>
        <v>-155.15625</v>
      </c>
      <c r="G137" s="399" t="e">
        <f t="shared" si="145"/>
        <v>#DIV/0!</v>
      </c>
      <c r="H137" s="322">
        <v>6</v>
      </c>
      <c r="I137" s="691">
        <v>32</v>
      </c>
      <c r="J137" s="742">
        <v>1.2</v>
      </c>
      <c r="K137" s="845">
        <v>4965</v>
      </c>
      <c r="L137" s="323">
        <f t="shared" si="146"/>
        <v>155.15625</v>
      </c>
      <c r="M137" s="324">
        <f t="shared" si="147"/>
        <v>155.15625</v>
      </c>
      <c r="N137" s="325">
        <v>0</v>
      </c>
      <c r="O137" s="324">
        <f t="shared" si="148"/>
        <v>0</v>
      </c>
      <c r="P137" s="325">
        <v>0</v>
      </c>
      <c r="Q137" s="324">
        <f t="shared" si="149"/>
        <v>0</v>
      </c>
      <c r="R137" s="366">
        <v>0</v>
      </c>
      <c r="S137" s="324">
        <f t="shared" si="150"/>
        <v>0</v>
      </c>
      <c r="T137" s="325">
        <v>0</v>
      </c>
      <c r="U137" s="324">
        <f t="shared" si="151"/>
        <v>0</v>
      </c>
      <c r="V137" s="366">
        <v>0</v>
      </c>
      <c r="W137" s="324">
        <f t="shared" si="152"/>
        <v>0</v>
      </c>
      <c r="X137" s="324">
        <v>0</v>
      </c>
      <c r="Y137" s="325">
        <v>0</v>
      </c>
      <c r="Z137" s="324">
        <f t="shared" si="153"/>
        <v>0</v>
      </c>
      <c r="AA137" s="324"/>
      <c r="AB137" s="326">
        <v>7.0000000000000007E-2</v>
      </c>
      <c r="AC137" s="326">
        <v>5.0000000000000001E-3</v>
      </c>
      <c r="AD137" s="324">
        <f t="shared" si="154"/>
        <v>0</v>
      </c>
      <c r="AE137" s="327">
        <f t="shared" si="155"/>
        <v>0</v>
      </c>
    </row>
    <row r="138" spans="1:31" x14ac:dyDescent="0.2">
      <c r="A138" s="313" t="s">
        <v>279</v>
      </c>
      <c r="B138" s="314" t="s">
        <v>8</v>
      </c>
      <c r="C138" s="314" t="s">
        <v>1</v>
      </c>
      <c r="D138" s="426"/>
      <c r="E138" s="315">
        <f t="shared" si="143"/>
        <v>169.84375</v>
      </c>
      <c r="F138" s="315">
        <f t="shared" si="144"/>
        <v>-169.84375</v>
      </c>
      <c r="G138" s="400" t="e">
        <f t="shared" si="145"/>
        <v>#DIV/0!</v>
      </c>
      <c r="H138" s="314">
        <v>6</v>
      </c>
      <c r="I138" s="692">
        <v>32</v>
      </c>
      <c r="J138" s="743">
        <v>1.2</v>
      </c>
      <c r="K138" s="845">
        <v>5435</v>
      </c>
      <c r="L138" s="315">
        <f t="shared" si="146"/>
        <v>169.84375</v>
      </c>
      <c r="M138" s="316">
        <f t="shared" si="147"/>
        <v>169.84375</v>
      </c>
      <c r="N138" s="317">
        <v>0</v>
      </c>
      <c r="O138" s="316">
        <f t="shared" si="148"/>
        <v>0</v>
      </c>
      <c r="P138" s="317">
        <v>0</v>
      </c>
      <c r="Q138" s="316">
        <f t="shared" si="149"/>
        <v>0</v>
      </c>
      <c r="R138" s="365">
        <v>0</v>
      </c>
      <c r="S138" s="316">
        <f t="shared" si="150"/>
        <v>0</v>
      </c>
      <c r="T138" s="317">
        <v>0</v>
      </c>
      <c r="U138" s="316">
        <f t="shared" si="151"/>
        <v>0</v>
      </c>
      <c r="V138" s="365">
        <v>0</v>
      </c>
      <c r="W138" s="316">
        <f t="shared" si="152"/>
        <v>0</v>
      </c>
      <c r="X138" s="316">
        <v>0</v>
      </c>
      <c r="Y138" s="317">
        <v>0</v>
      </c>
      <c r="Z138" s="316">
        <f t="shared" si="153"/>
        <v>0</v>
      </c>
      <c r="AA138" s="316"/>
      <c r="AB138" s="318">
        <v>7.0000000000000007E-2</v>
      </c>
      <c r="AC138" s="318">
        <v>5.0000000000000001E-3</v>
      </c>
      <c r="AD138" s="316">
        <f t="shared" si="154"/>
        <v>0</v>
      </c>
      <c r="AE138" s="319">
        <f t="shared" si="155"/>
        <v>0</v>
      </c>
    </row>
    <row r="139" spans="1:31" x14ac:dyDescent="0.2">
      <c r="A139" s="313" t="s">
        <v>279</v>
      </c>
      <c r="B139" s="314" t="s">
        <v>9</v>
      </c>
      <c r="C139" s="314" t="s">
        <v>1</v>
      </c>
      <c r="D139" s="426"/>
      <c r="E139" s="315">
        <f t="shared" si="143"/>
        <v>178.90625</v>
      </c>
      <c r="F139" s="315">
        <f t="shared" si="144"/>
        <v>-178.90625</v>
      </c>
      <c r="G139" s="400" t="e">
        <f t="shared" si="145"/>
        <v>#DIV/0!</v>
      </c>
      <c r="H139" s="314">
        <v>6</v>
      </c>
      <c r="I139" s="692">
        <v>32</v>
      </c>
      <c r="J139" s="743">
        <v>1.2</v>
      </c>
      <c r="K139" s="845">
        <v>5725</v>
      </c>
      <c r="L139" s="315">
        <f t="shared" si="146"/>
        <v>178.90625</v>
      </c>
      <c r="M139" s="316">
        <f t="shared" si="147"/>
        <v>178.90625</v>
      </c>
      <c r="N139" s="317">
        <v>0</v>
      </c>
      <c r="O139" s="316">
        <f t="shared" si="148"/>
        <v>0</v>
      </c>
      <c r="P139" s="317">
        <v>0</v>
      </c>
      <c r="Q139" s="316">
        <f t="shared" si="149"/>
        <v>0</v>
      </c>
      <c r="R139" s="365">
        <v>0</v>
      </c>
      <c r="S139" s="316">
        <f t="shared" si="150"/>
        <v>0</v>
      </c>
      <c r="T139" s="317">
        <v>0</v>
      </c>
      <c r="U139" s="316">
        <f t="shared" si="151"/>
        <v>0</v>
      </c>
      <c r="V139" s="365">
        <v>0</v>
      </c>
      <c r="W139" s="316">
        <f t="shared" si="152"/>
        <v>0</v>
      </c>
      <c r="X139" s="316">
        <v>0</v>
      </c>
      <c r="Y139" s="317">
        <v>0</v>
      </c>
      <c r="Z139" s="316">
        <f t="shared" si="153"/>
        <v>0</v>
      </c>
      <c r="AA139" s="316"/>
      <c r="AB139" s="318">
        <v>7.0000000000000007E-2</v>
      </c>
      <c r="AC139" s="318">
        <v>5.0000000000000001E-3</v>
      </c>
      <c r="AD139" s="316">
        <f t="shared" si="154"/>
        <v>0</v>
      </c>
      <c r="AE139" s="319">
        <f t="shared" si="155"/>
        <v>0</v>
      </c>
    </row>
    <row r="140" spans="1:31" x14ac:dyDescent="0.2">
      <c r="A140" s="313" t="s">
        <v>279</v>
      </c>
      <c r="B140" s="314" t="s">
        <v>10</v>
      </c>
      <c r="C140" s="314" t="s">
        <v>1</v>
      </c>
      <c r="D140" s="426"/>
      <c r="E140" s="315">
        <f t="shared" si="143"/>
        <v>0</v>
      </c>
      <c r="F140" s="315">
        <f t="shared" si="144"/>
        <v>0</v>
      </c>
      <c r="G140" s="400" t="e">
        <f t="shared" si="145"/>
        <v>#DIV/0!</v>
      </c>
      <c r="H140" s="314">
        <v>6</v>
      </c>
      <c r="I140" s="692">
        <v>32</v>
      </c>
      <c r="J140" s="743">
        <v>1.2</v>
      </c>
      <c r="K140" s="845"/>
      <c r="L140" s="315">
        <f t="shared" si="146"/>
        <v>0</v>
      </c>
      <c r="M140" s="316">
        <f t="shared" si="147"/>
        <v>0</v>
      </c>
      <c r="N140" s="317">
        <v>0</v>
      </c>
      <c r="O140" s="316">
        <f t="shared" si="148"/>
        <v>0</v>
      </c>
      <c r="P140" s="317">
        <v>0</v>
      </c>
      <c r="Q140" s="316">
        <f t="shared" si="149"/>
        <v>0</v>
      </c>
      <c r="R140" s="365">
        <v>0</v>
      </c>
      <c r="S140" s="316">
        <f t="shared" si="150"/>
        <v>0</v>
      </c>
      <c r="T140" s="317">
        <v>0</v>
      </c>
      <c r="U140" s="316">
        <f t="shared" si="151"/>
        <v>0</v>
      </c>
      <c r="V140" s="365">
        <v>0</v>
      </c>
      <c r="W140" s="316">
        <f t="shared" si="152"/>
        <v>0</v>
      </c>
      <c r="X140" s="316">
        <v>0</v>
      </c>
      <c r="Y140" s="317">
        <v>0</v>
      </c>
      <c r="Z140" s="316">
        <f t="shared" si="153"/>
        <v>0</v>
      </c>
      <c r="AA140" s="316"/>
      <c r="AB140" s="318">
        <v>7.0000000000000007E-2</v>
      </c>
      <c r="AC140" s="318">
        <v>5.0000000000000001E-3</v>
      </c>
      <c r="AD140" s="316">
        <f t="shared" si="154"/>
        <v>0</v>
      </c>
      <c r="AE140" s="319">
        <f t="shared" si="155"/>
        <v>0</v>
      </c>
    </row>
    <row r="141" spans="1:31" ht="13.5" thickBot="1" x14ac:dyDescent="0.25">
      <c r="A141" s="328" t="s">
        <v>279</v>
      </c>
      <c r="B141" s="329" t="s">
        <v>11</v>
      </c>
      <c r="C141" s="329" t="s">
        <v>1</v>
      </c>
      <c r="D141" s="427"/>
      <c r="E141" s="330">
        <f t="shared" si="143"/>
        <v>0</v>
      </c>
      <c r="F141" s="330">
        <f t="shared" si="144"/>
        <v>0</v>
      </c>
      <c r="G141" s="401" t="e">
        <f t="shared" si="145"/>
        <v>#DIV/0!</v>
      </c>
      <c r="H141" s="329">
        <v>6</v>
      </c>
      <c r="I141" s="693">
        <v>32</v>
      </c>
      <c r="J141" s="744">
        <v>1.2</v>
      </c>
      <c r="K141" s="845"/>
      <c r="L141" s="330">
        <f t="shared" si="146"/>
        <v>0</v>
      </c>
      <c r="M141" s="331">
        <f t="shared" si="147"/>
        <v>0</v>
      </c>
      <c r="N141" s="332">
        <v>0</v>
      </c>
      <c r="O141" s="331">
        <f t="shared" si="148"/>
        <v>0</v>
      </c>
      <c r="P141" s="332">
        <v>0</v>
      </c>
      <c r="Q141" s="331">
        <f t="shared" si="149"/>
        <v>0</v>
      </c>
      <c r="R141" s="367">
        <v>0</v>
      </c>
      <c r="S141" s="331">
        <f t="shared" si="150"/>
        <v>0</v>
      </c>
      <c r="T141" s="332">
        <v>0</v>
      </c>
      <c r="U141" s="331">
        <f t="shared" si="151"/>
        <v>0</v>
      </c>
      <c r="V141" s="367">
        <v>0</v>
      </c>
      <c r="W141" s="331">
        <f t="shared" si="152"/>
        <v>0</v>
      </c>
      <c r="X141" s="331">
        <v>0</v>
      </c>
      <c r="Y141" s="332">
        <v>0</v>
      </c>
      <c r="Z141" s="331">
        <f t="shared" si="153"/>
        <v>0</v>
      </c>
      <c r="AA141" s="331"/>
      <c r="AB141" s="333">
        <v>7.0000000000000007E-2</v>
      </c>
      <c r="AC141" s="333">
        <v>5.0000000000000001E-3</v>
      </c>
      <c r="AD141" s="331">
        <f t="shared" si="154"/>
        <v>0</v>
      </c>
      <c r="AE141" s="334">
        <f t="shared" si="155"/>
        <v>0</v>
      </c>
    </row>
    <row r="142" spans="1:31" x14ac:dyDescent="0.2">
      <c r="A142" s="385" t="s">
        <v>408</v>
      </c>
      <c r="B142" s="322" t="s">
        <v>7</v>
      </c>
      <c r="C142" s="322" t="s">
        <v>1</v>
      </c>
      <c r="D142" s="425">
        <v>1200</v>
      </c>
      <c r="E142" s="323">
        <f t="shared" ref="E142:E151" si="156">SUM(M142,O142,Q142,S142,U142,W142,X142,Z142,AA142,AD142,AE142)</f>
        <v>850.625</v>
      </c>
      <c r="F142" s="323">
        <f t="shared" ref="F142:F151" si="157">D142-E142</f>
        <v>349.375</v>
      </c>
      <c r="G142" s="399">
        <f t="shared" ref="G142:G151" si="158">F142/D142</f>
        <v>0.29114583333333333</v>
      </c>
      <c r="H142" s="322">
        <v>6</v>
      </c>
      <c r="I142" s="691">
        <v>32</v>
      </c>
      <c r="J142" s="742">
        <v>1.2</v>
      </c>
      <c r="K142" s="845">
        <v>5140</v>
      </c>
      <c r="L142" s="323">
        <f t="shared" ref="L142:L151" si="159">K142/I142</f>
        <v>160.625</v>
      </c>
      <c r="M142" s="324">
        <f t="shared" ref="M142:M151" si="160">L142</f>
        <v>160.625</v>
      </c>
      <c r="N142" s="325">
        <v>0</v>
      </c>
      <c r="O142" s="324">
        <f t="shared" ref="O142:O151" si="161">(N142/I142)*H142</f>
        <v>0</v>
      </c>
      <c r="P142" s="325">
        <v>0</v>
      </c>
      <c r="Q142" s="324">
        <f t="shared" ref="Q142:Q151" si="162">P142/I142</f>
        <v>0</v>
      </c>
      <c r="R142" s="366">
        <v>0</v>
      </c>
      <c r="S142" s="324">
        <f t="shared" ref="S142:S151" si="163">(R142/I142)*H142</f>
        <v>0</v>
      </c>
      <c r="T142" s="325">
        <v>0</v>
      </c>
      <c r="U142" s="324">
        <f t="shared" ref="U142:U151" si="164">(T142/I142)</f>
        <v>0</v>
      </c>
      <c r="V142" s="366">
        <v>0</v>
      </c>
      <c r="W142" s="324">
        <f t="shared" ref="W142:W151" si="165">(V142/I142)</f>
        <v>0</v>
      </c>
      <c r="X142" s="324">
        <v>0</v>
      </c>
      <c r="Y142" s="325">
        <v>0</v>
      </c>
      <c r="Z142" s="324">
        <f t="shared" ref="Z142:Z151" si="166">Y142/I142</f>
        <v>0</v>
      </c>
      <c r="AA142" s="758">
        <v>600</v>
      </c>
      <c r="AB142" s="326">
        <v>7.0000000000000007E-2</v>
      </c>
      <c r="AC142" s="326">
        <v>5.0000000000000001E-3</v>
      </c>
      <c r="AD142" s="324">
        <f t="shared" ref="AD142:AD151" si="167">D142*AB142</f>
        <v>84.000000000000014</v>
      </c>
      <c r="AE142" s="327">
        <f t="shared" ref="AE142:AE151" si="168">D142*AC142</f>
        <v>6</v>
      </c>
    </row>
    <row r="143" spans="1:31" x14ac:dyDescent="0.2">
      <c r="A143" s="313" t="s">
        <v>408</v>
      </c>
      <c r="B143" s="314" t="s">
        <v>8</v>
      </c>
      <c r="C143" s="314" t="s">
        <v>1</v>
      </c>
      <c r="D143" s="426">
        <v>1200</v>
      </c>
      <c r="E143" s="315">
        <f t="shared" si="156"/>
        <v>859.0625</v>
      </c>
      <c r="F143" s="315">
        <f t="shared" si="157"/>
        <v>340.9375</v>
      </c>
      <c r="G143" s="400">
        <f t="shared" si="158"/>
        <v>0.28411458333333334</v>
      </c>
      <c r="H143" s="314">
        <v>6</v>
      </c>
      <c r="I143" s="692">
        <v>32</v>
      </c>
      <c r="J143" s="743">
        <v>1.2</v>
      </c>
      <c r="K143" s="845">
        <v>5410</v>
      </c>
      <c r="L143" s="315">
        <f t="shared" si="159"/>
        <v>169.0625</v>
      </c>
      <c r="M143" s="316">
        <f t="shared" si="160"/>
        <v>169.0625</v>
      </c>
      <c r="N143" s="317">
        <v>0</v>
      </c>
      <c r="O143" s="316">
        <f t="shared" si="161"/>
        <v>0</v>
      </c>
      <c r="P143" s="317">
        <v>0</v>
      </c>
      <c r="Q143" s="316">
        <f t="shared" si="162"/>
        <v>0</v>
      </c>
      <c r="R143" s="365">
        <v>0</v>
      </c>
      <c r="S143" s="316">
        <f t="shared" si="163"/>
        <v>0</v>
      </c>
      <c r="T143" s="317">
        <v>0</v>
      </c>
      <c r="U143" s="316">
        <f t="shared" si="164"/>
        <v>0</v>
      </c>
      <c r="V143" s="365">
        <v>0</v>
      </c>
      <c r="W143" s="316">
        <f t="shared" si="165"/>
        <v>0</v>
      </c>
      <c r="X143" s="316">
        <v>0</v>
      </c>
      <c r="Y143" s="317">
        <v>0</v>
      </c>
      <c r="Z143" s="316">
        <f t="shared" si="166"/>
        <v>0</v>
      </c>
      <c r="AA143" s="759">
        <v>600</v>
      </c>
      <c r="AB143" s="318">
        <v>7.0000000000000007E-2</v>
      </c>
      <c r="AC143" s="318">
        <v>5.0000000000000001E-3</v>
      </c>
      <c r="AD143" s="316">
        <f t="shared" si="167"/>
        <v>84.000000000000014</v>
      </c>
      <c r="AE143" s="319">
        <f t="shared" si="168"/>
        <v>6</v>
      </c>
    </row>
    <row r="144" spans="1:31" x14ac:dyDescent="0.2">
      <c r="A144" s="313" t="s">
        <v>408</v>
      </c>
      <c r="B144" s="314" t="s">
        <v>9</v>
      </c>
      <c r="C144" s="314" t="s">
        <v>1</v>
      </c>
      <c r="D144" s="426">
        <v>1200</v>
      </c>
      <c r="E144" s="315">
        <f t="shared" si="156"/>
        <v>859.84375</v>
      </c>
      <c r="F144" s="315">
        <f t="shared" si="157"/>
        <v>340.15625</v>
      </c>
      <c r="G144" s="400">
        <f t="shared" si="158"/>
        <v>0.28346354166666665</v>
      </c>
      <c r="H144" s="314">
        <v>6</v>
      </c>
      <c r="I144" s="692">
        <v>32</v>
      </c>
      <c r="J144" s="743">
        <v>1.2</v>
      </c>
      <c r="K144" s="845">
        <v>5435</v>
      </c>
      <c r="L144" s="315">
        <f t="shared" si="159"/>
        <v>169.84375</v>
      </c>
      <c r="M144" s="316">
        <f t="shared" si="160"/>
        <v>169.84375</v>
      </c>
      <c r="N144" s="317">
        <v>0</v>
      </c>
      <c r="O144" s="316">
        <f t="shared" si="161"/>
        <v>0</v>
      </c>
      <c r="P144" s="317">
        <v>0</v>
      </c>
      <c r="Q144" s="316">
        <f t="shared" si="162"/>
        <v>0</v>
      </c>
      <c r="R144" s="365">
        <v>0</v>
      </c>
      <c r="S144" s="316">
        <f t="shared" si="163"/>
        <v>0</v>
      </c>
      <c r="T144" s="317">
        <v>0</v>
      </c>
      <c r="U144" s="316">
        <f t="shared" si="164"/>
        <v>0</v>
      </c>
      <c r="V144" s="365">
        <v>0</v>
      </c>
      <c r="W144" s="316">
        <f t="shared" si="165"/>
        <v>0</v>
      </c>
      <c r="X144" s="316">
        <v>0</v>
      </c>
      <c r="Y144" s="317">
        <v>0</v>
      </c>
      <c r="Z144" s="316">
        <f t="shared" si="166"/>
        <v>0</v>
      </c>
      <c r="AA144" s="759">
        <v>600</v>
      </c>
      <c r="AB144" s="318">
        <v>7.0000000000000007E-2</v>
      </c>
      <c r="AC144" s="318">
        <v>5.0000000000000001E-3</v>
      </c>
      <c r="AD144" s="316">
        <f t="shared" si="167"/>
        <v>84.000000000000014</v>
      </c>
      <c r="AE144" s="319">
        <f t="shared" si="168"/>
        <v>6</v>
      </c>
    </row>
    <row r="145" spans="1:31" x14ac:dyDescent="0.2">
      <c r="A145" s="313" t="s">
        <v>408</v>
      </c>
      <c r="B145" s="314" t="s">
        <v>10</v>
      </c>
      <c r="C145" s="314" t="s">
        <v>1</v>
      </c>
      <c r="D145" s="426">
        <v>1200</v>
      </c>
      <c r="E145" s="315">
        <f t="shared" si="156"/>
        <v>872.65625</v>
      </c>
      <c r="F145" s="315">
        <f t="shared" si="157"/>
        <v>327.34375</v>
      </c>
      <c r="G145" s="400">
        <f t="shared" si="158"/>
        <v>0.27278645833333331</v>
      </c>
      <c r="H145" s="314">
        <v>6</v>
      </c>
      <c r="I145" s="692">
        <v>32</v>
      </c>
      <c r="J145" s="743">
        <v>1.2</v>
      </c>
      <c r="K145" s="845">
        <v>5845</v>
      </c>
      <c r="L145" s="315">
        <f t="shared" si="159"/>
        <v>182.65625</v>
      </c>
      <c r="M145" s="316">
        <f t="shared" si="160"/>
        <v>182.65625</v>
      </c>
      <c r="N145" s="317">
        <v>0</v>
      </c>
      <c r="O145" s="316">
        <f t="shared" si="161"/>
        <v>0</v>
      </c>
      <c r="P145" s="317">
        <v>0</v>
      </c>
      <c r="Q145" s="316">
        <f t="shared" si="162"/>
        <v>0</v>
      </c>
      <c r="R145" s="365">
        <v>0</v>
      </c>
      <c r="S145" s="316">
        <f t="shared" si="163"/>
        <v>0</v>
      </c>
      <c r="T145" s="317">
        <v>0</v>
      </c>
      <c r="U145" s="316">
        <f t="shared" si="164"/>
        <v>0</v>
      </c>
      <c r="V145" s="365">
        <v>0</v>
      </c>
      <c r="W145" s="316">
        <f t="shared" si="165"/>
        <v>0</v>
      </c>
      <c r="X145" s="316">
        <v>0</v>
      </c>
      <c r="Y145" s="317">
        <v>0</v>
      </c>
      <c r="Z145" s="316">
        <f t="shared" si="166"/>
        <v>0</v>
      </c>
      <c r="AA145" s="759">
        <v>600</v>
      </c>
      <c r="AB145" s="318">
        <v>7.0000000000000007E-2</v>
      </c>
      <c r="AC145" s="318">
        <v>5.0000000000000001E-3</v>
      </c>
      <c r="AD145" s="316">
        <f t="shared" si="167"/>
        <v>84.000000000000014</v>
      </c>
      <c r="AE145" s="319">
        <f t="shared" si="168"/>
        <v>6</v>
      </c>
    </row>
    <row r="146" spans="1:31" ht="13.5" thickBot="1" x14ac:dyDescent="0.25">
      <c r="A146" s="328" t="s">
        <v>408</v>
      </c>
      <c r="B146" s="329" t="s">
        <v>11</v>
      </c>
      <c r="C146" s="329" t="s">
        <v>1</v>
      </c>
      <c r="D146" s="427">
        <v>1200</v>
      </c>
      <c r="E146" s="330">
        <f t="shared" si="156"/>
        <v>690</v>
      </c>
      <c r="F146" s="330">
        <f t="shared" si="157"/>
        <v>510</v>
      </c>
      <c r="G146" s="401">
        <f t="shared" si="158"/>
        <v>0.42499999999999999</v>
      </c>
      <c r="H146" s="329">
        <v>6</v>
      </c>
      <c r="I146" s="693">
        <v>32</v>
      </c>
      <c r="J146" s="744">
        <v>1.2</v>
      </c>
      <c r="K146" s="845"/>
      <c r="L146" s="330">
        <f t="shared" si="159"/>
        <v>0</v>
      </c>
      <c r="M146" s="331">
        <f t="shared" si="160"/>
        <v>0</v>
      </c>
      <c r="N146" s="332">
        <v>0</v>
      </c>
      <c r="O146" s="331">
        <f t="shared" si="161"/>
        <v>0</v>
      </c>
      <c r="P146" s="332">
        <v>0</v>
      </c>
      <c r="Q146" s="331">
        <f t="shared" si="162"/>
        <v>0</v>
      </c>
      <c r="R146" s="367">
        <v>0</v>
      </c>
      <c r="S146" s="331">
        <f t="shared" si="163"/>
        <v>0</v>
      </c>
      <c r="T146" s="332">
        <v>0</v>
      </c>
      <c r="U146" s="331">
        <f t="shared" si="164"/>
        <v>0</v>
      </c>
      <c r="V146" s="367">
        <v>0</v>
      </c>
      <c r="W146" s="331">
        <f t="shared" si="165"/>
        <v>0</v>
      </c>
      <c r="X146" s="331">
        <v>0</v>
      </c>
      <c r="Y146" s="332">
        <v>0</v>
      </c>
      <c r="Z146" s="331">
        <f t="shared" si="166"/>
        <v>0</v>
      </c>
      <c r="AA146" s="760">
        <v>600</v>
      </c>
      <c r="AB146" s="333">
        <v>7.0000000000000007E-2</v>
      </c>
      <c r="AC146" s="333">
        <v>5.0000000000000001E-3</v>
      </c>
      <c r="AD146" s="331">
        <f t="shared" si="167"/>
        <v>84.000000000000014</v>
      </c>
      <c r="AE146" s="334">
        <f t="shared" si="168"/>
        <v>6</v>
      </c>
    </row>
    <row r="147" spans="1:31" x14ac:dyDescent="0.2">
      <c r="A147" s="385" t="s">
        <v>409</v>
      </c>
      <c r="B147" s="322" t="s">
        <v>7</v>
      </c>
      <c r="C147" s="322" t="s">
        <v>1</v>
      </c>
      <c r="D147" s="425">
        <v>1000</v>
      </c>
      <c r="E147" s="323">
        <f t="shared" si="156"/>
        <v>685.625</v>
      </c>
      <c r="F147" s="323">
        <f t="shared" si="157"/>
        <v>314.375</v>
      </c>
      <c r="G147" s="399">
        <f t="shared" si="158"/>
        <v>0.31437500000000002</v>
      </c>
      <c r="H147" s="322">
        <v>6</v>
      </c>
      <c r="I147" s="691">
        <v>32</v>
      </c>
      <c r="J147" s="742">
        <v>1.2</v>
      </c>
      <c r="K147" s="845">
        <v>5140</v>
      </c>
      <c r="L147" s="323">
        <f t="shared" si="159"/>
        <v>160.625</v>
      </c>
      <c r="M147" s="324">
        <f t="shared" si="160"/>
        <v>160.625</v>
      </c>
      <c r="N147" s="325">
        <v>0</v>
      </c>
      <c r="O147" s="324">
        <f t="shared" si="161"/>
        <v>0</v>
      </c>
      <c r="P147" s="325">
        <v>0</v>
      </c>
      <c r="Q147" s="324">
        <f t="shared" si="162"/>
        <v>0</v>
      </c>
      <c r="R147" s="366">
        <v>0</v>
      </c>
      <c r="S147" s="324">
        <f t="shared" si="163"/>
        <v>0</v>
      </c>
      <c r="T147" s="325">
        <v>0</v>
      </c>
      <c r="U147" s="324">
        <f t="shared" si="164"/>
        <v>0</v>
      </c>
      <c r="V147" s="366">
        <v>0</v>
      </c>
      <c r="W147" s="324">
        <f t="shared" si="165"/>
        <v>0</v>
      </c>
      <c r="X147" s="324">
        <v>0</v>
      </c>
      <c r="Y147" s="325">
        <v>0</v>
      </c>
      <c r="Z147" s="324">
        <f t="shared" si="166"/>
        <v>0</v>
      </c>
      <c r="AA147" s="758">
        <v>450</v>
      </c>
      <c r="AB147" s="326">
        <v>7.0000000000000007E-2</v>
      </c>
      <c r="AC147" s="326">
        <v>5.0000000000000001E-3</v>
      </c>
      <c r="AD147" s="324">
        <f t="shared" si="167"/>
        <v>70</v>
      </c>
      <c r="AE147" s="327">
        <f t="shared" si="168"/>
        <v>5</v>
      </c>
    </row>
    <row r="148" spans="1:31" x14ac:dyDescent="0.2">
      <c r="A148" s="313" t="s">
        <v>409</v>
      </c>
      <c r="B148" s="314" t="s">
        <v>8</v>
      </c>
      <c r="C148" s="314" t="s">
        <v>1</v>
      </c>
      <c r="D148" s="426">
        <v>1000</v>
      </c>
      <c r="E148" s="315">
        <f t="shared" si="156"/>
        <v>694.0625</v>
      </c>
      <c r="F148" s="315">
        <f t="shared" si="157"/>
        <v>305.9375</v>
      </c>
      <c r="G148" s="400">
        <f t="shared" si="158"/>
        <v>0.30593749999999997</v>
      </c>
      <c r="H148" s="314">
        <v>6</v>
      </c>
      <c r="I148" s="692">
        <v>32</v>
      </c>
      <c r="J148" s="743">
        <v>1.2</v>
      </c>
      <c r="K148" s="845">
        <v>5410</v>
      </c>
      <c r="L148" s="315">
        <f t="shared" si="159"/>
        <v>169.0625</v>
      </c>
      <c r="M148" s="316">
        <f t="shared" si="160"/>
        <v>169.0625</v>
      </c>
      <c r="N148" s="317">
        <v>0</v>
      </c>
      <c r="O148" s="316">
        <f t="shared" si="161"/>
        <v>0</v>
      </c>
      <c r="P148" s="317">
        <v>0</v>
      </c>
      <c r="Q148" s="316">
        <f t="shared" si="162"/>
        <v>0</v>
      </c>
      <c r="R148" s="365">
        <v>0</v>
      </c>
      <c r="S148" s="316">
        <f t="shared" si="163"/>
        <v>0</v>
      </c>
      <c r="T148" s="317">
        <v>0</v>
      </c>
      <c r="U148" s="316">
        <f t="shared" si="164"/>
        <v>0</v>
      </c>
      <c r="V148" s="365">
        <v>0</v>
      </c>
      <c r="W148" s="316">
        <f t="shared" si="165"/>
        <v>0</v>
      </c>
      <c r="X148" s="316">
        <v>0</v>
      </c>
      <c r="Y148" s="317">
        <v>0</v>
      </c>
      <c r="Z148" s="316">
        <f t="shared" si="166"/>
        <v>0</v>
      </c>
      <c r="AA148" s="759">
        <v>450</v>
      </c>
      <c r="AB148" s="318">
        <v>7.0000000000000007E-2</v>
      </c>
      <c r="AC148" s="318">
        <v>5.0000000000000001E-3</v>
      </c>
      <c r="AD148" s="316">
        <f t="shared" si="167"/>
        <v>70</v>
      </c>
      <c r="AE148" s="319">
        <f t="shared" si="168"/>
        <v>5</v>
      </c>
    </row>
    <row r="149" spans="1:31" x14ac:dyDescent="0.2">
      <c r="A149" s="313" t="s">
        <v>409</v>
      </c>
      <c r="B149" s="314" t="s">
        <v>9</v>
      </c>
      <c r="C149" s="314" t="s">
        <v>1</v>
      </c>
      <c r="D149" s="426">
        <v>1000</v>
      </c>
      <c r="E149" s="315">
        <f t="shared" si="156"/>
        <v>694.84375</v>
      </c>
      <c r="F149" s="315">
        <f t="shared" si="157"/>
        <v>305.15625</v>
      </c>
      <c r="G149" s="400">
        <f t="shared" si="158"/>
        <v>0.30515625000000002</v>
      </c>
      <c r="H149" s="314">
        <v>6</v>
      </c>
      <c r="I149" s="692">
        <v>32</v>
      </c>
      <c r="J149" s="743">
        <v>1.2</v>
      </c>
      <c r="K149" s="845">
        <v>5435</v>
      </c>
      <c r="L149" s="315">
        <f t="shared" si="159"/>
        <v>169.84375</v>
      </c>
      <c r="M149" s="316">
        <f t="shared" si="160"/>
        <v>169.84375</v>
      </c>
      <c r="N149" s="317">
        <v>0</v>
      </c>
      <c r="O149" s="316">
        <f t="shared" si="161"/>
        <v>0</v>
      </c>
      <c r="P149" s="317">
        <v>0</v>
      </c>
      <c r="Q149" s="316">
        <f t="shared" si="162"/>
        <v>0</v>
      </c>
      <c r="R149" s="365">
        <v>0</v>
      </c>
      <c r="S149" s="316">
        <f t="shared" si="163"/>
        <v>0</v>
      </c>
      <c r="T149" s="317">
        <v>0</v>
      </c>
      <c r="U149" s="316">
        <f t="shared" si="164"/>
        <v>0</v>
      </c>
      <c r="V149" s="365">
        <v>0</v>
      </c>
      <c r="W149" s="316">
        <f t="shared" si="165"/>
        <v>0</v>
      </c>
      <c r="X149" s="316">
        <v>0</v>
      </c>
      <c r="Y149" s="317">
        <v>0</v>
      </c>
      <c r="Z149" s="316">
        <f t="shared" si="166"/>
        <v>0</v>
      </c>
      <c r="AA149" s="759">
        <v>450</v>
      </c>
      <c r="AB149" s="318">
        <v>7.0000000000000007E-2</v>
      </c>
      <c r="AC149" s="318">
        <v>5.0000000000000001E-3</v>
      </c>
      <c r="AD149" s="316">
        <f t="shared" si="167"/>
        <v>70</v>
      </c>
      <c r="AE149" s="319">
        <f t="shared" si="168"/>
        <v>5</v>
      </c>
    </row>
    <row r="150" spans="1:31" x14ac:dyDescent="0.2">
      <c r="A150" s="313" t="s">
        <v>409</v>
      </c>
      <c r="B150" s="314" t="s">
        <v>10</v>
      </c>
      <c r="C150" s="314" t="s">
        <v>1</v>
      </c>
      <c r="D150" s="426">
        <v>1000</v>
      </c>
      <c r="E150" s="315">
        <f t="shared" si="156"/>
        <v>707.65625</v>
      </c>
      <c r="F150" s="315">
        <f t="shared" si="157"/>
        <v>292.34375</v>
      </c>
      <c r="G150" s="400">
        <f t="shared" si="158"/>
        <v>0.29234375000000001</v>
      </c>
      <c r="H150" s="314">
        <v>6</v>
      </c>
      <c r="I150" s="692">
        <v>32</v>
      </c>
      <c r="J150" s="743">
        <v>1.2</v>
      </c>
      <c r="K150" s="845">
        <v>5845</v>
      </c>
      <c r="L150" s="315">
        <f t="shared" si="159"/>
        <v>182.65625</v>
      </c>
      <c r="M150" s="316">
        <f t="shared" si="160"/>
        <v>182.65625</v>
      </c>
      <c r="N150" s="317">
        <v>0</v>
      </c>
      <c r="O150" s="316">
        <f t="shared" si="161"/>
        <v>0</v>
      </c>
      <c r="P150" s="317">
        <v>0</v>
      </c>
      <c r="Q150" s="316">
        <f t="shared" si="162"/>
        <v>0</v>
      </c>
      <c r="R150" s="365">
        <v>0</v>
      </c>
      <c r="S150" s="316">
        <f t="shared" si="163"/>
        <v>0</v>
      </c>
      <c r="T150" s="317">
        <v>0</v>
      </c>
      <c r="U150" s="316">
        <f t="shared" si="164"/>
        <v>0</v>
      </c>
      <c r="V150" s="365">
        <v>0</v>
      </c>
      <c r="W150" s="316">
        <f t="shared" si="165"/>
        <v>0</v>
      </c>
      <c r="X150" s="316">
        <v>0</v>
      </c>
      <c r="Y150" s="317">
        <v>0</v>
      </c>
      <c r="Z150" s="316">
        <f t="shared" si="166"/>
        <v>0</v>
      </c>
      <c r="AA150" s="759">
        <v>450</v>
      </c>
      <c r="AB150" s="318">
        <v>7.0000000000000007E-2</v>
      </c>
      <c r="AC150" s="318">
        <v>5.0000000000000001E-3</v>
      </c>
      <c r="AD150" s="316">
        <f t="shared" si="167"/>
        <v>70</v>
      </c>
      <c r="AE150" s="319">
        <f t="shared" si="168"/>
        <v>5</v>
      </c>
    </row>
    <row r="151" spans="1:31" ht="13.5" thickBot="1" x14ac:dyDescent="0.25">
      <c r="A151" s="328" t="s">
        <v>409</v>
      </c>
      <c r="B151" s="329" t="s">
        <v>11</v>
      </c>
      <c r="C151" s="329" t="s">
        <v>1</v>
      </c>
      <c r="D151" s="427">
        <v>1000</v>
      </c>
      <c r="E151" s="330">
        <f t="shared" si="156"/>
        <v>525</v>
      </c>
      <c r="F151" s="330">
        <f t="shared" si="157"/>
        <v>475</v>
      </c>
      <c r="G151" s="401">
        <f t="shared" si="158"/>
        <v>0.47499999999999998</v>
      </c>
      <c r="H151" s="329">
        <v>6</v>
      </c>
      <c r="I151" s="693">
        <v>32</v>
      </c>
      <c r="J151" s="744">
        <v>1.2</v>
      </c>
      <c r="K151" s="845"/>
      <c r="L151" s="330">
        <f t="shared" si="159"/>
        <v>0</v>
      </c>
      <c r="M151" s="331">
        <f t="shared" si="160"/>
        <v>0</v>
      </c>
      <c r="N151" s="332">
        <v>0</v>
      </c>
      <c r="O151" s="331">
        <f t="shared" si="161"/>
        <v>0</v>
      </c>
      <c r="P151" s="332">
        <v>0</v>
      </c>
      <c r="Q151" s="331">
        <f t="shared" si="162"/>
        <v>0</v>
      </c>
      <c r="R151" s="367">
        <v>0</v>
      </c>
      <c r="S151" s="331">
        <f t="shared" si="163"/>
        <v>0</v>
      </c>
      <c r="T151" s="332">
        <v>0</v>
      </c>
      <c r="U151" s="331">
        <f t="shared" si="164"/>
        <v>0</v>
      </c>
      <c r="V151" s="367">
        <v>0</v>
      </c>
      <c r="W151" s="331">
        <f t="shared" si="165"/>
        <v>0</v>
      </c>
      <c r="X151" s="331">
        <v>0</v>
      </c>
      <c r="Y151" s="332">
        <v>0</v>
      </c>
      <c r="Z151" s="331">
        <f t="shared" si="166"/>
        <v>0</v>
      </c>
      <c r="AA151" s="760">
        <v>450</v>
      </c>
      <c r="AB151" s="333">
        <v>7.0000000000000007E-2</v>
      </c>
      <c r="AC151" s="333">
        <v>5.0000000000000001E-3</v>
      </c>
      <c r="AD151" s="331">
        <f t="shared" si="167"/>
        <v>70</v>
      </c>
      <c r="AE151" s="334">
        <f t="shared" si="168"/>
        <v>5</v>
      </c>
    </row>
    <row r="152" spans="1:31" x14ac:dyDescent="0.2">
      <c r="A152" s="385" t="s">
        <v>280</v>
      </c>
      <c r="B152" s="322" t="s">
        <v>7</v>
      </c>
      <c r="C152" s="322" t="s">
        <v>1</v>
      </c>
      <c r="D152" s="425"/>
      <c r="E152" s="323">
        <f t="shared" ref="E152:E161" si="169">SUM(M152,O152,Q152,S152,U152,W152,X152,Z152,AA152,AD152,AE152)</f>
        <v>155.15625</v>
      </c>
      <c r="F152" s="323">
        <f t="shared" ref="F152:F161" si="170">D152-E152</f>
        <v>-155.15625</v>
      </c>
      <c r="G152" s="399" t="e">
        <f t="shared" ref="G152:G161" si="171">F152/D152</f>
        <v>#DIV/0!</v>
      </c>
      <c r="H152" s="322">
        <v>6</v>
      </c>
      <c r="I152" s="691">
        <v>32</v>
      </c>
      <c r="J152" s="742">
        <v>1.2</v>
      </c>
      <c r="K152" s="845">
        <v>4965</v>
      </c>
      <c r="L152" s="323">
        <f t="shared" ref="L152:L161" si="172">K152/I152</f>
        <v>155.15625</v>
      </c>
      <c r="M152" s="324">
        <f t="shared" ref="M152:M161" si="173">L152</f>
        <v>155.15625</v>
      </c>
      <c r="N152" s="325">
        <v>0</v>
      </c>
      <c r="O152" s="324">
        <f t="shared" ref="O152:O161" si="174">(N152/I152)*H152</f>
        <v>0</v>
      </c>
      <c r="P152" s="325">
        <v>0</v>
      </c>
      <c r="Q152" s="324">
        <f t="shared" ref="Q152:Q161" si="175">P152/I152</f>
        <v>0</v>
      </c>
      <c r="R152" s="366">
        <v>0</v>
      </c>
      <c r="S152" s="324">
        <f t="shared" ref="S152:S161" si="176">(R152/I152)*H152</f>
        <v>0</v>
      </c>
      <c r="T152" s="325">
        <v>0</v>
      </c>
      <c r="U152" s="324">
        <f t="shared" ref="U152:U161" si="177">(T152/I152)</f>
        <v>0</v>
      </c>
      <c r="V152" s="366">
        <v>0</v>
      </c>
      <c r="W152" s="324">
        <f t="shared" ref="W152:W161" si="178">(V152/I152)</f>
        <v>0</v>
      </c>
      <c r="X152" s="324">
        <v>0</v>
      </c>
      <c r="Y152" s="325">
        <v>0</v>
      </c>
      <c r="Z152" s="324">
        <f t="shared" ref="Z152:Z161" si="179">Y152/I152</f>
        <v>0</v>
      </c>
      <c r="AA152" s="324"/>
      <c r="AB152" s="326">
        <v>7.0000000000000007E-2</v>
      </c>
      <c r="AC152" s="326">
        <v>5.0000000000000001E-3</v>
      </c>
      <c r="AD152" s="324">
        <f t="shared" ref="AD152:AD161" si="180">D152*AB152</f>
        <v>0</v>
      </c>
      <c r="AE152" s="327">
        <f t="shared" ref="AE152:AE161" si="181">D152*AC152</f>
        <v>0</v>
      </c>
    </row>
    <row r="153" spans="1:31" x14ac:dyDescent="0.2">
      <c r="A153" s="313" t="s">
        <v>280</v>
      </c>
      <c r="B153" s="314" t="s">
        <v>8</v>
      </c>
      <c r="C153" s="314" t="s">
        <v>1</v>
      </c>
      <c r="D153" s="426"/>
      <c r="E153" s="315">
        <f t="shared" si="169"/>
        <v>169.84375</v>
      </c>
      <c r="F153" s="315">
        <f t="shared" si="170"/>
        <v>-169.84375</v>
      </c>
      <c r="G153" s="400" t="e">
        <f t="shared" si="171"/>
        <v>#DIV/0!</v>
      </c>
      <c r="H153" s="314">
        <v>6</v>
      </c>
      <c r="I153" s="692">
        <v>32</v>
      </c>
      <c r="J153" s="743">
        <v>1.2</v>
      </c>
      <c r="K153" s="845">
        <v>5435</v>
      </c>
      <c r="L153" s="315">
        <f t="shared" si="172"/>
        <v>169.84375</v>
      </c>
      <c r="M153" s="316">
        <f t="shared" si="173"/>
        <v>169.84375</v>
      </c>
      <c r="N153" s="317">
        <v>0</v>
      </c>
      <c r="O153" s="316">
        <f t="shared" si="174"/>
        <v>0</v>
      </c>
      <c r="P153" s="317">
        <v>0</v>
      </c>
      <c r="Q153" s="316">
        <f t="shared" si="175"/>
        <v>0</v>
      </c>
      <c r="R153" s="365">
        <v>0</v>
      </c>
      <c r="S153" s="316">
        <f t="shared" si="176"/>
        <v>0</v>
      </c>
      <c r="T153" s="317">
        <v>0</v>
      </c>
      <c r="U153" s="316">
        <f t="shared" si="177"/>
        <v>0</v>
      </c>
      <c r="V153" s="365">
        <v>0</v>
      </c>
      <c r="W153" s="316">
        <f t="shared" si="178"/>
        <v>0</v>
      </c>
      <c r="X153" s="316">
        <v>0</v>
      </c>
      <c r="Y153" s="317">
        <v>0</v>
      </c>
      <c r="Z153" s="316">
        <f t="shared" si="179"/>
        <v>0</v>
      </c>
      <c r="AA153" s="316"/>
      <c r="AB153" s="318">
        <v>7.0000000000000007E-2</v>
      </c>
      <c r="AC153" s="318">
        <v>5.0000000000000001E-3</v>
      </c>
      <c r="AD153" s="316">
        <f t="shared" si="180"/>
        <v>0</v>
      </c>
      <c r="AE153" s="319">
        <f t="shared" si="181"/>
        <v>0</v>
      </c>
    </row>
    <row r="154" spans="1:31" x14ac:dyDescent="0.2">
      <c r="A154" s="313" t="s">
        <v>280</v>
      </c>
      <c r="B154" s="314" t="s">
        <v>9</v>
      </c>
      <c r="C154" s="314" t="s">
        <v>1</v>
      </c>
      <c r="D154" s="426"/>
      <c r="E154" s="315">
        <f t="shared" si="169"/>
        <v>178.90625</v>
      </c>
      <c r="F154" s="315">
        <f t="shared" si="170"/>
        <v>-178.90625</v>
      </c>
      <c r="G154" s="400" t="e">
        <f t="shared" si="171"/>
        <v>#DIV/0!</v>
      </c>
      <c r="H154" s="314">
        <v>6</v>
      </c>
      <c r="I154" s="692">
        <v>32</v>
      </c>
      <c r="J154" s="743">
        <v>1.2</v>
      </c>
      <c r="K154" s="845">
        <v>5725</v>
      </c>
      <c r="L154" s="315">
        <f t="shared" si="172"/>
        <v>178.90625</v>
      </c>
      <c r="M154" s="316">
        <f t="shared" si="173"/>
        <v>178.90625</v>
      </c>
      <c r="N154" s="317">
        <v>0</v>
      </c>
      <c r="O154" s="316">
        <f t="shared" si="174"/>
        <v>0</v>
      </c>
      <c r="P154" s="317">
        <v>0</v>
      </c>
      <c r="Q154" s="316">
        <f t="shared" si="175"/>
        <v>0</v>
      </c>
      <c r="R154" s="365">
        <v>0</v>
      </c>
      <c r="S154" s="316">
        <f t="shared" si="176"/>
        <v>0</v>
      </c>
      <c r="T154" s="317">
        <v>0</v>
      </c>
      <c r="U154" s="316">
        <f t="shared" si="177"/>
        <v>0</v>
      </c>
      <c r="V154" s="365">
        <v>0</v>
      </c>
      <c r="W154" s="316">
        <f t="shared" si="178"/>
        <v>0</v>
      </c>
      <c r="X154" s="316">
        <v>0</v>
      </c>
      <c r="Y154" s="317">
        <v>0</v>
      </c>
      <c r="Z154" s="316">
        <f t="shared" si="179"/>
        <v>0</v>
      </c>
      <c r="AA154" s="316"/>
      <c r="AB154" s="318">
        <v>7.0000000000000007E-2</v>
      </c>
      <c r="AC154" s="318">
        <v>5.0000000000000001E-3</v>
      </c>
      <c r="AD154" s="316">
        <f t="shared" si="180"/>
        <v>0</v>
      </c>
      <c r="AE154" s="319">
        <f t="shared" si="181"/>
        <v>0</v>
      </c>
    </row>
    <row r="155" spans="1:31" x14ac:dyDescent="0.2">
      <c r="A155" s="313" t="s">
        <v>280</v>
      </c>
      <c r="B155" s="314" t="s">
        <v>10</v>
      </c>
      <c r="C155" s="314" t="s">
        <v>1</v>
      </c>
      <c r="D155" s="426"/>
      <c r="E155" s="315">
        <f t="shared" si="169"/>
        <v>0</v>
      </c>
      <c r="F155" s="315">
        <f t="shared" si="170"/>
        <v>0</v>
      </c>
      <c r="G155" s="400" t="e">
        <f t="shared" si="171"/>
        <v>#DIV/0!</v>
      </c>
      <c r="H155" s="314">
        <v>6</v>
      </c>
      <c r="I155" s="692">
        <v>32</v>
      </c>
      <c r="J155" s="743">
        <v>1.2</v>
      </c>
      <c r="K155" s="845"/>
      <c r="L155" s="315">
        <f t="shared" si="172"/>
        <v>0</v>
      </c>
      <c r="M155" s="316">
        <f t="shared" si="173"/>
        <v>0</v>
      </c>
      <c r="N155" s="317">
        <v>0</v>
      </c>
      <c r="O155" s="316">
        <f t="shared" si="174"/>
        <v>0</v>
      </c>
      <c r="P155" s="317">
        <v>0</v>
      </c>
      <c r="Q155" s="316">
        <f t="shared" si="175"/>
        <v>0</v>
      </c>
      <c r="R155" s="365">
        <v>0</v>
      </c>
      <c r="S155" s="316">
        <f t="shared" si="176"/>
        <v>0</v>
      </c>
      <c r="T155" s="317">
        <v>0</v>
      </c>
      <c r="U155" s="316">
        <f t="shared" si="177"/>
        <v>0</v>
      </c>
      <c r="V155" s="365">
        <v>0</v>
      </c>
      <c r="W155" s="316">
        <f t="shared" si="178"/>
        <v>0</v>
      </c>
      <c r="X155" s="316">
        <v>0</v>
      </c>
      <c r="Y155" s="317">
        <v>0</v>
      </c>
      <c r="Z155" s="316">
        <f t="shared" si="179"/>
        <v>0</v>
      </c>
      <c r="AA155" s="316"/>
      <c r="AB155" s="318">
        <v>7.0000000000000007E-2</v>
      </c>
      <c r="AC155" s="318">
        <v>5.0000000000000001E-3</v>
      </c>
      <c r="AD155" s="316">
        <f t="shared" si="180"/>
        <v>0</v>
      </c>
      <c r="AE155" s="319">
        <f t="shared" si="181"/>
        <v>0</v>
      </c>
    </row>
    <row r="156" spans="1:31" ht="13.5" thickBot="1" x14ac:dyDescent="0.25">
      <c r="A156" s="328" t="s">
        <v>280</v>
      </c>
      <c r="B156" s="329" t="s">
        <v>11</v>
      </c>
      <c r="C156" s="329" t="s">
        <v>1</v>
      </c>
      <c r="D156" s="427"/>
      <c r="E156" s="330">
        <f t="shared" si="169"/>
        <v>0</v>
      </c>
      <c r="F156" s="330">
        <f t="shared" si="170"/>
        <v>0</v>
      </c>
      <c r="G156" s="401" t="e">
        <f t="shared" si="171"/>
        <v>#DIV/0!</v>
      </c>
      <c r="H156" s="329">
        <v>6</v>
      </c>
      <c r="I156" s="693">
        <v>32</v>
      </c>
      <c r="J156" s="744">
        <v>1.2</v>
      </c>
      <c r="K156" s="845"/>
      <c r="L156" s="330">
        <f t="shared" si="172"/>
        <v>0</v>
      </c>
      <c r="M156" s="331">
        <f t="shared" si="173"/>
        <v>0</v>
      </c>
      <c r="N156" s="332">
        <v>0</v>
      </c>
      <c r="O156" s="331">
        <f t="shared" si="174"/>
        <v>0</v>
      </c>
      <c r="P156" s="332">
        <v>0</v>
      </c>
      <c r="Q156" s="331">
        <f t="shared" si="175"/>
        <v>0</v>
      </c>
      <c r="R156" s="367">
        <v>0</v>
      </c>
      <c r="S156" s="331">
        <f t="shared" si="176"/>
        <v>0</v>
      </c>
      <c r="T156" s="332">
        <v>0</v>
      </c>
      <c r="U156" s="331">
        <f t="shared" si="177"/>
        <v>0</v>
      </c>
      <c r="V156" s="367">
        <v>0</v>
      </c>
      <c r="W156" s="331">
        <f t="shared" si="178"/>
        <v>0</v>
      </c>
      <c r="X156" s="331">
        <v>0</v>
      </c>
      <c r="Y156" s="332">
        <v>0</v>
      </c>
      <c r="Z156" s="331">
        <f t="shared" si="179"/>
        <v>0</v>
      </c>
      <c r="AA156" s="331"/>
      <c r="AB156" s="333">
        <v>7.0000000000000007E-2</v>
      </c>
      <c r="AC156" s="333">
        <v>5.0000000000000001E-3</v>
      </c>
      <c r="AD156" s="331">
        <f t="shared" si="180"/>
        <v>0</v>
      </c>
      <c r="AE156" s="334">
        <f t="shared" si="181"/>
        <v>0</v>
      </c>
    </row>
    <row r="157" spans="1:31" x14ac:dyDescent="0.2">
      <c r="A157" s="385" t="s">
        <v>281</v>
      </c>
      <c r="B157" s="322" t="s">
        <v>7</v>
      </c>
      <c r="C157" s="322" t="s">
        <v>1</v>
      </c>
      <c r="D157" s="425"/>
      <c r="E157" s="323">
        <f t="shared" si="169"/>
        <v>155.15625</v>
      </c>
      <c r="F157" s="323">
        <f t="shared" si="170"/>
        <v>-155.15625</v>
      </c>
      <c r="G157" s="399" t="e">
        <f t="shared" si="171"/>
        <v>#DIV/0!</v>
      </c>
      <c r="H157" s="322">
        <v>6</v>
      </c>
      <c r="I157" s="691">
        <v>32</v>
      </c>
      <c r="J157" s="742">
        <v>1.2</v>
      </c>
      <c r="K157" s="845">
        <v>4965</v>
      </c>
      <c r="L157" s="323">
        <f t="shared" si="172"/>
        <v>155.15625</v>
      </c>
      <c r="M157" s="324">
        <f t="shared" si="173"/>
        <v>155.15625</v>
      </c>
      <c r="N157" s="325">
        <v>0</v>
      </c>
      <c r="O157" s="324">
        <f t="shared" si="174"/>
        <v>0</v>
      </c>
      <c r="P157" s="325">
        <v>0</v>
      </c>
      <c r="Q157" s="324">
        <f t="shared" si="175"/>
        <v>0</v>
      </c>
      <c r="R157" s="366">
        <v>0</v>
      </c>
      <c r="S157" s="324">
        <f t="shared" si="176"/>
        <v>0</v>
      </c>
      <c r="T157" s="325">
        <v>0</v>
      </c>
      <c r="U157" s="324">
        <f t="shared" si="177"/>
        <v>0</v>
      </c>
      <c r="V157" s="366">
        <v>0</v>
      </c>
      <c r="W157" s="324">
        <f t="shared" si="178"/>
        <v>0</v>
      </c>
      <c r="X157" s="324">
        <v>0</v>
      </c>
      <c r="Y157" s="325">
        <v>0</v>
      </c>
      <c r="Z157" s="324">
        <f t="shared" si="179"/>
        <v>0</v>
      </c>
      <c r="AA157" s="324"/>
      <c r="AB157" s="326">
        <v>7.0000000000000007E-2</v>
      </c>
      <c r="AC157" s="326">
        <v>5.0000000000000001E-3</v>
      </c>
      <c r="AD157" s="324">
        <f t="shared" si="180"/>
        <v>0</v>
      </c>
      <c r="AE157" s="327">
        <f t="shared" si="181"/>
        <v>0</v>
      </c>
    </row>
    <row r="158" spans="1:31" x14ac:dyDescent="0.2">
      <c r="A158" s="313" t="s">
        <v>281</v>
      </c>
      <c r="B158" s="314" t="s">
        <v>8</v>
      </c>
      <c r="C158" s="314" t="s">
        <v>1</v>
      </c>
      <c r="D158" s="426"/>
      <c r="E158" s="315">
        <f t="shared" si="169"/>
        <v>169.84375</v>
      </c>
      <c r="F158" s="315">
        <f t="shared" si="170"/>
        <v>-169.84375</v>
      </c>
      <c r="G158" s="400" t="e">
        <f t="shared" si="171"/>
        <v>#DIV/0!</v>
      </c>
      <c r="H158" s="314">
        <v>6</v>
      </c>
      <c r="I158" s="692">
        <v>32</v>
      </c>
      <c r="J158" s="743">
        <v>1.2</v>
      </c>
      <c r="K158" s="845">
        <v>5435</v>
      </c>
      <c r="L158" s="315">
        <f t="shared" si="172"/>
        <v>169.84375</v>
      </c>
      <c r="M158" s="316">
        <f t="shared" si="173"/>
        <v>169.84375</v>
      </c>
      <c r="N158" s="317">
        <v>0</v>
      </c>
      <c r="O158" s="316">
        <f t="shared" si="174"/>
        <v>0</v>
      </c>
      <c r="P158" s="317">
        <v>0</v>
      </c>
      <c r="Q158" s="316">
        <f t="shared" si="175"/>
        <v>0</v>
      </c>
      <c r="R158" s="365">
        <v>0</v>
      </c>
      <c r="S158" s="316">
        <f t="shared" si="176"/>
        <v>0</v>
      </c>
      <c r="T158" s="317">
        <v>0</v>
      </c>
      <c r="U158" s="316">
        <f t="shared" si="177"/>
        <v>0</v>
      </c>
      <c r="V158" s="365">
        <v>0</v>
      </c>
      <c r="W158" s="316">
        <f t="shared" si="178"/>
        <v>0</v>
      </c>
      <c r="X158" s="316">
        <v>0</v>
      </c>
      <c r="Y158" s="317">
        <v>0</v>
      </c>
      <c r="Z158" s="316">
        <f t="shared" si="179"/>
        <v>0</v>
      </c>
      <c r="AA158" s="316"/>
      <c r="AB158" s="318">
        <v>7.0000000000000007E-2</v>
      </c>
      <c r="AC158" s="318">
        <v>5.0000000000000001E-3</v>
      </c>
      <c r="AD158" s="316">
        <f t="shared" si="180"/>
        <v>0</v>
      </c>
      <c r="AE158" s="319">
        <f t="shared" si="181"/>
        <v>0</v>
      </c>
    </row>
    <row r="159" spans="1:31" x14ac:dyDescent="0.2">
      <c r="A159" s="313" t="s">
        <v>281</v>
      </c>
      <c r="B159" s="314" t="s">
        <v>9</v>
      </c>
      <c r="C159" s="314" t="s">
        <v>1</v>
      </c>
      <c r="D159" s="426"/>
      <c r="E159" s="315">
        <f t="shared" si="169"/>
        <v>178.90625</v>
      </c>
      <c r="F159" s="315">
        <f t="shared" si="170"/>
        <v>-178.90625</v>
      </c>
      <c r="G159" s="400" t="e">
        <f t="shared" si="171"/>
        <v>#DIV/0!</v>
      </c>
      <c r="H159" s="314">
        <v>6</v>
      </c>
      <c r="I159" s="692">
        <v>32</v>
      </c>
      <c r="J159" s="743">
        <v>1.2</v>
      </c>
      <c r="K159" s="845">
        <v>5725</v>
      </c>
      <c r="L159" s="315">
        <f t="shared" si="172"/>
        <v>178.90625</v>
      </c>
      <c r="M159" s="316">
        <f t="shared" si="173"/>
        <v>178.90625</v>
      </c>
      <c r="N159" s="317">
        <v>0</v>
      </c>
      <c r="O159" s="316">
        <f t="shared" si="174"/>
        <v>0</v>
      </c>
      <c r="P159" s="317">
        <v>0</v>
      </c>
      <c r="Q159" s="316">
        <f t="shared" si="175"/>
        <v>0</v>
      </c>
      <c r="R159" s="365">
        <v>0</v>
      </c>
      <c r="S159" s="316">
        <f t="shared" si="176"/>
        <v>0</v>
      </c>
      <c r="T159" s="317">
        <v>0</v>
      </c>
      <c r="U159" s="316">
        <f t="shared" si="177"/>
        <v>0</v>
      </c>
      <c r="V159" s="365">
        <v>0</v>
      </c>
      <c r="W159" s="316">
        <f t="shared" si="178"/>
        <v>0</v>
      </c>
      <c r="X159" s="316">
        <v>0</v>
      </c>
      <c r="Y159" s="317">
        <v>0</v>
      </c>
      <c r="Z159" s="316">
        <f t="shared" si="179"/>
        <v>0</v>
      </c>
      <c r="AA159" s="316"/>
      <c r="AB159" s="318">
        <v>7.0000000000000007E-2</v>
      </c>
      <c r="AC159" s="318">
        <v>5.0000000000000001E-3</v>
      </c>
      <c r="AD159" s="316">
        <f t="shared" si="180"/>
        <v>0</v>
      </c>
      <c r="AE159" s="319">
        <f t="shared" si="181"/>
        <v>0</v>
      </c>
    </row>
    <row r="160" spans="1:31" x14ac:dyDescent="0.2">
      <c r="A160" s="313" t="s">
        <v>281</v>
      </c>
      <c r="B160" s="314" t="s">
        <v>10</v>
      </c>
      <c r="C160" s="314" t="s">
        <v>1</v>
      </c>
      <c r="D160" s="426"/>
      <c r="E160" s="315">
        <f t="shared" si="169"/>
        <v>0</v>
      </c>
      <c r="F160" s="315">
        <f t="shared" si="170"/>
        <v>0</v>
      </c>
      <c r="G160" s="400" t="e">
        <f t="shared" si="171"/>
        <v>#DIV/0!</v>
      </c>
      <c r="H160" s="314">
        <v>6</v>
      </c>
      <c r="I160" s="692">
        <v>32</v>
      </c>
      <c r="J160" s="743">
        <v>1.2</v>
      </c>
      <c r="K160" s="845"/>
      <c r="L160" s="315">
        <f t="shared" si="172"/>
        <v>0</v>
      </c>
      <c r="M160" s="316">
        <f t="shared" si="173"/>
        <v>0</v>
      </c>
      <c r="N160" s="317">
        <v>0</v>
      </c>
      <c r="O160" s="316">
        <f t="shared" si="174"/>
        <v>0</v>
      </c>
      <c r="P160" s="317">
        <v>0</v>
      </c>
      <c r="Q160" s="316">
        <f t="shared" si="175"/>
        <v>0</v>
      </c>
      <c r="R160" s="365">
        <v>0</v>
      </c>
      <c r="S160" s="316">
        <f t="shared" si="176"/>
        <v>0</v>
      </c>
      <c r="T160" s="317">
        <v>0</v>
      </c>
      <c r="U160" s="316">
        <f t="shared" si="177"/>
        <v>0</v>
      </c>
      <c r="V160" s="365">
        <v>0</v>
      </c>
      <c r="W160" s="316">
        <f t="shared" si="178"/>
        <v>0</v>
      </c>
      <c r="X160" s="316">
        <v>0</v>
      </c>
      <c r="Y160" s="317">
        <v>0</v>
      </c>
      <c r="Z160" s="316">
        <f t="shared" si="179"/>
        <v>0</v>
      </c>
      <c r="AA160" s="316"/>
      <c r="AB160" s="318">
        <v>7.0000000000000007E-2</v>
      </c>
      <c r="AC160" s="318">
        <v>5.0000000000000001E-3</v>
      </c>
      <c r="AD160" s="316">
        <f t="shared" si="180"/>
        <v>0</v>
      </c>
      <c r="AE160" s="319">
        <f t="shared" si="181"/>
        <v>0</v>
      </c>
    </row>
    <row r="161" spans="1:31" ht="13.5" thickBot="1" x14ac:dyDescent="0.25">
      <c r="A161" s="328" t="s">
        <v>281</v>
      </c>
      <c r="B161" s="329" t="s">
        <v>11</v>
      </c>
      <c r="C161" s="329" t="s">
        <v>1</v>
      </c>
      <c r="D161" s="427"/>
      <c r="E161" s="330">
        <f t="shared" si="169"/>
        <v>0</v>
      </c>
      <c r="F161" s="330">
        <f t="shared" si="170"/>
        <v>0</v>
      </c>
      <c r="G161" s="401" t="e">
        <f t="shared" si="171"/>
        <v>#DIV/0!</v>
      </c>
      <c r="H161" s="329">
        <v>6</v>
      </c>
      <c r="I161" s="693">
        <v>32</v>
      </c>
      <c r="J161" s="744">
        <v>1.2</v>
      </c>
      <c r="K161" s="845"/>
      <c r="L161" s="330">
        <f t="shared" si="172"/>
        <v>0</v>
      </c>
      <c r="M161" s="331">
        <f t="shared" si="173"/>
        <v>0</v>
      </c>
      <c r="N161" s="332">
        <v>0</v>
      </c>
      <c r="O161" s="331">
        <f t="shared" si="174"/>
        <v>0</v>
      </c>
      <c r="P161" s="332">
        <v>0</v>
      </c>
      <c r="Q161" s="331">
        <f t="shared" si="175"/>
        <v>0</v>
      </c>
      <c r="R161" s="367">
        <v>0</v>
      </c>
      <c r="S161" s="331">
        <f t="shared" si="176"/>
        <v>0</v>
      </c>
      <c r="T161" s="332">
        <v>0</v>
      </c>
      <c r="U161" s="331">
        <f t="shared" si="177"/>
        <v>0</v>
      </c>
      <c r="V161" s="367">
        <v>0</v>
      </c>
      <c r="W161" s="331">
        <f t="shared" si="178"/>
        <v>0</v>
      </c>
      <c r="X161" s="331">
        <v>0</v>
      </c>
      <c r="Y161" s="332">
        <v>0</v>
      </c>
      <c r="Z161" s="331">
        <f t="shared" si="179"/>
        <v>0</v>
      </c>
      <c r="AA161" s="331"/>
      <c r="AB161" s="333">
        <v>7.0000000000000007E-2</v>
      </c>
      <c r="AC161" s="333">
        <v>5.0000000000000001E-3</v>
      </c>
      <c r="AD161" s="331">
        <f t="shared" si="180"/>
        <v>0</v>
      </c>
      <c r="AE161" s="334">
        <f t="shared" si="181"/>
        <v>0</v>
      </c>
    </row>
    <row r="162" spans="1:31" x14ac:dyDescent="0.2">
      <c r="A162" s="385" t="s">
        <v>282</v>
      </c>
      <c r="B162" s="322" t="s">
        <v>7</v>
      </c>
      <c r="C162" s="322" t="s">
        <v>1</v>
      </c>
      <c r="D162" s="425">
        <v>1350</v>
      </c>
      <c r="E162" s="323">
        <f t="shared" ref="E162:E171" si="182">SUM(M162,O162,Q162,S162,U162,W162,X162,Z162,AA162,AD162,AE162)</f>
        <v>912.65625</v>
      </c>
      <c r="F162" s="323">
        <f t="shared" ref="F162:F171" si="183">D162-E162</f>
        <v>437.34375</v>
      </c>
      <c r="G162" s="399">
        <f t="shared" ref="G162:G171" si="184">F162/D162</f>
        <v>0.32395833333333335</v>
      </c>
      <c r="H162" s="322">
        <v>6</v>
      </c>
      <c r="I162" s="691">
        <v>32</v>
      </c>
      <c r="J162" s="742">
        <v>1.2</v>
      </c>
      <c r="K162" s="845">
        <v>4965</v>
      </c>
      <c r="L162" s="323">
        <f t="shared" ref="L162:L171" si="185">K162/I162</f>
        <v>155.15625</v>
      </c>
      <c r="M162" s="324">
        <f t="shared" ref="M162:M171" si="186">L162</f>
        <v>155.15625</v>
      </c>
      <c r="N162" s="325">
        <v>0</v>
      </c>
      <c r="O162" s="324">
        <f t="shared" ref="O162:O171" si="187">(N162/I162)*H162</f>
        <v>0</v>
      </c>
      <c r="P162" s="621">
        <v>21000</v>
      </c>
      <c r="Q162" s="324">
        <f t="shared" ref="Q162:Q171" si="188">P162/I162</f>
        <v>656.25</v>
      </c>
      <c r="R162" s="366">
        <v>0</v>
      </c>
      <c r="S162" s="324">
        <f t="shared" ref="S162:S171" si="189">(R162/I162)*H162</f>
        <v>0</v>
      </c>
      <c r="T162" s="325">
        <v>0</v>
      </c>
      <c r="U162" s="324">
        <f t="shared" ref="U162:U171" si="190">(T162/I162)</f>
        <v>0</v>
      </c>
      <c r="V162" s="366">
        <v>0</v>
      </c>
      <c r="W162" s="324">
        <f t="shared" ref="W162:W171" si="191">(V162/I162)</f>
        <v>0</v>
      </c>
      <c r="X162" s="324">
        <v>0</v>
      </c>
      <c r="Y162" s="325">
        <v>0</v>
      </c>
      <c r="Z162" s="324">
        <f t="shared" ref="Z162:Z171" si="192">Y162/I162</f>
        <v>0</v>
      </c>
      <c r="AA162" s="324"/>
      <c r="AB162" s="326">
        <v>7.0000000000000007E-2</v>
      </c>
      <c r="AC162" s="326">
        <v>5.0000000000000001E-3</v>
      </c>
      <c r="AD162" s="324">
        <f t="shared" ref="AD162:AD171" si="193">D162*AB162</f>
        <v>94.500000000000014</v>
      </c>
      <c r="AE162" s="327">
        <f t="shared" ref="AE162:AE171" si="194">D162*AC162</f>
        <v>6.75</v>
      </c>
    </row>
    <row r="163" spans="1:31" x14ac:dyDescent="0.2">
      <c r="A163" s="313" t="s">
        <v>282</v>
      </c>
      <c r="B163" s="314" t="s">
        <v>8</v>
      </c>
      <c r="C163" s="314" t="s">
        <v>1</v>
      </c>
      <c r="D163" s="426">
        <v>1350</v>
      </c>
      <c r="E163" s="315">
        <f t="shared" si="182"/>
        <v>927.34375</v>
      </c>
      <c r="F163" s="315">
        <f t="shared" si="183"/>
        <v>422.65625</v>
      </c>
      <c r="G163" s="400">
        <f t="shared" si="184"/>
        <v>0.31307870370370372</v>
      </c>
      <c r="H163" s="314">
        <v>6</v>
      </c>
      <c r="I163" s="692">
        <v>32</v>
      </c>
      <c r="J163" s="743">
        <v>1.2</v>
      </c>
      <c r="K163" s="845">
        <v>5435</v>
      </c>
      <c r="L163" s="315">
        <f t="shared" si="185"/>
        <v>169.84375</v>
      </c>
      <c r="M163" s="316">
        <f t="shared" si="186"/>
        <v>169.84375</v>
      </c>
      <c r="N163" s="317">
        <v>0</v>
      </c>
      <c r="O163" s="316">
        <f t="shared" si="187"/>
        <v>0</v>
      </c>
      <c r="P163" s="622">
        <v>21000</v>
      </c>
      <c r="Q163" s="316">
        <f t="shared" si="188"/>
        <v>656.25</v>
      </c>
      <c r="R163" s="365">
        <v>0</v>
      </c>
      <c r="S163" s="316">
        <f t="shared" si="189"/>
        <v>0</v>
      </c>
      <c r="T163" s="317">
        <v>0</v>
      </c>
      <c r="U163" s="316">
        <f t="shared" si="190"/>
        <v>0</v>
      </c>
      <c r="V163" s="365">
        <v>0</v>
      </c>
      <c r="W163" s="316">
        <f t="shared" si="191"/>
        <v>0</v>
      </c>
      <c r="X163" s="316">
        <v>0</v>
      </c>
      <c r="Y163" s="317">
        <v>0</v>
      </c>
      <c r="Z163" s="316">
        <f t="shared" si="192"/>
        <v>0</v>
      </c>
      <c r="AA163" s="316"/>
      <c r="AB163" s="318">
        <v>7.0000000000000007E-2</v>
      </c>
      <c r="AC163" s="318">
        <v>5.0000000000000001E-3</v>
      </c>
      <c r="AD163" s="316">
        <f t="shared" si="193"/>
        <v>94.500000000000014</v>
      </c>
      <c r="AE163" s="319">
        <f t="shared" si="194"/>
        <v>6.75</v>
      </c>
    </row>
    <row r="164" spans="1:31" x14ac:dyDescent="0.2">
      <c r="A164" s="313" t="s">
        <v>282</v>
      </c>
      <c r="B164" s="314" t="s">
        <v>9</v>
      </c>
      <c r="C164" s="314" t="s">
        <v>1</v>
      </c>
      <c r="D164" s="426">
        <v>1350</v>
      </c>
      <c r="E164" s="315">
        <f t="shared" si="182"/>
        <v>936.40625</v>
      </c>
      <c r="F164" s="315">
        <f t="shared" si="183"/>
        <v>413.59375</v>
      </c>
      <c r="G164" s="400">
        <f t="shared" si="184"/>
        <v>0.30636574074074074</v>
      </c>
      <c r="H164" s="314">
        <v>6</v>
      </c>
      <c r="I164" s="692">
        <v>32</v>
      </c>
      <c r="J164" s="743">
        <v>1.2</v>
      </c>
      <c r="K164" s="845">
        <v>5725</v>
      </c>
      <c r="L164" s="315">
        <f t="shared" si="185"/>
        <v>178.90625</v>
      </c>
      <c r="M164" s="316">
        <f t="shared" si="186"/>
        <v>178.90625</v>
      </c>
      <c r="N164" s="317">
        <v>0</v>
      </c>
      <c r="O164" s="316">
        <f t="shared" si="187"/>
        <v>0</v>
      </c>
      <c r="P164" s="622">
        <v>21000</v>
      </c>
      <c r="Q164" s="316">
        <f t="shared" si="188"/>
        <v>656.25</v>
      </c>
      <c r="R164" s="365">
        <v>0</v>
      </c>
      <c r="S164" s="316">
        <f t="shared" si="189"/>
        <v>0</v>
      </c>
      <c r="T164" s="317">
        <v>0</v>
      </c>
      <c r="U164" s="316">
        <f t="shared" si="190"/>
        <v>0</v>
      </c>
      <c r="V164" s="365">
        <v>0</v>
      </c>
      <c r="W164" s="316">
        <f t="shared" si="191"/>
        <v>0</v>
      </c>
      <c r="X164" s="316">
        <v>0</v>
      </c>
      <c r="Y164" s="317">
        <v>0</v>
      </c>
      <c r="Z164" s="316">
        <f t="shared" si="192"/>
        <v>0</v>
      </c>
      <c r="AA164" s="316"/>
      <c r="AB164" s="318">
        <v>7.0000000000000007E-2</v>
      </c>
      <c r="AC164" s="318">
        <v>5.0000000000000001E-3</v>
      </c>
      <c r="AD164" s="316">
        <f t="shared" si="193"/>
        <v>94.500000000000014</v>
      </c>
      <c r="AE164" s="319">
        <f t="shared" si="194"/>
        <v>6.75</v>
      </c>
    </row>
    <row r="165" spans="1:31" x14ac:dyDescent="0.2">
      <c r="A165" s="313" t="s">
        <v>282</v>
      </c>
      <c r="B165" s="314" t="s">
        <v>10</v>
      </c>
      <c r="C165" s="314" t="s">
        <v>1</v>
      </c>
      <c r="D165" s="426">
        <v>1350</v>
      </c>
      <c r="E165" s="315">
        <f t="shared" si="182"/>
        <v>757.5</v>
      </c>
      <c r="F165" s="315">
        <f t="shared" si="183"/>
        <v>592.5</v>
      </c>
      <c r="G165" s="400">
        <f t="shared" si="184"/>
        <v>0.43888888888888888</v>
      </c>
      <c r="H165" s="314">
        <v>6</v>
      </c>
      <c r="I165" s="692">
        <v>32</v>
      </c>
      <c r="J165" s="743">
        <v>1.2</v>
      </c>
      <c r="K165" s="845"/>
      <c r="L165" s="315">
        <f t="shared" si="185"/>
        <v>0</v>
      </c>
      <c r="M165" s="316">
        <f t="shared" si="186"/>
        <v>0</v>
      </c>
      <c r="N165" s="317">
        <v>0</v>
      </c>
      <c r="O165" s="316">
        <f t="shared" si="187"/>
        <v>0</v>
      </c>
      <c r="P165" s="622">
        <v>21000</v>
      </c>
      <c r="Q165" s="316">
        <f t="shared" si="188"/>
        <v>656.25</v>
      </c>
      <c r="R165" s="365">
        <v>0</v>
      </c>
      <c r="S165" s="316">
        <f t="shared" si="189"/>
        <v>0</v>
      </c>
      <c r="T165" s="317">
        <v>0</v>
      </c>
      <c r="U165" s="316">
        <f t="shared" si="190"/>
        <v>0</v>
      </c>
      <c r="V165" s="365">
        <v>0</v>
      </c>
      <c r="W165" s="316">
        <f t="shared" si="191"/>
        <v>0</v>
      </c>
      <c r="X165" s="316">
        <v>0</v>
      </c>
      <c r="Y165" s="317">
        <v>0</v>
      </c>
      <c r="Z165" s="316">
        <f t="shared" si="192"/>
        <v>0</v>
      </c>
      <c r="AA165" s="316"/>
      <c r="AB165" s="318">
        <v>7.0000000000000007E-2</v>
      </c>
      <c r="AC165" s="318">
        <v>5.0000000000000001E-3</v>
      </c>
      <c r="AD165" s="316">
        <f t="shared" si="193"/>
        <v>94.500000000000014</v>
      </c>
      <c r="AE165" s="319">
        <f t="shared" si="194"/>
        <v>6.75</v>
      </c>
    </row>
    <row r="166" spans="1:31" ht="13.5" thickBot="1" x14ac:dyDescent="0.25">
      <c r="A166" s="328" t="s">
        <v>282</v>
      </c>
      <c r="B166" s="329" t="s">
        <v>11</v>
      </c>
      <c r="C166" s="329" t="s">
        <v>1</v>
      </c>
      <c r="D166" s="427">
        <v>1350</v>
      </c>
      <c r="E166" s="330">
        <f t="shared" si="182"/>
        <v>757.5</v>
      </c>
      <c r="F166" s="330">
        <f t="shared" si="183"/>
        <v>592.5</v>
      </c>
      <c r="G166" s="401">
        <f t="shared" si="184"/>
        <v>0.43888888888888888</v>
      </c>
      <c r="H166" s="329">
        <v>6</v>
      </c>
      <c r="I166" s="693">
        <v>32</v>
      </c>
      <c r="J166" s="744">
        <v>1.2</v>
      </c>
      <c r="K166" s="845"/>
      <c r="L166" s="330">
        <f t="shared" si="185"/>
        <v>0</v>
      </c>
      <c r="M166" s="331">
        <f t="shared" si="186"/>
        <v>0</v>
      </c>
      <c r="N166" s="332">
        <v>0</v>
      </c>
      <c r="O166" s="331">
        <f t="shared" si="187"/>
        <v>0</v>
      </c>
      <c r="P166" s="623">
        <v>21000</v>
      </c>
      <c r="Q166" s="331">
        <f t="shared" si="188"/>
        <v>656.25</v>
      </c>
      <c r="R166" s="367">
        <v>0</v>
      </c>
      <c r="S166" s="331">
        <f t="shared" si="189"/>
        <v>0</v>
      </c>
      <c r="T166" s="332">
        <v>0</v>
      </c>
      <c r="U166" s="331">
        <f t="shared" si="190"/>
        <v>0</v>
      </c>
      <c r="V166" s="367">
        <v>0</v>
      </c>
      <c r="W166" s="331">
        <f t="shared" si="191"/>
        <v>0</v>
      </c>
      <c r="X166" s="331">
        <v>0</v>
      </c>
      <c r="Y166" s="332">
        <v>0</v>
      </c>
      <c r="Z166" s="331">
        <f t="shared" si="192"/>
        <v>0</v>
      </c>
      <c r="AA166" s="331"/>
      <c r="AB166" s="333">
        <v>7.0000000000000007E-2</v>
      </c>
      <c r="AC166" s="333">
        <v>5.0000000000000001E-3</v>
      </c>
      <c r="AD166" s="331">
        <f t="shared" si="193"/>
        <v>94.500000000000014</v>
      </c>
      <c r="AE166" s="334">
        <f t="shared" si="194"/>
        <v>6.75</v>
      </c>
    </row>
    <row r="167" spans="1:31" x14ac:dyDescent="0.2">
      <c r="A167" s="385" t="s">
        <v>283</v>
      </c>
      <c r="B167" s="322" t="s">
        <v>7</v>
      </c>
      <c r="C167" s="322" t="s">
        <v>1</v>
      </c>
      <c r="D167" s="425">
        <v>1100</v>
      </c>
      <c r="E167" s="323">
        <f t="shared" si="182"/>
        <v>784.53125</v>
      </c>
      <c r="F167" s="323">
        <f t="shared" si="183"/>
        <v>315.46875</v>
      </c>
      <c r="G167" s="399">
        <f t="shared" si="184"/>
        <v>0.28678977272727274</v>
      </c>
      <c r="H167" s="322">
        <v>6</v>
      </c>
      <c r="I167" s="691">
        <v>32</v>
      </c>
      <c r="J167" s="742">
        <v>1.2</v>
      </c>
      <c r="K167" s="845">
        <v>4965</v>
      </c>
      <c r="L167" s="323">
        <f t="shared" si="185"/>
        <v>155.15625</v>
      </c>
      <c r="M167" s="324">
        <f t="shared" si="186"/>
        <v>155.15625</v>
      </c>
      <c r="N167" s="325">
        <v>0</v>
      </c>
      <c r="O167" s="324">
        <f t="shared" si="187"/>
        <v>0</v>
      </c>
      <c r="P167" s="621">
        <v>17500</v>
      </c>
      <c r="Q167" s="324">
        <f t="shared" si="188"/>
        <v>546.875</v>
      </c>
      <c r="R167" s="366">
        <v>0</v>
      </c>
      <c r="S167" s="324">
        <f t="shared" si="189"/>
        <v>0</v>
      </c>
      <c r="T167" s="325">
        <v>0</v>
      </c>
      <c r="U167" s="324">
        <f t="shared" si="190"/>
        <v>0</v>
      </c>
      <c r="V167" s="366">
        <v>0</v>
      </c>
      <c r="W167" s="324">
        <f t="shared" si="191"/>
        <v>0</v>
      </c>
      <c r="X167" s="324">
        <v>0</v>
      </c>
      <c r="Y167" s="325">
        <v>0</v>
      </c>
      <c r="Z167" s="324">
        <f t="shared" si="192"/>
        <v>0</v>
      </c>
      <c r="AA167" s="324"/>
      <c r="AB167" s="326">
        <v>7.0000000000000007E-2</v>
      </c>
      <c r="AC167" s="326">
        <v>5.0000000000000001E-3</v>
      </c>
      <c r="AD167" s="324">
        <f t="shared" si="193"/>
        <v>77.000000000000014</v>
      </c>
      <c r="AE167" s="327">
        <f t="shared" si="194"/>
        <v>5.5</v>
      </c>
    </row>
    <row r="168" spans="1:31" x14ac:dyDescent="0.2">
      <c r="A168" s="313" t="s">
        <v>283</v>
      </c>
      <c r="B168" s="314" t="s">
        <v>8</v>
      </c>
      <c r="C168" s="314" t="s">
        <v>1</v>
      </c>
      <c r="D168" s="426">
        <v>1100</v>
      </c>
      <c r="E168" s="315">
        <f t="shared" si="182"/>
        <v>799.21875</v>
      </c>
      <c r="F168" s="315">
        <f t="shared" si="183"/>
        <v>300.78125</v>
      </c>
      <c r="G168" s="400">
        <f t="shared" si="184"/>
        <v>0.2734375</v>
      </c>
      <c r="H168" s="314">
        <v>6</v>
      </c>
      <c r="I168" s="692">
        <v>32</v>
      </c>
      <c r="J168" s="743">
        <v>1.2</v>
      </c>
      <c r="K168" s="845">
        <v>5435</v>
      </c>
      <c r="L168" s="315">
        <f t="shared" si="185"/>
        <v>169.84375</v>
      </c>
      <c r="M168" s="316">
        <f t="shared" si="186"/>
        <v>169.84375</v>
      </c>
      <c r="N168" s="317">
        <v>0</v>
      </c>
      <c r="O168" s="316">
        <f t="shared" si="187"/>
        <v>0</v>
      </c>
      <c r="P168" s="622">
        <v>17500</v>
      </c>
      <c r="Q168" s="316">
        <f t="shared" si="188"/>
        <v>546.875</v>
      </c>
      <c r="R168" s="365">
        <v>0</v>
      </c>
      <c r="S168" s="316">
        <f t="shared" si="189"/>
        <v>0</v>
      </c>
      <c r="T168" s="317">
        <v>0</v>
      </c>
      <c r="U168" s="316">
        <f t="shared" si="190"/>
        <v>0</v>
      </c>
      <c r="V168" s="365">
        <v>0</v>
      </c>
      <c r="W168" s="316">
        <f t="shared" si="191"/>
        <v>0</v>
      </c>
      <c r="X168" s="316">
        <v>0</v>
      </c>
      <c r="Y168" s="317">
        <v>0</v>
      </c>
      <c r="Z168" s="316">
        <f t="shared" si="192"/>
        <v>0</v>
      </c>
      <c r="AA168" s="316"/>
      <c r="AB168" s="318">
        <v>7.0000000000000007E-2</v>
      </c>
      <c r="AC168" s="318">
        <v>5.0000000000000001E-3</v>
      </c>
      <c r="AD168" s="316">
        <f t="shared" si="193"/>
        <v>77.000000000000014</v>
      </c>
      <c r="AE168" s="319">
        <f t="shared" si="194"/>
        <v>5.5</v>
      </c>
    </row>
    <row r="169" spans="1:31" x14ac:dyDescent="0.2">
      <c r="A169" s="313" t="s">
        <v>283</v>
      </c>
      <c r="B169" s="314" t="s">
        <v>9</v>
      </c>
      <c r="C169" s="314" t="s">
        <v>1</v>
      </c>
      <c r="D169" s="426">
        <v>1100</v>
      </c>
      <c r="E169" s="315">
        <f t="shared" si="182"/>
        <v>808.28125</v>
      </c>
      <c r="F169" s="315">
        <f t="shared" si="183"/>
        <v>291.71875</v>
      </c>
      <c r="G169" s="400">
        <f t="shared" si="184"/>
        <v>0.26519886363636364</v>
      </c>
      <c r="H169" s="314">
        <v>6</v>
      </c>
      <c r="I169" s="692">
        <v>32</v>
      </c>
      <c r="J169" s="743">
        <v>1.2</v>
      </c>
      <c r="K169" s="845">
        <v>5725</v>
      </c>
      <c r="L169" s="315">
        <f t="shared" si="185"/>
        <v>178.90625</v>
      </c>
      <c r="M169" s="316">
        <f t="shared" si="186"/>
        <v>178.90625</v>
      </c>
      <c r="N169" s="317">
        <v>0</v>
      </c>
      <c r="O169" s="316">
        <f t="shared" si="187"/>
        <v>0</v>
      </c>
      <c r="P169" s="622">
        <v>17500</v>
      </c>
      <c r="Q169" s="316">
        <f t="shared" si="188"/>
        <v>546.875</v>
      </c>
      <c r="R169" s="365">
        <v>0</v>
      </c>
      <c r="S169" s="316">
        <f t="shared" si="189"/>
        <v>0</v>
      </c>
      <c r="T169" s="317">
        <v>0</v>
      </c>
      <c r="U169" s="316">
        <f t="shared" si="190"/>
        <v>0</v>
      </c>
      <c r="V169" s="365">
        <v>0</v>
      </c>
      <c r="W169" s="316">
        <f t="shared" si="191"/>
        <v>0</v>
      </c>
      <c r="X169" s="316">
        <v>0</v>
      </c>
      <c r="Y169" s="317">
        <v>0</v>
      </c>
      <c r="Z169" s="316">
        <f t="shared" si="192"/>
        <v>0</v>
      </c>
      <c r="AA169" s="316"/>
      <c r="AB169" s="318">
        <v>7.0000000000000007E-2</v>
      </c>
      <c r="AC169" s="318">
        <v>5.0000000000000001E-3</v>
      </c>
      <c r="AD169" s="316">
        <f t="shared" si="193"/>
        <v>77.000000000000014</v>
      </c>
      <c r="AE169" s="319">
        <f t="shared" si="194"/>
        <v>5.5</v>
      </c>
    </row>
    <row r="170" spans="1:31" x14ac:dyDescent="0.2">
      <c r="A170" s="313" t="s">
        <v>283</v>
      </c>
      <c r="B170" s="314" t="s">
        <v>10</v>
      </c>
      <c r="C170" s="314" t="s">
        <v>1</v>
      </c>
      <c r="D170" s="426">
        <v>1100</v>
      </c>
      <c r="E170" s="315">
        <f t="shared" si="182"/>
        <v>629.375</v>
      </c>
      <c r="F170" s="315">
        <f t="shared" si="183"/>
        <v>470.625</v>
      </c>
      <c r="G170" s="400">
        <f t="shared" si="184"/>
        <v>0.42784090909090911</v>
      </c>
      <c r="H170" s="314">
        <v>6</v>
      </c>
      <c r="I170" s="692">
        <v>32</v>
      </c>
      <c r="J170" s="743">
        <v>1.2</v>
      </c>
      <c r="K170" s="845"/>
      <c r="L170" s="315">
        <f t="shared" si="185"/>
        <v>0</v>
      </c>
      <c r="M170" s="316">
        <f t="shared" si="186"/>
        <v>0</v>
      </c>
      <c r="N170" s="317">
        <v>0</v>
      </c>
      <c r="O170" s="316">
        <f t="shared" si="187"/>
        <v>0</v>
      </c>
      <c r="P170" s="622">
        <v>17500</v>
      </c>
      <c r="Q170" s="316">
        <f t="shared" si="188"/>
        <v>546.875</v>
      </c>
      <c r="R170" s="365">
        <v>0</v>
      </c>
      <c r="S170" s="316">
        <f t="shared" si="189"/>
        <v>0</v>
      </c>
      <c r="T170" s="317">
        <v>0</v>
      </c>
      <c r="U170" s="316">
        <f t="shared" si="190"/>
        <v>0</v>
      </c>
      <c r="V170" s="365">
        <v>0</v>
      </c>
      <c r="W170" s="316">
        <f t="shared" si="191"/>
        <v>0</v>
      </c>
      <c r="X170" s="316">
        <v>0</v>
      </c>
      <c r="Y170" s="317">
        <v>0</v>
      </c>
      <c r="Z170" s="316">
        <f t="shared" si="192"/>
        <v>0</v>
      </c>
      <c r="AA170" s="316"/>
      <c r="AB170" s="318">
        <v>7.0000000000000007E-2</v>
      </c>
      <c r="AC170" s="318">
        <v>5.0000000000000001E-3</v>
      </c>
      <c r="AD170" s="316">
        <f t="shared" si="193"/>
        <v>77.000000000000014</v>
      </c>
      <c r="AE170" s="319">
        <f t="shared" si="194"/>
        <v>5.5</v>
      </c>
    </row>
    <row r="171" spans="1:31" ht="13.5" thickBot="1" x14ac:dyDescent="0.25">
      <c r="A171" s="328" t="s">
        <v>283</v>
      </c>
      <c r="B171" s="329" t="s">
        <v>11</v>
      </c>
      <c r="C171" s="329" t="s">
        <v>1</v>
      </c>
      <c r="D171" s="427">
        <v>1100</v>
      </c>
      <c r="E171" s="330">
        <f t="shared" si="182"/>
        <v>629.375</v>
      </c>
      <c r="F171" s="330">
        <f t="shared" si="183"/>
        <v>470.625</v>
      </c>
      <c r="G171" s="401">
        <f t="shared" si="184"/>
        <v>0.42784090909090911</v>
      </c>
      <c r="H171" s="329">
        <v>6</v>
      </c>
      <c r="I171" s="693">
        <v>32</v>
      </c>
      <c r="J171" s="744">
        <v>1.2</v>
      </c>
      <c r="K171" s="845"/>
      <c r="L171" s="330">
        <f t="shared" si="185"/>
        <v>0</v>
      </c>
      <c r="M171" s="331">
        <f t="shared" si="186"/>
        <v>0</v>
      </c>
      <c r="N171" s="332">
        <v>0</v>
      </c>
      <c r="O171" s="331">
        <f t="shared" si="187"/>
        <v>0</v>
      </c>
      <c r="P171" s="623">
        <v>17500</v>
      </c>
      <c r="Q171" s="331">
        <f t="shared" si="188"/>
        <v>546.875</v>
      </c>
      <c r="R171" s="367">
        <v>0</v>
      </c>
      <c r="S171" s="331">
        <f t="shared" si="189"/>
        <v>0</v>
      </c>
      <c r="T171" s="332">
        <v>0</v>
      </c>
      <c r="U171" s="331">
        <f t="shared" si="190"/>
        <v>0</v>
      </c>
      <c r="V171" s="367">
        <v>0</v>
      </c>
      <c r="W171" s="331">
        <f t="shared" si="191"/>
        <v>0</v>
      </c>
      <c r="X171" s="331">
        <v>0</v>
      </c>
      <c r="Y171" s="332">
        <v>0</v>
      </c>
      <c r="Z171" s="331">
        <f t="shared" si="192"/>
        <v>0</v>
      </c>
      <c r="AA171" s="331"/>
      <c r="AB171" s="333">
        <v>7.0000000000000007E-2</v>
      </c>
      <c r="AC171" s="333">
        <v>5.0000000000000001E-3</v>
      </c>
      <c r="AD171" s="331">
        <f t="shared" si="193"/>
        <v>77.000000000000014</v>
      </c>
      <c r="AE171" s="334">
        <f t="shared" si="194"/>
        <v>5.5</v>
      </c>
    </row>
    <row r="172" spans="1:31" x14ac:dyDescent="0.2">
      <c r="A172" s="385" t="s">
        <v>284</v>
      </c>
      <c r="B172" s="322" t="s">
        <v>7</v>
      </c>
      <c r="C172" s="322" t="s">
        <v>1</v>
      </c>
      <c r="D172" s="425">
        <v>1700</v>
      </c>
      <c r="E172" s="323">
        <f t="shared" ref="E172:E181" si="195">SUM(M172,O172,Q172,S172,U172,W172,X172,Z172,AA172,AD172,AE172)</f>
        <v>1126.40625</v>
      </c>
      <c r="F172" s="323">
        <f t="shared" ref="F172:F181" si="196">D172-E172</f>
        <v>573.59375</v>
      </c>
      <c r="G172" s="399">
        <f t="shared" ref="G172:G181" si="197">F172/D172</f>
        <v>0.33740808823529411</v>
      </c>
      <c r="H172" s="322">
        <v>6</v>
      </c>
      <c r="I172" s="691">
        <v>32</v>
      </c>
      <c r="J172" s="742">
        <v>1.2</v>
      </c>
      <c r="K172" s="845">
        <v>4965</v>
      </c>
      <c r="L172" s="323">
        <f t="shared" ref="L172:L181" si="198">K172/I172</f>
        <v>155.15625</v>
      </c>
      <c r="M172" s="324">
        <f t="shared" ref="M172:M181" si="199">L172</f>
        <v>155.15625</v>
      </c>
      <c r="N172" s="325">
        <v>0</v>
      </c>
      <c r="O172" s="324">
        <f t="shared" ref="O172:O181" si="200">(N172/I172)*H172</f>
        <v>0</v>
      </c>
      <c r="P172" s="621">
        <v>27000</v>
      </c>
      <c r="Q172" s="324">
        <f t="shared" ref="Q172:Q181" si="201">P172/I172</f>
        <v>843.75</v>
      </c>
      <c r="R172" s="366">
        <v>0</v>
      </c>
      <c r="S172" s="324">
        <f t="shared" ref="S172:S181" si="202">(R172/I172)*H172</f>
        <v>0</v>
      </c>
      <c r="T172" s="325">
        <v>0</v>
      </c>
      <c r="U172" s="324">
        <f t="shared" ref="U172:U181" si="203">(T172/I172)</f>
        <v>0</v>
      </c>
      <c r="V172" s="366">
        <v>0</v>
      </c>
      <c r="W172" s="324">
        <f t="shared" ref="W172:W181" si="204">(V172/I172)</f>
        <v>0</v>
      </c>
      <c r="X172" s="324">
        <v>0</v>
      </c>
      <c r="Y172" s="325">
        <v>0</v>
      </c>
      <c r="Z172" s="324">
        <f t="shared" ref="Z172:Z181" si="205">Y172/I172</f>
        <v>0</v>
      </c>
      <c r="AA172" s="324"/>
      <c r="AB172" s="326">
        <v>7.0000000000000007E-2</v>
      </c>
      <c r="AC172" s="326">
        <v>5.0000000000000001E-3</v>
      </c>
      <c r="AD172" s="324">
        <f t="shared" ref="AD172:AD181" si="206">D172*AB172</f>
        <v>119.00000000000001</v>
      </c>
      <c r="AE172" s="327">
        <f t="shared" ref="AE172:AE181" si="207">D172*AC172</f>
        <v>8.5</v>
      </c>
    </row>
    <row r="173" spans="1:31" x14ac:dyDescent="0.2">
      <c r="A173" s="313" t="s">
        <v>284</v>
      </c>
      <c r="B173" s="314" t="s">
        <v>8</v>
      </c>
      <c r="C173" s="314" t="s">
        <v>1</v>
      </c>
      <c r="D173" s="426">
        <v>1700</v>
      </c>
      <c r="E173" s="315">
        <f t="shared" si="195"/>
        <v>1141.09375</v>
      </c>
      <c r="F173" s="315">
        <f t="shared" si="196"/>
        <v>558.90625</v>
      </c>
      <c r="G173" s="400">
        <f t="shared" si="197"/>
        <v>0.3287683823529412</v>
      </c>
      <c r="H173" s="314">
        <v>6</v>
      </c>
      <c r="I173" s="692">
        <v>32</v>
      </c>
      <c r="J173" s="743">
        <v>1.2</v>
      </c>
      <c r="K173" s="845">
        <v>5435</v>
      </c>
      <c r="L173" s="315">
        <f t="shared" si="198"/>
        <v>169.84375</v>
      </c>
      <c r="M173" s="316">
        <f t="shared" si="199"/>
        <v>169.84375</v>
      </c>
      <c r="N173" s="317">
        <v>0</v>
      </c>
      <c r="O173" s="316">
        <f t="shared" si="200"/>
        <v>0</v>
      </c>
      <c r="P173" s="622">
        <v>27000</v>
      </c>
      <c r="Q173" s="316">
        <f t="shared" si="201"/>
        <v>843.75</v>
      </c>
      <c r="R173" s="365">
        <v>0</v>
      </c>
      <c r="S173" s="316">
        <f t="shared" si="202"/>
        <v>0</v>
      </c>
      <c r="T173" s="317">
        <v>0</v>
      </c>
      <c r="U173" s="316">
        <f t="shared" si="203"/>
        <v>0</v>
      </c>
      <c r="V173" s="365">
        <v>0</v>
      </c>
      <c r="W173" s="316">
        <f t="shared" si="204"/>
        <v>0</v>
      </c>
      <c r="X173" s="316">
        <v>0</v>
      </c>
      <c r="Y173" s="317">
        <v>0</v>
      </c>
      <c r="Z173" s="316">
        <f t="shared" si="205"/>
        <v>0</v>
      </c>
      <c r="AA173" s="316"/>
      <c r="AB173" s="318">
        <v>7.0000000000000007E-2</v>
      </c>
      <c r="AC173" s="318">
        <v>5.0000000000000001E-3</v>
      </c>
      <c r="AD173" s="316">
        <f t="shared" si="206"/>
        <v>119.00000000000001</v>
      </c>
      <c r="AE173" s="319">
        <f t="shared" si="207"/>
        <v>8.5</v>
      </c>
    </row>
    <row r="174" spans="1:31" x14ac:dyDescent="0.2">
      <c r="A174" s="313" t="s">
        <v>284</v>
      </c>
      <c r="B174" s="314" t="s">
        <v>9</v>
      </c>
      <c r="C174" s="314" t="s">
        <v>1</v>
      </c>
      <c r="D174" s="426">
        <v>1700</v>
      </c>
      <c r="E174" s="315">
        <f t="shared" si="195"/>
        <v>1150.15625</v>
      </c>
      <c r="F174" s="315">
        <f t="shared" si="196"/>
        <v>549.84375</v>
      </c>
      <c r="G174" s="400">
        <f t="shared" si="197"/>
        <v>0.32343749999999999</v>
      </c>
      <c r="H174" s="314">
        <v>6</v>
      </c>
      <c r="I174" s="692">
        <v>32</v>
      </c>
      <c r="J174" s="743">
        <v>1.2</v>
      </c>
      <c r="K174" s="845">
        <v>5725</v>
      </c>
      <c r="L174" s="315">
        <f t="shared" si="198"/>
        <v>178.90625</v>
      </c>
      <c r="M174" s="316">
        <f t="shared" si="199"/>
        <v>178.90625</v>
      </c>
      <c r="N174" s="317">
        <v>0</v>
      </c>
      <c r="O174" s="316">
        <f t="shared" si="200"/>
        <v>0</v>
      </c>
      <c r="P174" s="622">
        <v>27000</v>
      </c>
      <c r="Q174" s="316">
        <f t="shared" si="201"/>
        <v>843.75</v>
      </c>
      <c r="R174" s="365">
        <v>0</v>
      </c>
      <c r="S174" s="316">
        <f t="shared" si="202"/>
        <v>0</v>
      </c>
      <c r="T174" s="317">
        <v>0</v>
      </c>
      <c r="U174" s="316">
        <f t="shared" si="203"/>
        <v>0</v>
      </c>
      <c r="V174" s="365">
        <v>0</v>
      </c>
      <c r="W174" s="316">
        <f t="shared" si="204"/>
        <v>0</v>
      </c>
      <c r="X174" s="316">
        <v>0</v>
      </c>
      <c r="Y174" s="317">
        <v>0</v>
      </c>
      <c r="Z174" s="316">
        <f t="shared" si="205"/>
        <v>0</v>
      </c>
      <c r="AA174" s="316"/>
      <c r="AB174" s="318">
        <v>7.0000000000000007E-2</v>
      </c>
      <c r="AC174" s="318">
        <v>5.0000000000000001E-3</v>
      </c>
      <c r="AD174" s="316">
        <f t="shared" si="206"/>
        <v>119.00000000000001</v>
      </c>
      <c r="AE174" s="319">
        <f t="shared" si="207"/>
        <v>8.5</v>
      </c>
    </row>
    <row r="175" spans="1:31" x14ac:dyDescent="0.2">
      <c r="A175" s="313" t="s">
        <v>284</v>
      </c>
      <c r="B175" s="314" t="s">
        <v>10</v>
      </c>
      <c r="C175" s="314" t="s">
        <v>1</v>
      </c>
      <c r="D175" s="426">
        <v>1700</v>
      </c>
      <c r="E175" s="315">
        <f t="shared" si="195"/>
        <v>971.25</v>
      </c>
      <c r="F175" s="315">
        <f t="shared" si="196"/>
        <v>728.75</v>
      </c>
      <c r="G175" s="400">
        <f t="shared" si="197"/>
        <v>0.42867647058823527</v>
      </c>
      <c r="H175" s="314">
        <v>6</v>
      </c>
      <c r="I175" s="692">
        <v>32</v>
      </c>
      <c r="J175" s="743">
        <v>1.2</v>
      </c>
      <c r="K175" s="845"/>
      <c r="L175" s="315">
        <f t="shared" si="198"/>
        <v>0</v>
      </c>
      <c r="M175" s="316">
        <f t="shared" si="199"/>
        <v>0</v>
      </c>
      <c r="N175" s="317">
        <v>0</v>
      </c>
      <c r="O175" s="316">
        <f t="shared" si="200"/>
        <v>0</v>
      </c>
      <c r="P175" s="622">
        <v>27000</v>
      </c>
      <c r="Q175" s="316">
        <f t="shared" si="201"/>
        <v>843.75</v>
      </c>
      <c r="R175" s="365">
        <v>0</v>
      </c>
      <c r="S175" s="316">
        <f t="shared" si="202"/>
        <v>0</v>
      </c>
      <c r="T175" s="317">
        <v>0</v>
      </c>
      <c r="U175" s="316">
        <f t="shared" si="203"/>
        <v>0</v>
      </c>
      <c r="V175" s="365">
        <v>0</v>
      </c>
      <c r="W175" s="316">
        <f t="shared" si="204"/>
        <v>0</v>
      </c>
      <c r="X175" s="316">
        <v>0</v>
      </c>
      <c r="Y175" s="317">
        <v>0</v>
      </c>
      <c r="Z175" s="316">
        <f t="shared" si="205"/>
        <v>0</v>
      </c>
      <c r="AA175" s="316"/>
      <c r="AB175" s="318">
        <v>7.0000000000000007E-2</v>
      </c>
      <c r="AC175" s="318">
        <v>5.0000000000000001E-3</v>
      </c>
      <c r="AD175" s="316">
        <f t="shared" si="206"/>
        <v>119.00000000000001</v>
      </c>
      <c r="AE175" s="319">
        <f t="shared" si="207"/>
        <v>8.5</v>
      </c>
    </row>
    <row r="176" spans="1:31" ht="13.5" thickBot="1" x14ac:dyDescent="0.25">
      <c r="A176" s="328" t="s">
        <v>284</v>
      </c>
      <c r="B176" s="329" t="s">
        <v>11</v>
      </c>
      <c r="C176" s="329" t="s">
        <v>1</v>
      </c>
      <c r="D176" s="427">
        <v>1700</v>
      </c>
      <c r="E176" s="330">
        <f t="shared" si="195"/>
        <v>971.25</v>
      </c>
      <c r="F176" s="330">
        <f t="shared" si="196"/>
        <v>728.75</v>
      </c>
      <c r="G176" s="401">
        <f t="shared" si="197"/>
        <v>0.42867647058823527</v>
      </c>
      <c r="H176" s="329">
        <v>6</v>
      </c>
      <c r="I176" s="693">
        <v>32</v>
      </c>
      <c r="J176" s="744">
        <v>1.2</v>
      </c>
      <c r="K176" s="845"/>
      <c r="L176" s="330">
        <f t="shared" si="198"/>
        <v>0</v>
      </c>
      <c r="M176" s="331">
        <f t="shared" si="199"/>
        <v>0</v>
      </c>
      <c r="N176" s="332">
        <v>0</v>
      </c>
      <c r="O176" s="331">
        <f t="shared" si="200"/>
        <v>0</v>
      </c>
      <c r="P176" s="623">
        <v>27000</v>
      </c>
      <c r="Q176" s="331">
        <f t="shared" si="201"/>
        <v>843.75</v>
      </c>
      <c r="R176" s="367">
        <v>0</v>
      </c>
      <c r="S176" s="331">
        <f t="shared" si="202"/>
        <v>0</v>
      </c>
      <c r="T176" s="332">
        <v>0</v>
      </c>
      <c r="U176" s="331">
        <f t="shared" si="203"/>
        <v>0</v>
      </c>
      <c r="V176" s="367">
        <v>0</v>
      </c>
      <c r="W176" s="331">
        <f t="shared" si="204"/>
        <v>0</v>
      </c>
      <c r="X176" s="331">
        <v>0</v>
      </c>
      <c r="Y176" s="332">
        <v>0</v>
      </c>
      <c r="Z176" s="331">
        <f t="shared" si="205"/>
        <v>0</v>
      </c>
      <c r="AA176" s="331"/>
      <c r="AB176" s="333">
        <v>7.0000000000000007E-2</v>
      </c>
      <c r="AC176" s="333">
        <v>5.0000000000000001E-3</v>
      </c>
      <c r="AD176" s="331">
        <f t="shared" si="206"/>
        <v>119.00000000000001</v>
      </c>
      <c r="AE176" s="334">
        <f t="shared" si="207"/>
        <v>8.5</v>
      </c>
    </row>
    <row r="177" spans="1:31" x14ac:dyDescent="0.2">
      <c r="A177" s="385" t="s">
        <v>285</v>
      </c>
      <c r="B177" s="322" t="s">
        <v>7</v>
      </c>
      <c r="C177" s="322" t="s">
        <v>1</v>
      </c>
      <c r="D177" s="425">
        <v>1500</v>
      </c>
      <c r="E177" s="323">
        <f t="shared" si="195"/>
        <v>1017.65625</v>
      </c>
      <c r="F177" s="323">
        <f t="shared" si="196"/>
        <v>482.34375</v>
      </c>
      <c r="G177" s="399">
        <f t="shared" si="197"/>
        <v>0.32156249999999997</v>
      </c>
      <c r="H177" s="322">
        <v>6</v>
      </c>
      <c r="I177" s="691">
        <v>32</v>
      </c>
      <c r="J177" s="742">
        <v>1.2</v>
      </c>
      <c r="K177" s="845">
        <v>4965</v>
      </c>
      <c r="L177" s="323">
        <f t="shared" si="198"/>
        <v>155.15625</v>
      </c>
      <c r="M177" s="324">
        <f t="shared" si="199"/>
        <v>155.15625</v>
      </c>
      <c r="N177" s="325">
        <v>0</v>
      </c>
      <c r="O177" s="324">
        <f t="shared" si="200"/>
        <v>0</v>
      </c>
      <c r="P177" s="621">
        <v>24000</v>
      </c>
      <c r="Q177" s="324">
        <f t="shared" si="201"/>
        <v>750</v>
      </c>
      <c r="R177" s="366">
        <v>0</v>
      </c>
      <c r="S177" s="324">
        <f t="shared" si="202"/>
        <v>0</v>
      </c>
      <c r="T177" s="325">
        <v>0</v>
      </c>
      <c r="U177" s="324">
        <f t="shared" si="203"/>
        <v>0</v>
      </c>
      <c r="V177" s="366">
        <v>0</v>
      </c>
      <c r="W177" s="324">
        <f t="shared" si="204"/>
        <v>0</v>
      </c>
      <c r="X177" s="324">
        <v>0</v>
      </c>
      <c r="Y177" s="325">
        <v>0</v>
      </c>
      <c r="Z177" s="324">
        <f t="shared" si="205"/>
        <v>0</v>
      </c>
      <c r="AA177" s="324"/>
      <c r="AB177" s="326">
        <v>7.0000000000000007E-2</v>
      </c>
      <c r="AC177" s="326">
        <v>5.0000000000000001E-3</v>
      </c>
      <c r="AD177" s="324">
        <f t="shared" si="206"/>
        <v>105.00000000000001</v>
      </c>
      <c r="AE177" s="327">
        <f t="shared" si="207"/>
        <v>7.5</v>
      </c>
    </row>
    <row r="178" spans="1:31" x14ac:dyDescent="0.2">
      <c r="A178" s="313" t="s">
        <v>285</v>
      </c>
      <c r="B178" s="314" t="s">
        <v>8</v>
      </c>
      <c r="C178" s="314" t="s">
        <v>1</v>
      </c>
      <c r="D178" s="426">
        <v>1500</v>
      </c>
      <c r="E178" s="315">
        <f t="shared" si="195"/>
        <v>1032.34375</v>
      </c>
      <c r="F178" s="315">
        <f t="shared" si="196"/>
        <v>467.65625</v>
      </c>
      <c r="G178" s="400">
        <f t="shared" si="197"/>
        <v>0.31177083333333333</v>
      </c>
      <c r="H178" s="314">
        <v>6</v>
      </c>
      <c r="I178" s="692">
        <v>32</v>
      </c>
      <c r="J178" s="743">
        <v>1.2</v>
      </c>
      <c r="K178" s="845">
        <v>5435</v>
      </c>
      <c r="L178" s="315">
        <f t="shared" si="198"/>
        <v>169.84375</v>
      </c>
      <c r="M178" s="316">
        <f t="shared" si="199"/>
        <v>169.84375</v>
      </c>
      <c r="N178" s="317">
        <v>0</v>
      </c>
      <c r="O178" s="316">
        <f t="shared" si="200"/>
        <v>0</v>
      </c>
      <c r="P178" s="622">
        <v>24000</v>
      </c>
      <c r="Q178" s="316">
        <f t="shared" si="201"/>
        <v>750</v>
      </c>
      <c r="R178" s="365">
        <v>0</v>
      </c>
      <c r="S178" s="316">
        <f t="shared" si="202"/>
        <v>0</v>
      </c>
      <c r="T178" s="317">
        <v>0</v>
      </c>
      <c r="U178" s="316">
        <f t="shared" si="203"/>
        <v>0</v>
      </c>
      <c r="V178" s="365">
        <v>0</v>
      </c>
      <c r="W178" s="316">
        <f t="shared" si="204"/>
        <v>0</v>
      </c>
      <c r="X178" s="316">
        <v>0</v>
      </c>
      <c r="Y178" s="317">
        <v>0</v>
      </c>
      <c r="Z178" s="316">
        <f t="shared" si="205"/>
        <v>0</v>
      </c>
      <c r="AA178" s="316"/>
      <c r="AB178" s="318">
        <v>7.0000000000000007E-2</v>
      </c>
      <c r="AC178" s="318">
        <v>5.0000000000000001E-3</v>
      </c>
      <c r="AD178" s="316">
        <f t="shared" si="206"/>
        <v>105.00000000000001</v>
      </c>
      <c r="AE178" s="319">
        <f t="shared" si="207"/>
        <v>7.5</v>
      </c>
    </row>
    <row r="179" spans="1:31" x14ac:dyDescent="0.2">
      <c r="A179" s="313" t="s">
        <v>285</v>
      </c>
      <c r="B179" s="314" t="s">
        <v>9</v>
      </c>
      <c r="C179" s="314" t="s">
        <v>1</v>
      </c>
      <c r="D179" s="426">
        <v>1500</v>
      </c>
      <c r="E179" s="315">
        <f t="shared" si="195"/>
        <v>1041.40625</v>
      </c>
      <c r="F179" s="315">
        <f t="shared" si="196"/>
        <v>458.59375</v>
      </c>
      <c r="G179" s="400">
        <f t="shared" si="197"/>
        <v>0.30572916666666666</v>
      </c>
      <c r="H179" s="314">
        <v>6</v>
      </c>
      <c r="I179" s="692">
        <v>32</v>
      </c>
      <c r="J179" s="743">
        <v>1.2</v>
      </c>
      <c r="K179" s="845">
        <v>5725</v>
      </c>
      <c r="L179" s="315">
        <f t="shared" si="198"/>
        <v>178.90625</v>
      </c>
      <c r="M179" s="316">
        <f t="shared" si="199"/>
        <v>178.90625</v>
      </c>
      <c r="N179" s="317">
        <v>0</v>
      </c>
      <c r="O179" s="316">
        <f t="shared" si="200"/>
        <v>0</v>
      </c>
      <c r="P179" s="622">
        <v>24000</v>
      </c>
      <c r="Q179" s="316">
        <f t="shared" si="201"/>
        <v>750</v>
      </c>
      <c r="R179" s="365">
        <v>0</v>
      </c>
      <c r="S179" s="316">
        <f t="shared" si="202"/>
        <v>0</v>
      </c>
      <c r="T179" s="317">
        <v>0</v>
      </c>
      <c r="U179" s="316">
        <f t="shared" si="203"/>
        <v>0</v>
      </c>
      <c r="V179" s="365">
        <v>0</v>
      </c>
      <c r="W179" s="316">
        <f t="shared" si="204"/>
        <v>0</v>
      </c>
      <c r="X179" s="316">
        <v>0</v>
      </c>
      <c r="Y179" s="317">
        <v>0</v>
      </c>
      <c r="Z179" s="316">
        <f t="shared" si="205"/>
        <v>0</v>
      </c>
      <c r="AA179" s="316"/>
      <c r="AB179" s="318">
        <v>7.0000000000000007E-2</v>
      </c>
      <c r="AC179" s="318">
        <v>5.0000000000000001E-3</v>
      </c>
      <c r="AD179" s="316">
        <f t="shared" si="206"/>
        <v>105.00000000000001</v>
      </c>
      <c r="AE179" s="319">
        <f t="shared" si="207"/>
        <v>7.5</v>
      </c>
    </row>
    <row r="180" spans="1:31" x14ac:dyDescent="0.2">
      <c r="A180" s="313" t="s">
        <v>285</v>
      </c>
      <c r="B180" s="314" t="s">
        <v>10</v>
      </c>
      <c r="C180" s="314" t="s">
        <v>1</v>
      </c>
      <c r="D180" s="426">
        <v>1500</v>
      </c>
      <c r="E180" s="315">
        <f t="shared" si="195"/>
        <v>862.5</v>
      </c>
      <c r="F180" s="315">
        <f t="shared" si="196"/>
        <v>637.5</v>
      </c>
      <c r="G180" s="400">
        <f t="shared" si="197"/>
        <v>0.42499999999999999</v>
      </c>
      <c r="H180" s="314">
        <v>6</v>
      </c>
      <c r="I180" s="692">
        <v>32</v>
      </c>
      <c r="J180" s="743">
        <v>1.2</v>
      </c>
      <c r="K180" s="845"/>
      <c r="L180" s="315">
        <f t="shared" si="198"/>
        <v>0</v>
      </c>
      <c r="M180" s="316">
        <f t="shared" si="199"/>
        <v>0</v>
      </c>
      <c r="N180" s="317">
        <v>0</v>
      </c>
      <c r="O180" s="316">
        <f t="shared" si="200"/>
        <v>0</v>
      </c>
      <c r="P180" s="622">
        <v>24000</v>
      </c>
      <c r="Q180" s="316">
        <f t="shared" si="201"/>
        <v>750</v>
      </c>
      <c r="R180" s="365">
        <v>0</v>
      </c>
      <c r="S180" s="316">
        <f t="shared" si="202"/>
        <v>0</v>
      </c>
      <c r="T180" s="317">
        <v>0</v>
      </c>
      <c r="U180" s="316">
        <f t="shared" si="203"/>
        <v>0</v>
      </c>
      <c r="V180" s="365">
        <v>0</v>
      </c>
      <c r="W180" s="316">
        <f t="shared" si="204"/>
        <v>0</v>
      </c>
      <c r="X180" s="316">
        <v>0</v>
      </c>
      <c r="Y180" s="317">
        <v>0</v>
      </c>
      <c r="Z180" s="316">
        <f t="shared" si="205"/>
        <v>0</v>
      </c>
      <c r="AA180" s="316"/>
      <c r="AB180" s="318">
        <v>7.0000000000000007E-2</v>
      </c>
      <c r="AC180" s="318">
        <v>5.0000000000000001E-3</v>
      </c>
      <c r="AD180" s="316">
        <f t="shared" si="206"/>
        <v>105.00000000000001</v>
      </c>
      <c r="AE180" s="319">
        <f t="shared" si="207"/>
        <v>7.5</v>
      </c>
    </row>
    <row r="181" spans="1:31" ht="13.5" thickBot="1" x14ac:dyDescent="0.25">
      <c r="A181" s="328" t="s">
        <v>285</v>
      </c>
      <c r="B181" s="329" t="s">
        <v>11</v>
      </c>
      <c r="C181" s="329" t="s">
        <v>1</v>
      </c>
      <c r="D181" s="427">
        <v>1500</v>
      </c>
      <c r="E181" s="330">
        <f t="shared" si="195"/>
        <v>862.5</v>
      </c>
      <c r="F181" s="330">
        <f t="shared" si="196"/>
        <v>637.5</v>
      </c>
      <c r="G181" s="401">
        <f t="shared" si="197"/>
        <v>0.42499999999999999</v>
      </c>
      <c r="H181" s="329">
        <v>6</v>
      </c>
      <c r="I181" s="693">
        <v>32</v>
      </c>
      <c r="J181" s="744">
        <v>1.2</v>
      </c>
      <c r="K181" s="845"/>
      <c r="L181" s="330">
        <f t="shared" si="198"/>
        <v>0</v>
      </c>
      <c r="M181" s="331">
        <f t="shared" si="199"/>
        <v>0</v>
      </c>
      <c r="N181" s="332">
        <v>0</v>
      </c>
      <c r="O181" s="331">
        <f t="shared" si="200"/>
        <v>0</v>
      </c>
      <c r="P181" s="623">
        <v>24000</v>
      </c>
      <c r="Q181" s="331">
        <f t="shared" si="201"/>
        <v>750</v>
      </c>
      <c r="R181" s="367">
        <v>0</v>
      </c>
      <c r="S181" s="331">
        <f t="shared" si="202"/>
        <v>0</v>
      </c>
      <c r="T181" s="332">
        <v>0</v>
      </c>
      <c r="U181" s="331">
        <f t="shared" si="203"/>
        <v>0</v>
      </c>
      <c r="V181" s="367">
        <v>0</v>
      </c>
      <c r="W181" s="331">
        <f t="shared" si="204"/>
        <v>0</v>
      </c>
      <c r="X181" s="331">
        <v>0</v>
      </c>
      <c r="Y181" s="332">
        <v>0</v>
      </c>
      <c r="Z181" s="331">
        <f t="shared" si="205"/>
        <v>0</v>
      </c>
      <c r="AA181" s="331"/>
      <c r="AB181" s="333">
        <v>7.0000000000000007E-2</v>
      </c>
      <c r="AC181" s="333">
        <v>5.0000000000000001E-3</v>
      </c>
      <c r="AD181" s="331">
        <f t="shared" si="206"/>
        <v>105.00000000000001</v>
      </c>
      <c r="AE181" s="334">
        <f t="shared" si="207"/>
        <v>7.5</v>
      </c>
    </row>
    <row r="182" spans="1:31" x14ac:dyDescent="0.2">
      <c r="A182" s="385" t="s">
        <v>286</v>
      </c>
      <c r="B182" s="322" t="s">
        <v>7</v>
      </c>
      <c r="C182" s="322" t="s">
        <v>1</v>
      </c>
      <c r="D182" s="425">
        <v>3800</v>
      </c>
      <c r="E182" s="323">
        <f t="shared" ref="E182:E191" si="208">SUM(M182,O182,Q182,S182,U182,W182,X182,Z182,AA182,AD182,AE182)</f>
        <v>2471.40625</v>
      </c>
      <c r="F182" s="323">
        <f t="shared" ref="F182:F191" si="209">D182-E182</f>
        <v>1328.59375</v>
      </c>
      <c r="G182" s="399">
        <f t="shared" ref="G182:G191" si="210">F182/D182</f>
        <v>0.34962993421052629</v>
      </c>
      <c r="H182" s="322">
        <v>6</v>
      </c>
      <c r="I182" s="691">
        <v>32</v>
      </c>
      <c r="J182" s="742">
        <v>1.2</v>
      </c>
      <c r="K182" s="845">
        <v>4965</v>
      </c>
      <c r="L182" s="323">
        <f t="shared" ref="L182:L191" si="211">K182/I182</f>
        <v>155.15625</v>
      </c>
      <c r="M182" s="324">
        <f t="shared" ref="M182:M191" si="212">L182</f>
        <v>155.15625</v>
      </c>
      <c r="N182" s="325">
        <v>0</v>
      </c>
      <c r="O182" s="324">
        <f t="shared" ref="O182:O191" si="213">(N182/I182)*H182</f>
        <v>0</v>
      </c>
      <c r="P182" s="621">
        <v>65000</v>
      </c>
      <c r="Q182" s="324">
        <f t="shared" ref="Q182:Q191" si="214">P182/I182</f>
        <v>2031.25</v>
      </c>
      <c r="R182" s="366">
        <v>0</v>
      </c>
      <c r="S182" s="324">
        <f t="shared" ref="S182:S191" si="215">(R182/I182)*H182</f>
        <v>0</v>
      </c>
      <c r="T182" s="325">
        <v>0</v>
      </c>
      <c r="U182" s="324">
        <f t="shared" ref="U182:U191" si="216">(T182/I182)</f>
        <v>0</v>
      </c>
      <c r="V182" s="366">
        <v>0</v>
      </c>
      <c r="W182" s="324">
        <f t="shared" ref="W182:W191" si="217">(V182/I182)</f>
        <v>0</v>
      </c>
      <c r="X182" s="324">
        <v>0</v>
      </c>
      <c r="Y182" s="325">
        <v>0</v>
      </c>
      <c r="Z182" s="324">
        <f t="shared" ref="Z182:Z191" si="218">Y182/I182</f>
        <v>0</v>
      </c>
      <c r="AA182" s="324"/>
      <c r="AB182" s="326">
        <v>7.0000000000000007E-2</v>
      </c>
      <c r="AC182" s="326">
        <v>5.0000000000000001E-3</v>
      </c>
      <c r="AD182" s="324">
        <f t="shared" ref="AD182:AD191" si="219">D182*AB182</f>
        <v>266</v>
      </c>
      <c r="AE182" s="327">
        <f t="shared" ref="AE182:AE191" si="220">D182*AC182</f>
        <v>19</v>
      </c>
    </row>
    <row r="183" spans="1:31" x14ac:dyDescent="0.2">
      <c r="A183" s="313" t="s">
        <v>286</v>
      </c>
      <c r="B183" s="314" t="s">
        <v>8</v>
      </c>
      <c r="C183" s="314" t="s">
        <v>1</v>
      </c>
      <c r="D183" s="426">
        <v>3800</v>
      </c>
      <c r="E183" s="315">
        <f t="shared" si="208"/>
        <v>2486.09375</v>
      </c>
      <c r="F183" s="315">
        <f t="shared" si="209"/>
        <v>1313.90625</v>
      </c>
      <c r="G183" s="400">
        <f t="shared" si="210"/>
        <v>0.34576480263157894</v>
      </c>
      <c r="H183" s="314">
        <v>6</v>
      </c>
      <c r="I183" s="692">
        <v>32</v>
      </c>
      <c r="J183" s="743">
        <v>1.2</v>
      </c>
      <c r="K183" s="845">
        <v>5435</v>
      </c>
      <c r="L183" s="315">
        <f t="shared" si="211"/>
        <v>169.84375</v>
      </c>
      <c r="M183" s="316">
        <f t="shared" si="212"/>
        <v>169.84375</v>
      </c>
      <c r="N183" s="317">
        <v>0</v>
      </c>
      <c r="O183" s="316">
        <f t="shared" si="213"/>
        <v>0</v>
      </c>
      <c r="P183" s="622">
        <v>65000</v>
      </c>
      <c r="Q183" s="316">
        <f t="shared" si="214"/>
        <v>2031.25</v>
      </c>
      <c r="R183" s="365">
        <v>0</v>
      </c>
      <c r="S183" s="316">
        <f t="shared" si="215"/>
        <v>0</v>
      </c>
      <c r="T183" s="317">
        <v>0</v>
      </c>
      <c r="U183" s="316">
        <f t="shared" si="216"/>
        <v>0</v>
      </c>
      <c r="V183" s="365">
        <v>0</v>
      </c>
      <c r="W183" s="316">
        <f t="shared" si="217"/>
        <v>0</v>
      </c>
      <c r="X183" s="316">
        <v>0</v>
      </c>
      <c r="Y183" s="317">
        <v>0</v>
      </c>
      <c r="Z183" s="316">
        <f t="shared" si="218"/>
        <v>0</v>
      </c>
      <c r="AA183" s="316"/>
      <c r="AB183" s="318">
        <v>7.0000000000000007E-2</v>
      </c>
      <c r="AC183" s="318">
        <v>5.0000000000000001E-3</v>
      </c>
      <c r="AD183" s="316">
        <f t="shared" si="219"/>
        <v>266</v>
      </c>
      <c r="AE183" s="319">
        <f t="shared" si="220"/>
        <v>19</v>
      </c>
    </row>
    <row r="184" spans="1:31" x14ac:dyDescent="0.2">
      <c r="A184" s="313" t="s">
        <v>286</v>
      </c>
      <c r="B184" s="314" t="s">
        <v>9</v>
      </c>
      <c r="C184" s="314" t="s">
        <v>1</v>
      </c>
      <c r="D184" s="426">
        <v>3800</v>
      </c>
      <c r="E184" s="315">
        <f t="shared" si="208"/>
        <v>2495.15625</v>
      </c>
      <c r="F184" s="315">
        <f t="shared" si="209"/>
        <v>1304.84375</v>
      </c>
      <c r="G184" s="400">
        <f t="shared" si="210"/>
        <v>0.34337993421052632</v>
      </c>
      <c r="H184" s="314">
        <v>6</v>
      </c>
      <c r="I184" s="692">
        <v>32</v>
      </c>
      <c r="J184" s="743">
        <v>1.2</v>
      </c>
      <c r="K184" s="845">
        <v>5725</v>
      </c>
      <c r="L184" s="315">
        <f t="shared" si="211"/>
        <v>178.90625</v>
      </c>
      <c r="M184" s="316">
        <f t="shared" si="212"/>
        <v>178.90625</v>
      </c>
      <c r="N184" s="317">
        <v>0</v>
      </c>
      <c r="O184" s="316">
        <f t="shared" si="213"/>
        <v>0</v>
      </c>
      <c r="P184" s="622">
        <v>65000</v>
      </c>
      <c r="Q184" s="316">
        <f t="shared" si="214"/>
        <v>2031.25</v>
      </c>
      <c r="R184" s="365">
        <v>0</v>
      </c>
      <c r="S184" s="316">
        <f t="shared" si="215"/>
        <v>0</v>
      </c>
      <c r="T184" s="317">
        <v>0</v>
      </c>
      <c r="U184" s="316">
        <f t="shared" si="216"/>
        <v>0</v>
      </c>
      <c r="V184" s="365">
        <v>0</v>
      </c>
      <c r="W184" s="316">
        <f t="shared" si="217"/>
        <v>0</v>
      </c>
      <c r="X184" s="316">
        <v>0</v>
      </c>
      <c r="Y184" s="317">
        <v>0</v>
      </c>
      <c r="Z184" s="316">
        <f t="shared" si="218"/>
        <v>0</v>
      </c>
      <c r="AA184" s="316"/>
      <c r="AB184" s="318">
        <v>7.0000000000000007E-2</v>
      </c>
      <c r="AC184" s="318">
        <v>5.0000000000000001E-3</v>
      </c>
      <c r="AD184" s="316">
        <f t="shared" si="219"/>
        <v>266</v>
      </c>
      <c r="AE184" s="319">
        <f t="shared" si="220"/>
        <v>19</v>
      </c>
    </row>
    <row r="185" spans="1:31" x14ac:dyDescent="0.2">
      <c r="A185" s="313" t="s">
        <v>286</v>
      </c>
      <c r="B185" s="314" t="s">
        <v>10</v>
      </c>
      <c r="C185" s="314" t="s">
        <v>1</v>
      </c>
      <c r="D185" s="426">
        <v>3800</v>
      </c>
      <c r="E185" s="315">
        <f t="shared" si="208"/>
        <v>2316.25</v>
      </c>
      <c r="F185" s="315">
        <f t="shared" si="209"/>
        <v>1483.75</v>
      </c>
      <c r="G185" s="400">
        <f t="shared" si="210"/>
        <v>0.39046052631578948</v>
      </c>
      <c r="H185" s="314">
        <v>6</v>
      </c>
      <c r="I185" s="692">
        <v>32</v>
      </c>
      <c r="J185" s="743">
        <v>1.2</v>
      </c>
      <c r="K185" s="845"/>
      <c r="L185" s="315">
        <f t="shared" si="211"/>
        <v>0</v>
      </c>
      <c r="M185" s="316">
        <f t="shared" si="212"/>
        <v>0</v>
      </c>
      <c r="N185" s="317">
        <v>0</v>
      </c>
      <c r="O185" s="316">
        <f t="shared" si="213"/>
        <v>0</v>
      </c>
      <c r="P185" s="622">
        <v>65000</v>
      </c>
      <c r="Q185" s="316">
        <f t="shared" si="214"/>
        <v>2031.25</v>
      </c>
      <c r="R185" s="365">
        <v>0</v>
      </c>
      <c r="S185" s="316">
        <f t="shared" si="215"/>
        <v>0</v>
      </c>
      <c r="T185" s="317">
        <v>0</v>
      </c>
      <c r="U185" s="316">
        <f t="shared" si="216"/>
        <v>0</v>
      </c>
      <c r="V185" s="365">
        <v>0</v>
      </c>
      <c r="W185" s="316">
        <f t="shared" si="217"/>
        <v>0</v>
      </c>
      <c r="X185" s="316">
        <v>0</v>
      </c>
      <c r="Y185" s="317">
        <v>0</v>
      </c>
      <c r="Z185" s="316">
        <f t="shared" si="218"/>
        <v>0</v>
      </c>
      <c r="AA185" s="316"/>
      <c r="AB185" s="318">
        <v>7.0000000000000007E-2</v>
      </c>
      <c r="AC185" s="318">
        <v>5.0000000000000001E-3</v>
      </c>
      <c r="AD185" s="316">
        <f t="shared" si="219"/>
        <v>266</v>
      </c>
      <c r="AE185" s="319">
        <f t="shared" si="220"/>
        <v>19</v>
      </c>
    </row>
    <row r="186" spans="1:31" ht="13.5" thickBot="1" x14ac:dyDescent="0.25">
      <c r="A186" s="328" t="s">
        <v>286</v>
      </c>
      <c r="B186" s="329" t="s">
        <v>11</v>
      </c>
      <c r="C186" s="329" t="s">
        <v>1</v>
      </c>
      <c r="D186" s="427">
        <v>3800</v>
      </c>
      <c r="E186" s="330">
        <f t="shared" si="208"/>
        <v>2316.25</v>
      </c>
      <c r="F186" s="330">
        <f t="shared" si="209"/>
        <v>1483.75</v>
      </c>
      <c r="G186" s="401">
        <f t="shared" si="210"/>
        <v>0.39046052631578948</v>
      </c>
      <c r="H186" s="329">
        <v>6</v>
      </c>
      <c r="I186" s="693">
        <v>32</v>
      </c>
      <c r="J186" s="744">
        <v>1.2</v>
      </c>
      <c r="K186" s="845"/>
      <c r="L186" s="330">
        <f t="shared" si="211"/>
        <v>0</v>
      </c>
      <c r="M186" s="331">
        <f t="shared" si="212"/>
        <v>0</v>
      </c>
      <c r="N186" s="332">
        <v>0</v>
      </c>
      <c r="O186" s="331">
        <f t="shared" si="213"/>
        <v>0</v>
      </c>
      <c r="P186" s="623">
        <v>65000</v>
      </c>
      <c r="Q186" s="331">
        <f t="shared" si="214"/>
        <v>2031.25</v>
      </c>
      <c r="R186" s="367">
        <v>0</v>
      </c>
      <c r="S186" s="331">
        <f t="shared" si="215"/>
        <v>0</v>
      </c>
      <c r="T186" s="332">
        <v>0</v>
      </c>
      <c r="U186" s="331">
        <f t="shared" si="216"/>
        <v>0</v>
      </c>
      <c r="V186" s="367">
        <v>0</v>
      </c>
      <c r="W186" s="331">
        <f t="shared" si="217"/>
        <v>0</v>
      </c>
      <c r="X186" s="331">
        <v>0</v>
      </c>
      <c r="Y186" s="332">
        <v>0</v>
      </c>
      <c r="Z186" s="331">
        <f t="shared" si="218"/>
        <v>0</v>
      </c>
      <c r="AA186" s="331"/>
      <c r="AB186" s="333">
        <v>7.0000000000000007E-2</v>
      </c>
      <c r="AC186" s="333">
        <v>5.0000000000000001E-3</v>
      </c>
      <c r="AD186" s="331">
        <f t="shared" si="219"/>
        <v>266</v>
      </c>
      <c r="AE186" s="334">
        <f t="shared" si="220"/>
        <v>19</v>
      </c>
    </row>
    <row r="187" spans="1:31" x14ac:dyDescent="0.2">
      <c r="A187" s="385" t="s">
        <v>287</v>
      </c>
      <c r="B187" s="322" t="s">
        <v>7</v>
      </c>
      <c r="C187" s="322" t="s">
        <v>1</v>
      </c>
      <c r="D187" s="425">
        <v>3400</v>
      </c>
      <c r="E187" s="323">
        <f t="shared" si="208"/>
        <v>2160.15625</v>
      </c>
      <c r="F187" s="323">
        <f t="shared" si="209"/>
        <v>1239.84375</v>
      </c>
      <c r="G187" s="399">
        <f t="shared" si="210"/>
        <v>0.36465992647058826</v>
      </c>
      <c r="H187" s="322">
        <v>6</v>
      </c>
      <c r="I187" s="691">
        <v>32</v>
      </c>
      <c r="J187" s="742">
        <v>1.2</v>
      </c>
      <c r="K187" s="845">
        <v>4965</v>
      </c>
      <c r="L187" s="323">
        <f t="shared" si="211"/>
        <v>155.15625</v>
      </c>
      <c r="M187" s="324">
        <f t="shared" si="212"/>
        <v>155.15625</v>
      </c>
      <c r="N187" s="325">
        <v>0</v>
      </c>
      <c r="O187" s="324">
        <f t="shared" si="213"/>
        <v>0</v>
      </c>
      <c r="P187" s="621">
        <v>56000</v>
      </c>
      <c r="Q187" s="324">
        <f t="shared" si="214"/>
        <v>1750</v>
      </c>
      <c r="R187" s="366">
        <v>0</v>
      </c>
      <c r="S187" s="324">
        <f t="shared" si="215"/>
        <v>0</v>
      </c>
      <c r="T187" s="325">
        <v>0</v>
      </c>
      <c r="U187" s="324">
        <f t="shared" si="216"/>
        <v>0</v>
      </c>
      <c r="V187" s="366">
        <v>0</v>
      </c>
      <c r="W187" s="324">
        <f t="shared" si="217"/>
        <v>0</v>
      </c>
      <c r="X187" s="324">
        <v>0</v>
      </c>
      <c r="Y187" s="325">
        <v>0</v>
      </c>
      <c r="Z187" s="324">
        <f t="shared" si="218"/>
        <v>0</v>
      </c>
      <c r="AA187" s="324"/>
      <c r="AB187" s="326">
        <v>7.0000000000000007E-2</v>
      </c>
      <c r="AC187" s="326">
        <v>5.0000000000000001E-3</v>
      </c>
      <c r="AD187" s="324">
        <f t="shared" si="219"/>
        <v>238.00000000000003</v>
      </c>
      <c r="AE187" s="327">
        <f t="shared" si="220"/>
        <v>17</v>
      </c>
    </row>
    <row r="188" spans="1:31" x14ac:dyDescent="0.2">
      <c r="A188" s="313" t="s">
        <v>287</v>
      </c>
      <c r="B188" s="314" t="s">
        <v>8</v>
      </c>
      <c r="C188" s="314" t="s">
        <v>1</v>
      </c>
      <c r="D188" s="426">
        <v>3400</v>
      </c>
      <c r="E188" s="315">
        <f t="shared" si="208"/>
        <v>2174.84375</v>
      </c>
      <c r="F188" s="315">
        <f t="shared" si="209"/>
        <v>1225.15625</v>
      </c>
      <c r="G188" s="400">
        <f t="shared" si="210"/>
        <v>0.36034007352941178</v>
      </c>
      <c r="H188" s="314">
        <v>6</v>
      </c>
      <c r="I188" s="692">
        <v>32</v>
      </c>
      <c r="J188" s="743">
        <v>1.2</v>
      </c>
      <c r="K188" s="845">
        <v>5435</v>
      </c>
      <c r="L188" s="315">
        <f t="shared" si="211"/>
        <v>169.84375</v>
      </c>
      <c r="M188" s="316">
        <f t="shared" si="212"/>
        <v>169.84375</v>
      </c>
      <c r="N188" s="317">
        <v>0</v>
      </c>
      <c r="O188" s="316">
        <f t="shared" si="213"/>
        <v>0</v>
      </c>
      <c r="P188" s="622">
        <v>56000</v>
      </c>
      <c r="Q188" s="316">
        <f t="shared" si="214"/>
        <v>1750</v>
      </c>
      <c r="R188" s="365">
        <v>0</v>
      </c>
      <c r="S188" s="316">
        <f t="shared" si="215"/>
        <v>0</v>
      </c>
      <c r="T188" s="317">
        <v>0</v>
      </c>
      <c r="U188" s="316">
        <f t="shared" si="216"/>
        <v>0</v>
      </c>
      <c r="V188" s="365">
        <v>0</v>
      </c>
      <c r="W188" s="316">
        <f t="shared" si="217"/>
        <v>0</v>
      </c>
      <c r="X188" s="316">
        <v>0</v>
      </c>
      <c r="Y188" s="317">
        <v>0</v>
      </c>
      <c r="Z188" s="316">
        <f t="shared" si="218"/>
        <v>0</v>
      </c>
      <c r="AA188" s="316"/>
      <c r="AB188" s="318">
        <v>7.0000000000000007E-2</v>
      </c>
      <c r="AC188" s="318">
        <v>5.0000000000000001E-3</v>
      </c>
      <c r="AD188" s="316">
        <f t="shared" si="219"/>
        <v>238.00000000000003</v>
      </c>
      <c r="AE188" s="319">
        <f t="shared" si="220"/>
        <v>17</v>
      </c>
    </row>
    <row r="189" spans="1:31" x14ac:dyDescent="0.2">
      <c r="A189" s="313" t="s">
        <v>287</v>
      </c>
      <c r="B189" s="314" t="s">
        <v>9</v>
      </c>
      <c r="C189" s="314" t="s">
        <v>1</v>
      </c>
      <c r="D189" s="426">
        <v>3400</v>
      </c>
      <c r="E189" s="315">
        <f t="shared" si="208"/>
        <v>2183.90625</v>
      </c>
      <c r="F189" s="315">
        <f t="shared" si="209"/>
        <v>1216.09375</v>
      </c>
      <c r="G189" s="400">
        <f t="shared" si="210"/>
        <v>0.35767463235294117</v>
      </c>
      <c r="H189" s="314">
        <v>6</v>
      </c>
      <c r="I189" s="692">
        <v>32</v>
      </c>
      <c r="J189" s="743">
        <v>1.2</v>
      </c>
      <c r="K189" s="845">
        <v>5725</v>
      </c>
      <c r="L189" s="315">
        <f t="shared" si="211"/>
        <v>178.90625</v>
      </c>
      <c r="M189" s="316">
        <f t="shared" si="212"/>
        <v>178.90625</v>
      </c>
      <c r="N189" s="317">
        <v>0</v>
      </c>
      <c r="O189" s="316">
        <f t="shared" si="213"/>
        <v>0</v>
      </c>
      <c r="P189" s="622">
        <v>56000</v>
      </c>
      <c r="Q189" s="316">
        <f t="shared" si="214"/>
        <v>1750</v>
      </c>
      <c r="R189" s="365">
        <v>0</v>
      </c>
      <c r="S189" s="316">
        <f t="shared" si="215"/>
        <v>0</v>
      </c>
      <c r="T189" s="317">
        <v>0</v>
      </c>
      <c r="U189" s="316">
        <f t="shared" si="216"/>
        <v>0</v>
      </c>
      <c r="V189" s="365">
        <v>0</v>
      </c>
      <c r="W189" s="316">
        <f t="shared" si="217"/>
        <v>0</v>
      </c>
      <c r="X189" s="316">
        <v>0</v>
      </c>
      <c r="Y189" s="317">
        <v>0</v>
      </c>
      <c r="Z189" s="316">
        <f t="shared" si="218"/>
        <v>0</v>
      </c>
      <c r="AA189" s="316"/>
      <c r="AB189" s="318">
        <v>7.0000000000000007E-2</v>
      </c>
      <c r="AC189" s="318">
        <v>5.0000000000000001E-3</v>
      </c>
      <c r="AD189" s="316">
        <f t="shared" si="219"/>
        <v>238.00000000000003</v>
      </c>
      <c r="AE189" s="319">
        <f t="shared" si="220"/>
        <v>17</v>
      </c>
    </row>
    <row r="190" spans="1:31" x14ac:dyDescent="0.2">
      <c r="A190" s="313" t="s">
        <v>287</v>
      </c>
      <c r="B190" s="314" t="s">
        <v>10</v>
      </c>
      <c r="C190" s="314" t="s">
        <v>1</v>
      </c>
      <c r="D190" s="426">
        <v>3400</v>
      </c>
      <c r="E190" s="315">
        <f t="shared" si="208"/>
        <v>2005</v>
      </c>
      <c r="F190" s="315">
        <f t="shared" si="209"/>
        <v>1395</v>
      </c>
      <c r="G190" s="400">
        <f t="shared" si="210"/>
        <v>0.41029411764705881</v>
      </c>
      <c r="H190" s="314">
        <v>6</v>
      </c>
      <c r="I190" s="692">
        <v>32</v>
      </c>
      <c r="J190" s="743">
        <v>1.2</v>
      </c>
      <c r="K190" s="845"/>
      <c r="L190" s="315">
        <f t="shared" si="211"/>
        <v>0</v>
      </c>
      <c r="M190" s="316">
        <f t="shared" si="212"/>
        <v>0</v>
      </c>
      <c r="N190" s="317">
        <v>0</v>
      </c>
      <c r="O190" s="316">
        <f t="shared" si="213"/>
        <v>0</v>
      </c>
      <c r="P190" s="622">
        <v>56000</v>
      </c>
      <c r="Q190" s="316">
        <f t="shared" si="214"/>
        <v>1750</v>
      </c>
      <c r="R190" s="365">
        <v>0</v>
      </c>
      <c r="S190" s="316">
        <f t="shared" si="215"/>
        <v>0</v>
      </c>
      <c r="T190" s="317">
        <v>0</v>
      </c>
      <c r="U190" s="316">
        <f t="shared" si="216"/>
        <v>0</v>
      </c>
      <c r="V190" s="365">
        <v>0</v>
      </c>
      <c r="W190" s="316">
        <f t="shared" si="217"/>
        <v>0</v>
      </c>
      <c r="X190" s="316">
        <v>0</v>
      </c>
      <c r="Y190" s="317">
        <v>0</v>
      </c>
      <c r="Z190" s="316">
        <f t="shared" si="218"/>
        <v>0</v>
      </c>
      <c r="AA190" s="316"/>
      <c r="AB190" s="318">
        <v>7.0000000000000007E-2</v>
      </c>
      <c r="AC190" s="318">
        <v>5.0000000000000001E-3</v>
      </c>
      <c r="AD190" s="316">
        <f t="shared" si="219"/>
        <v>238.00000000000003</v>
      </c>
      <c r="AE190" s="319">
        <f t="shared" si="220"/>
        <v>17</v>
      </c>
    </row>
    <row r="191" spans="1:31" ht="13.5" thickBot="1" x14ac:dyDescent="0.25">
      <c r="A191" s="328" t="s">
        <v>287</v>
      </c>
      <c r="B191" s="329" t="s">
        <v>11</v>
      </c>
      <c r="C191" s="329" t="s">
        <v>1</v>
      </c>
      <c r="D191" s="427">
        <v>3400</v>
      </c>
      <c r="E191" s="330">
        <f t="shared" si="208"/>
        <v>2005</v>
      </c>
      <c r="F191" s="330">
        <f t="shared" si="209"/>
        <v>1395</v>
      </c>
      <c r="G191" s="401">
        <f t="shared" si="210"/>
        <v>0.41029411764705881</v>
      </c>
      <c r="H191" s="329">
        <v>6</v>
      </c>
      <c r="I191" s="693">
        <v>32</v>
      </c>
      <c r="J191" s="744">
        <v>1.2</v>
      </c>
      <c r="K191" s="845"/>
      <c r="L191" s="330">
        <f t="shared" si="211"/>
        <v>0</v>
      </c>
      <c r="M191" s="331">
        <f t="shared" si="212"/>
        <v>0</v>
      </c>
      <c r="N191" s="332">
        <v>0</v>
      </c>
      <c r="O191" s="331">
        <f t="shared" si="213"/>
        <v>0</v>
      </c>
      <c r="P191" s="623">
        <v>56000</v>
      </c>
      <c r="Q191" s="331">
        <f t="shared" si="214"/>
        <v>1750</v>
      </c>
      <c r="R191" s="367">
        <v>0</v>
      </c>
      <c r="S191" s="331">
        <f t="shared" si="215"/>
        <v>0</v>
      </c>
      <c r="T191" s="332">
        <v>0</v>
      </c>
      <c r="U191" s="331">
        <f t="shared" si="216"/>
        <v>0</v>
      </c>
      <c r="V191" s="367">
        <v>0</v>
      </c>
      <c r="W191" s="331">
        <f t="shared" si="217"/>
        <v>0</v>
      </c>
      <c r="X191" s="331">
        <v>0</v>
      </c>
      <c r="Y191" s="332">
        <v>0</v>
      </c>
      <c r="Z191" s="331">
        <f t="shared" si="218"/>
        <v>0</v>
      </c>
      <c r="AA191" s="331"/>
      <c r="AB191" s="333">
        <v>7.0000000000000007E-2</v>
      </c>
      <c r="AC191" s="333">
        <v>5.0000000000000001E-3</v>
      </c>
      <c r="AD191" s="331">
        <f t="shared" si="219"/>
        <v>238.00000000000003</v>
      </c>
      <c r="AE191" s="334">
        <f t="shared" si="220"/>
        <v>17</v>
      </c>
    </row>
    <row r="192" spans="1:31" x14ac:dyDescent="0.25">
      <c r="A192" s="385" t="s">
        <v>324</v>
      </c>
      <c r="B192" s="322" t="s">
        <v>7</v>
      </c>
      <c r="C192" s="322" t="s">
        <v>1</v>
      </c>
      <c r="D192" s="425"/>
      <c r="E192" s="323">
        <f t="shared" ref="E192:E211" si="221">SUM(M192,O192,Q192,S192,U192,W192,X192,Z192,AA192,AD192,AE192)</f>
        <v>0</v>
      </c>
      <c r="F192" s="323">
        <f t="shared" ref="F192:F211" si="222">D192-E192</f>
        <v>0</v>
      </c>
      <c r="G192" s="399" t="e">
        <f t="shared" ref="G192:G211" si="223">F192/D192</f>
        <v>#DIV/0!</v>
      </c>
      <c r="H192" s="322">
        <v>6</v>
      </c>
      <c r="I192" s="691">
        <v>32</v>
      </c>
      <c r="J192" s="742">
        <v>1.2</v>
      </c>
      <c r="K192" s="862"/>
      <c r="L192" s="323">
        <f t="shared" ref="L192:L211" si="224">K192/I192</f>
        <v>0</v>
      </c>
      <c r="M192" s="324">
        <f t="shared" ref="M192:M211" si="225">L192</f>
        <v>0</v>
      </c>
      <c r="N192" s="325">
        <v>0</v>
      </c>
      <c r="O192" s="324">
        <f t="shared" ref="O192:O211" si="226">(N192/I192)*H192</f>
        <v>0</v>
      </c>
      <c r="P192" s="621">
        <v>0</v>
      </c>
      <c r="Q192" s="324">
        <f t="shared" ref="Q192:Q211" si="227">P192/I192</f>
        <v>0</v>
      </c>
      <c r="R192" s="366">
        <v>0</v>
      </c>
      <c r="S192" s="324">
        <f t="shared" ref="S192:S211" si="228">(R192/I192)*H192</f>
        <v>0</v>
      </c>
      <c r="T192" s="325">
        <v>0</v>
      </c>
      <c r="U192" s="324">
        <f t="shared" ref="U192:U211" si="229">(T192/I192)</f>
        <v>0</v>
      </c>
      <c r="V192" s="366">
        <v>0</v>
      </c>
      <c r="W192" s="324">
        <f t="shared" ref="W192:W211" si="230">(V192/I192)</f>
        <v>0</v>
      </c>
      <c r="X192" s="324">
        <v>0</v>
      </c>
      <c r="Y192" s="325">
        <v>0</v>
      </c>
      <c r="Z192" s="324">
        <f t="shared" ref="Z192:Z211" si="231">Y192/I192</f>
        <v>0</v>
      </c>
      <c r="AA192" s="324"/>
      <c r="AB192" s="326">
        <v>7.0000000000000007E-2</v>
      </c>
      <c r="AC192" s="326">
        <v>5.0000000000000001E-3</v>
      </c>
      <c r="AD192" s="324">
        <f t="shared" ref="AD192:AD211" si="232">D192*AB192</f>
        <v>0</v>
      </c>
      <c r="AE192" s="327">
        <f t="shared" ref="AE192:AE211" si="233">D192*AC192</f>
        <v>0</v>
      </c>
    </row>
    <row r="193" spans="1:31" x14ac:dyDescent="0.25">
      <c r="A193" s="313" t="s">
        <v>324</v>
      </c>
      <c r="B193" s="314" t="s">
        <v>8</v>
      </c>
      <c r="C193" s="314" t="s">
        <v>1</v>
      </c>
      <c r="D193" s="426"/>
      <c r="E193" s="315">
        <f t="shared" si="221"/>
        <v>0</v>
      </c>
      <c r="F193" s="315">
        <f t="shared" si="222"/>
        <v>0</v>
      </c>
      <c r="G193" s="400" t="e">
        <f t="shared" si="223"/>
        <v>#DIV/0!</v>
      </c>
      <c r="H193" s="314">
        <v>6</v>
      </c>
      <c r="I193" s="692">
        <v>32</v>
      </c>
      <c r="J193" s="743">
        <v>1.2</v>
      </c>
      <c r="K193" s="863"/>
      <c r="L193" s="315">
        <f t="shared" si="224"/>
        <v>0</v>
      </c>
      <c r="M193" s="316">
        <f t="shared" si="225"/>
        <v>0</v>
      </c>
      <c r="N193" s="317">
        <v>0</v>
      </c>
      <c r="O193" s="316">
        <f t="shared" si="226"/>
        <v>0</v>
      </c>
      <c r="P193" s="622">
        <v>0</v>
      </c>
      <c r="Q193" s="316">
        <f t="shared" si="227"/>
        <v>0</v>
      </c>
      <c r="R193" s="365">
        <v>0</v>
      </c>
      <c r="S193" s="316">
        <f t="shared" si="228"/>
        <v>0</v>
      </c>
      <c r="T193" s="317">
        <v>0</v>
      </c>
      <c r="U193" s="316">
        <f t="shared" si="229"/>
        <v>0</v>
      </c>
      <c r="V193" s="365">
        <v>0</v>
      </c>
      <c r="W193" s="316">
        <f t="shared" si="230"/>
        <v>0</v>
      </c>
      <c r="X193" s="316">
        <v>0</v>
      </c>
      <c r="Y193" s="317">
        <v>0</v>
      </c>
      <c r="Z193" s="316">
        <f t="shared" si="231"/>
        <v>0</v>
      </c>
      <c r="AA193" s="316"/>
      <c r="AB193" s="318">
        <v>7.0000000000000007E-2</v>
      </c>
      <c r="AC193" s="318">
        <v>5.0000000000000001E-3</v>
      </c>
      <c r="AD193" s="316">
        <f t="shared" si="232"/>
        <v>0</v>
      </c>
      <c r="AE193" s="319">
        <f t="shared" si="233"/>
        <v>0</v>
      </c>
    </row>
    <row r="194" spans="1:31" x14ac:dyDescent="0.25">
      <c r="A194" s="313" t="s">
        <v>324</v>
      </c>
      <c r="B194" s="314" t="s">
        <v>9</v>
      </c>
      <c r="C194" s="314" t="s">
        <v>1</v>
      </c>
      <c r="D194" s="426"/>
      <c r="E194" s="315">
        <f t="shared" si="221"/>
        <v>0</v>
      </c>
      <c r="F194" s="315">
        <f t="shared" si="222"/>
        <v>0</v>
      </c>
      <c r="G194" s="400" t="e">
        <f t="shared" si="223"/>
        <v>#DIV/0!</v>
      </c>
      <c r="H194" s="314">
        <v>6</v>
      </c>
      <c r="I194" s="692">
        <v>32</v>
      </c>
      <c r="J194" s="743">
        <v>1.2</v>
      </c>
      <c r="K194" s="863"/>
      <c r="L194" s="315">
        <f t="shared" si="224"/>
        <v>0</v>
      </c>
      <c r="M194" s="316">
        <f t="shared" si="225"/>
        <v>0</v>
      </c>
      <c r="N194" s="317">
        <v>0</v>
      </c>
      <c r="O194" s="316">
        <f t="shared" si="226"/>
        <v>0</v>
      </c>
      <c r="P194" s="622">
        <v>0</v>
      </c>
      <c r="Q194" s="316">
        <f t="shared" si="227"/>
        <v>0</v>
      </c>
      <c r="R194" s="365">
        <v>0</v>
      </c>
      <c r="S194" s="316">
        <f t="shared" si="228"/>
        <v>0</v>
      </c>
      <c r="T194" s="317">
        <v>0</v>
      </c>
      <c r="U194" s="316">
        <f t="shared" si="229"/>
        <v>0</v>
      </c>
      <c r="V194" s="365">
        <v>0</v>
      </c>
      <c r="W194" s="316">
        <f t="shared" si="230"/>
        <v>0</v>
      </c>
      <c r="X194" s="316">
        <v>0</v>
      </c>
      <c r="Y194" s="317">
        <v>0</v>
      </c>
      <c r="Z194" s="316">
        <f t="shared" si="231"/>
        <v>0</v>
      </c>
      <c r="AA194" s="316"/>
      <c r="AB194" s="318">
        <v>7.0000000000000007E-2</v>
      </c>
      <c r="AC194" s="318">
        <v>5.0000000000000001E-3</v>
      </c>
      <c r="AD194" s="316">
        <f t="shared" si="232"/>
        <v>0</v>
      </c>
      <c r="AE194" s="319">
        <f t="shared" si="233"/>
        <v>0</v>
      </c>
    </row>
    <row r="195" spans="1:31" x14ac:dyDescent="0.2">
      <c r="A195" s="313" t="s">
        <v>324</v>
      </c>
      <c r="B195" s="314" t="s">
        <v>10</v>
      </c>
      <c r="C195" s="314" t="s">
        <v>1</v>
      </c>
      <c r="D195" s="426">
        <v>1300</v>
      </c>
      <c r="E195" s="315">
        <f t="shared" si="221"/>
        <v>899.6875</v>
      </c>
      <c r="F195" s="315">
        <f t="shared" si="222"/>
        <v>400.3125</v>
      </c>
      <c r="G195" s="400">
        <f t="shared" si="223"/>
        <v>0.30793269230769232</v>
      </c>
      <c r="H195" s="314">
        <v>6</v>
      </c>
      <c r="I195" s="692">
        <v>32</v>
      </c>
      <c r="J195" s="743">
        <v>1.2</v>
      </c>
      <c r="K195" s="845">
        <v>5670</v>
      </c>
      <c r="L195" s="315">
        <f t="shared" si="224"/>
        <v>177.1875</v>
      </c>
      <c r="M195" s="316">
        <f t="shared" si="225"/>
        <v>177.1875</v>
      </c>
      <c r="N195" s="317">
        <v>0</v>
      </c>
      <c r="O195" s="316">
        <f t="shared" si="226"/>
        <v>0</v>
      </c>
      <c r="P195" s="622">
        <v>20000</v>
      </c>
      <c r="Q195" s="316">
        <f t="shared" si="227"/>
        <v>625</v>
      </c>
      <c r="R195" s="365">
        <v>0</v>
      </c>
      <c r="S195" s="316">
        <f t="shared" si="228"/>
        <v>0</v>
      </c>
      <c r="T195" s="317">
        <v>0</v>
      </c>
      <c r="U195" s="316">
        <f t="shared" si="229"/>
        <v>0</v>
      </c>
      <c r="V195" s="365">
        <v>0</v>
      </c>
      <c r="W195" s="316">
        <f t="shared" si="230"/>
        <v>0</v>
      </c>
      <c r="X195" s="316">
        <v>0</v>
      </c>
      <c r="Y195" s="317">
        <v>0</v>
      </c>
      <c r="Z195" s="316">
        <f t="shared" si="231"/>
        <v>0</v>
      </c>
      <c r="AA195" s="316"/>
      <c r="AB195" s="318">
        <v>7.0000000000000007E-2</v>
      </c>
      <c r="AC195" s="318">
        <v>5.0000000000000001E-3</v>
      </c>
      <c r="AD195" s="316">
        <f t="shared" si="232"/>
        <v>91.000000000000014</v>
      </c>
      <c r="AE195" s="319">
        <f t="shared" si="233"/>
        <v>6.5</v>
      </c>
    </row>
    <row r="196" spans="1:31" ht="13.5" thickBot="1" x14ac:dyDescent="0.25">
      <c r="A196" s="328" t="s">
        <v>324</v>
      </c>
      <c r="B196" s="329" t="s">
        <v>11</v>
      </c>
      <c r="C196" s="329" t="s">
        <v>1</v>
      </c>
      <c r="D196" s="427">
        <v>1300</v>
      </c>
      <c r="E196" s="330">
        <f t="shared" si="221"/>
        <v>903.59375</v>
      </c>
      <c r="F196" s="330">
        <f t="shared" si="222"/>
        <v>396.40625</v>
      </c>
      <c r="G196" s="401">
        <f t="shared" si="223"/>
        <v>0.30492788461538461</v>
      </c>
      <c r="H196" s="329">
        <v>6</v>
      </c>
      <c r="I196" s="693">
        <v>32</v>
      </c>
      <c r="J196" s="744">
        <v>1.2</v>
      </c>
      <c r="K196" s="845">
        <v>5795</v>
      </c>
      <c r="L196" s="330">
        <f t="shared" si="224"/>
        <v>181.09375</v>
      </c>
      <c r="M196" s="331">
        <f t="shared" si="225"/>
        <v>181.09375</v>
      </c>
      <c r="N196" s="332">
        <v>0</v>
      </c>
      <c r="O196" s="331">
        <f t="shared" si="226"/>
        <v>0</v>
      </c>
      <c r="P196" s="623">
        <v>20000</v>
      </c>
      <c r="Q196" s="331">
        <f t="shared" si="227"/>
        <v>625</v>
      </c>
      <c r="R196" s="367">
        <v>0</v>
      </c>
      <c r="S196" s="331">
        <f t="shared" si="228"/>
        <v>0</v>
      </c>
      <c r="T196" s="332">
        <v>0</v>
      </c>
      <c r="U196" s="331">
        <f t="shared" si="229"/>
        <v>0</v>
      </c>
      <c r="V196" s="367">
        <v>0</v>
      </c>
      <c r="W196" s="331">
        <f t="shared" si="230"/>
        <v>0</v>
      </c>
      <c r="X196" s="331">
        <v>0</v>
      </c>
      <c r="Y196" s="332">
        <v>0</v>
      </c>
      <c r="Z196" s="331">
        <f t="shared" si="231"/>
        <v>0</v>
      </c>
      <c r="AA196" s="331"/>
      <c r="AB196" s="333">
        <v>7.0000000000000007E-2</v>
      </c>
      <c r="AC196" s="333">
        <v>5.0000000000000001E-3</v>
      </c>
      <c r="AD196" s="331">
        <f t="shared" si="232"/>
        <v>91.000000000000014</v>
      </c>
      <c r="AE196" s="334">
        <f t="shared" si="233"/>
        <v>6.5</v>
      </c>
    </row>
    <row r="197" spans="1:31" x14ac:dyDescent="0.25">
      <c r="A197" s="385" t="s">
        <v>325</v>
      </c>
      <c r="B197" s="322" t="s">
        <v>7</v>
      </c>
      <c r="C197" s="322" t="s">
        <v>1</v>
      </c>
      <c r="D197" s="425"/>
      <c r="E197" s="323">
        <f t="shared" si="221"/>
        <v>0</v>
      </c>
      <c r="F197" s="323">
        <f t="shared" si="222"/>
        <v>0</v>
      </c>
      <c r="G197" s="399" t="e">
        <f t="shared" si="223"/>
        <v>#DIV/0!</v>
      </c>
      <c r="H197" s="322">
        <v>6</v>
      </c>
      <c r="I197" s="691">
        <v>32</v>
      </c>
      <c r="J197" s="742">
        <v>1.2</v>
      </c>
      <c r="K197" s="865"/>
      <c r="L197" s="323">
        <f t="shared" si="224"/>
        <v>0</v>
      </c>
      <c r="M197" s="324">
        <f t="shared" si="225"/>
        <v>0</v>
      </c>
      <c r="N197" s="325">
        <v>0</v>
      </c>
      <c r="O197" s="324">
        <f t="shared" si="226"/>
        <v>0</v>
      </c>
      <c r="P197" s="621">
        <v>0</v>
      </c>
      <c r="Q197" s="324">
        <f t="shared" si="227"/>
        <v>0</v>
      </c>
      <c r="R197" s="366">
        <v>0</v>
      </c>
      <c r="S197" s="324">
        <f t="shared" si="228"/>
        <v>0</v>
      </c>
      <c r="T197" s="325">
        <v>0</v>
      </c>
      <c r="U197" s="324">
        <f t="shared" si="229"/>
        <v>0</v>
      </c>
      <c r="V197" s="366">
        <v>0</v>
      </c>
      <c r="W197" s="324">
        <f t="shared" si="230"/>
        <v>0</v>
      </c>
      <c r="X197" s="324">
        <v>0</v>
      </c>
      <c r="Y197" s="325">
        <v>0</v>
      </c>
      <c r="Z197" s="324">
        <f t="shared" si="231"/>
        <v>0</v>
      </c>
      <c r="AA197" s="324"/>
      <c r="AB197" s="326">
        <v>7.0000000000000007E-2</v>
      </c>
      <c r="AC197" s="326">
        <v>5.0000000000000001E-3</v>
      </c>
      <c r="AD197" s="324">
        <f t="shared" si="232"/>
        <v>0</v>
      </c>
      <c r="AE197" s="327">
        <f t="shared" si="233"/>
        <v>0</v>
      </c>
    </row>
    <row r="198" spans="1:31" x14ac:dyDescent="0.25">
      <c r="A198" s="313" t="s">
        <v>325</v>
      </c>
      <c r="B198" s="314" t="s">
        <v>8</v>
      </c>
      <c r="C198" s="314" t="s">
        <v>1</v>
      </c>
      <c r="D198" s="426"/>
      <c r="E198" s="315">
        <f t="shared" si="221"/>
        <v>0</v>
      </c>
      <c r="F198" s="315">
        <f t="shared" si="222"/>
        <v>0</v>
      </c>
      <c r="G198" s="400" t="e">
        <f t="shared" si="223"/>
        <v>#DIV/0!</v>
      </c>
      <c r="H198" s="314">
        <v>6</v>
      </c>
      <c r="I198" s="692">
        <v>32</v>
      </c>
      <c r="J198" s="743">
        <v>1.2</v>
      </c>
      <c r="K198" s="863"/>
      <c r="L198" s="315">
        <f t="shared" si="224"/>
        <v>0</v>
      </c>
      <c r="M198" s="316">
        <f t="shared" si="225"/>
        <v>0</v>
      </c>
      <c r="N198" s="317">
        <v>0</v>
      </c>
      <c r="O198" s="316">
        <f t="shared" si="226"/>
        <v>0</v>
      </c>
      <c r="P198" s="622">
        <v>0</v>
      </c>
      <c r="Q198" s="316">
        <f t="shared" si="227"/>
        <v>0</v>
      </c>
      <c r="R198" s="365">
        <v>0</v>
      </c>
      <c r="S198" s="316">
        <f t="shared" si="228"/>
        <v>0</v>
      </c>
      <c r="T198" s="317">
        <v>0</v>
      </c>
      <c r="U198" s="316">
        <f t="shared" si="229"/>
        <v>0</v>
      </c>
      <c r="V198" s="365">
        <v>0</v>
      </c>
      <c r="W198" s="316">
        <f t="shared" si="230"/>
        <v>0</v>
      </c>
      <c r="X198" s="316">
        <v>0</v>
      </c>
      <c r="Y198" s="317">
        <v>0</v>
      </c>
      <c r="Z198" s="316">
        <f t="shared" si="231"/>
        <v>0</v>
      </c>
      <c r="AA198" s="316"/>
      <c r="AB198" s="318">
        <v>7.0000000000000007E-2</v>
      </c>
      <c r="AC198" s="318">
        <v>5.0000000000000001E-3</v>
      </c>
      <c r="AD198" s="316">
        <f t="shared" si="232"/>
        <v>0</v>
      </c>
      <c r="AE198" s="319">
        <f t="shared" si="233"/>
        <v>0</v>
      </c>
    </row>
    <row r="199" spans="1:31" x14ac:dyDescent="0.25">
      <c r="A199" s="313" t="s">
        <v>325</v>
      </c>
      <c r="B199" s="314" t="s">
        <v>9</v>
      </c>
      <c r="C199" s="314" t="s">
        <v>1</v>
      </c>
      <c r="D199" s="426"/>
      <c r="E199" s="315">
        <f t="shared" si="221"/>
        <v>0</v>
      </c>
      <c r="F199" s="315">
        <f t="shared" si="222"/>
        <v>0</v>
      </c>
      <c r="G199" s="400" t="e">
        <f t="shared" si="223"/>
        <v>#DIV/0!</v>
      </c>
      <c r="H199" s="314">
        <v>6</v>
      </c>
      <c r="I199" s="692">
        <v>32</v>
      </c>
      <c r="J199" s="743">
        <v>1.2</v>
      </c>
      <c r="K199" s="863"/>
      <c r="L199" s="315">
        <f t="shared" si="224"/>
        <v>0</v>
      </c>
      <c r="M199" s="316">
        <f t="shared" si="225"/>
        <v>0</v>
      </c>
      <c r="N199" s="317">
        <v>0</v>
      </c>
      <c r="O199" s="316">
        <f t="shared" si="226"/>
        <v>0</v>
      </c>
      <c r="P199" s="622">
        <v>0</v>
      </c>
      <c r="Q199" s="316">
        <f t="shared" si="227"/>
        <v>0</v>
      </c>
      <c r="R199" s="365">
        <v>0</v>
      </c>
      <c r="S199" s="316">
        <f t="shared" si="228"/>
        <v>0</v>
      </c>
      <c r="T199" s="317">
        <v>0</v>
      </c>
      <c r="U199" s="316">
        <f t="shared" si="229"/>
        <v>0</v>
      </c>
      <c r="V199" s="365">
        <v>0</v>
      </c>
      <c r="W199" s="316">
        <f t="shared" si="230"/>
        <v>0</v>
      </c>
      <c r="X199" s="316">
        <v>0</v>
      </c>
      <c r="Y199" s="317">
        <v>0</v>
      </c>
      <c r="Z199" s="316">
        <f t="shared" si="231"/>
        <v>0</v>
      </c>
      <c r="AA199" s="316"/>
      <c r="AB199" s="318">
        <v>7.0000000000000007E-2</v>
      </c>
      <c r="AC199" s="318">
        <v>5.0000000000000001E-3</v>
      </c>
      <c r="AD199" s="316">
        <f t="shared" si="232"/>
        <v>0</v>
      </c>
      <c r="AE199" s="319">
        <f t="shared" si="233"/>
        <v>0</v>
      </c>
    </row>
    <row r="200" spans="1:31" x14ac:dyDescent="0.2">
      <c r="A200" s="313" t="s">
        <v>325</v>
      </c>
      <c r="B200" s="314" t="s">
        <v>10</v>
      </c>
      <c r="C200" s="314" t="s">
        <v>1</v>
      </c>
      <c r="D200" s="426">
        <v>1300</v>
      </c>
      <c r="E200" s="315">
        <f t="shared" si="221"/>
        <v>899.6875</v>
      </c>
      <c r="F200" s="315">
        <f t="shared" si="222"/>
        <v>400.3125</v>
      </c>
      <c r="G200" s="400">
        <f t="shared" si="223"/>
        <v>0.30793269230769232</v>
      </c>
      <c r="H200" s="314">
        <v>6</v>
      </c>
      <c r="I200" s="692">
        <v>32</v>
      </c>
      <c r="J200" s="743">
        <v>1.2</v>
      </c>
      <c r="K200" s="845">
        <v>5670</v>
      </c>
      <c r="L200" s="315">
        <f t="shared" si="224"/>
        <v>177.1875</v>
      </c>
      <c r="M200" s="316">
        <f t="shared" si="225"/>
        <v>177.1875</v>
      </c>
      <c r="N200" s="317">
        <v>0</v>
      </c>
      <c r="O200" s="316">
        <f t="shared" si="226"/>
        <v>0</v>
      </c>
      <c r="P200" s="622">
        <v>20000</v>
      </c>
      <c r="Q200" s="316">
        <f t="shared" si="227"/>
        <v>625</v>
      </c>
      <c r="R200" s="365">
        <v>0</v>
      </c>
      <c r="S200" s="316">
        <f t="shared" si="228"/>
        <v>0</v>
      </c>
      <c r="T200" s="317">
        <v>0</v>
      </c>
      <c r="U200" s="316">
        <f t="shared" si="229"/>
        <v>0</v>
      </c>
      <c r="V200" s="365">
        <v>0</v>
      </c>
      <c r="W200" s="316">
        <f t="shared" si="230"/>
        <v>0</v>
      </c>
      <c r="X200" s="316">
        <v>0</v>
      </c>
      <c r="Y200" s="317">
        <v>0</v>
      </c>
      <c r="Z200" s="316">
        <f t="shared" si="231"/>
        <v>0</v>
      </c>
      <c r="AA200" s="316"/>
      <c r="AB200" s="318">
        <v>7.0000000000000007E-2</v>
      </c>
      <c r="AC200" s="318">
        <v>5.0000000000000001E-3</v>
      </c>
      <c r="AD200" s="316">
        <f t="shared" si="232"/>
        <v>91.000000000000014</v>
      </c>
      <c r="AE200" s="319">
        <f t="shared" si="233"/>
        <v>6.5</v>
      </c>
    </row>
    <row r="201" spans="1:31" ht="13.5" thickBot="1" x14ac:dyDescent="0.25">
      <c r="A201" s="328" t="s">
        <v>325</v>
      </c>
      <c r="B201" s="329" t="s">
        <v>11</v>
      </c>
      <c r="C201" s="329" t="s">
        <v>1</v>
      </c>
      <c r="D201" s="427">
        <v>1300</v>
      </c>
      <c r="E201" s="330">
        <f t="shared" si="221"/>
        <v>903.59375</v>
      </c>
      <c r="F201" s="330">
        <f t="shared" si="222"/>
        <v>396.40625</v>
      </c>
      <c r="G201" s="401">
        <f t="shared" si="223"/>
        <v>0.30492788461538461</v>
      </c>
      <c r="H201" s="329">
        <v>6</v>
      </c>
      <c r="I201" s="693">
        <v>32</v>
      </c>
      <c r="J201" s="744">
        <v>1.2</v>
      </c>
      <c r="K201" s="845">
        <v>5795</v>
      </c>
      <c r="L201" s="330">
        <f t="shared" si="224"/>
        <v>181.09375</v>
      </c>
      <c r="M201" s="331">
        <f t="shared" si="225"/>
        <v>181.09375</v>
      </c>
      <c r="N201" s="332">
        <v>0</v>
      </c>
      <c r="O201" s="331">
        <f t="shared" si="226"/>
        <v>0</v>
      </c>
      <c r="P201" s="623">
        <v>20000</v>
      </c>
      <c r="Q201" s="331">
        <f t="shared" si="227"/>
        <v>625</v>
      </c>
      <c r="R201" s="367">
        <v>0</v>
      </c>
      <c r="S201" s="331">
        <f t="shared" si="228"/>
        <v>0</v>
      </c>
      <c r="T201" s="332">
        <v>0</v>
      </c>
      <c r="U201" s="331">
        <f t="shared" si="229"/>
        <v>0</v>
      </c>
      <c r="V201" s="367">
        <v>0</v>
      </c>
      <c r="W201" s="331">
        <f t="shared" si="230"/>
        <v>0</v>
      </c>
      <c r="X201" s="331">
        <v>0</v>
      </c>
      <c r="Y201" s="332">
        <v>0</v>
      </c>
      <c r="Z201" s="331">
        <f t="shared" si="231"/>
        <v>0</v>
      </c>
      <c r="AA201" s="331"/>
      <c r="AB201" s="333">
        <v>7.0000000000000007E-2</v>
      </c>
      <c r="AC201" s="333">
        <v>5.0000000000000001E-3</v>
      </c>
      <c r="AD201" s="331">
        <f t="shared" si="232"/>
        <v>91.000000000000014</v>
      </c>
      <c r="AE201" s="334">
        <f t="shared" si="233"/>
        <v>6.5</v>
      </c>
    </row>
    <row r="202" spans="1:31" x14ac:dyDescent="0.25">
      <c r="A202" s="385" t="s">
        <v>326</v>
      </c>
      <c r="B202" s="322" t="s">
        <v>7</v>
      </c>
      <c r="C202" s="322" t="s">
        <v>1</v>
      </c>
      <c r="D202" s="425"/>
      <c r="E202" s="323">
        <f t="shared" si="221"/>
        <v>0</v>
      </c>
      <c r="F202" s="323">
        <f t="shared" si="222"/>
        <v>0</v>
      </c>
      <c r="G202" s="399" t="e">
        <f t="shared" si="223"/>
        <v>#DIV/0!</v>
      </c>
      <c r="H202" s="322">
        <v>6</v>
      </c>
      <c r="I202" s="691">
        <v>32</v>
      </c>
      <c r="J202" s="742">
        <v>1.2</v>
      </c>
      <c r="K202" s="862"/>
      <c r="L202" s="323">
        <f t="shared" si="224"/>
        <v>0</v>
      </c>
      <c r="M202" s="324">
        <f t="shared" si="225"/>
        <v>0</v>
      </c>
      <c r="N202" s="325">
        <v>0</v>
      </c>
      <c r="O202" s="324">
        <f t="shared" si="226"/>
        <v>0</v>
      </c>
      <c r="P202" s="621">
        <v>0</v>
      </c>
      <c r="Q202" s="324">
        <f t="shared" si="227"/>
        <v>0</v>
      </c>
      <c r="R202" s="366">
        <v>0</v>
      </c>
      <c r="S202" s="324">
        <f t="shared" si="228"/>
        <v>0</v>
      </c>
      <c r="T202" s="325">
        <v>0</v>
      </c>
      <c r="U202" s="324">
        <f t="shared" si="229"/>
        <v>0</v>
      </c>
      <c r="V202" s="366">
        <v>0</v>
      </c>
      <c r="W202" s="324">
        <f t="shared" si="230"/>
        <v>0</v>
      </c>
      <c r="X202" s="324">
        <v>0</v>
      </c>
      <c r="Y202" s="325">
        <v>0</v>
      </c>
      <c r="Z202" s="324">
        <f t="shared" si="231"/>
        <v>0</v>
      </c>
      <c r="AA202" s="324"/>
      <c r="AB202" s="326">
        <v>7.0000000000000007E-2</v>
      </c>
      <c r="AC202" s="326">
        <v>5.0000000000000001E-3</v>
      </c>
      <c r="AD202" s="324">
        <f t="shared" si="232"/>
        <v>0</v>
      </c>
      <c r="AE202" s="327">
        <f t="shared" si="233"/>
        <v>0</v>
      </c>
    </row>
    <row r="203" spans="1:31" x14ac:dyDescent="0.25">
      <c r="A203" s="313" t="s">
        <v>326</v>
      </c>
      <c r="B203" s="314" t="s">
        <v>8</v>
      </c>
      <c r="C203" s="314" t="s">
        <v>1</v>
      </c>
      <c r="D203" s="426"/>
      <c r="E203" s="315">
        <f t="shared" si="221"/>
        <v>0</v>
      </c>
      <c r="F203" s="315">
        <f t="shared" si="222"/>
        <v>0</v>
      </c>
      <c r="G203" s="400" t="e">
        <f t="shared" si="223"/>
        <v>#DIV/0!</v>
      </c>
      <c r="H203" s="314">
        <v>6</v>
      </c>
      <c r="I203" s="692">
        <v>32</v>
      </c>
      <c r="J203" s="743">
        <v>1.2</v>
      </c>
      <c r="K203" s="863"/>
      <c r="L203" s="315">
        <f t="shared" si="224"/>
        <v>0</v>
      </c>
      <c r="M203" s="316">
        <f t="shared" si="225"/>
        <v>0</v>
      </c>
      <c r="N203" s="317">
        <v>0</v>
      </c>
      <c r="O203" s="316">
        <f t="shared" si="226"/>
        <v>0</v>
      </c>
      <c r="P203" s="622">
        <v>0</v>
      </c>
      <c r="Q203" s="316">
        <f t="shared" si="227"/>
        <v>0</v>
      </c>
      <c r="R203" s="365">
        <v>0</v>
      </c>
      <c r="S203" s="316">
        <f t="shared" si="228"/>
        <v>0</v>
      </c>
      <c r="T203" s="317">
        <v>0</v>
      </c>
      <c r="U203" s="316">
        <f t="shared" si="229"/>
        <v>0</v>
      </c>
      <c r="V203" s="365">
        <v>0</v>
      </c>
      <c r="W203" s="316">
        <f t="shared" si="230"/>
        <v>0</v>
      </c>
      <c r="X203" s="316">
        <v>0</v>
      </c>
      <c r="Y203" s="317">
        <v>0</v>
      </c>
      <c r="Z203" s="316">
        <f t="shared" si="231"/>
        <v>0</v>
      </c>
      <c r="AA203" s="316"/>
      <c r="AB203" s="318">
        <v>7.0000000000000007E-2</v>
      </c>
      <c r="AC203" s="318">
        <v>5.0000000000000001E-3</v>
      </c>
      <c r="AD203" s="316">
        <f t="shared" si="232"/>
        <v>0</v>
      </c>
      <c r="AE203" s="319">
        <f t="shared" si="233"/>
        <v>0</v>
      </c>
    </row>
    <row r="204" spans="1:31" x14ac:dyDescent="0.25">
      <c r="A204" s="313" t="s">
        <v>326</v>
      </c>
      <c r="B204" s="314" t="s">
        <v>9</v>
      </c>
      <c r="C204" s="314" t="s">
        <v>1</v>
      </c>
      <c r="D204" s="426"/>
      <c r="E204" s="315">
        <f t="shared" si="221"/>
        <v>0</v>
      </c>
      <c r="F204" s="315">
        <f t="shared" si="222"/>
        <v>0</v>
      </c>
      <c r="G204" s="400" t="e">
        <f t="shared" si="223"/>
        <v>#DIV/0!</v>
      </c>
      <c r="H204" s="314">
        <v>6</v>
      </c>
      <c r="I204" s="692">
        <v>32</v>
      </c>
      <c r="J204" s="743">
        <v>1.2</v>
      </c>
      <c r="K204" s="863"/>
      <c r="L204" s="315">
        <f t="shared" si="224"/>
        <v>0</v>
      </c>
      <c r="M204" s="316">
        <f t="shared" si="225"/>
        <v>0</v>
      </c>
      <c r="N204" s="317">
        <v>0</v>
      </c>
      <c r="O204" s="316">
        <f t="shared" si="226"/>
        <v>0</v>
      </c>
      <c r="P204" s="622">
        <v>0</v>
      </c>
      <c r="Q204" s="316">
        <f t="shared" si="227"/>
        <v>0</v>
      </c>
      <c r="R204" s="365">
        <v>0</v>
      </c>
      <c r="S204" s="316">
        <f t="shared" si="228"/>
        <v>0</v>
      </c>
      <c r="T204" s="317">
        <v>0</v>
      </c>
      <c r="U204" s="316">
        <f t="shared" si="229"/>
        <v>0</v>
      </c>
      <c r="V204" s="365">
        <v>0</v>
      </c>
      <c r="W204" s="316">
        <f t="shared" si="230"/>
        <v>0</v>
      </c>
      <c r="X204" s="316">
        <v>0</v>
      </c>
      <c r="Y204" s="317">
        <v>0</v>
      </c>
      <c r="Z204" s="316">
        <f t="shared" si="231"/>
        <v>0</v>
      </c>
      <c r="AA204" s="316"/>
      <c r="AB204" s="318">
        <v>7.0000000000000007E-2</v>
      </c>
      <c r="AC204" s="318">
        <v>5.0000000000000001E-3</v>
      </c>
      <c r="AD204" s="316">
        <f t="shared" si="232"/>
        <v>0</v>
      </c>
      <c r="AE204" s="319">
        <f t="shared" si="233"/>
        <v>0</v>
      </c>
    </row>
    <row r="205" spans="1:31" x14ac:dyDescent="0.2">
      <c r="A205" s="313" t="s">
        <v>326</v>
      </c>
      <c r="B205" s="314" t="s">
        <v>10</v>
      </c>
      <c r="C205" s="314" t="s">
        <v>1</v>
      </c>
      <c r="D205" s="426">
        <v>1000</v>
      </c>
      <c r="E205" s="315">
        <f t="shared" si="221"/>
        <v>720.9375</v>
      </c>
      <c r="F205" s="315">
        <f t="shared" si="222"/>
        <v>279.0625</v>
      </c>
      <c r="G205" s="400">
        <f t="shared" si="223"/>
        <v>0.27906249999999999</v>
      </c>
      <c r="H205" s="314">
        <v>6</v>
      </c>
      <c r="I205" s="692">
        <v>32</v>
      </c>
      <c r="J205" s="743">
        <v>1.2</v>
      </c>
      <c r="K205" s="845">
        <v>5670</v>
      </c>
      <c r="L205" s="315">
        <f t="shared" si="224"/>
        <v>177.1875</v>
      </c>
      <c r="M205" s="316">
        <f t="shared" si="225"/>
        <v>177.1875</v>
      </c>
      <c r="N205" s="317">
        <v>0</v>
      </c>
      <c r="O205" s="316">
        <f t="shared" si="226"/>
        <v>0</v>
      </c>
      <c r="P205" s="622">
        <v>15000</v>
      </c>
      <c r="Q205" s="316">
        <f t="shared" si="227"/>
        <v>468.75</v>
      </c>
      <c r="R205" s="365">
        <v>0</v>
      </c>
      <c r="S205" s="316">
        <f t="shared" si="228"/>
        <v>0</v>
      </c>
      <c r="T205" s="317">
        <v>0</v>
      </c>
      <c r="U205" s="316">
        <f t="shared" si="229"/>
        <v>0</v>
      </c>
      <c r="V205" s="365">
        <v>0</v>
      </c>
      <c r="W205" s="316">
        <f t="shared" si="230"/>
        <v>0</v>
      </c>
      <c r="X205" s="316">
        <v>0</v>
      </c>
      <c r="Y205" s="317">
        <v>0</v>
      </c>
      <c r="Z205" s="316">
        <f t="shared" si="231"/>
        <v>0</v>
      </c>
      <c r="AA205" s="316"/>
      <c r="AB205" s="318">
        <v>7.0000000000000007E-2</v>
      </c>
      <c r="AC205" s="318">
        <v>5.0000000000000001E-3</v>
      </c>
      <c r="AD205" s="316">
        <f t="shared" si="232"/>
        <v>70</v>
      </c>
      <c r="AE205" s="319">
        <f t="shared" si="233"/>
        <v>5</v>
      </c>
    </row>
    <row r="206" spans="1:31" ht="13.5" thickBot="1" x14ac:dyDescent="0.25">
      <c r="A206" s="328" t="s">
        <v>326</v>
      </c>
      <c r="B206" s="329" t="s">
        <v>11</v>
      </c>
      <c r="C206" s="329" t="s">
        <v>1</v>
      </c>
      <c r="D206" s="427">
        <v>1000</v>
      </c>
      <c r="E206" s="330">
        <f t="shared" si="221"/>
        <v>724.84375</v>
      </c>
      <c r="F206" s="330">
        <f t="shared" si="222"/>
        <v>275.15625</v>
      </c>
      <c r="G206" s="401">
        <f t="shared" si="223"/>
        <v>0.27515624999999999</v>
      </c>
      <c r="H206" s="329">
        <v>6</v>
      </c>
      <c r="I206" s="693">
        <v>32</v>
      </c>
      <c r="J206" s="744">
        <v>1.2</v>
      </c>
      <c r="K206" s="845">
        <v>5795</v>
      </c>
      <c r="L206" s="330">
        <f t="shared" si="224"/>
        <v>181.09375</v>
      </c>
      <c r="M206" s="331">
        <f t="shared" si="225"/>
        <v>181.09375</v>
      </c>
      <c r="N206" s="332">
        <v>0</v>
      </c>
      <c r="O206" s="331">
        <f t="shared" si="226"/>
        <v>0</v>
      </c>
      <c r="P206" s="623">
        <v>15000</v>
      </c>
      <c r="Q206" s="331">
        <f t="shared" si="227"/>
        <v>468.75</v>
      </c>
      <c r="R206" s="367">
        <v>0</v>
      </c>
      <c r="S206" s="331">
        <f t="shared" si="228"/>
        <v>0</v>
      </c>
      <c r="T206" s="332">
        <v>0</v>
      </c>
      <c r="U206" s="331">
        <f t="shared" si="229"/>
        <v>0</v>
      </c>
      <c r="V206" s="367">
        <v>0</v>
      </c>
      <c r="W206" s="331">
        <f t="shared" si="230"/>
        <v>0</v>
      </c>
      <c r="X206" s="331">
        <v>0</v>
      </c>
      <c r="Y206" s="332">
        <v>0</v>
      </c>
      <c r="Z206" s="331">
        <f t="shared" si="231"/>
        <v>0</v>
      </c>
      <c r="AA206" s="331"/>
      <c r="AB206" s="333">
        <v>7.0000000000000007E-2</v>
      </c>
      <c r="AC206" s="333">
        <v>5.0000000000000001E-3</v>
      </c>
      <c r="AD206" s="331">
        <f t="shared" si="232"/>
        <v>70</v>
      </c>
      <c r="AE206" s="334">
        <f t="shared" si="233"/>
        <v>5</v>
      </c>
    </row>
    <row r="207" spans="1:31" x14ac:dyDescent="0.25">
      <c r="A207" s="385" t="s">
        <v>327</v>
      </c>
      <c r="B207" s="322" t="s">
        <v>7</v>
      </c>
      <c r="C207" s="322" t="s">
        <v>1</v>
      </c>
      <c r="D207" s="425"/>
      <c r="E207" s="323">
        <f t="shared" si="221"/>
        <v>0</v>
      </c>
      <c r="F207" s="323">
        <f t="shared" si="222"/>
        <v>0</v>
      </c>
      <c r="G207" s="399" t="e">
        <f t="shared" si="223"/>
        <v>#DIV/0!</v>
      </c>
      <c r="H207" s="322">
        <v>6</v>
      </c>
      <c r="I207" s="691">
        <v>32</v>
      </c>
      <c r="J207" s="742">
        <v>1.2</v>
      </c>
      <c r="K207" s="865"/>
      <c r="L207" s="323">
        <f t="shared" si="224"/>
        <v>0</v>
      </c>
      <c r="M207" s="324">
        <f t="shared" si="225"/>
        <v>0</v>
      </c>
      <c r="N207" s="325">
        <v>0</v>
      </c>
      <c r="O207" s="324">
        <f t="shared" si="226"/>
        <v>0</v>
      </c>
      <c r="P207" s="621">
        <v>0</v>
      </c>
      <c r="Q207" s="324">
        <f t="shared" si="227"/>
        <v>0</v>
      </c>
      <c r="R207" s="366">
        <v>0</v>
      </c>
      <c r="S207" s="324">
        <f t="shared" si="228"/>
        <v>0</v>
      </c>
      <c r="T207" s="325">
        <v>0</v>
      </c>
      <c r="U207" s="324">
        <f t="shared" si="229"/>
        <v>0</v>
      </c>
      <c r="V207" s="366">
        <v>0</v>
      </c>
      <c r="W207" s="324">
        <f t="shared" si="230"/>
        <v>0</v>
      </c>
      <c r="X207" s="324">
        <v>0</v>
      </c>
      <c r="Y207" s="325">
        <v>0</v>
      </c>
      <c r="Z207" s="324">
        <f t="shared" si="231"/>
        <v>0</v>
      </c>
      <c r="AA207" s="324"/>
      <c r="AB207" s="326">
        <v>7.0000000000000007E-2</v>
      </c>
      <c r="AC207" s="326">
        <v>5.0000000000000001E-3</v>
      </c>
      <c r="AD207" s="324">
        <f t="shared" si="232"/>
        <v>0</v>
      </c>
      <c r="AE207" s="327">
        <f t="shared" si="233"/>
        <v>0</v>
      </c>
    </row>
    <row r="208" spans="1:31" x14ac:dyDescent="0.25">
      <c r="A208" s="313" t="s">
        <v>327</v>
      </c>
      <c r="B208" s="314" t="s">
        <v>8</v>
      </c>
      <c r="C208" s="314" t="s">
        <v>1</v>
      </c>
      <c r="D208" s="426"/>
      <c r="E208" s="315">
        <f t="shared" si="221"/>
        <v>0</v>
      </c>
      <c r="F208" s="315">
        <f t="shared" si="222"/>
        <v>0</v>
      </c>
      <c r="G208" s="400" t="e">
        <f t="shared" si="223"/>
        <v>#DIV/0!</v>
      </c>
      <c r="H208" s="314">
        <v>6</v>
      </c>
      <c r="I208" s="692">
        <v>32</v>
      </c>
      <c r="J208" s="743">
        <v>1.2</v>
      </c>
      <c r="K208" s="863"/>
      <c r="L208" s="315">
        <f t="shared" si="224"/>
        <v>0</v>
      </c>
      <c r="M208" s="316">
        <f t="shared" si="225"/>
        <v>0</v>
      </c>
      <c r="N208" s="317">
        <v>0</v>
      </c>
      <c r="O208" s="316">
        <f t="shared" si="226"/>
        <v>0</v>
      </c>
      <c r="P208" s="622">
        <v>0</v>
      </c>
      <c r="Q208" s="316">
        <f t="shared" si="227"/>
        <v>0</v>
      </c>
      <c r="R208" s="365">
        <v>0</v>
      </c>
      <c r="S208" s="316">
        <f t="shared" si="228"/>
        <v>0</v>
      </c>
      <c r="T208" s="317">
        <v>0</v>
      </c>
      <c r="U208" s="316">
        <f t="shared" si="229"/>
        <v>0</v>
      </c>
      <c r="V208" s="365">
        <v>0</v>
      </c>
      <c r="W208" s="316">
        <f t="shared" si="230"/>
        <v>0</v>
      </c>
      <c r="X208" s="316">
        <v>0</v>
      </c>
      <c r="Y208" s="317">
        <v>0</v>
      </c>
      <c r="Z208" s="316">
        <f t="shared" si="231"/>
        <v>0</v>
      </c>
      <c r="AA208" s="316"/>
      <c r="AB208" s="318">
        <v>7.0000000000000007E-2</v>
      </c>
      <c r="AC208" s="318">
        <v>5.0000000000000001E-3</v>
      </c>
      <c r="AD208" s="316">
        <f t="shared" si="232"/>
        <v>0</v>
      </c>
      <c r="AE208" s="319">
        <f t="shared" si="233"/>
        <v>0</v>
      </c>
    </row>
    <row r="209" spans="1:31" x14ac:dyDescent="0.25">
      <c r="A209" s="313" t="s">
        <v>327</v>
      </c>
      <c r="B209" s="314" t="s">
        <v>9</v>
      </c>
      <c r="C209" s="314" t="s">
        <v>1</v>
      </c>
      <c r="D209" s="426"/>
      <c r="E209" s="315">
        <f t="shared" si="221"/>
        <v>0</v>
      </c>
      <c r="F209" s="315">
        <f t="shared" si="222"/>
        <v>0</v>
      </c>
      <c r="G209" s="400" t="e">
        <f t="shared" si="223"/>
        <v>#DIV/0!</v>
      </c>
      <c r="H209" s="314">
        <v>6</v>
      </c>
      <c r="I209" s="692">
        <v>32</v>
      </c>
      <c r="J209" s="743">
        <v>1.2</v>
      </c>
      <c r="K209" s="863"/>
      <c r="L209" s="315">
        <f t="shared" si="224"/>
        <v>0</v>
      </c>
      <c r="M209" s="316">
        <f t="shared" si="225"/>
        <v>0</v>
      </c>
      <c r="N209" s="317">
        <v>0</v>
      </c>
      <c r="O209" s="316">
        <f t="shared" si="226"/>
        <v>0</v>
      </c>
      <c r="P209" s="622">
        <v>0</v>
      </c>
      <c r="Q209" s="316">
        <f t="shared" si="227"/>
        <v>0</v>
      </c>
      <c r="R209" s="365">
        <v>0</v>
      </c>
      <c r="S209" s="316">
        <f t="shared" si="228"/>
        <v>0</v>
      </c>
      <c r="T209" s="317">
        <v>0</v>
      </c>
      <c r="U209" s="316">
        <f t="shared" si="229"/>
        <v>0</v>
      </c>
      <c r="V209" s="365">
        <v>0</v>
      </c>
      <c r="W209" s="316">
        <f t="shared" si="230"/>
        <v>0</v>
      </c>
      <c r="X209" s="316">
        <v>0</v>
      </c>
      <c r="Y209" s="317">
        <v>0</v>
      </c>
      <c r="Z209" s="316">
        <f t="shared" si="231"/>
        <v>0</v>
      </c>
      <c r="AA209" s="316"/>
      <c r="AB209" s="318">
        <v>7.0000000000000007E-2</v>
      </c>
      <c r="AC209" s="318">
        <v>5.0000000000000001E-3</v>
      </c>
      <c r="AD209" s="316">
        <f t="shared" si="232"/>
        <v>0</v>
      </c>
      <c r="AE209" s="319">
        <f t="shared" si="233"/>
        <v>0</v>
      </c>
    </row>
    <row r="210" spans="1:31" x14ac:dyDescent="0.2">
      <c r="A210" s="313" t="s">
        <v>327</v>
      </c>
      <c r="B210" s="314" t="s">
        <v>10</v>
      </c>
      <c r="C210" s="314" t="s">
        <v>1</v>
      </c>
      <c r="D210" s="426">
        <v>1000</v>
      </c>
      <c r="E210" s="315">
        <f t="shared" si="221"/>
        <v>720.9375</v>
      </c>
      <c r="F210" s="315">
        <f t="shared" si="222"/>
        <v>279.0625</v>
      </c>
      <c r="G210" s="400">
        <f t="shared" si="223"/>
        <v>0.27906249999999999</v>
      </c>
      <c r="H210" s="314">
        <v>6</v>
      </c>
      <c r="I210" s="692">
        <v>32</v>
      </c>
      <c r="J210" s="743">
        <v>1.2</v>
      </c>
      <c r="K210" s="845">
        <v>5670</v>
      </c>
      <c r="L210" s="315">
        <f t="shared" si="224"/>
        <v>177.1875</v>
      </c>
      <c r="M210" s="316">
        <f t="shared" si="225"/>
        <v>177.1875</v>
      </c>
      <c r="N210" s="317">
        <v>0</v>
      </c>
      <c r="O210" s="316">
        <f t="shared" si="226"/>
        <v>0</v>
      </c>
      <c r="P210" s="622">
        <v>15000</v>
      </c>
      <c r="Q210" s="316">
        <f t="shared" si="227"/>
        <v>468.75</v>
      </c>
      <c r="R210" s="365">
        <v>0</v>
      </c>
      <c r="S210" s="316">
        <f t="shared" si="228"/>
        <v>0</v>
      </c>
      <c r="T210" s="317">
        <v>0</v>
      </c>
      <c r="U210" s="316">
        <f t="shared" si="229"/>
        <v>0</v>
      </c>
      <c r="V210" s="365">
        <v>0</v>
      </c>
      <c r="W210" s="316">
        <f t="shared" si="230"/>
        <v>0</v>
      </c>
      <c r="X210" s="316">
        <v>0</v>
      </c>
      <c r="Y210" s="317">
        <v>0</v>
      </c>
      <c r="Z210" s="316">
        <f t="shared" si="231"/>
        <v>0</v>
      </c>
      <c r="AA210" s="316"/>
      <c r="AB210" s="318">
        <v>7.0000000000000007E-2</v>
      </c>
      <c r="AC210" s="318">
        <v>5.0000000000000001E-3</v>
      </c>
      <c r="AD210" s="316">
        <f t="shared" si="232"/>
        <v>70</v>
      </c>
      <c r="AE210" s="319">
        <f t="shared" si="233"/>
        <v>5</v>
      </c>
    </row>
    <row r="211" spans="1:31" ht="13.5" thickBot="1" x14ac:dyDescent="0.25">
      <c r="A211" s="328" t="s">
        <v>327</v>
      </c>
      <c r="B211" s="329" t="s">
        <v>11</v>
      </c>
      <c r="C211" s="329" t="s">
        <v>1</v>
      </c>
      <c r="D211" s="427">
        <v>1000</v>
      </c>
      <c r="E211" s="330">
        <f t="shared" si="221"/>
        <v>724.84375</v>
      </c>
      <c r="F211" s="330">
        <f t="shared" si="222"/>
        <v>275.15625</v>
      </c>
      <c r="G211" s="401">
        <f t="shared" si="223"/>
        <v>0.27515624999999999</v>
      </c>
      <c r="H211" s="329">
        <v>6</v>
      </c>
      <c r="I211" s="693">
        <v>32</v>
      </c>
      <c r="J211" s="744">
        <v>1.2</v>
      </c>
      <c r="K211" s="845">
        <v>5795</v>
      </c>
      <c r="L211" s="330">
        <f t="shared" si="224"/>
        <v>181.09375</v>
      </c>
      <c r="M211" s="331">
        <f t="shared" si="225"/>
        <v>181.09375</v>
      </c>
      <c r="N211" s="332">
        <v>0</v>
      </c>
      <c r="O211" s="331">
        <f t="shared" si="226"/>
        <v>0</v>
      </c>
      <c r="P211" s="623">
        <v>15000</v>
      </c>
      <c r="Q211" s="331">
        <f t="shared" si="227"/>
        <v>468.75</v>
      </c>
      <c r="R211" s="367">
        <v>0</v>
      </c>
      <c r="S211" s="331">
        <f t="shared" si="228"/>
        <v>0</v>
      </c>
      <c r="T211" s="332">
        <v>0</v>
      </c>
      <c r="U211" s="331">
        <f t="shared" si="229"/>
        <v>0</v>
      </c>
      <c r="V211" s="367">
        <v>0</v>
      </c>
      <c r="W211" s="331">
        <f t="shared" si="230"/>
        <v>0</v>
      </c>
      <c r="X211" s="331">
        <v>0</v>
      </c>
      <c r="Y211" s="332">
        <v>0</v>
      </c>
      <c r="Z211" s="331">
        <f t="shared" si="231"/>
        <v>0</v>
      </c>
      <c r="AA211" s="331"/>
      <c r="AB211" s="333">
        <v>7.0000000000000007E-2</v>
      </c>
      <c r="AC211" s="333">
        <v>5.0000000000000001E-3</v>
      </c>
      <c r="AD211" s="331">
        <f t="shared" si="232"/>
        <v>70</v>
      </c>
      <c r="AE211" s="334">
        <f t="shared" si="233"/>
        <v>5</v>
      </c>
    </row>
    <row r="212" spans="1:31" x14ac:dyDescent="0.25">
      <c r="A212" s="385" t="s">
        <v>388</v>
      </c>
      <c r="B212" s="322" t="s">
        <v>7</v>
      </c>
      <c r="C212" s="322" t="s">
        <v>1</v>
      </c>
      <c r="D212" s="425"/>
      <c r="E212" s="323">
        <f t="shared" ref="E212:E221" si="234">SUM(M212,O212,Q212,S212,U212,W212,X212,Z212,AA212,AD212,AE212)</f>
        <v>0</v>
      </c>
      <c r="F212" s="323">
        <f t="shared" ref="F212:F221" si="235">D212-E212</f>
        <v>0</v>
      </c>
      <c r="G212" s="399" t="e">
        <f t="shared" ref="G212:G221" si="236">F212/D212</f>
        <v>#DIV/0!</v>
      </c>
      <c r="H212" s="322">
        <v>6</v>
      </c>
      <c r="I212" s="691">
        <v>32</v>
      </c>
      <c r="J212" s="742">
        <v>1.2</v>
      </c>
      <c r="K212" s="862"/>
      <c r="L212" s="323">
        <f t="shared" ref="L212:L221" si="237">K212/I212</f>
        <v>0</v>
      </c>
      <c r="M212" s="324">
        <f t="shared" ref="M212:M221" si="238">L212</f>
        <v>0</v>
      </c>
      <c r="N212" s="325">
        <v>0</v>
      </c>
      <c r="O212" s="324">
        <f t="shared" ref="O212:O221" si="239">(N212/I212)*H212</f>
        <v>0</v>
      </c>
      <c r="P212" s="621">
        <v>0</v>
      </c>
      <c r="Q212" s="324">
        <f t="shared" ref="Q212:Q221" si="240">P212/I212</f>
        <v>0</v>
      </c>
      <c r="R212" s="366">
        <v>0</v>
      </c>
      <c r="S212" s="324">
        <f t="shared" ref="S212:S221" si="241">(R212/I212)*H212</f>
        <v>0</v>
      </c>
      <c r="T212" s="325">
        <v>0</v>
      </c>
      <c r="U212" s="324">
        <f t="shared" ref="U212:U221" si="242">(T212/I212)</f>
        <v>0</v>
      </c>
      <c r="V212" s="366">
        <v>0</v>
      </c>
      <c r="W212" s="324">
        <f t="shared" ref="W212:W221" si="243">(V212/I212)</f>
        <v>0</v>
      </c>
      <c r="X212" s="324">
        <v>0</v>
      </c>
      <c r="Y212" s="325">
        <v>0</v>
      </c>
      <c r="Z212" s="324">
        <f t="shared" ref="Z212:Z221" si="244">Y212/I212</f>
        <v>0</v>
      </c>
      <c r="AA212" s="324"/>
      <c r="AB212" s="326">
        <v>7.0000000000000007E-2</v>
      </c>
      <c r="AC212" s="326">
        <v>5.0000000000000001E-3</v>
      </c>
      <c r="AD212" s="324">
        <f t="shared" ref="AD212:AD221" si="245">D212*AB212</f>
        <v>0</v>
      </c>
      <c r="AE212" s="327">
        <f t="shared" ref="AE212:AE221" si="246">D212*AC212</f>
        <v>0</v>
      </c>
    </row>
    <row r="213" spans="1:31" x14ac:dyDescent="0.25">
      <c r="A213" s="313" t="s">
        <v>388</v>
      </c>
      <c r="B213" s="314" t="s">
        <v>8</v>
      </c>
      <c r="C213" s="314" t="s">
        <v>1</v>
      </c>
      <c r="D213" s="426"/>
      <c r="E213" s="315">
        <f t="shared" si="234"/>
        <v>0</v>
      </c>
      <c r="F213" s="315">
        <f t="shared" si="235"/>
        <v>0</v>
      </c>
      <c r="G213" s="400" t="e">
        <f t="shared" si="236"/>
        <v>#DIV/0!</v>
      </c>
      <c r="H213" s="314">
        <v>6</v>
      </c>
      <c r="I213" s="692">
        <v>32</v>
      </c>
      <c r="J213" s="743">
        <v>1.2</v>
      </c>
      <c r="K213" s="863"/>
      <c r="L213" s="315">
        <f t="shared" si="237"/>
        <v>0</v>
      </c>
      <c r="M213" s="316">
        <f t="shared" si="238"/>
        <v>0</v>
      </c>
      <c r="N213" s="317">
        <v>0</v>
      </c>
      <c r="O213" s="316">
        <f t="shared" si="239"/>
        <v>0</v>
      </c>
      <c r="P213" s="622">
        <v>0</v>
      </c>
      <c r="Q213" s="316">
        <f t="shared" si="240"/>
        <v>0</v>
      </c>
      <c r="R213" s="365">
        <v>0</v>
      </c>
      <c r="S213" s="316">
        <f t="shared" si="241"/>
        <v>0</v>
      </c>
      <c r="T213" s="317">
        <v>0</v>
      </c>
      <c r="U213" s="316">
        <f t="shared" si="242"/>
        <v>0</v>
      </c>
      <c r="V213" s="365">
        <v>0</v>
      </c>
      <c r="W213" s="316">
        <f t="shared" si="243"/>
        <v>0</v>
      </c>
      <c r="X213" s="316">
        <v>0</v>
      </c>
      <c r="Y213" s="317">
        <v>0</v>
      </c>
      <c r="Z213" s="316">
        <f t="shared" si="244"/>
        <v>0</v>
      </c>
      <c r="AA213" s="316"/>
      <c r="AB213" s="318">
        <v>7.0000000000000007E-2</v>
      </c>
      <c r="AC213" s="318">
        <v>5.0000000000000001E-3</v>
      </c>
      <c r="AD213" s="316">
        <f t="shared" si="245"/>
        <v>0</v>
      </c>
      <c r="AE213" s="319">
        <f t="shared" si="246"/>
        <v>0</v>
      </c>
    </row>
    <row r="214" spans="1:31" x14ac:dyDescent="0.25">
      <c r="A214" s="313" t="s">
        <v>388</v>
      </c>
      <c r="B214" s="314" t="s">
        <v>9</v>
      </c>
      <c r="C214" s="314" t="s">
        <v>1</v>
      </c>
      <c r="D214" s="426"/>
      <c r="E214" s="315">
        <f t="shared" si="234"/>
        <v>0</v>
      </c>
      <c r="F214" s="315">
        <f t="shared" si="235"/>
        <v>0</v>
      </c>
      <c r="G214" s="400" t="e">
        <f t="shared" si="236"/>
        <v>#DIV/0!</v>
      </c>
      <c r="H214" s="314">
        <v>6</v>
      </c>
      <c r="I214" s="692">
        <v>32</v>
      </c>
      <c r="J214" s="743">
        <v>1.2</v>
      </c>
      <c r="K214" s="863"/>
      <c r="L214" s="315">
        <f t="shared" si="237"/>
        <v>0</v>
      </c>
      <c r="M214" s="316">
        <f t="shared" si="238"/>
        <v>0</v>
      </c>
      <c r="N214" s="317">
        <v>0</v>
      </c>
      <c r="O214" s="316">
        <f t="shared" si="239"/>
        <v>0</v>
      </c>
      <c r="P214" s="622">
        <v>0</v>
      </c>
      <c r="Q214" s="316">
        <f t="shared" si="240"/>
        <v>0</v>
      </c>
      <c r="R214" s="365">
        <v>0</v>
      </c>
      <c r="S214" s="316">
        <f t="shared" si="241"/>
        <v>0</v>
      </c>
      <c r="T214" s="317">
        <v>0</v>
      </c>
      <c r="U214" s="316">
        <f t="shared" si="242"/>
        <v>0</v>
      </c>
      <c r="V214" s="365">
        <v>0</v>
      </c>
      <c r="W214" s="316">
        <f t="shared" si="243"/>
        <v>0</v>
      </c>
      <c r="X214" s="316">
        <v>0</v>
      </c>
      <c r="Y214" s="317">
        <v>0</v>
      </c>
      <c r="Z214" s="316">
        <f t="shared" si="244"/>
        <v>0</v>
      </c>
      <c r="AA214" s="316"/>
      <c r="AB214" s="318">
        <v>7.0000000000000007E-2</v>
      </c>
      <c r="AC214" s="318">
        <v>5.0000000000000001E-3</v>
      </c>
      <c r="AD214" s="316">
        <f t="shared" si="245"/>
        <v>0</v>
      </c>
      <c r="AE214" s="319">
        <f t="shared" si="246"/>
        <v>0</v>
      </c>
    </row>
    <row r="215" spans="1:31" x14ac:dyDescent="0.2">
      <c r="A215" s="313" t="s">
        <v>388</v>
      </c>
      <c r="B215" s="314" t="s">
        <v>10</v>
      </c>
      <c r="C215" s="314" t="s">
        <v>1</v>
      </c>
      <c r="D215" s="426">
        <v>1200</v>
      </c>
      <c r="E215" s="315">
        <f t="shared" si="234"/>
        <v>798.4375</v>
      </c>
      <c r="F215" s="315">
        <f t="shared" si="235"/>
        <v>401.5625</v>
      </c>
      <c r="G215" s="400">
        <f t="shared" si="236"/>
        <v>0.33463541666666669</v>
      </c>
      <c r="H215" s="314">
        <v>6</v>
      </c>
      <c r="I215" s="692">
        <v>32</v>
      </c>
      <c r="J215" s="743">
        <v>1.2</v>
      </c>
      <c r="K215" s="845">
        <v>5670</v>
      </c>
      <c r="L215" s="315">
        <f t="shared" si="237"/>
        <v>177.1875</v>
      </c>
      <c r="M215" s="316">
        <f t="shared" si="238"/>
        <v>177.1875</v>
      </c>
      <c r="N215" s="317">
        <v>0</v>
      </c>
      <c r="O215" s="316">
        <f t="shared" si="239"/>
        <v>0</v>
      </c>
      <c r="P215" s="622">
        <v>17000</v>
      </c>
      <c r="Q215" s="316">
        <f t="shared" si="240"/>
        <v>531.25</v>
      </c>
      <c r="R215" s="365">
        <v>0</v>
      </c>
      <c r="S215" s="316">
        <f t="shared" si="241"/>
        <v>0</v>
      </c>
      <c r="T215" s="317">
        <v>0</v>
      </c>
      <c r="U215" s="316">
        <f t="shared" si="242"/>
        <v>0</v>
      </c>
      <c r="V215" s="365">
        <v>0</v>
      </c>
      <c r="W215" s="316">
        <f t="shared" si="243"/>
        <v>0</v>
      </c>
      <c r="X215" s="316">
        <v>0</v>
      </c>
      <c r="Y215" s="317">
        <v>0</v>
      </c>
      <c r="Z215" s="316">
        <f t="shared" si="244"/>
        <v>0</v>
      </c>
      <c r="AA215" s="316"/>
      <c r="AB215" s="318">
        <v>7.0000000000000007E-2</v>
      </c>
      <c r="AC215" s="318">
        <v>5.0000000000000001E-3</v>
      </c>
      <c r="AD215" s="316">
        <f t="shared" si="245"/>
        <v>84.000000000000014</v>
      </c>
      <c r="AE215" s="319">
        <f t="shared" si="246"/>
        <v>6</v>
      </c>
    </row>
    <row r="216" spans="1:31" ht="13.5" thickBot="1" x14ac:dyDescent="0.25">
      <c r="A216" s="328" t="s">
        <v>388</v>
      </c>
      <c r="B216" s="329" t="s">
        <v>11</v>
      </c>
      <c r="C216" s="329" t="s">
        <v>1</v>
      </c>
      <c r="D216" s="427">
        <v>1200</v>
      </c>
      <c r="E216" s="330">
        <f t="shared" si="234"/>
        <v>802.34375</v>
      </c>
      <c r="F216" s="330">
        <f t="shared" si="235"/>
        <v>397.65625</v>
      </c>
      <c r="G216" s="401">
        <f t="shared" si="236"/>
        <v>0.33138020833333331</v>
      </c>
      <c r="H216" s="329">
        <v>6</v>
      </c>
      <c r="I216" s="693">
        <v>32</v>
      </c>
      <c r="J216" s="744">
        <v>1.2</v>
      </c>
      <c r="K216" s="845">
        <v>5795</v>
      </c>
      <c r="L216" s="330">
        <f t="shared" si="237"/>
        <v>181.09375</v>
      </c>
      <c r="M216" s="331">
        <f t="shared" si="238"/>
        <v>181.09375</v>
      </c>
      <c r="N216" s="332">
        <v>0</v>
      </c>
      <c r="O216" s="331">
        <f t="shared" si="239"/>
        <v>0</v>
      </c>
      <c r="P216" s="623">
        <v>17000</v>
      </c>
      <c r="Q216" s="331">
        <f t="shared" si="240"/>
        <v>531.25</v>
      </c>
      <c r="R216" s="367">
        <v>0</v>
      </c>
      <c r="S216" s="331">
        <f t="shared" si="241"/>
        <v>0</v>
      </c>
      <c r="T216" s="332">
        <v>0</v>
      </c>
      <c r="U216" s="331">
        <f t="shared" si="242"/>
        <v>0</v>
      </c>
      <c r="V216" s="367">
        <v>0</v>
      </c>
      <c r="W216" s="331">
        <f t="shared" si="243"/>
        <v>0</v>
      </c>
      <c r="X216" s="331">
        <v>0</v>
      </c>
      <c r="Y216" s="332">
        <v>0</v>
      </c>
      <c r="Z216" s="331">
        <f t="shared" si="244"/>
        <v>0</v>
      </c>
      <c r="AA216" s="331"/>
      <c r="AB216" s="333">
        <v>7.0000000000000007E-2</v>
      </c>
      <c r="AC216" s="333">
        <v>5.0000000000000001E-3</v>
      </c>
      <c r="AD216" s="331">
        <f t="shared" si="245"/>
        <v>84.000000000000014</v>
      </c>
      <c r="AE216" s="334">
        <f t="shared" si="246"/>
        <v>6</v>
      </c>
    </row>
    <row r="217" spans="1:31" x14ac:dyDescent="0.25">
      <c r="A217" s="385" t="s">
        <v>389</v>
      </c>
      <c r="B217" s="322" t="s">
        <v>7</v>
      </c>
      <c r="C217" s="322" t="s">
        <v>1</v>
      </c>
      <c r="D217" s="425"/>
      <c r="E217" s="323">
        <f t="shared" si="234"/>
        <v>0</v>
      </c>
      <c r="F217" s="323">
        <f t="shared" si="235"/>
        <v>0</v>
      </c>
      <c r="G217" s="399" t="e">
        <f t="shared" si="236"/>
        <v>#DIV/0!</v>
      </c>
      <c r="H217" s="322">
        <v>6</v>
      </c>
      <c r="I217" s="691">
        <v>32</v>
      </c>
      <c r="J217" s="742">
        <v>1.2</v>
      </c>
      <c r="K217" s="865"/>
      <c r="L217" s="323">
        <f t="shared" si="237"/>
        <v>0</v>
      </c>
      <c r="M217" s="324">
        <f t="shared" si="238"/>
        <v>0</v>
      </c>
      <c r="N217" s="325">
        <v>0</v>
      </c>
      <c r="O217" s="324">
        <f t="shared" si="239"/>
        <v>0</v>
      </c>
      <c r="P217" s="621">
        <v>0</v>
      </c>
      <c r="Q217" s="324">
        <f t="shared" si="240"/>
        <v>0</v>
      </c>
      <c r="R217" s="366">
        <v>0</v>
      </c>
      <c r="S217" s="324">
        <f t="shared" si="241"/>
        <v>0</v>
      </c>
      <c r="T217" s="325">
        <v>0</v>
      </c>
      <c r="U217" s="324">
        <f t="shared" si="242"/>
        <v>0</v>
      </c>
      <c r="V217" s="366">
        <v>0</v>
      </c>
      <c r="W217" s="324">
        <f t="shared" si="243"/>
        <v>0</v>
      </c>
      <c r="X217" s="324">
        <v>0</v>
      </c>
      <c r="Y217" s="325">
        <v>0</v>
      </c>
      <c r="Z217" s="324">
        <f t="shared" si="244"/>
        <v>0</v>
      </c>
      <c r="AA217" s="324"/>
      <c r="AB217" s="326">
        <v>7.0000000000000007E-2</v>
      </c>
      <c r="AC217" s="326">
        <v>5.0000000000000001E-3</v>
      </c>
      <c r="AD217" s="324">
        <f t="shared" si="245"/>
        <v>0</v>
      </c>
      <c r="AE217" s="327">
        <f t="shared" si="246"/>
        <v>0</v>
      </c>
    </row>
    <row r="218" spans="1:31" x14ac:dyDescent="0.25">
      <c r="A218" s="313" t="s">
        <v>389</v>
      </c>
      <c r="B218" s="314" t="s">
        <v>8</v>
      </c>
      <c r="C218" s="314" t="s">
        <v>1</v>
      </c>
      <c r="D218" s="426"/>
      <c r="E218" s="315">
        <f t="shared" si="234"/>
        <v>0</v>
      </c>
      <c r="F218" s="315">
        <f t="shared" si="235"/>
        <v>0</v>
      </c>
      <c r="G218" s="400" t="e">
        <f t="shared" si="236"/>
        <v>#DIV/0!</v>
      </c>
      <c r="H218" s="314">
        <v>6</v>
      </c>
      <c r="I218" s="692">
        <v>32</v>
      </c>
      <c r="J218" s="743">
        <v>1.2</v>
      </c>
      <c r="K218" s="863"/>
      <c r="L218" s="315">
        <f t="shared" si="237"/>
        <v>0</v>
      </c>
      <c r="M218" s="316">
        <f t="shared" si="238"/>
        <v>0</v>
      </c>
      <c r="N218" s="317">
        <v>0</v>
      </c>
      <c r="O218" s="316">
        <f t="shared" si="239"/>
        <v>0</v>
      </c>
      <c r="P218" s="622">
        <v>0</v>
      </c>
      <c r="Q218" s="316">
        <f t="shared" si="240"/>
        <v>0</v>
      </c>
      <c r="R218" s="365">
        <v>0</v>
      </c>
      <c r="S218" s="316">
        <f t="shared" si="241"/>
        <v>0</v>
      </c>
      <c r="T218" s="317">
        <v>0</v>
      </c>
      <c r="U218" s="316">
        <f t="shared" si="242"/>
        <v>0</v>
      </c>
      <c r="V218" s="365">
        <v>0</v>
      </c>
      <c r="W218" s="316">
        <f t="shared" si="243"/>
        <v>0</v>
      </c>
      <c r="X218" s="316">
        <v>0</v>
      </c>
      <c r="Y218" s="317">
        <v>0</v>
      </c>
      <c r="Z218" s="316">
        <f t="shared" si="244"/>
        <v>0</v>
      </c>
      <c r="AA218" s="316"/>
      <c r="AB218" s="318">
        <v>7.0000000000000007E-2</v>
      </c>
      <c r="AC218" s="318">
        <v>5.0000000000000001E-3</v>
      </c>
      <c r="AD218" s="316">
        <f t="shared" si="245"/>
        <v>0</v>
      </c>
      <c r="AE218" s="319">
        <f t="shared" si="246"/>
        <v>0</v>
      </c>
    </row>
    <row r="219" spans="1:31" x14ac:dyDescent="0.25">
      <c r="A219" s="313" t="s">
        <v>389</v>
      </c>
      <c r="B219" s="314" t="s">
        <v>9</v>
      </c>
      <c r="C219" s="314" t="s">
        <v>1</v>
      </c>
      <c r="D219" s="426"/>
      <c r="E219" s="315">
        <f>SUM(M219,O219,Q219,S219,U219,W219,X219,Z219,AA219,AD219,AE219)</f>
        <v>0</v>
      </c>
      <c r="F219" s="315">
        <f t="shared" si="235"/>
        <v>0</v>
      </c>
      <c r="G219" s="400" t="e">
        <f t="shared" si="236"/>
        <v>#DIV/0!</v>
      </c>
      <c r="H219" s="314">
        <v>6</v>
      </c>
      <c r="I219" s="692">
        <v>32</v>
      </c>
      <c r="J219" s="743">
        <v>1.2</v>
      </c>
      <c r="K219" s="863"/>
      <c r="L219" s="315">
        <f t="shared" si="237"/>
        <v>0</v>
      </c>
      <c r="M219" s="316">
        <f t="shared" si="238"/>
        <v>0</v>
      </c>
      <c r="N219" s="317">
        <v>0</v>
      </c>
      <c r="O219" s="316">
        <f t="shared" si="239"/>
        <v>0</v>
      </c>
      <c r="P219" s="622">
        <v>0</v>
      </c>
      <c r="Q219" s="316">
        <f t="shared" si="240"/>
        <v>0</v>
      </c>
      <c r="R219" s="365">
        <v>0</v>
      </c>
      <c r="S219" s="316">
        <f t="shared" si="241"/>
        <v>0</v>
      </c>
      <c r="T219" s="317">
        <v>0</v>
      </c>
      <c r="U219" s="316">
        <f t="shared" si="242"/>
        <v>0</v>
      </c>
      <c r="V219" s="365">
        <v>0</v>
      </c>
      <c r="W219" s="316">
        <f t="shared" si="243"/>
        <v>0</v>
      </c>
      <c r="X219" s="316">
        <v>0</v>
      </c>
      <c r="Y219" s="317">
        <v>0</v>
      </c>
      <c r="Z219" s="316">
        <f t="shared" si="244"/>
        <v>0</v>
      </c>
      <c r="AA219" s="316"/>
      <c r="AB219" s="318">
        <v>7.0000000000000007E-2</v>
      </c>
      <c r="AC219" s="318">
        <v>5.0000000000000001E-3</v>
      </c>
      <c r="AD219" s="316">
        <f t="shared" si="245"/>
        <v>0</v>
      </c>
      <c r="AE219" s="319">
        <f t="shared" si="246"/>
        <v>0</v>
      </c>
    </row>
    <row r="220" spans="1:31" x14ac:dyDescent="0.2">
      <c r="A220" s="313" t="s">
        <v>389</v>
      </c>
      <c r="B220" s="314" t="s">
        <v>10</v>
      </c>
      <c r="C220" s="314" t="s">
        <v>1</v>
      </c>
      <c r="D220" s="426">
        <v>1100</v>
      </c>
      <c r="E220" s="315">
        <f t="shared" si="234"/>
        <v>759.6875</v>
      </c>
      <c r="F220" s="315">
        <f t="shared" si="235"/>
        <v>340.3125</v>
      </c>
      <c r="G220" s="400">
        <f t="shared" si="236"/>
        <v>0.30937500000000001</v>
      </c>
      <c r="H220" s="314">
        <v>6</v>
      </c>
      <c r="I220" s="692">
        <v>32</v>
      </c>
      <c r="J220" s="743">
        <v>1.2</v>
      </c>
      <c r="K220" s="845">
        <v>5670</v>
      </c>
      <c r="L220" s="315">
        <f t="shared" si="237"/>
        <v>177.1875</v>
      </c>
      <c r="M220" s="316">
        <f t="shared" si="238"/>
        <v>177.1875</v>
      </c>
      <c r="N220" s="317">
        <v>0</v>
      </c>
      <c r="O220" s="316">
        <f t="shared" si="239"/>
        <v>0</v>
      </c>
      <c r="P220" s="622">
        <v>16000</v>
      </c>
      <c r="Q220" s="316">
        <f t="shared" si="240"/>
        <v>500</v>
      </c>
      <c r="R220" s="365">
        <v>0</v>
      </c>
      <c r="S220" s="316">
        <f t="shared" si="241"/>
        <v>0</v>
      </c>
      <c r="T220" s="317">
        <v>0</v>
      </c>
      <c r="U220" s="316">
        <f t="shared" si="242"/>
        <v>0</v>
      </c>
      <c r="V220" s="365">
        <v>0</v>
      </c>
      <c r="W220" s="316">
        <f t="shared" si="243"/>
        <v>0</v>
      </c>
      <c r="X220" s="316">
        <v>0</v>
      </c>
      <c r="Y220" s="317">
        <v>0</v>
      </c>
      <c r="Z220" s="316">
        <f t="shared" si="244"/>
        <v>0</v>
      </c>
      <c r="AA220" s="316"/>
      <c r="AB220" s="318">
        <v>7.0000000000000007E-2</v>
      </c>
      <c r="AC220" s="318">
        <v>5.0000000000000001E-3</v>
      </c>
      <c r="AD220" s="316">
        <f t="shared" si="245"/>
        <v>77.000000000000014</v>
      </c>
      <c r="AE220" s="319">
        <f t="shared" si="246"/>
        <v>5.5</v>
      </c>
    </row>
    <row r="221" spans="1:31" ht="13.5" thickBot="1" x14ac:dyDescent="0.25">
      <c r="A221" s="328" t="s">
        <v>389</v>
      </c>
      <c r="B221" s="329" t="s">
        <v>11</v>
      </c>
      <c r="C221" s="329" t="s">
        <v>1</v>
      </c>
      <c r="D221" s="427">
        <v>1100</v>
      </c>
      <c r="E221" s="330">
        <f t="shared" si="234"/>
        <v>763.59375</v>
      </c>
      <c r="F221" s="330">
        <f t="shared" si="235"/>
        <v>336.40625</v>
      </c>
      <c r="G221" s="401">
        <f t="shared" si="236"/>
        <v>0.30582386363636366</v>
      </c>
      <c r="H221" s="329">
        <v>6</v>
      </c>
      <c r="I221" s="693">
        <v>32</v>
      </c>
      <c r="J221" s="744">
        <v>1.2</v>
      </c>
      <c r="K221" s="845">
        <v>5795</v>
      </c>
      <c r="L221" s="330">
        <f t="shared" si="237"/>
        <v>181.09375</v>
      </c>
      <c r="M221" s="331">
        <f t="shared" si="238"/>
        <v>181.09375</v>
      </c>
      <c r="N221" s="332">
        <v>0</v>
      </c>
      <c r="O221" s="331">
        <f t="shared" si="239"/>
        <v>0</v>
      </c>
      <c r="P221" s="623">
        <v>16000</v>
      </c>
      <c r="Q221" s="331">
        <f t="shared" si="240"/>
        <v>500</v>
      </c>
      <c r="R221" s="367">
        <v>0</v>
      </c>
      <c r="S221" s="331">
        <f t="shared" si="241"/>
        <v>0</v>
      </c>
      <c r="T221" s="332">
        <v>0</v>
      </c>
      <c r="U221" s="331">
        <f t="shared" si="242"/>
        <v>0</v>
      </c>
      <c r="V221" s="367">
        <v>0</v>
      </c>
      <c r="W221" s="331">
        <f t="shared" si="243"/>
        <v>0</v>
      </c>
      <c r="X221" s="331">
        <v>0</v>
      </c>
      <c r="Y221" s="332">
        <v>0</v>
      </c>
      <c r="Z221" s="331">
        <f t="shared" si="244"/>
        <v>0</v>
      </c>
      <c r="AA221" s="331"/>
      <c r="AB221" s="333">
        <v>7.0000000000000007E-2</v>
      </c>
      <c r="AC221" s="333">
        <v>5.0000000000000001E-3</v>
      </c>
      <c r="AD221" s="331">
        <f t="shared" si="245"/>
        <v>77.000000000000014</v>
      </c>
      <c r="AE221" s="334">
        <f t="shared" si="246"/>
        <v>5.5</v>
      </c>
    </row>
    <row r="222" spans="1:31" x14ac:dyDescent="0.25">
      <c r="A222" s="385" t="s">
        <v>390</v>
      </c>
      <c r="B222" s="322" t="s">
        <v>7</v>
      </c>
      <c r="C222" s="322" t="s">
        <v>1</v>
      </c>
      <c r="D222" s="425"/>
      <c r="E222" s="323">
        <f t="shared" ref="E222:E228" si="247">SUM(M222,O222,Q222,S222,U222,W222,X222,Z222,AA222,AD222,AE222)</f>
        <v>0</v>
      </c>
      <c r="F222" s="323">
        <f t="shared" ref="F222:F231" si="248">D222-E222</f>
        <v>0</v>
      </c>
      <c r="G222" s="399" t="e">
        <f t="shared" ref="G222:G231" si="249">F222/D222</f>
        <v>#DIV/0!</v>
      </c>
      <c r="H222" s="322">
        <v>6</v>
      </c>
      <c r="I222" s="691">
        <v>32</v>
      </c>
      <c r="J222" s="742">
        <v>1.2</v>
      </c>
      <c r="K222" s="862"/>
      <c r="L222" s="323">
        <f t="shared" ref="L222:L231" si="250">K222/I222</f>
        <v>0</v>
      </c>
      <c r="M222" s="324">
        <f t="shared" ref="M222:M231" si="251">L222</f>
        <v>0</v>
      </c>
      <c r="N222" s="325">
        <v>0</v>
      </c>
      <c r="O222" s="324">
        <f t="shared" ref="O222:O231" si="252">(N222/I222)*H222</f>
        <v>0</v>
      </c>
      <c r="P222" s="621">
        <v>0</v>
      </c>
      <c r="Q222" s="324">
        <f t="shared" ref="Q222:Q231" si="253">P222/I222</f>
        <v>0</v>
      </c>
      <c r="R222" s="366">
        <v>0</v>
      </c>
      <c r="S222" s="324">
        <f t="shared" ref="S222:S231" si="254">(R222/I222)*H222</f>
        <v>0</v>
      </c>
      <c r="T222" s="325">
        <v>0</v>
      </c>
      <c r="U222" s="324">
        <f t="shared" ref="U222:U231" si="255">(T222/I222)</f>
        <v>0</v>
      </c>
      <c r="V222" s="366">
        <v>0</v>
      </c>
      <c r="W222" s="324">
        <f t="shared" ref="W222:W231" si="256">(V222/I222)</f>
        <v>0</v>
      </c>
      <c r="X222" s="324">
        <v>0</v>
      </c>
      <c r="Y222" s="325">
        <v>0</v>
      </c>
      <c r="Z222" s="324">
        <f t="shared" ref="Z222:Z231" si="257">Y222/I222</f>
        <v>0</v>
      </c>
      <c r="AA222" s="324"/>
      <c r="AB222" s="326">
        <v>7.0000000000000007E-2</v>
      </c>
      <c r="AC222" s="326">
        <v>5.0000000000000001E-3</v>
      </c>
      <c r="AD222" s="324">
        <f t="shared" ref="AD222:AD231" si="258">D222*AB222</f>
        <v>0</v>
      </c>
      <c r="AE222" s="327">
        <f t="shared" ref="AE222:AE231" si="259">D222*AC222</f>
        <v>0</v>
      </c>
    </row>
    <row r="223" spans="1:31" x14ac:dyDescent="0.25">
      <c r="A223" s="313" t="s">
        <v>390</v>
      </c>
      <c r="B223" s="314" t="s">
        <v>8</v>
      </c>
      <c r="C223" s="314" t="s">
        <v>1</v>
      </c>
      <c r="D223" s="426"/>
      <c r="E223" s="315">
        <f t="shared" si="247"/>
        <v>0</v>
      </c>
      <c r="F223" s="315">
        <f t="shared" si="248"/>
        <v>0</v>
      </c>
      <c r="G223" s="400" t="e">
        <f t="shared" si="249"/>
        <v>#DIV/0!</v>
      </c>
      <c r="H223" s="314">
        <v>6</v>
      </c>
      <c r="I223" s="692">
        <v>32</v>
      </c>
      <c r="J223" s="743">
        <v>1.2</v>
      </c>
      <c r="K223" s="863"/>
      <c r="L223" s="315">
        <f t="shared" si="250"/>
        <v>0</v>
      </c>
      <c r="M223" s="316">
        <f t="shared" si="251"/>
        <v>0</v>
      </c>
      <c r="N223" s="317">
        <v>0</v>
      </c>
      <c r="O223" s="316">
        <f t="shared" si="252"/>
        <v>0</v>
      </c>
      <c r="P223" s="622">
        <v>0</v>
      </c>
      <c r="Q223" s="316">
        <f t="shared" si="253"/>
        <v>0</v>
      </c>
      <c r="R223" s="365">
        <v>0</v>
      </c>
      <c r="S223" s="316">
        <f t="shared" si="254"/>
        <v>0</v>
      </c>
      <c r="T223" s="317">
        <v>0</v>
      </c>
      <c r="U223" s="316">
        <f t="shared" si="255"/>
        <v>0</v>
      </c>
      <c r="V223" s="365">
        <v>0</v>
      </c>
      <c r="W223" s="316">
        <f t="shared" si="256"/>
        <v>0</v>
      </c>
      <c r="X223" s="316">
        <v>0</v>
      </c>
      <c r="Y223" s="317">
        <v>0</v>
      </c>
      <c r="Z223" s="316">
        <f t="shared" si="257"/>
        <v>0</v>
      </c>
      <c r="AA223" s="316"/>
      <c r="AB223" s="318">
        <v>7.0000000000000007E-2</v>
      </c>
      <c r="AC223" s="318">
        <v>5.0000000000000001E-3</v>
      </c>
      <c r="AD223" s="316">
        <f t="shared" si="258"/>
        <v>0</v>
      </c>
      <c r="AE223" s="319">
        <f t="shared" si="259"/>
        <v>0</v>
      </c>
    </row>
    <row r="224" spans="1:31" x14ac:dyDescent="0.25">
      <c r="A224" s="313" t="s">
        <v>390</v>
      </c>
      <c r="B224" s="314" t="s">
        <v>9</v>
      </c>
      <c r="C224" s="314" t="s">
        <v>1</v>
      </c>
      <c r="D224" s="426"/>
      <c r="E224" s="315">
        <f t="shared" si="247"/>
        <v>0</v>
      </c>
      <c r="F224" s="315">
        <f t="shared" si="248"/>
        <v>0</v>
      </c>
      <c r="G224" s="400" t="e">
        <f t="shared" si="249"/>
        <v>#DIV/0!</v>
      </c>
      <c r="H224" s="314">
        <v>6</v>
      </c>
      <c r="I224" s="692">
        <v>32</v>
      </c>
      <c r="J224" s="743">
        <v>1.2</v>
      </c>
      <c r="K224" s="863"/>
      <c r="L224" s="315">
        <f t="shared" si="250"/>
        <v>0</v>
      </c>
      <c r="M224" s="316">
        <f t="shared" si="251"/>
        <v>0</v>
      </c>
      <c r="N224" s="317">
        <v>0</v>
      </c>
      <c r="O224" s="316">
        <f t="shared" si="252"/>
        <v>0</v>
      </c>
      <c r="P224" s="622">
        <v>0</v>
      </c>
      <c r="Q224" s="316">
        <f t="shared" si="253"/>
        <v>0</v>
      </c>
      <c r="R224" s="365">
        <v>0</v>
      </c>
      <c r="S224" s="316">
        <f t="shared" si="254"/>
        <v>0</v>
      </c>
      <c r="T224" s="317">
        <v>0</v>
      </c>
      <c r="U224" s="316">
        <f t="shared" si="255"/>
        <v>0</v>
      </c>
      <c r="V224" s="365">
        <v>0</v>
      </c>
      <c r="W224" s="316">
        <f t="shared" si="256"/>
        <v>0</v>
      </c>
      <c r="X224" s="316">
        <v>0</v>
      </c>
      <c r="Y224" s="317">
        <v>0</v>
      </c>
      <c r="Z224" s="316">
        <f t="shared" si="257"/>
        <v>0</v>
      </c>
      <c r="AA224" s="316"/>
      <c r="AB224" s="318">
        <v>7.0000000000000007E-2</v>
      </c>
      <c r="AC224" s="318">
        <v>5.0000000000000001E-3</v>
      </c>
      <c r="AD224" s="316">
        <f t="shared" si="258"/>
        <v>0</v>
      </c>
      <c r="AE224" s="319">
        <f t="shared" si="259"/>
        <v>0</v>
      </c>
    </row>
    <row r="225" spans="1:31" x14ac:dyDescent="0.2">
      <c r="A225" s="313" t="s">
        <v>390</v>
      </c>
      <c r="B225" s="314" t="s">
        <v>10</v>
      </c>
      <c r="C225" s="314" t="s">
        <v>1</v>
      </c>
      <c r="D225" s="426">
        <v>1200</v>
      </c>
      <c r="E225" s="315">
        <f t="shared" si="247"/>
        <v>798.4375</v>
      </c>
      <c r="F225" s="315">
        <f t="shared" si="248"/>
        <v>401.5625</v>
      </c>
      <c r="G225" s="400">
        <f t="shared" si="249"/>
        <v>0.33463541666666669</v>
      </c>
      <c r="H225" s="314">
        <v>6</v>
      </c>
      <c r="I225" s="692">
        <v>32</v>
      </c>
      <c r="J225" s="743">
        <v>1.2</v>
      </c>
      <c r="K225" s="845">
        <v>5670</v>
      </c>
      <c r="L225" s="315">
        <f t="shared" si="250"/>
        <v>177.1875</v>
      </c>
      <c r="M225" s="316">
        <f t="shared" si="251"/>
        <v>177.1875</v>
      </c>
      <c r="N225" s="317">
        <v>0</v>
      </c>
      <c r="O225" s="316">
        <f t="shared" si="252"/>
        <v>0</v>
      </c>
      <c r="P225" s="622">
        <v>17000</v>
      </c>
      <c r="Q225" s="316">
        <f t="shared" si="253"/>
        <v>531.25</v>
      </c>
      <c r="R225" s="365">
        <v>0</v>
      </c>
      <c r="S225" s="316">
        <f t="shared" si="254"/>
        <v>0</v>
      </c>
      <c r="T225" s="317">
        <v>0</v>
      </c>
      <c r="U225" s="316">
        <f t="shared" si="255"/>
        <v>0</v>
      </c>
      <c r="V225" s="365">
        <v>0</v>
      </c>
      <c r="W225" s="316">
        <f t="shared" si="256"/>
        <v>0</v>
      </c>
      <c r="X225" s="316">
        <v>0</v>
      </c>
      <c r="Y225" s="317">
        <v>0</v>
      </c>
      <c r="Z225" s="316">
        <f t="shared" si="257"/>
        <v>0</v>
      </c>
      <c r="AA225" s="316"/>
      <c r="AB225" s="318">
        <v>7.0000000000000007E-2</v>
      </c>
      <c r="AC225" s="318">
        <v>5.0000000000000001E-3</v>
      </c>
      <c r="AD225" s="316">
        <f t="shared" si="258"/>
        <v>84.000000000000014</v>
      </c>
      <c r="AE225" s="319">
        <f t="shared" si="259"/>
        <v>6</v>
      </c>
    </row>
    <row r="226" spans="1:31" ht="13.5" thickBot="1" x14ac:dyDescent="0.25">
      <c r="A226" s="328" t="s">
        <v>390</v>
      </c>
      <c r="B226" s="329" t="s">
        <v>11</v>
      </c>
      <c r="C226" s="329" t="s">
        <v>1</v>
      </c>
      <c r="D226" s="427">
        <v>1200</v>
      </c>
      <c r="E226" s="330">
        <f t="shared" si="247"/>
        <v>802.34375</v>
      </c>
      <c r="F226" s="330">
        <f t="shared" si="248"/>
        <v>397.65625</v>
      </c>
      <c r="G226" s="401">
        <f t="shared" si="249"/>
        <v>0.33138020833333331</v>
      </c>
      <c r="H226" s="329">
        <v>6</v>
      </c>
      <c r="I226" s="693">
        <v>32</v>
      </c>
      <c r="J226" s="744">
        <v>1.2</v>
      </c>
      <c r="K226" s="845">
        <v>5795</v>
      </c>
      <c r="L226" s="330">
        <f t="shared" si="250"/>
        <v>181.09375</v>
      </c>
      <c r="M226" s="331">
        <f t="shared" si="251"/>
        <v>181.09375</v>
      </c>
      <c r="N226" s="332">
        <v>0</v>
      </c>
      <c r="O226" s="331">
        <f t="shared" si="252"/>
        <v>0</v>
      </c>
      <c r="P226" s="623">
        <v>17000</v>
      </c>
      <c r="Q226" s="331">
        <f t="shared" si="253"/>
        <v>531.25</v>
      </c>
      <c r="R226" s="367">
        <v>0</v>
      </c>
      <c r="S226" s="331">
        <f t="shared" si="254"/>
        <v>0</v>
      </c>
      <c r="T226" s="332">
        <v>0</v>
      </c>
      <c r="U226" s="331">
        <f t="shared" si="255"/>
        <v>0</v>
      </c>
      <c r="V226" s="367">
        <v>0</v>
      </c>
      <c r="W226" s="331">
        <f t="shared" si="256"/>
        <v>0</v>
      </c>
      <c r="X226" s="331">
        <v>0</v>
      </c>
      <c r="Y226" s="332">
        <v>0</v>
      </c>
      <c r="Z226" s="331">
        <f t="shared" si="257"/>
        <v>0</v>
      </c>
      <c r="AA226" s="331"/>
      <c r="AB226" s="333">
        <v>7.0000000000000007E-2</v>
      </c>
      <c r="AC226" s="333">
        <v>5.0000000000000001E-3</v>
      </c>
      <c r="AD226" s="331">
        <f t="shared" si="258"/>
        <v>84.000000000000014</v>
      </c>
      <c r="AE226" s="334">
        <f t="shared" si="259"/>
        <v>6</v>
      </c>
    </row>
    <row r="227" spans="1:31" x14ac:dyDescent="0.25">
      <c r="A227" s="385" t="s">
        <v>391</v>
      </c>
      <c r="B227" s="322" t="s">
        <v>7</v>
      </c>
      <c r="C227" s="322" t="s">
        <v>1</v>
      </c>
      <c r="D227" s="425"/>
      <c r="E227" s="323">
        <f t="shared" si="247"/>
        <v>0</v>
      </c>
      <c r="F227" s="323">
        <f t="shared" si="248"/>
        <v>0</v>
      </c>
      <c r="G227" s="399" t="e">
        <f t="shared" si="249"/>
        <v>#DIV/0!</v>
      </c>
      <c r="H227" s="322">
        <v>6</v>
      </c>
      <c r="I227" s="691">
        <v>32</v>
      </c>
      <c r="J227" s="742">
        <v>1.2</v>
      </c>
      <c r="K227" s="865"/>
      <c r="L227" s="323">
        <f t="shared" si="250"/>
        <v>0</v>
      </c>
      <c r="M227" s="324">
        <f t="shared" si="251"/>
        <v>0</v>
      </c>
      <c r="N227" s="325">
        <v>0</v>
      </c>
      <c r="O227" s="324">
        <f t="shared" si="252"/>
        <v>0</v>
      </c>
      <c r="P227" s="621">
        <v>0</v>
      </c>
      <c r="Q227" s="324">
        <f t="shared" si="253"/>
        <v>0</v>
      </c>
      <c r="R227" s="366">
        <v>0</v>
      </c>
      <c r="S227" s="324">
        <f t="shared" si="254"/>
        <v>0</v>
      </c>
      <c r="T227" s="325">
        <v>0</v>
      </c>
      <c r="U227" s="324">
        <f t="shared" si="255"/>
        <v>0</v>
      </c>
      <c r="V227" s="366">
        <v>0</v>
      </c>
      <c r="W227" s="324">
        <f t="shared" si="256"/>
        <v>0</v>
      </c>
      <c r="X227" s="324">
        <v>0</v>
      </c>
      <c r="Y227" s="325">
        <v>0</v>
      </c>
      <c r="Z227" s="324">
        <f t="shared" si="257"/>
        <v>0</v>
      </c>
      <c r="AA227" s="324"/>
      <c r="AB227" s="326">
        <v>7.0000000000000007E-2</v>
      </c>
      <c r="AC227" s="326">
        <v>5.0000000000000001E-3</v>
      </c>
      <c r="AD227" s="324">
        <f t="shared" si="258"/>
        <v>0</v>
      </c>
      <c r="AE227" s="327">
        <f t="shared" si="259"/>
        <v>0</v>
      </c>
    </row>
    <row r="228" spans="1:31" x14ac:dyDescent="0.25">
      <c r="A228" s="313" t="s">
        <v>391</v>
      </c>
      <c r="B228" s="314" t="s">
        <v>8</v>
      </c>
      <c r="C228" s="314" t="s">
        <v>1</v>
      </c>
      <c r="D228" s="426"/>
      <c r="E228" s="315">
        <f t="shared" si="247"/>
        <v>0</v>
      </c>
      <c r="F228" s="315">
        <f t="shared" si="248"/>
        <v>0</v>
      </c>
      <c r="G228" s="400" t="e">
        <f t="shared" si="249"/>
        <v>#DIV/0!</v>
      </c>
      <c r="H228" s="314">
        <v>6</v>
      </c>
      <c r="I228" s="692">
        <v>32</v>
      </c>
      <c r="J228" s="743">
        <v>1.2</v>
      </c>
      <c r="K228" s="863"/>
      <c r="L228" s="315">
        <f t="shared" si="250"/>
        <v>0</v>
      </c>
      <c r="M228" s="316">
        <f t="shared" si="251"/>
        <v>0</v>
      </c>
      <c r="N228" s="317">
        <v>0</v>
      </c>
      <c r="O228" s="316">
        <f t="shared" si="252"/>
        <v>0</v>
      </c>
      <c r="P228" s="622">
        <v>0</v>
      </c>
      <c r="Q228" s="316">
        <f t="shared" si="253"/>
        <v>0</v>
      </c>
      <c r="R228" s="365">
        <v>0</v>
      </c>
      <c r="S228" s="316">
        <f t="shared" si="254"/>
        <v>0</v>
      </c>
      <c r="T228" s="317">
        <v>0</v>
      </c>
      <c r="U228" s="316">
        <f t="shared" si="255"/>
        <v>0</v>
      </c>
      <c r="V228" s="365">
        <v>0</v>
      </c>
      <c r="W228" s="316">
        <f t="shared" si="256"/>
        <v>0</v>
      </c>
      <c r="X228" s="316">
        <v>0</v>
      </c>
      <c r="Y228" s="317">
        <v>0</v>
      </c>
      <c r="Z228" s="316">
        <f t="shared" si="257"/>
        <v>0</v>
      </c>
      <c r="AA228" s="316"/>
      <c r="AB228" s="318">
        <v>7.0000000000000007E-2</v>
      </c>
      <c r="AC228" s="318">
        <v>5.0000000000000001E-3</v>
      </c>
      <c r="AD228" s="316">
        <f t="shared" si="258"/>
        <v>0</v>
      </c>
      <c r="AE228" s="319">
        <f t="shared" si="259"/>
        <v>0</v>
      </c>
    </row>
    <row r="229" spans="1:31" x14ac:dyDescent="0.25">
      <c r="A229" s="313" t="s">
        <v>391</v>
      </c>
      <c r="B229" s="314" t="s">
        <v>9</v>
      </c>
      <c r="C229" s="314" t="s">
        <v>1</v>
      </c>
      <c r="D229" s="426"/>
      <c r="E229" s="315">
        <f>SUM(M229,O229,Q229,S229,U229,W229,X229,Z229,AA229,AD229,AE229)</f>
        <v>0</v>
      </c>
      <c r="F229" s="315">
        <f t="shared" si="248"/>
        <v>0</v>
      </c>
      <c r="G229" s="400" t="e">
        <f t="shared" si="249"/>
        <v>#DIV/0!</v>
      </c>
      <c r="H229" s="314">
        <v>6</v>
      </c>
      <c r="I229" s="692">
        <v>32</v>
      </c>
      <c r="J229" s="743">
        <v>1.2</v>
      </c>
      <c r="K229" s="863"/>
      <c r="L229" s="315">
        <f t="shared" si="250"/>
        <v>0</v>
      </c>
      <c r="M229" s="316">
        <f t="shared" si="251"/>
        <v>0</v>
      </c>
      <c r="N229" s="317">
        <v>0</v>
      </c>
      <c r="O229" s="316">
        <f t="shared" si="252"/>
        <v>0</v>
      </c>
      <c r="P229" s="622">
        <v>0</v>
      </c>
      <c r="Q229" s="316">
        <f t="shared" si="253"/>
        <v>0</v>
      </c>
      <c r="R229" s="365">
        <v>0</v>
      </c>
      <c r="S229" s="316">
        <f t="shared" si="254"/>
        <v>0</v>
      </c>
      <c r="T229" s="317">
        <v>0</v>
      </c>
      <c r="U229" s="316">
        <f t="shared" si="255"/>
        <v>0</v>
      </c>
      <c r="V229" s="365">
        <v>0</v>
      </c>
      <c r="W229" s="316">
        <f t="shared" si="256"/>
        <v>0</v>
      </c>
      <c r="X229" s="316">
        <v>0</v>
      </c>
      <c r="Y229" s="317">
        <v>0</v>
      </c>
      <c r="Z229" s="316">
        <f t="shared" si="257"/>
        <v>0</v>
      </c>
      <c r="AA229" s="316"/>
      <c r="AB229" s="318">
        <v>7.0000000000000007E-2</v>
      </c>
      <c r="AC229" s="318">
        <v>5.0000000000000001E-3</v>
      </c>
      <c r="AD229" s="316">
        <f t="shared" si="258"/>
        <v>0</v>
      </c>
      <c r="AE229" s="319">
        <f t="shared" si="259"/>
        <v>0</v>
      </c>
    </row>
    <row r="230" spans="1:31" x14ac:dyDescent="0.2">
      <c r="A230" s="313" t="s">
        <v>391</v>
      </c>
      <c r="B230" s="314" t="s">
        <v>10</v>
      </c>
      <c r="C230" s="314" t="s">
        <v>1</v>
      </c>
      <c r="D230" s="426">
        <v>1100</v>
      </c>
      <c r="E230" s="315">
        <f t="shared" ref="E230:E231" si="260">SUM(M230,O230,Q230,S230,U230,W230,X230,Z230,AA230,AD230,AE230)</f>
        <v>759.6875</v>
      </c>
      <c r="F230" s="315">
        <f t="shared" si="248"/>
        <v>340.3125</v>
      </c>
      <c r="G230" s="400">
        <f t="shared" si="249"/>
        <v>0.30937500000000001</v>
      </c>
      <c r="H230" s="314">
        <v>6</v>
      </c>
      <c r="I230" s="692">
        <v>32</v>
      </c>
      <c r="J230" s="743">
        <v>1.2</v>
      </c>
      <c r="K230" s="845">
        <v>5670</v>
      </c>
      <c r="L230" s="315">
        <f t="shared" si="250"/>
        <v>177.1875</v>
      </c>
      <c r="M230" s="316">
        <f t="shared" si="251"/>
        <v>177.1875</v>
      </c>
      <c r="N230" s="317">
        <v>0</v>
      </c>
      <c r="O230" s="316">
        <f t="shared" si="252"/>
        <v>0</v>
      </c>
      <c r="P230" s="622">
        <v>16000</v>
      </c>
      <c r="Q230" s="316">
        <f t="shared" si="253"/>
        <v>500</v>
      </c>
      <c r="R230" s="365">
        <v>0</v>
      </c>
      <c r="S230" s="316">
        <f t="shared" si="254"/>
        <v>0</v>
      </c>
      <c r="T230" s="317">
        <v>0</v>
      </c>
      <c r="U230" s="316">
        <f t="shared" si="255"/>
        <v>0</v>
      </c>
      <c r="V230" s="365">
        <v>0</v>
      </c>
      <c r="W230" s="316">
        <f t="shared" si="256"/>
        <v>0</v>
      </c>
      <c r="X230" s="316">
        <v>0</v>
      </c>
      <c r="Y230" s="317">
        <v>0</v>
      </c>
      <c r="Z230" s="316">
        <f t="shared" si="257"/>
        <v>0</v>
      </c>
      <c r="AA230" s="316"/>
      <c r="AB230" s="318">
        <v>7.0000000000000007E-2</v>
      </c>
      <c r="AC230" s="318">
        <v>5.0000000000000001E-3</v>
      </c>
      <c r="AD230" s="316">
        <f t="shared" si="258"/>
        <v>77.000000000000014</v>
      </c>
      <c r="AE230" s="319">
        <f t="shared" si="259"/>
        <v>5.5</v>
      </c>
    </row>
    <row r="231" spans="1:31" ht="13.5" thickBot="1" x14ac:dyDescent="0.25">
      <c r="A231" s="328" t="s">
        <v>391</v>
      </c>
      <c r="B231" s="329" t="s">
        <v>11</v>
      </c>
      <c r="C231" s="329" t="s">
        <v>1</v>
      </c>
      <c r="D231" s="427">
        <v>1100</v>
      </c>
      <c r="E231" s="330">
        <f t="shared" si="260"/>
        <v>763.59375</v>
      </c>
      <c r="F231" s="330">
        <f t="shared" si="248"/>
        <v>336.40625</v>
      </c>
      <c r="G231" s="401">
        <f t="shared" si="249"/>
        <v>0.30582386363636366</v>
      </c>
      <c r="H231" s="329">
        <v>6</v>
      </c>
      <c r="I231" s="693">
        <v>32</v>
      </c>
      <c r="J231" s="744">
        <v>1.2</v>
      </c>
      <c r="K231" s="845">
        <v>5795</v>
      </c>
      <c r="L231" s="330">
        <f t="shared" si="250"/>
        <v>181.09375</v>
      </c>
      <c r="M231" s="331">
        <f t="shared" si="251"/>
        <v>181.09375</v>
      </c>
      <c r="N231" s="332">
        <v>0</v>
      </c>
      <c r="O231" s="331">
        <f t="shared" si="252"/>
        <v>0</v>
      </c>
      <c r="P231" s="623">
        <v>16000</v>
      </c>
      <c r="Q231" s="331">
        <f t="shared" si="253"/>
        <v>500</v>
      </c>
      <c r="R231" s="367">
        <v>0</v>
      </c>
      <c r="S231" s="331">
        <f t="shared" si="254"/>
        <v>0</v>
      </c>
      <c r="T231" s="332">
        <v>0</v>
      </c>
      <c r="U231" s="331">
        <f t="shared" si="255"/>
        <v>0</v>
      </c>
      <c r="V231" s="367">
        <v>0</v>
      </c>
      <c r="W231" s="331">
        <f t="shared" si="256"/>
        <v>0</v>
      </c>
      <c r="X231" s="331">
        <v>0</v>
      </c>
      <c r="Y231" s="332">
        <v>0</v>
      </c>
      <c r="Z231" s="331">
        <f t="shared" si="257"/>
        <v>0</v>
      </c>
      <c r="AA231" s="331"/>
      <c r="AB231" s="333">
        <v>7.0000000000000007E-2</v>
      </c>
      <c r="AC231" s="333">
        <v>5.0000000000000001E-3</v>
      </c>
      <c r="AD231" s="331">
        <f t="shared" si="258"/>
        <v>77.000000000000014</v>
      </c>
      <c r="AE231" s="334">
        <f t="shared" si="259"/>
        <v>5.5</v>
      </c>
    </row>
    <row r="232" spans="1:31" x14ac:dyDescent="0.25">
      <c r="A232" s="385" t="s">
        <v>332</v>
      </c>
      <c r="B232" s="322" t="s">
        <v>7</v>
      </c>
      <c r="C232" s="322" t="s">
        <v>1</v>
      </c>
      <c r="D232" s="425"/>
      <c r="E232" s="323">
        <f t="shared" ref="E232:E241" si="261">SUM(M232,O232,Q232,S232,U232,W232,X232,Z232,AA232,AD232,AE232)</f>
        <v>0</v>
      </c>
      <c r="F232" s="323">
        <f t="shared" ref="F232:F241" si="262">D232-E232</f>
        <v>0</v>
      </c>
      <c r="G232" s="399" t="e">
        <f t="shared" ref="G232:G241" si="263">F232/D232</f>
        <v>#DIV/0!</v>
      </c>
      <c r="H232" s="322">
        <v>6</v>
      </c>
      <c r="I232" s="691">
        <v>32</v>
      </c>
      <c r="J232" s="742">
        <v>1.2</v>
      </c>
      <c r="K232" s="862"/>
      <c r="L232" s="323">
        <f t="shared" ref="L232:L241" si="264">K232/I232</f>
        <v>0</v>
      </c>
      <c r="M232" s="324">
        <f t="shared" ref="M232:M241" si="265">L232</f>
        <v>0</v>
      </c>
      <c r="N232" s="325">
        <v>0</v>
      </c>
      <c r="O232" s="324">
        <f t="shared" ref="O232:O241" si="266">(N232/I232)*H232</f>
        <v>0</v>
      </c>
      <c r="P232" s="325">
        <v>0</v>
      </c>
      <c r="Q232" s="324">
        <f t="shared" ref="Q232:Q241" si="267">P232/I232</f>
        <v>0</v>
      </c>
      <c r="R232" s="366">
        <v>0</v>
      </c>
      <c r="S232" s="324">
        <f t="shared" ref="S232:S241" si="268">(R232/I232)*H232</f>
        <v>0</v>
      </c>
      <c r="T232" s="325">
        <v>0</v>
      </c>
      <c r="U232" s="324">
        <f t="shared" ref="U232:U241" si="269">(T232/I232)</f>
        <v>0</v>
      </c>
      <c r="V232" s="366">
        <v>0</v>
      </c>
      <c r="W232" s="324">
        <f t="shared" ref="W232:W241" si="270">(V232/I232)</f>
        <v>0</v>
      </c>
      <c r="X232" s="324">
        <v>0</v>
      </c>
      <c r="Y232" s="325">
        <v>0</v>
      </c>
      <c r="Z232" s="324">
        <f t="shared" ref="Z232:Z241" si="271">Y232/I232</f>
        <v>0</v>
      </c>
      <c r="AA232" s="324"/>
      <c r="AB232" s="326">
        <v>7.0000000000000007E-2</v>
      </c>
      <c r="AC232" s="326">
        <v>5.0000000000000001E-3</v>
      </c>
      <c r="AD232" s="324">
        <f t="shared" ref="AD232:AD241" si="272">D232*AB232</f>
        <v>0</v>
      </c>
      <c r="AE232" s="327">
        <f t="shared" ref="AE232:AE241" si="273">D232*AC232</f>
        <v>0</v>
      </c>
    </row>
    <row r="233" spans="1:31" x14ac:dyDescent="0.25">
      <c r="A233" s="313" t="s">
        <v>332</v>
      </c>
      <c r="B233" s="314" t="s">
        <v>8</v>
      </c>
      <c r="C233" s="314" t="s">
        <v>1</v>
      </c>
      <c r="D233" s="426"/>
      <c r="E233" s="315">
        <f t="shared" si="261"/>
        <v>0</v>
      </c>
      <c r="F233" s="315">
        <f t="shared" si="262"/>
        <v>0</v>
      </c>
      <c r="G233" s="400" t="e">
        <f t="shared" si="263"/>
        <v>#DIV/0!</v>
      </c>
      <c r="H233" s="314">
        <v>6</v>
      </c>
      <c r="I233" s="692">
        <v>32</v>
      </c>
      <c r="J233" s="743">
        <v>1.2</v>
      </c>
      <c r="K233" s="863"/>
      <c r="L233" s="315">
        <f t="shared" si="264"/>
        <v>0</v>
      </c>
      <c r="M233" s="316">
        <f t="shared" si="265"/>
        <v>0</v>
      </c>
      <c r="N233" s="317">
        <v>0</v>
      </c>
      <c r="O233" s="316">
        <f t="shared" si="266"/>
        <v>0</v>
      </c>
      <c r="P233" s="317">
        <v>0</v>
      </c>
      <c r="Q233" s="316">
        <f t="shared" si="267"/>
        <v>0</v>
      </c>
      <c r="R233" s="365">
        <v>0</v>
      </c>
      <c r="S233" s="316">
        <f t="shared" si="268"/>
        <v>0</v>
      </c>
      <c r="T233" s="317">
        <v>0</v>
      </c>
      <c r="U233" s="316">
        <f t="shared" si="269"/>
        <v>0</v>
      </c>
      <c r="V233" s="365">
        <v>0</v>
      </c>
      <c r="W233" s="316">
        <f t="shared" si="270"/>
        <v>0</v>
      </c>
      <c r="X233" s="316">
        <v>0</v>
      </c>
      <c r="Y233" s="317">
        <v>0</v>
      </c>
      <c r="Z233" s="316">
        <f t="shared" si="271"/>
        <v>0</v>
      </c>
      <c r="AA233" s="316"/>
      <c r="AB233" s="318">
        <v>7.0000000000000007E-2</v>
      </c>
      <c r="AC233" s="318">
        <v>5.0000000000000001E-3</v>
      </c>
      <c r="AD233" s="316">
        <f t="shared" si="272"/>
        <v>0</v>
      </c>
      <c r="AE233" s="319">
        <f t="shared" si="273"/>
        <v>0</v>
      </c>
    </row>
    <row r="234" spans="1:31" x14ac:dyDescent="0.25">
      <c r="A234" s="313" t="s">
        <v>332</v>
      </c>
      <c r="B234" s="314" t="s">
        <v>9</v>
      </c>
      <c r="C234" s="314" t="s">
        <v>1</v>
      </c>
      <c r="D234" s="426"/>
      <c r="E234" s="315">
        <f t="shared" si="261"/>
        <v>0</v>
      </c>
      <c r="F234" s="315">
        <f t="shared" si="262"/>
        <v>0</v>
      </c>
      <c r="G234" s="400" t="e">
        <f t="shared" si="263"/>
        <v>#DIV/0!</v>
      </c>
      <c r="H234" s="314">
        <v>6</v>
      </c>
      <c r="I234" s="692">
        <v>32</v>
      </c>
      <c r="J234" s="743">
        <v>1.2</v>
      </c>
      <c r="K234" s="863"/>
      <c r="L234" s="315">
        <f t="shared" si="264"/>
        <v>0</v>
      </c>
      <c r="M234" s="316">
        <f t="shared" si="265"/>
        <v>0</v>
      </c>
      <c r="N234" s="317">
        <v>0</v>
      </c>
      <c r="O234" s="316">
        <f t="shared" si="266"/>
        <v>0</v>
      </c>
      <c r="P234" s="317">
        <v>0</v>
      </c>
      <c r="Q234" s="316">
        <f t="shared" si="267"/>
        <v>0</v>
      </c>
      <c r="R234" s="365">
        <v>0</v>
      </c>
      <c r="S234" s="316">
        <f t="shared" si="268"/>
        <v>0</v>
      </c>
      <c r="T234" s="317">
        <v>0</v>
      </c>
      <c r="U234" s="316">
        <f t="shared" si="269"/>
        <v>0</v>
      </c>
      <c r="V234" s="365">
        <v>0</v>
      </c>
      <c r="W234" s="316">
        <f t="shared" si="270"/>
        <v>0</v>
      </c>
      <c r="X234" s="316">
        <v>0</v>
      </c>
      <c r="Y234" s="317">
        <v>0</v>
      </c>
      <c r="Z234" s="316">
        <f t="shared" si="271"/>
        <v>0</v>
      </c>
      <c r="AA234" s="316"/>
      <c r="AB234" s="318">
        <v>7.0000000000000007E-2</v>
      </c>
      <c r="AC234" s="318">
        <v>5.0000000000000001E-3</v>
      </c>
      <c r="AD234" s="316">
        <f t="shared" si="272"/>
        <v>0</v>
      </c>
      <c r="AE234" s="319">
        <f t="shared" si="273"/>
        <v>0</v>
      </c>
    </row>
    <row r="235" spans="1:31" x14ac:dyDescent="0.25">
      <c r="A235" s="313" t="s">
        <v>332</v>
      </c>
      <c r="B235" s="314" t="s">
        <v>10</v>
      </c>
      <c r="C235" s="314" t="s">
        <v>1</v>
      </c>
      <c r="D235" s="426"/>
      <c r="E235" s="315">
        <f t="shared" si="261"/>
        <v>0</v>
      </c>
      <c r="F235" s="315">
        <f t="shared" si="262"/>
        <v>0</v>
      </c>
      <c r="G235" s="400" t="e">
        <f t="shared" si="263"/>
        <v>#DIV/0!</v>
      </c>
      <c r="H235" s="314">
        <v>6</v>
      </c>
      <c r="I235" s="692">
        <v>32</v>
      </c>
      <c r="J235" s="743">
        <v>1.2</v>
      </c>
      <c r="K235" s="863"/>
      <c r="L235" s="315">
        <f t="shared" si="264"/>
        <v>0</v>
      </c>
      <c r="M235" s="316">
        <f t="shared" si="265"/>
        <v>0</v>
      </c>
      <c r="N235" s="317">
        <v>0</v>
      </c>
      <c r="O235" s="316">
        <f t="shared" si="266"/>
        <v>0</v>
      </c>
      <c r="P235" s="317">
        <v>0</v>
      </c>
      <c r="Q235" s="316">
        <f t="shared" si="267"/>
        <v>0</v>
      </c>
      <c r="R235" s="365">
        <v>0</v>
      </c>
      <c r="S235" s="316">
        <f t="shared" si="268"/>
        <v>0</v>
      </c>
      <c r="T235" s="317">
        <v>0</v>
      </c>
      <c r="U235" s="316">
        <f t="shared" si="269"/>
        <v>0</v>
      </c>
      <c r="V235" s="365">
        <v>0</v>
      </c>
      <c r="W235" s="316">
        <f t="shared" si="270"/>
        <v>0</v>
      </c>
      <c r="X235" s="316">
        <v>0</v>
      </c>
      <c r="Y235" s="317">
        <v>0</v>
      </c>
      <c r="Z235" s="316">
        <f t="shared" si="271"/>
        <v>0</v>
      </c>
      <c r="AA235" s="316"/>
      <c r="AB235" s="318">
        <v>7.0000000000000007E-2</v>
      </c>
      <c r="AC235" s="318">
        <v>5.0000000000000001E-3</v>
      </c>
      <c r="AD235" s="316">
        <f t="shared" si="272"/>
        <v>0</v>
      </c>
      <c r="AE235" s="319">
        <f t="shared" si="273"/>
        <v>0</v>
      </c>
    </row>
    <row r="236" spans="1:31" ht="13.5" thickBot="1" x14ac:dyDescent="0.3">
      <c r="A236" s="328" t="s">
        <v>332</v>
      </c>
      <c r="B236" s="329" t="s">
        <v>11</v>
      </c>
      <c r="C236" s="329" t="s">
        <v>1</v>
      </c>
      <c r="D236" s="427"/>
      <c r="E236" s="330">
        <f t="shared" si="261"/>
        <v>0</v>
      </c>
      <c r="F236" s="330">
        <f t="shared" si="262"/>
        <v>0</v>
      </c>
      <c r="G236" s="401" t="e">
        <f t="shared" si="263"/>
        <v>#DIV/0!</v>
      </c>
      <c r="H236" s="329">
        <v>6</v>
      </c>
      <c r="I236" s="693">
        <v>32</v>
      </c>
      <c r="J236" s="744">
        <v>1.2</v>
      </c>
      <c r="K236" s="864"/>
      <c r="L236" s="330">
        <f t="shared" si="264"/>
        <v>0</v>
      </c>
      <c r="M236" s="331">
        <f t="shared" si="265"/>
        <v>0</v>
      </c>
      <c r="N236" s="332">
        <v>0</v>
      </c>
      <c r="O236" s="331">
        <f t="shared" si="266"/>
        <v>0</v>
      </c>
      <c r="P236" s="332">
        <v>0</v>
      </c>
      <c r="Q236" s="331">
        <f t="shared" si="267"/>
        <v>0</v>
      </c>
      <c r="R236" s="367">
        <v>0</v>
      </c>
      <c r="S236" s="331">
        <f t="shared" si="268"/>
        <v>0</v>
      </c>
      <c r="T236" s="332">
        <v>0</v>
      </c>
      <c r="U236" s="331">
        <f t="shared" si="269"/>
        <v>0</v>
      </c>
      <c r="V236" s="367">
        <v>0</v>
      </c>
      <c r="W236" s="331">
        <f t="shared" si="270"/>
        <v>0</v>
      </c>
      <c r="X236" s="331">
        <v>0</v>
      </c>
      <c r="Y236" s="332">
        <v>0</v>
      </c>
      <c r="Z236" s="331">
        <f t="shared" si="271"/>
        <v>0</v>
      </c>
      <c r="AA236" s="331"/>
      <c r="AB236" s="333">
        <v>7.0000000000000007E-2</v>
      </c>
      <c r="AC236" s="333">
        <v>5.0000000000000001E-3</v>
      </c>
      <c r="AD236" s="331">
        <f t="shared" si="272"/>
        <v>0</v>
      </c>
      <c r="AE236" s="334">
        <f t="shared" si="273"/>
        <v>0</v>
      </c>
    </row>
    <row r="237" spans="1:31" x14ac:dyDescent="0.25">
      <c r="A237" s="385" t="s">
        <v>333</v>
      </c>
      <c r="B237" s="322" t="s">
        <v>7</v>
      </c>
      <c r="C237" s="322" t="s">
        <v>1</v>
      </c>
      <c r="D237" s="425"/>
      <c r="E237" s="323">
        <f t="shared" si="261"/>
        <v>0</v>
      </c>
      <c r="F237" s="323">
        <f t="shared" si="262"/>
        <v>0</v>
      </c>
      <c r="G237" s="399" t="e">
        <f t="shared" si="263"/>
        <v>#DIV/0!</v>
      </c>
      <c r="H237" s="322">
        <v>6</v>
      </c>
      <c r="I237" s="691">
        <v>32</v>
      </c>
      <c r="J237" s="742">
        <v>1.2</v>
      </c>
      <c r="K237" s="862"/>
      <c r="L237" s="323">
        <f t="shared" si="264"/>
        <v>0</v>
      </c>
      <c r="M237" s="324">
        <f t="shared" si="265"/>
        <v>0</v>
      </c>
      <c r="N237" s="325">
        <v>0</v>
      </c>
      <c r="O237" s="324">
        <f t="shared" si="266"/>
        <v>0</v>
      </c>
      <c r="P237" s="325">
        <v>0</v>
      </c>
      <c r="Q237" s="324">
        <f t="shared" si="267"/>
        <v>0</v>
      </c>
      <c r="R237" s="366">
        <v>0</v>
      </c>
      <c r="S237" s="324">
        <f t="shared" si="268"/>
        <v>0</v>
      </c>
      <c r="T237" s="325">
        <v>0</v>
      </c>
      <c r="U237" s="324">
        <f t="shared" si="269"/>
        <v>0</v>
      </c>
      <c r="V237" s="366">
        <v>0</v>
      </c>
      <c r="W237" s="324">
        <f t="shared" si="270"/>
        <v>0</v>
      </c>
      <c r="X237" s="324">
        <v>0</v>
      </c>
      <c r="Y237" s="325">
        <v>0</v>
      </c>
      <c r="Z237" s="324">
        <f t="shared" si="271"/>
        <v>0</v>
      </c>
      <c r="AA237" s="324"/>
      <c r="AB237" s="326">
        <v>7.0000000000000007E-2</v>
      </c>
      <c r="AC237" s="326">
        <v>5.0000000000000001E-3</v>
      </c>
      <c r="AD237" s="324">
        <f t="shared" si="272"/>
        <v>0</v>
      </c>
      <c r="AE237" s="327">
        <f t="shared" si="273"/>
        <v>0</v>
      </c>
    </row>
    <row r="238" spans="1:31" x14ac:dyDescent="0.25">
      <c r="A238" s="313" t="s">
        <v>333</v>
      </c>
      <c r="B238" s="314" t="s">
        <v>8</v>
      </c>
      <c r="C238" s="314" t="s">
        <v>1</v>
      </c>
      <c r="D238" s="426"/>
      <c r="E238" s="315">
        <f t="shared" si="261"/>
        <v>0</v>
      </c>
      <c r="F238" s="315">
        <f t="shared" si="262"/>
        <v>0</v>
      </c>
      <c r="G238" s="400" t="e">
        <f t="shared" si="263"/>
        <v>#DIV/0!</v>
      </c>
      <c r="H238" s="314">
        <v>6</v>
      </c>
      <c r="I238" s="692">
        <v>32</v>
      </c>
      <c r="J238" s="743">
        <v>1.2</v>
      </c>
      <c r="K238" s="863"/>
      <c r="L238" s="315">
        <f t="shared" si="264"/>
        <v>0</v>
      </c>
      <c r="M238" s="316">
        <f t="shared" si="265"/>
        <v>0</v>
      </c>
      <c r="N238" s="317">
        <v>0</v>
      </c>
      <c r="O238" s="316">
        <f t="shared" si="266"/>
        <v>0</v>
      </c>
      <c r="P238" s="317">
        <v>0</v>
      </c>
      <c r="Q238" s="316">
        <f t="shared" si="267"/>
        <v>0</v>
      </c>
      <c r="R238" s="365">
        <v>0</v>
      </c>
      <c r="S238" s="316">
        <f t="shared" si="268"/>
        <v>0</v>
      </c>
      <c r="T238" s="317">
        <v>0</v>
      </c>
      <c r="U238" s="316">
        <f t="shared" si="269"/>
        <v>0</v>
      </c>
      <c r="V238" s="365">
        <v>0</v>
      </c>
      <c r="W238" s="316">
        <f t="shared" si="270"/>
        <v>0</v>
      </c>
      <c r="X238" s="316">
        <v>0</v>
      </c>
      <c r="Y238" s="317">
        <v>0</v>
      </c>
      <c r="Z238" s="316">
        <f t="shared" si="271"/>
        <v>0</v>
      </c>
      <c r="AA238" s="316"/>
      <c r="AB238" s="318">
        <v>7.0000000000000007E-2</v>
      </c>
      <c r="AC238" s="318">
        <v>5.0000000000000001E-3</v>
      </c>
      <c r="AD238" s="316">
        <f t="shared" si="272"/>
        <v>0</v>
      </c>
      <c r="AE238" s="319">
        <f t="shared" si="273"/>
        <v>0</v>
      </c>
    </row>
    <row r="239" spans="1:31" x14ac:dyDescent="0.25">
      <c r="A239" s="313" t="s">
        <v>333</v>
      </c>
      <c r="B239" s="314" t="s">
        <v>9</v>
      </c>
      <c r="C239" s="314" t="s">
        <v>1</v>
      </c>
      <c r="D239" s="426"/>
      <c r="E239" s="315">
        <f t="shared" si="261"/>
        <v>0</v>
      </c>
      <c r="F239" s="315">
        <f t="shared" si="262"/>
        <v>0</v>
      </c>
      <c r="G239" s="400" t="e">
        <f t="shared" si="263"/>
        <v>#DIV/0!</v>
      </c>
      <c r="H239" s="314">
        <v>6</v>
      </c>
      <c r="I239" s="692">
        <v>32</v>
      </c>
      <c r="J239" s="743">
        <v>1.2</v>
      </c>
      <c r="K239" s="863"/>
      <c r="L239" s="315">
        <f t="shared" si="264"/>
        <v>0</v>
      </c>
      <c r="M239" s="316">
        <f t="shared" si="265"/>
        <v>0</v>
      </c>
      <c r="N239" s="317">
        <v>0</v>
      </c>
      <c r="O239" s="316">
        <f t="shared" si="266"/>
        <v>0</v>
      </c>
      <c r="P239" s="317">
        <v>0</v>
      </c>
      <c r="Q239" s="316">
        <f t="shared" si="267"/>
        <v>0</v>
      </c>
      <c r="R239" s="365">
        <v>0</v>
      </c>
      <c r="S239" s="316">
        <f t="shared" si="268"/>
        <v>0</v>
      </c>
      <c r="T239" s="317">
        <v>0</v>
      </c>
      <c r="U239" s="316">
        <f t="shared" si="269"/>
        <v>0</v>
      </c>
      <c r="V239" s="365">
        <v>0</v>
      </c>
      <c r="W239" s="316">
        <f t="shared" si="270"/>
        <v>0</v>
      </c>
      <c r="X239" s="316">
        <v>0</v>
      </c>
      <c r="Y239" s="317">
        <v>0</v>
      </c>
      <c r="Z239" s="316">
        <f t="shared" si="271"/>
        <v>0</v>
      </c>
      <c r="AA239" s="316"/>
      <c r="AB239" s="318">
        <v>7.0000000000000007E-2</v>
      </c>
      <c r="AC239" s="318">
        <v>5.0000000000000001E-3</v>
      </c>
      <c r="AD239" s="316">
        <f t="shared" si="272"/>
        <v>0</v>
      </c>
      <c r="AE239" s="319">
        <f t="shared" si="273"/>
        <v>0</v>
      </c>
    </row>
    <row r="240" spans="1:31" x14ac:dyDescent="0.2">
      <c r="A240" s="313" t="s">
        <v>333</v>
      </c>
      <c r="B240" s="314" t="s">
        <v>10</v>
      </c>
      <c r="C240" s="314" t="s">
        <v>1</v>
      </c>
      <c r="D240" s="426"/>
      <c r="E240" s="315">
        <f t="shared" si="261"/>
        <v>165.9375</v>
      </c>
      <c r="F240" s="315">
        <f t="shared" si="262"/>
        <v>-165.9375</v>
      </c>
      <c r="G240" s="400" t="e">
        <f t="shared" si="263"/>
        <v>#DIV/0!</v>
      </c>
      <c r="H240" s="314">
        <v>6</v>
      </c>
      <c r="I240" s="692">
        <v>32</v>
      </c>
      <c r="J240" s="743">
        <v>1.2</v>
      </c>
      <c r="K240" s="845">
        <v>5310</v>
      </c>
      <c r="L240" s="315">
        <f t="shared" si="264"/>
        <v>165.9375</v>
      </c>
      <c r="M240" s="316">
        <f t="shared" si="265"/>
        <v>165.9375</v>
      </c>
      <c r="N240" s="317">
        <v>0</v>
      </c>
      <c r="O240" s="316">
        <f t="shared" si="266"/>
        <v>0</v>
      </c>
      <c r="P240" s="317">
        <v>0</v>
      </c>
      <c r="Q240" s="316">
        <f t="shared" si="267"/>
        <v>0</v>
      </c>
      <c r="R240" s="365">
        <v>0</v>
      </c>
      <c r="S240" s="316">
        <f t="shared" si="268"/>
        <v>0</v>
      </c>
      <c r="T240" s="317">
        <v>0</v>
      </c>
      <c r="U240" s="316">
        <f t="shared" si="269"/>
        <v>0</v>
      </c>
      <c r="V240" s="365">
        <v>0</v>
      </c>
      <c r="W240" s="316">
        <f t="shared" si="270"/>
        <v>0</v>
      </c>
      <c r="X240" s="316">
        <v>0</v>
      </c>
      <c r="Y240" s="317">
        <v>0</v>
      </c>
      <c r="Z240" s="316">
        <f t="shared" si="271"/>
        <v>0</v>
      </c>
      <c r="AA240" s="316"/>
      <c r="AB240" s="318">
        <v>7.0000000000000007E-2</v>
      </c>
      <c r="AC240" s="318">
        <v>5.0000000000000001E-3</v>
      </c>
      <c r="AD240" s="316">
        <f t="shared" si="272"/>
        <v>0</v>
      </c>
      <c r="AE240" s="319">
        <f t="shared" si="273"/>
        <v>0</v>
      </c>
    </row>
    <row r="241" spans="1:31" ht="13.5" thickBot="1" x14ac:dyDescent="0.25">
      <c r="A241" s="328" t="s">
        <v>333</v>
      </c>
      <c r="B241" s="329" t="s">
        <v>11</v>
      </c>
      <c r="C241" s="329" t="s">
        <v>1</v>
      </c>
      <c r="D241" s="427"/>
      <c r="E241" s="330">
        <f t="shared" si="261"/>
        <v>188.4375</v>
      </c>
      <c r="F241" s="330">
        <f t="shared" si="262"/>
        <v>-188.4375</v>
      </c>
      <c r="G241" s="401" t="e">
        <f t="shared" si="263"/>
        <v>#DIV/0!</v>
      </c>
      <c r="H241" s="329">
        <v>6</v>
      </c>
      <c r="I241" s="693">
        <v>32</v>
      </c>
      <c r="J241" s="744">
        <v>1.2</v>
      </c>
      <c r="K241" s="845">
        <v>6030</v>
      </c>
      <c r="L241" s="330">
        <f t="shared" si="264"/>
        <v>188.4375</v>
      </c>
      <c r="M241" s="331">
        <f t="shared" si="265"/>
        <v>188.4375</v>
      </c>
      <c r="N241" s="332">
        <v>0</v>
      </c>
      <c r="O241" s="331">
        <f t="shared" si="266"/>
        <v>0</v>
      </c>
      <c r="P241" s="332">
        <v>0</v>
      </c>
      <c r="Q241" s="331">
        <f t="shared" si="267"/>
        <v>0</v>
      </c>
      <c r="R241" s="367">
        <v>0</v>
      </c>
      <c r="S241" s="331">
        <f t="shared" si="268"/>
        <v>0</v>
      </c>
      <c r="T241" s="332">
        <v>0</v>
      </c>
      <c r="U241" s="331">
        <f t="shared" si="269"/>
        <v>0</v>
      </c>
      <c r="V241" s="367">
        <v>0</v>
      </c>
      <c r="W241" s="331">
        <f t="shared" si="270"/>
        <v>0</v>
      </c>
      <c r="X241" s="331">
        <v>0</v>
      </c>
      <c r="Y241" s="332">
        <v>0</v>
      </c>
      <c r="Z241" s="331">
        <f t="shared" si="271"/>
        <v>0</v>
      </c>
      <c r="AA241" s="331"/>
      <c r="AB241" s="333">
        <v>7.0000000000000007E-2</v>
      </c>
      <c r="AC241" s="333">
        <v>5.0000000000000001E-3</v>
      </c>
      <c r="AD241" s="331">
        <f t="shared" si="272"/>
        <v>0</v>
      </c>
      <c r="AE241" s="334">
        <f t="shared" si="273"/>
        <v>0</v>
      </c>
    </row>
  </sheetData>
  <autoFilter ref="A1:AE241" xr:uid="{00000000-0009-0000-0000-000008000000}"/>
  <printOptions horizontalCentered="1"/>
  <pageMargins left="0" right="0" top="0" bottom="0" header="0" footer="0"/>
  <pageSetup paperSize="9" scale="72" fitToHeight="10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11</vt:i4>
      </vt:variant>
      <vt:variant>
        <vt:lpstr>Adlandırılmış Aralıklar</vt:lpstr>
      </vt:variant>
      <vt:variant>
        <vt:i4>9</vt:i4>
      </vt:variant>
    </vt:vector>
  </HeadingPairs>
  <TitlesOfParts>
    <vt:vector size="20" baseType="lpstr">
      <vt:lpstr>Kültür Turları</vt:lpstr>
      <vt:lpstr>Land of legends</vt:lpstr>
      <vt:lpstr>Grup Turlar</vt:lpstr>
      <vt:lpstr>Grup Turlar </vt:lpstr>
      <vt:lpstr>Esnaf Turları</vt:lpstr>
      <vt:lpstr>Özel Turlar</vt:lpstr>
      <vt:lpstr>Extra services</vt:lpstr>
      <vt:lpstr>Ucaklı Turlar </vt:lpstr>
      <vt:lpstr>Özel Yatlar</vt:lpstr>
      <vt:lpstr>Hamamlar</vt:lpstr>
      <vt:lpstr>HASAN INDIRIM CALISMA 13.05</vt:lpstr>
      <vt:lpstr>'Esnaf Turları'!Yazdırma_Alanı</vt:lpstr>
      <vt:lpstr>'Extra services'!Yazdırma_Alanı</vt:lpstr>
      <vt:lpstr>'Grup Turlar'!Yazdırma_Alanı</vt:lpstr>
      <vt:lpstr>'Grup Turlar '!Yazdırma_Alanı</vt:lpstr>
      <vt:lpstr>Hamamlar!Yazdırma_Alanı</vt:lpstr>
      <vt:lpstr>'HASAN INDIRIM CALISMA 13.05'!Yazdırma_Alanı</vt:lpstr>
      <vt:lpstr>'Kültür Turları'!Yazdırma_Alanı</vt:lpstr>
      <vt:lpstr>'Land of legends'!Yazdırma_Alanı</vt:lpstr>
      <vt:lpstr>'Ucaklı Turlar '!Yazdırma_Alanı</vt:lpstr>
    </vt:vector>
  </TitlesOfParts>
  <Company>Turtess Turizm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HasanTasdelen</dc:creator>
  <cp:lastModifiedBy>Caner Grajdian</cp:lastModifiedBy>
  <cp:lastPrinted>2023-09-02T19:54:15Z</cp:lastPrinted>
  <dcterms:created xsi:type="dcterms:W3CDTF">2011-03-21T08:38:36Z</dcterms:created>
  <dcterms:modified xsi:type="dcterms:W3CDTF">2025-10-26T18:48:10Z</dcterms:modified>
</cp:coreProperties>
</file>